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3.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L:\Projekte\NC_DE_Pre-Benchmark_DT_2019\Tools_Software_PlugIns\DE Templates\"/>
    </mc:Choice>
  </mc:AlternateContent>
  <xr:revisionPtr revIDLastSave="0" documentId="13_ncr:1_{328151D5-F377-4FA1-921D-1D9F1E7BD3B1}" xr6:coauthVersionLast="36" xr6:coauthVersionMax="40" xr10:uidLastSave="{00000000-0000-0000-0000-000000000000}"/>
  <bookViews>
    <workbookView xWindow="-120" yWindow="-120" windowWidth="29040" windowHeight="15990" tabRatio="790" xr2:uid="{00000000-000D-0000-FFFF-FFFF00000000}"/>
  </bookViews>
  <sheets>
    <sheet name="MASTER" sheetId="38" r:id="rId1"/>
    <sheet name="KPI Definition" sheetId="33" r:id="rId2"/>
    <sheet name="RANKING" sheetId="32" state="hidden" r:id="rId3"/>
    <sheet name="Operator1" sheetId="19" r:id="rId4"/>
    <sheet name="Operator2" sheetId="34" r:id="rId5"/>
    <sheet name="Operator3" sheetId="35" r:id="rId6"/>
    <sheet name="Operator4" sheetId="36" r:id="rId7"/>
    <sheet name="Operator5" sheetId="37" r:id="rId8"/>
    <sheet name="Lists" sheetId="26" r:id="rId9"/>
    <sheet name="SetupEnviroment" sheetId="31" r:id="rId10"/>
  </sheets>
  <definedNames>
    <definedName name="_xlnm._FilterDatabase" localSheetId="3" hidden="1">Operator1!$A$1:$GO$262</definedName>
    <definedName name="_xlnm._FilterDatabase" localSheetId="4" hidden="1">Operator2!$A$1:$GO$266</definedName>
    <definedName name="_xlnm._FilterDatabase" localSheetId="5" hidden="1">Operator3!$A$1:$GO$2</definedName>
    <definedName name="_xlnm._FilterDatabase" localSheetId="6" hidden="1">Operator4!$A$1:$GO$2</definedName>
    <definedName name="_xlnm._FilterDatabase" localSheetId="7" hidden="1">Operator5!$A$1:$GO$2</definedName>
    <definedName name="lists1">Lists!$G$2</definedName>
    <definedName name="lists10">Lists!$L$2</definedName>
    <definedName name="lists11">Lists!$M$2</definedName>
    <definedName name="lists12">Lists!$P$2</definedName>
    <definedName name="lists13">Lists!$R$2</definedName>
    <definedName name="lists14">Lists!$Q$2</definedName>
    <definedName name="lists15">Lists!$S$2</definedName>
    <definedName name="lists16">Lists!$T$2</definedName>
    <definedName name="lists17">Lists!$B$2</definedName>
    <definedName name="lists18">Lists!$C$2</definedName>
    <definedName name="lists19">Lists!$D$2</definedName>
    <definedName name="lists2">Lists!$H$2</definedName>
    <definedName name="lists20">Lists!$E$2</definedName>
    <definedName name="lists21">Lists!$F$2</definedName>
    <definedName name="lists22">Lists!$W$2</definedName>
    <definedName name="lists23">Lists!$X$2</definedName>
    <definedName name="lists24">Lists!$Y$2</definedName>
    <definedName name="lists25">Lists!$Z$2</definedName>
    <definedName name="lists26">Lists!$AA$2</definedName>
    <definedName name="lists27">Lists!$AB$2</definedName>
    <definedName name="lists28">Lists!$AC$2</definedName>
    <definedName name="lists3">Lists!$N$2</definedName>
    <definedName name="lists4">Lists!$O$2</definedName>
    <definedName name="lists5">Lists!$U$2</definedName>
    <definedName name="lists6">Lists!$V$2</definedName>
    <definedName name="lists7">Lists!$I$2</definedName>
    <definedName name="lists8">Lists!$K$2</definedName>
    <definedName name="lists9">Lists!$J$2</definedName>
    <definedName name="Operator1CallStatus">Operator1!$E$2</definedName>
    <definedName name="Operator1CallStatusStart">Operator1!$E$2</definedName>
    <definedName name="Operator1CST">Operator1!$AX$2</definedName>
    <definedName name="Operator1CSTStart">Operator1!$AX$2</definedName>
    <definedName name="Operator1SessionType">Operator1!$C$2</definedName>
    <definedName name="Operator1SessionTypeStart">Operator1!$C$2</definedName>
    <definedName name="Operator1VoLTEA">Operator1!$AT$2</definedName>
    <definedName name="Operator1VoLTEB">Operator1!$AV$2</definedName>
    <definedName name="Operator1VoLTEStartA">Operator1!$AT$2</definedName>
    <definedName name="Operator1VoLTEStartB">Operator1!$AV$2</definedName>
    <definedName name="Operator1VtV">Operator1!$AR$2</definedName>
    <definedName name="Operator1VtVe">Operator1!$AS$2</definedName>
    <definedName name="Operator1VtVestart">Operator1!$AS$2</definedName>
    <definedName name="Operator1VtVstart">Operator1!$AR$2</definedName>
    <definedName name="Operator2CallStatus">Operator2!$E$2</definedName>
    <definedName name="Operator2CallStatusStart">Operator2!$E$2</definedName>
    <definedName name="Operator2CST">Operator2!$AX$2</definedName>
    <definedName name="Operator2CSTStart">Operator2!$AX$2</definedName>
    <definedName name="Operator2SessionType">Operator2!$C$2</definedName>
    <definedName name="Operator2SessionTypeStart">Operator2!$C$2</definedName>
    <definedName name="Operator2VoLTEA">Operator2!$AT$2</definedName>
    <definedName name="Operator2VoLTEB">Operator2!$AV$2</definedName>
    <definedName name="Operator2VoLTEStartA">Operator2!$AT$2</definedName>
    <definedName name="Operator2VoLTEStartB">Operator2!$AV$2</definedName>
    <definedName name="Operator2VtV">Operator2!$AR$2</definedName>
    <definedName name="Operator2VtVe">Operator2!$AS$2</definedName>
    <definedName name="Operator2VtVestart">Operator2!$AS$2</definedName>
    <definedName name="Operator2VtVstart">Operator2!$AR$2</definedName>
    <definedName name="Operator3CallStatus">Operator3!$E$2</definedName>
    <definedName name="Operator3CallStatusStart">Operator3!$E$2</definedName>
    <definedName name="Operator3CST">Operator3!$AX$2</definedName>
    <definedName name="Operator3CSTStart">Operator3!$AX$2</definedName>
    <definedName name="Operator3SessionType">Operator3!$C$2</definedName>
    <definedName name="Operator3SessionTypeStart">Operator3!$C$2</definedName>
    <definedName name="Operator3VoLTEA">Operator3!$AT$2</definedName>
    <definedName name="Operator3VoLTEB">Operator3!$AV$2</definedName>
    <definedName name="Operator3VoLTEStartA">Operator3!$AT$2</definedName>
    <definedName name="Operator3VoLTEStartB">Operator3!$AV$2</definedName>
    <definedName name="Operator3VtV">Operator3!$AR$2</definedName>
    <definedName name="Operator3VtVe">Operator3!$AS$2</definedName>
    <definedName name="Operator3VtVestart">Operator3!$AS$2</definedName>
    <definedName name="Operator3VtVstart">Operator3!$AR$2</definedName>
    <definedName name="Operator4CallStatus">Operator4!$E$2</definedName>
    <definedName name="Operator4CallStatusStart">Operator4!$E$2</definedName>
    <definedName name="Operator4CST">Operator4!$AX$2</definedName>
    <definedName name="Operator4CSTStart">Operator4!$AX$2</definedName>
    <definedName name="Operator4SessionType">Operator4!$C$2</definedName>
    <definedName name="Operator4SessionTypeStart">Operator4!$C$2</definedName>
    <definedName name="Operator4VoLTEA">Operator4!$AT$2</definedName>
    <definedName name="Operator4VoLTEB">Operator4!$AV$2</definedName>
    <definedName name="Operator4VoLTEStartA">Operator4!$AT$2</definedName>
    <definedName name="Operator4VoLTEStartB">Operator4!$AV$2</definedName>
    <definedName name="Operator4VtV">Operator4!$AR$2</definedName>
    <definedName name="Operator4VtVe">Operator4!$AS$2</definedName>
    <definedName name="Operator4VtVestart">Operator4!$AS$2</definedName>
    <definedName name="Operator4VtVstart">Operator4!$AR$2</definedName>
    <definedName name="Operator5CallStatus">Operator5!$E$2</definedName>
    <definedName name="Operator5CallStatusStart">Operator5!$E$2</definedName>
    <definedName name="Operator5CST">Operator5!$AX$2</definedName>
    <definedName name="Operator5CSTStart">Operator5!$AX$2</definedName>
    <definedName name="Operator5SessionType">Operator5!$C$2</definedName>
    <definedName name="Operator5SessionTypeStart">Operator5!$C$2</definedName>
    <definedName name="Operator5VoLTEA">Operator5!$AT$2</definedName>
    <definedName name="Operator5VoLTEB">Operator5!$AV$2</definedName>
    <definedName name="Operator5VoLTEStartA">Operator5!$AT$2</definedName>
    <definedName name="Operator5VoLTEStartB">Operator5!$AV$2</definedName>
    <definedName name="Operator5VtV">Operator5!$AR$2</definedName>
    <definedName name="Operator5VtVe">Operator5!$AS$2</definedName>
    <definedName name="Operator5VtVestart">Operator5!$AS$2</definedName>
    <definedName name="Operator5VtVstart">Operator5!$AR$2</definedName>
  </definedNames>
  <calcPr calcId="179021" calcMode="manual" iterate="1" calcCompleted="0"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8" i="38" l="1" a="1"/>
  <c r="E18" i="38"/>
  <c r="E19" i="38" a="1"/>
  <c r="E19" i="38"/>
  <c r="E20" i="38" a="1"/>
  <c r="E20" i="38"/>
  <c r="E21" i="38"/>
  <c r="E22" i="38"/>
  <c r="E23" i="38"/>
  <c r="E24" i="38"/>
  <c r="E25" i="38" a="1"/>
  <c r="E25" i="38"/>
  <c r="E26" i="38" a="1"/>
  <c r="E26" i="38"/>
  <c r="E27" i="38" a="1"/>
  <c r="E27" i="38"/>
  <c r="E28" i="38" a="1"/>
  <c r="E28" i="38"/>
  <c r="E29" i="38" a="1"/>
  <c r="E29" i="38"/>
  <c r="E30" i="38" a="1"/>
  <c r="E30" i="38"/>
  <c r="E31" i="38" a="1"/>
  <c r="E31" i="38"/>
  <c r="E32" i="38" a="1"/>
  <c r="E32" i="38"/>
  <c r="E33" i="38"/>
  <c r="E34" i="38"/>
  <c r="E35" i="38"/>
  <c r="E36" i="38" a="1"/>
  <c r="E36" i="38"/>
  <c r="E37" i="38" a="1"/>
  <c r="E37" i="38"/>
  <c r="E38" i="38"/>
  <c r="E39" i="38"/>
  <c r="E40" i="38"/>
  <c r="E41" i="38"/>
  <c r="E42" i="38"/>
  <c r="E43" i="38"/>
  <c r="E45" i="38" a="1"/>
  <c r="E45" i="38"/>
  <c r="E46" i="38" a="1"/>
  <c r="E46" i="38"/>
  <c r="E47" i="38" a="1"/>
  <c r="E47" i="38"/>
  <c r="E48" i="38"/>
  <c r="E49" i="38"/>
  <c r="E50" i="38"/>
  <c r="E51" i="38"/>
  <c r="E52" i="38" a="1"/>
  <c r="E52" i="38"/>
  <c r="E53" i="38" a="1"/>
  <c r="E53" i="38"/>
  <c r="E54" i="38" a="1"/>
  <c r="E54" i="38"/>
  <c r="E55" i="38" a="1"/>
  <c r="E55" i="38"/>
  <c r="E56" i="38" a="1"/>
  <c r="E56" i="38"/>
  <c r="E57" i="38" a="1"/>
  <c r="E57" i="38"/>
  <c r="E58" i="38" a="1"/>
  <c r="E58" i="38"/>
  <c r="E59" i="38" a="1"/>
  <c r="E59" i="38"/>
  <c r="E60" i="38"/>
  <c r="D18" i="38" a="1"/>
  <c r="D18" i="38"/>
  <c r="D19" i="38" a="1"/>
  <c r="D19" i="38"/>
  <c r="D20" i="38" a="1"/>
  <c r="D20" i="38"/>
  <c r="D21" i="38"/>
  <c r="D22" i="38"/>
  <c r="D23" i="38"/>
  <c r="D24" i="38"/>
  <c r="D25" i="38" a="1"/>
  <c r="D25" i="38"/>
  <c r="D26" i="38" a="1"/>
  <c r="D26" i="38"/>
  <c r="D27" i="38" a="1"/>
  <c r="D27" i="38"/>
  <c r="D28" i="38" a="1"/>
  <c r="D28" i="38"/>
  <c r="D29" i="38" a="1"/>
  <c r="D29" i="38"/>
  <c r="D30" i="38" a="1"/>
  <c r="D30" i="38"/>
  <c r="D31" i="38" a="1"/>
  <c r="D31" i="38"/>
  <c r="D32" i="38" a="1"/>
  <c r="D32" i="38"/>
  <c r="D33" i="38"/>
  <c r="D34" i="38"/>
  <c r="D35" i="38"/>
  <c r="D36" i="38" a="1"/>
  <c r="D36" i="38"/>
  <c r="D37" i="38" a="1"/>
  <c r="D37" i="38"/>
  <c r="D38" i="38"/>
  <c r="D39" i="38"/>
  <c r="D40" i="38"/>
  <c r="D41" i="38"/>
  <c r="D42" i="38"/>
  <c r="D43" i="38"/>
  <c r="D45" i="38" a="1"/>
  <c r="D45" i="38"/>
  <c r="D46" i="38" a="1"/>
  <c r="D46" i="38"/>
  <c r="D47" i="38" a="1"/>
  <c r="D47" i="38"/>
  <c r="D48" i="38"/>
  <c r="D49" i="38"/>
  <c r="D50" i="38"/>
  <c r="D51" i="38"/>
  <c r="D52" i="38" a="1"/>
  <c r="D52" i="38"/>
  <c r="D53" i="38" a="1"/>
  <c r="D53" i="38"/>
  <c r="D54" i="38" a="1"/>
  <c r="D54" i="38"/>
  <c r="D55" i="38" a="1"/>
  <c r="D55" i="38"/>
  <c r="D56" i="38" a="1"/>
  <c r="D56" i="38"/>
  <c r="D57" i="38" a="1"/>
  <c r="D57" i="38"/>
  <c r="D58" i="38" a="1"/>
  <c r="D58" i="38"/>
  <c r="D59" i="38" a="1"/>
  <c r="D59" i="38"/>
  <c r="D60" i="38"/>
  <c r="C18" i="38" a="1"/>
  <c r="C18" i="38"/>
  <c r="C19" i="38" a="1"/>
  <c r="C19" i="38"/>
  <c r="C20" i="38" a="1"/>
  <c r="C20" i="38"/>
  <c r="C21" i="38"/>
  <c r="C22" i="38"/>
  <c r="C23" i="38"/>
  <c r="C24" i="38"/>
  <c r="C25" i="38" a="1"/>
  <c r="C25" i="38"/>
  <c r="C26" i="38" a="1"/>
  <c r="C26" i="38"/>
  <c r="C27" i="38" a="1"/>
  <c r="C27" i="38"/>
  <c r="C28" i="38" a="1"/>
  <c r="C28" i="38"/>
  <c r="C29" i="38" a="1"/>
  <c r="C29" i="38"/>
  <c r="C30" i="38" a="1"/>
  <c r="C30" i="38"/>
  <c r="C31" i="38" a="1"/>
  <c r="C31" i="38"/>
  <c r="C32" i="38" a="1"/>
  <c r="C32" i="38"/>
  <c r="C33" i="38"/>
  <c r="C34" i="38"/>
  <c r="C35" i="38"/>
  <c r="C36" i="38" a="1"/>
  <c r="C36" i="38"/>
  <c r="C37" i="38" a="1"/>
  <c r="C37" i="38"/>
  <c r="C38" i="38"/>
  <c r="C39" i="38"/>
  <c r="C40" i="38"/>
  <c r="C41" i="38"/>
  <c r="C42" i="38"/>
  <c r="C43" i="38"/>
  <c r="C45" i="38" a="1"/>
  <c r="C45" i="38"/>
  <c r="C46" i="38" a="1"/>
  <c r="C46" i="38"/>
  <c r="C47" i="38" a="1"/>
  <c r="C47" i="38"/>
  <c r="C48" i="38"/>
  <c r="C49" i="38"/>
  <c r="C50" i="38"/>
  <c r="C51" i="38"/>
  <c r="C52" i="38" a="1"/>
  <c r="C52" i="38"/>
  <c r="C53" i="38" a="1"/>
  <c r="C53" i="38"/>
  <c r="C54" i="38" a="1"/>
  <c r="C54" i="38"/>
  <c r="C55" i="38" a="1"/>
  <c r="C55" i="38"/>
  <c r="C56" i="38" a="1"/>
  <c r="C56" i="38"/>
  <c r="C57" i="38" a="1"/>
  <c r="C57" i="38"/>
  <c r="C58" i="38" a="1"/>
  <c r="C58" i="38"/>
  <c r="C59" i="38" a="1"/>
  <c r="C59" i="38"/>
  <c r="C60" i="38"/>
  <c r="D6" i="31" l="1"/>
  <c r="D7" i="31"/>
  <c r="M27" i="32" l="1"/>
  <c r="M26" i="32"/>
  <c r="M25" i="32"/>
  <c r="M24" i="32"/>
  <c r="M23" i="32"/>
  <c r="L27" i="32"/>
  <c r="L26" i="32"/>
  <c r="L25" i="32"/>
  <c r="L24" i="32"/>
  <c r="L23" i="32"/>
  <c r="K27" i="32"/>
  <c r="K26" i="32"/>
  <c r="K25" i="32"/>
  <c r="K24" i="32"/>
  <c r="K23" i="32"/>
  <c r="J27" i="32"/>
  <c r="J26" i="32"/>
  <c r="J25" i="32"/>
  <c r="J24" i="32"/>
  <c r="J23" i="32"/>
  <c r="J20" i="32"/>
  <c r="J19" i="32"/>
  <c r="J18" i="32"/>
  <c r="J17" i="32"/>
  <c r="J16" i="32"/>
  <c r="K20" i="32"/>
  <c r="K19" i="32"/>
  <c r="K18" i="32"/>
  <c r="K17" i="32"/>
  <c r="K16" i="32"/>
  <c r="L20" i="32"/>
  <c r="L19" i="32"/>
  <c r="L18" i="32"/>
  <c r="L17" i="32"/>
  <c r="L16" i="32"/>
  <c r="M20" i="32"/>
  <c r="M19" i="32"/>
  <c r="M18" i="32"/>
  <c r="M17" i="32"/>
  <c r="M16" i="32"/>
  <c r="N20" i="32"/>
  <c r="N19" i="32"/>
  <c r="N18" i="32"/>
  <c r="N17" i="32"/>
  <c r="N16" i="32"/>
  <c r="N27" i="32"/>
  <c r="N26" i="32"/>
  <c r="N25" i="32"/>
  <c r="N24" i="32"/>
  <c r="N23" i="32"/>
  <c r="N34" i="32"/>
  <c r="N33" i="32"/>
  <c r="N32" i="32"/>
  <c r="N31" i="32"/>
  <c r="N30" i="32"/>
  <c r="M34" i="32"/>
  <c r="M33" i="32"/>
  <c r="M32" i="32"/>
  <c r="M31" i="32"/>
  <c r="M30" i="32"/>
  <c r="L34" i="32"/>
  <c r="L33" i="32"/>
  <c r="L32" i="32"/>
  <c r="L31" i="32"/>
  <c r="L30" i="32"/>
  <c r="K34" i="32"/>
  <c r="K33" i="32"/>
  <c r="K32" i="32"/>
  <c r="K31" i="32"/>
  <c r="K30" i="32"/>
  <c r="J34" i="32"/>
  <c r="J33" i="32"/>
  <c r="J32" i="32"/>
  <c r="J31" i="32"/>
  <c r="J30" i="32"/>
  <c r="N53" i="32"/>
  <c r="M53" i="32"/>
  <c r="L53" i="32"/>
  <c r="K53" i="32"/>
  <c r="J53" i="32"/>
  <c r="N52" i="32"/>
  <c r="M52" i="32"/>
  <c r="L52" i="32"/>
  <c r="K52" i="32"/>
  <c r="J52" i="32"/>
  <c r="N51" i="32"/>
  <c r="M51" i="32"/>
  <c r="L51" i="32"/>
  <c r="K51" i="32"/>
  <c r="J51" i="32"/>
  <c r="N50" i="32"/>
  <c r="M50" i="32"/>
  <c r="L50" i="32"/>
  <c r="K50" i="32"/>
  <c r="J50" i="32"/>
  <c r="N49" i="32"/>
  <c r="M49" i="32"/>
  <c r="L49" i="32"/>
  <c r="K49" i="32"/>
  <c r="J49" i="32"/>
  <c r="N48" i="32"/>
  <c r="M48" i="32"/>
  <c r="L48" i="32"/>
  <c r="K48" i="32"/>
  <c r="J48" i="32"/>
  <c r="N61" i="32"/>
  <c r="M61" i="32"/>
  <c r="L61" i="32"/>
  <c r="K61" i="32"/>
  <c r="J61" i="32"/>
  <c r="N60" i="32"/>
  <c r="M60" i="32"/>
  <c r="L60" i="32"/>
  <c r="K60" i="32"/>
  <c r="J60" i="32"/>
  <c r="N59" i="32"/>
  <c r="M59" i="32"/>
  <c r="L59" i="32"/>
  <c r="K59" i="32"/>
  <c r="J59" i="32"/>
  <c r="N58" i="32"/>
  <c r="M58" i="32"/>
  <c r="L58" i="32"/>
  <c r="K58" i="32"/>
  <c r="J58" i="32"/>
  <c r="N57" i="32"/>
  <c r="M57" i="32"/>
  <c r="L57" i="32"/>
  <c r="K57" i="32"/>
  <c r="J57" i="32"/>
  <c r="N56" i="32"/>
  <c r="M56" i="32"/>
  <c r="L56" i="32"/>
  <c r="K56" i="32"/>
  <c r="J56" i="32"/>
  <c r="N69" i="32"/>
  <c r="M69" i="32"/>
  <c r="L69" i="32"/>
  <c r="K69" i="32"/>
  <c r="J69" i="32"/>
  <c r="N68" i="32"/>
  <c r="M68" i="32"/>
  <c r="L68" i="32"/>
  <c r="K68" i="32"/>
  <c r="J68" i="32"/>
  <c r="N67" i="32"/>
  <c r="M67" i="32"/>
  <c r="L67" i="32"/>
  <c r="K67" i="32"/>
  <c r="J67" i="32"/>
  <c r="N66" i="32"/>
  <c r="M66" i="32"/>
  <c r="L66" i="32"/>
  <c r="K66" i="32"/>
  <c r="J66" i="32"/>
  <c r="N65" i="32"/>
  <c r="M65" i="32"/>
  <c r="L65" i="32"/>
  <c r="K65" i="32"/>
  <c r="J65" i="32"/>
  <c r="N64" i="32"/>
  <c r="M64" i="32"/>
  <c r="L64" i="32"/>
  <c r="K64" i="32"/>
  <c r="J64" i="32"/>
  <c r="N89" i="32"/>
  <c r="M89" i="32"/>
  <c r="N88" i="32"/>
  <c r="M88" i="32"/>
  <c r="N87" i="32"/>
  <c r="M87" i="32"/>
  <c r="N86" i="32"/>
  <c r="M86" i="32"/>
  <c r="N85" i="32"/>
  <c r="M85" i="32"/>
  <c r="L89" i="32"/>
  <c r="L88" i="32"/>
  <c r="L87" i="32"/>
  <c r="L86" i="32"/>
  <c r="L85" i="32"/>
  <c r="K89" i="32"/>
  <c r="K88" i="32"/>
  <c r="K87" i="32"/>
  <c r="K86" i="32"/>
  <c r="K85" i="32"/>
  <c r="J85" i="32"/>
  <c r="J86" i="32"/>
  <c r="J87" i="32"/>
  <c r="J88" i="32"/>
  <c r="J89" i="32"/>
  <c r="I83" i="32" l="1"/>
  <c r="N82" i="32"/>
  <c r="M82" i="32"/>
  <c r="L82" i="32"/>
  <c r="K82" i="32"/>
  <c r="J82" i="32"/>
  <c r="N81" i="32"/>
  <c r="M81" i="32"/>
  <c r="L81" i="32"/>
  <c r="K81" i="32"/>
  <c r="J81" i="32"/>
  <c r="N80" i="32"/>
  <c r="M80" i="32"/>
  <c r="L80" i="32"/>
  <c r="K80" i="32"/>
  <c r="J80" i="32"/>
  <c r="N79" i="32"/>
  <c r="M79" i="32"/>
  <c r="L79" i="32"/>
  <c r="K79" i="32"/>
  <c r="J79" i="32"/>
  <c r="N78" i="32"/>
  <c r="M78" i="32"/>
  <c r="L78" i="32"/>
  <c r="K78" i="32"/>
  <c r="J78" i="32"/>
  <c r="I76" i="32"/>
  <c r="I73" i="32" l="1"/>
  <c r="J83" i="32"/>
  <c r="N83" i="32"/>
  <c r="L83" i="32"/>
  <c r="M76" i="32"/>
  <c r="L76" i="32"/>
  <c r="K76" i="32"/>
  <c r="K83" i="32"/>
  <c r="J76" i="32"/>
  <c r="N76" i="32"/>
  <c r="M83" i="32"/>
  <c r="N40" i="32"/>
  <c r="N41" i="32"/>
  <c r="N42" i="32"/>
  <c r="N43" i="32"/>
  <c r="N44" i="32"/>
  <c r="N45" i="32"/>
  <c r="M40" i="32"/>
  <c r="M41" i="32"/>
  <c r="M42" i="32"/>
  <c r="M43" i="32"/>
  <c r="M44" i="32"/>
  <c r="M45" i="32"/>
  <c r="L40" i="32"/>
  <c r="L41" i="32"/>
  <c r="L42" i="32"/>
  <c r="L43" i="32"/>
  <c r="L44" i="32"/>
  <c r="L45" i="32"/>
  <c r="K40" i="32"/>
  <c r="K41" i="32"/>
  <c r="K42" i="32"/>
  <c r="K43" i="32"/>
  <c r="K44" i="32"/>
  <c r="K45" i="32"/>
  <c r="J40" i="32"/>
  <c r="J41" i="32"/>
  <c r="J42" i="32"/>
  <c r="J43" i="32"/>
  <c r="J44" i="32"/>
  <c r="J45" i="32"/>
  <c r="N9" i="32"/>
  <c r="N10" i="32"/>
  <c r="N11" i="32"/>
  <c r="N12" i="32"/>
  <c r="N13" i="32"/>
  <c r="M9" i="32"/>
  <c r="M10" i="32"/>
  <c r="M11" i="32"/>
  <c r="M12" i="32"/>
  <c r="M13" i="32"/>
  <c r="L9" i="32"/>
  <c r="L10" i="32"/>
  <c r="L11" i="32"/>
  <c r="L12" i="32"/>
  <c r="L13" i="32"/>
  <c r="K9" i="32"/>
  <c r="K10" i="32"/>
  <c r="K11" i="32"/>
  <c r="K12" i="32"/>
  <c r="K13" i="32"/>
  <c r="J9" i="32"/>
  <c r="J10" i="32"/>
  <c r="J11" i="32"/>
  <c r="J12" i="32"/>
  <c r="J13" i="32"/>
  <c r="I62" i="32"/>
  <c r="I54" i="32"/>
  <c r="I46" i="32"/>
  <c r="I38" i="32"/>
  <c r="I28" i="32"/>
  <c r="I21" i="32"/>
  <c r="I14" i="32"/>
  <c r="I7" i="32"/>
  <c r="K73" i="32" l="1"/>
  <c r="J73" i="32"/>
  <c r="N73" i="32"/>
  <c r="L73" i="32"/>
  <c r="M73" i="32"/>
  <c r="K7" i="32"/>
  <c r="J7" i="32"/>
  <c r="K21" i="32"/>
  <c r="L21" i="32"/>
  <c r="M14" i="32"/>
  <c r="K62" i="32"/>
  <c r="L62" i="32"/>
  <c r="J62" i="32"/>
  <c r="J38" i="32"/>
  <c r="J21" i="32"/>
  <c r="J14" i="32"/>
  <c r="K46" i="32"/>
  <c r="K14" i="32"/>
  <c r="L7" i="32"/>
  <c r="J28" i="32"/>
  <c r="L54" i="32"/>
  <c r="J46" i="32"/>
  <c r="K38" i="32"/>
  <c r="L28" i="32"/>
  <c r="K54" i="32"/>
  <c r="L46" i="32"/>
  <c r="L14" i="32"/>
  <c r="J54" i="32"/>
  <c r="K28" i="32"/>
  <c r="L38" i="32"/>
  <c r="N14" i="32"/>
  <c r="N28" i="32"/>
  <c r="M28" i="32"/>
  <c r="N7" i="32"/>
  <c r="M7" i="32"/>
  <c r="M21" i="32"/>
  <c r="N21" i="32"/>
  <c r="N54" i="32"/>
  <c r="I35" i="32"/>
  <c r="N38" i="32"/>
  <c r="M62" i="32"/>
  <c r="M46" i="32"/>
  <c r="N46" i="32"/>
  <c r="N62" i="32"/>
  <c r="I4" i="32"/>
  <c r="M38" i="32"/>
  <c r="M54" i="32"/>
  <c r="C6" i="32"/>
  <c r="K6" i="32" s="1"/>
  <c r="D6" i="32"/>
  <c r="L6" i="32" s="1"/>
  <c r="E6" i="32"/>
  <c r="M6" i="32" s="1"/>
  <c r="F6" i="32"/>
  <c r="N6" i="32" s="1"/>
  <c r="B6" i="32"/>
  <c r="J6" i="32" s="1"/>
  <c r="L35" i="32" l="1"/>
  <c r="K35" i="32"/>
  <c r="K4" i="32"/>
  <c r="J35" i="32"/>
  <c r="L4" i="32"/>
  <c r="J4" i="32"/>
  <c r="M4" i="32"/>
  <c r="M35" i="32"/>
  <c r="N4" i="32"/>
  <c r="N35" i="32"/>
  <c r="E37" i="32"/>
  <c r="F37" i="32"/>
  <c r="D37" i="32"/>
  <c r="B37" i="32"/>
  <c r="C37" i="32"/>
  <c r="J37" i="32" l="1"/>
  <c r="B75" i="32"/>
  <c r="J75" i="32" s="1"/>
  <c r="K37" i="32"/>
  <c r="C75" i="32"/>
  <c r="K75" i="32" s="1"/>
  <c r="M37" i="32"/>
  <c r="E75" i="32"/>
  <c r="M75" i="32" s="1"/>
  <c r="N37" i="32"/>
  <c r="F75" i="32"/>
  <c r="N75" i="32" s="1"/>
  <c r="L37" i="32"/>
  <c r="D75" i="32"/>
  <c r="L75" i="3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peech12" type="6" refreshedVersion="3" background="1" saveData="1">
    <textPr codePage="850" sourceFile="C:\Users\tmiksa\Desktop\Speech.csv" tab="0" semicolon="1">
      <textFields count="21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<sst xmlns="http://schemas.openxmlformats.org/spreadsheetml/2006/main" count="1485" uniqueCount="390">
  <si>
    <t>Operator</t>
  </si>
  <si>
    <t>G_Level_1</t>
  </si>
  <si>
    <t>G_Level_2</t>
  </si>
  <si>
    <t>G_Level_3</t>
  </si>
  <si>
    <t>G_Level_4</t>
  </si>
  <si>
    <t>Month</t>
  </si>
  <si>
    <t>Week</t>
  </si>
  <si>
    <t>Day</t>
  </si>
  <si>
    <t>All</t>
  </si>
  <si>
    <t>Session_Type</t>
  </si>
  <si>
    <t>Call_Direction</t>
  </si>
  <si>
    <t>Call_Status</t>
  </si>
  <si>
    <t>File_Name_A</t>
  </si>
  <si>
    <t>File_Name_B</t>
  </si>
  <si>
    <t>FileID_A</t>
  </si>
  <si>
    <t>FileId_B</t>
  </si>
  <si>
    <t>Sequenz_ID_per_File_A</t>
  </si>
  <si>
    <t>SessionID_A</t>
  </si>
  <si>
    <t>SessionId_B</t>
  </si>
  <si>
    <t>Channel_A</t>
  </si>
  <si>
    <t>Channel_Description_A</t>
  </si>
  <si>
    <t>Channel_B</t>
  </si>
  <si>
    <t>Channel_Description_B</t>
  </si>
  <si>
    <t>G_Level_5</t>
  </si>
  <si>
    <t>Year</t>
  </si>
  <si>
    <t>Hour</t>
  </si>
  <si>
    <t>Call_Start_Time</t>
  </si>
  <si>
    <t>Call_End_Time</t>
  </si>
  <si>
    <t>Call_Start_Longitude_A</t>
  </si>
  <si>
    <t>Call_Start_Latitude_A</t>
  </si>
  <si>
    <t>Call_End_Longitude_A</t>
  </si>
  <si>
    <t>Call_End_Latitude_A</t>
  </si>
  <si>
    <t>Call_Start_Longitude_B</t>
  </si>
  <si>
    <t>Call_Start_Latitude_B</t>
  </si>
  <si>
    <t>Call_End_Longitude_B</t>
  </si>
  <si>
    <t>Call_End_Latitude_B</t>
  </si>
  <si>
    <t>Failure_Phase</t>
  </si>
  <si>
    <t>Failure_Side</t>
  </si>
  <si>
    <t>Failure_Technology</t>
  </si>
  <si>
    <t>Failure_Class</t>
  </si>
  <si>
    <t>Failure_Category</t>
  </si>
  <si>
    <t>Failure_Subcategory</t>
  </si>
  <si>
    <t>Failure_Comment</t>
  </si>
  <si>
    <t>L1_callMode_A</t>
  </si>
  <si>
    <t>L2_callMode_A</t>
  </si>
  <si>
    <t>L1_callMode_B</t>
  </si>
  <si>
    <t>L2_callMode_B</t>
  </si>
  <si>
    <t>CST(Dial-&gt;ConnAck)</t>
  </si>
  <si>
    <t>DialedNumber</t>
  </si>
  <si>
    <t>Dial_Timestamp</t>
  </si>
  <si>
    <t>MO-ExtendedServiceRequest-CSFB</t>
  </si>
  <si>
    <t>MO-CMServiceRequest</t>
  </si>
  <si>
    <t>MO-CC:Setup/SIP:Invite</t>
  </si>
  <si>
    <t>MO-CC:CallProceeding/SIP:Trying</t>
  </si>
  <si>
    <t>MO-CC:Alerting/SIP:Ringing</t>
  </si>
  <si>
    <t>MO-CC:Connect/SIP:200Ok</t>
  </si>
  <si>
    <t>MO-CC:ConnectAck/SIP:Ack</t>
  </si>
  <si>
    <t>MO-CC:Disconnect/SIPBye</t>
  </si>
  <si>
    <t>MT-ExtendedServiceRequest-CSFB</t>
  </si>
  <si>
    <t>MT-CC:Setup/SIP:Invite</t>
  </si>
  <si>
    <t>MT-CC:CallConfirmed/SIP:Trying</t>
  </si>
  <si>
    <t>MT-CC:Alerting/SIP:Ringing</t>
  </si>
  <si>
    <t>MT-CC:Connect/SIP:200Ok</t>
  </si>
  <si>
    <t>MT-CC:ConnectAck/SIP:Ack</t>
  </si>
  <si>
    <t>MT-CC:Disconnect/SIPBye</t>
  </si>
  <si>
    <t>POLQA_LQ_MIN</t>
  </si>
  <si>
    <t>POLQA_LQ_AVG</t>
  </si>
  <si>
    <t>POLQA_LQ_MEDIAN</t>
  </si>
  <si>
    <t>POLQA_LQ_MAX</t>
  </si>
  <si>
    <t>RAT_A</t>
  </si>
  <si>
    <t>RAT_Timeline_A</t>
  </si>
  <si>
    <t>RAT_B</t>
  </si>
  <si>
    <t>RAT_Timeline_B</t>
  </si>
  <si>
    <t>IMEI_A</t>
  </si>
  <si>
    <t>IMSI_A</t>
  </si>
  <si>
    <t>MSISDN_A</t>
  </si>
  <si>
    <t>IMEI_B</t>
  </si>
  <si>
    <t>IMSI_B</t>
  </si>
  <si>
    <t>MSISDN_B</t>
  </si>
  <si>
    <t>UE_A</t>
  </si>
  <si>
    <t>FW_A</t>
  </si>
  <si>
    <t>UE_B</t>
  </si>
  <si>
    <t>FW_B</t>
  </si>
  <si>
    <t>System_A</t>
  </si>
  <si>
    <t>System_Software_A</t>
  </si>
  <si>
    <t>System_B</t>
  </si>
  <si>
    <t>System_Software_B</t>
  </si>
  <si>
    <t>Home_Operator_A</t>
  </si>
  <si>
    <t>Home_MCC_A</t>
  </si>
  <si>
    <t>Home_MNC_A</t>
  </si>
  <si>
    <t>Home_Operator_B</t>
  </si>
  <si>
    <t>Home_MCC_B</t>
  </si>
  <si>
    <t>Home_MNC_B</t>
  </si>
  <si>
    <t>MCC_A</t>
  </si>
  <si>
    <t>MNC_A</t>
  </si>
  <si>
    <t>LAC,CId,BCCH_A</t>
  </si>
  <si>
    <t>E/U/ARFCN_A</t>
  </si>
  <si>
    <t>LAC_A</t>
  </si>
  <si>
    <t>CellID_A</t>
  </si>
  <si>
    <t>BSIC_A</t>
  </si>
  <si>
    <t>SC1_A</t>
  </si>
  <si>
    <t>SC2_A</t>
  </si>
  <si>
    <t>SC3_A</t>
  </si>
  <si>
    <t>SC4_A</t>
  </si>
  <si>
    <t>PCI_A</t>
  </si>
  <si>
    <t>MinRxLev_A</t>
  </si>
  <si>
    <t>AvgRxLev_A</t>
  </si>
  <si>
    <t>MaxRxLev_A</t>
  </si>
  <si>
    <t>MinRxQual_A</t>
  </si>
  <si>
    <t>AvgRxQual_A</t>
  </si>
  <si>
    <t>MaxRxQual_A</t>
  </si>
  <si>
    <t>MinRSCP_A</t>
  </si>
  <si>
    <t>AvgRSCP_A</t>
  </si>
  <si>
    <t>MaxRSCP_A</t>
  </si>
  <si>
    <t>minEcIo_A</t>
  </si>
  <si>
    <t>AvgEcIo_A</t>
  </si>
  <si>
    <t>maxEcIo_A</t>
  </si>
  <si>
    <t>MinTxPwr3G_A</t>
  </si>
  <si>
    <t>AvgTxPwr3G_A</t>
  </si>
  <si>
    <t>MaxTxPwr3G_A</t>
  </si>
  <si>
    <t>MinRSRP_A</t>
  </si>
  <si>
    <t>AvgRSRP_A</t>
  </si>
  <si>
    <t>MaxRSRP_A</t>
  </si>
  <si>
    <t>MinRSRQ_A</t>
  </si>
  <si>
    <t>AvgRSRQ_A</t>
  </si>
  <si>
    <t>MaxRSRQ_A</t>
  </si>
  <si>
    <t>MinSINR0_A</t>
  </si>
  <si>
    <t>SINR0_A</t>
  </si>
  <si>
    <t>MaxSINR0_A</t>
  </si>
  <si>
    <t>MinSINR1_A</t>
  </si>
  <si>
    <t>SINR1_A</t>
  </si>
  <si>
    <t>MaxSINR1_A</t>
  </si>
  <si>
    <t>MinTxPwr4G_A</t>
  </si>
  <si>
    <t>AvgTxPwr4G_A</t>
  </si>
  <si>
    <t>MaxTxPwr4G_A</t>
  </si>
  <si>
    <t>HandoversInfo_A</t>
  </si>
  <si>
    <t>RRCState_A</t>
  </si>
  <si>
    <t>MCC_B</t>
  </si>
  <si>
    <t>MNC_B</t>
  </si>
  <si>
    <t>LAC,CId,BCCH_B</t>
  </si>
  <si>
    <t>E/U/ARFCN_B</t>
  </si>
  <si>
    <t>LAC_B</t>
  </si>
  <si>
    <t>CellID_B</t>
  </si>
  <si>
    <t>BSIC_B</t>
  </si>
  <si>
    <t>SC1_B</t>
  </si>
  <si>
    <t>SC2_B</t>
  </si>
  <si>
    <t>SC3_B</t>
  </si>
  <si>
    <t>SC4_B</t>
  </si>
  <si>
    <t>PCI_B</t>
  </si>
  <si>
    <t>MinRxLev_B</t>
  </si>
  <si>
    <t>AvgRxLev_B</t>
  </si>
  <si>
    <t>MaxRxLev_B</t>
  </si>
  <si>
    <t>MinRxQual_B</t>
  </si>
  <si>
    <t>AvgRxQual_B</t>
  </si>
  <si>
    <t>MaxRxQual_B</t>
  </si>
  <si>
    <t>MinRSCP_B</t>
  </si>
  <si>
    <t>AvgRSCP_B</t>
  </si>
  <si>
    <t>MaxRSCP_B</t>
  </si>
  <si>
    <t>minEcIo_B</t>
  </si>
  <si>
    <t>AvgEcIo_B</t>
  </si>
  <si>
    <t>maxEcIo_B</t>
  </si>
  <si>
    <t>MinTxPwr3G_B</t>
  </si>
  <si>
    <t>AvgTxPwr3G_B</t>
  </si>
  <si>
    <t>MaxTxPwr3G_B</t>
  </si>
  <si>
    <t>MinRSRP_B</t>
  </si>
  <si>
    <t>AvgRSRP_B</t>
  </si>
  <si>
    <t>MaxRSRP_B</t>
  </si>
  <si>
    <t>MinRSRQ_B</t>
  </si>
  <si>
    <t>AvgRSRQ_B</t>
  </si>
  <si>
    <t>MaxRSRQ_B</t>
  </si>
  <si>
    <t>MinSINR0_B</t>
  </si>
  <si>
    <t>SINR0_B</t>
  </si>
  <si>
    <t>MaxSINR0_B</t>
  </si>
  <si>
    <t>MinSINR1_B</t>
  </si>
  <si>
    <t>SINR1_B</t>
  </si>
  <si>
    <t>MaxSINR1_B</t>
  </si>
  <si>
    <t>MinTxPwr4G_B</t>
  </si>
  <si>
    <t>AvgTxPwr4G_B</t>
  </si>
  <si>
    <t>MaxTxPwr4G_B</t>
  </si>
  <si>
    <t>HandoversInfo_B</t>
  </si>
  <si>
    <t>RRCState_B</t>
  </si>
  <si>
    <t>TrainType</t>
  </si>
  <si>
    <t>Fleet</t>
  </si>
  <si>
    <t>WagonNumber</t>
  </si>
  <si>
    <t>WagonRepeter</t>
  </si>
  <si>
    <t>rnk</t>
  </si>
  <si>
    <t>Failed Calls Count</t>
  </si>
  <si>
    <t>Dropped Calls Count</t>
  </si>
  <si>
    <t>Call Setup Success Ratio</t>
  </si>
  <si>
    <t>Call Attempts</t>
  </si>
  <si>
    <t>Filtered</t>
  </si>
  <si>
    <t>Color Marker</t>
  </si>
  <si>
    <t>Campaign</t>
  </si>
  <si>
    <t>CST 10 PCTL</t>
  </si>
  <si>
    <t>CST 90 PCTL</t>
  </si>
  <si>
    <t>MIN CST</t>
  </si>
  <si>
    <t>Dropped Call Ratio</t>
  </si>
  <si>
    <t>Bad CST Ratio (&gt; 15 s)</t>
  </si>
  <si>
    <t>Avg CST</t>
  </si>
  <si>
    <t>Median CST</t>
  </si>
  <si>
    <t>Completed Calls Count</t>
  </si>
  <si>
    <t>Completed Call Ratio</t>
  </si>
  <si>
    <t>Call Setup Time &gt; 15 s count</t>
  </si>
  <si>
    <t>Key Performance Indicators</t>
  </si>
  <si>
    <t>CALL STATUS</t>
  </si>
  <si>
    <t>L1 Call Mode A</t>
  </si>
  <si>
    <t>L2 Call Mode A</t>
  </si>
  <si>
    <t>L1 Call Mode B</t>
  </si>
  <si>
    <t>L2 Call Mode B</t>
  </si>
  <si>
    <t>DIALED NUMBER</t>
  </si>
  <si>
    <t xml:space="preserve">System_A </t>
  </si>
  <si>
    <t xml:space="preserve">UE_A     </t>
  </si>
  <si>
    <t xml:space="preserve">IMEI_A   </t>
  </si>
  <si>
    <t xml:space="preserve">IMSI_A   </t>
  </si>
  <si>
    <t xml:space="preserve">System_B </t>
  </si>
  <si>
    <t xml:space="preserve">UE_B     </t>
  </si>
  <si>
    <t xml:space="preserve">IMEI_B   </t>
  </si>
  <si>
    <t xml:space="preserve">IMSI_B   </t>
  </si>
  <si>
    <t>CST(Dial-&gt;Alerting)</t>
  </si>
  <si>
    <t>CST(SQ Delay)</t>
  </si>
  <si>
    <t>MAX CST</t>
  </si>
  <si>
    <t>Call Setup Time &lt;= 15 s count</t>
  </si>
  <si>
    <t>G_Level_1_A</t>
  </si>
  <si>
    <t>G_Level_2_A</t>
  </si>
  <si>
    <t>G_Level_3_A</t>
  </si>
  <si>
    <t>G_Level_4_A</t>
  </si>
  <si>
    <t>G_Level_5_A</t>
  </si>
  <si>
    <t>A:Sip:Bye:Reason</t>
  </si>
  <si>
    <t>B:Sip:Bye:Reason</t>
  </si>
  <si>
    <t>Call_Duration</t>
  </si>
  <si>
    <t>Region</t>
  </si>
  <si>
    <t>Vendor</t>
  </si>
  <si>
    <t>PCAP_File_Name_A</t>
  </si>
  <si>
    <t>PCAP_File_Name_B</t>
  </si>
  <si>
    <t>JOIN_ID</t>
  </si>
  <si>
    <t>High Threshold</t>
  </si>
  <si>
    <t>Low Threshold</t>
  </si>
  <si>
    <t>Device A VoLTE Call Mode Count</t>
  </si>
  <si>
    <t>Device B VoLTE Call Mode Count</t>
  </si>
  <si>
    <t>VoLTE Call Mode Share</t>
  </si>
  <si>
    <t>Device A CSFB Call Mode Count</t>
  </si>
  <si>
    <t>Device B CSFB Call Mode Count</t>
  </si>
  <si>
    <t>CSFB Call Mode Share</t>
  </si>
  <si>
    <t>Operators List</t>
  </si>
  <si>
    <t>Name</t>
  </si>
  <si>
    <t>ColorPreview</t>
  </si>
  <si>
    <t>Operator 1</t>
  </si>
  <si>
    <t>Operator 2</t>
  </si>
  <si>
    <t>Operator 3</t>
  </si>
  <si>
    <t>Operator 4</t>
  </si>
  <si>
    <t>Operator 5</t>
  </si>
  <si>
    <t>Visible</t>
  </si>
  <si>
    <t>Background Color R</t>
  </si>
  <si>
    <t>Background Color G</t>
  </si>
  <si>
    <t>Background Color B</t>
  </si>
  <si>
    <t>Font Color R</t>
  </si>
  <si>
    <t>Font Color G</t>
  </si>
  <si>
    <t>Font Color B</t>
  </si>
  <si>
    <t>Ranking KPI-s</t>
  </si>
  <si>
    <t>Ranking Parameters</t>
  </si>
  <si>
    <t>DriveCity</t>
  </si>
  <si>
    <t>Samples Count</t>
  </si>
  <si>
    <t>Accessibility - Call Setup Success Ratio</t>
  </si>
  <si>
    <t>Retainability - Call Drop Ratio</t>
  </si>
  <si>
    <t>Call Setup Time - Average</t>
  </si>
  <si>
    <t>Call Setup Time - (&gt;15 sec Ratio)</t>
  </si>
  <si>
    <t>10 PCTL CST Value (Best Performers)</t>
  </si>
  <si>
    <t>BEST Network Overall</t>
  </si>
  <si>
    <t>MAX Ranking Points</t>
  </si>
  <si>
    <t>DriveConnectingRoads</t>
  </si>
  <si>
    <t>WalkCity</t>
  </si>
  <si>
    <t>WalkTrain</t>
  </si>
  <si>
    <t>BEST Network LTE</t>
  </si>
  <si>
    <t xml:space="preserve">VoLTE Call Mode Ratio </t>
  </si>
  <si>
    <t>RANKING POINTS</t>
  </si>
  <si>
    <t>Defintion Key Performance Indicator</t>
  </si>
  <si>
    <t>D</t>
  </si>
  <si>
    <t>Call Success KPI-s</t>
  </si>
  <si>
    <t>KPI Name</t>
  </si>
  <si>
    <t>Abbrev.</t>
  </si>
  <si>
    <t>Unit</t>
  </si>
  <si>
    <t>Direction</t>
  </si>
  <si>
    <t>Definition</t>
  </si>
  <si>
    <t>Abstract Equation</t>
  </si>
  <si>
    <t>Start Trigger Event</t>
  </si>
  <si>
    <t>Stop Trigger Event</t>
  </si>
  <si>
    <t>CA</t>
  </si>
  <si>
    <t>[#]</t>
  </si>
  <si>
    <t>Downlink / Uplink</t>
  </si>
  <si>
    <t>Number of all valid voice call attempts. Absolute number of all voice calls attempts is set to 100 %.</t>
  </si>
  <si>
    <t>-</t>
  </si>
  <si>
    <t>FCC</t>
  </si>
  <si>
    <t>Dial Trigger</t>
  </si>
  <si>
    <t>CC Connect Ack
SIP Ack</t>
  </si>
  <si>
    <t>Droped Calls Count</t>
  </si>
  <si>
    <t>DCC</t>
  </si>
  <si>
    <t>CC Disconnect
SIP BYE</t>
  </si>
  <si>
    <t>CCC</t>
  </si>
  <si>
    <t>Number of data tests with status «Completed». The criterion for a Completed is: Both start trigger point reached and end trigger point reached.</t>
  </si>
  <si>
    <t>CSSR</t>
  </si>
  <si>
    <t>[%]</t>
  </si>
  <si>
    <t>Call setup success ratio (CSSR) is the fraction of the attempts to make a call that result in a connection to the dialled number (due to various reasons not all call attempts end with a connection to the dialled number). This fraction is usually measured as a percentage of all call attempts made.</t>
  </si>
  <si>
    <t>CSSR [%] = (CA - FCC) / CA * 100) [%]</t>
  </si>
  <si>
    <t>DCR</t>
  </si>
  <si>
    <t>Dropped-call ratio (DCR) is the fraction of the telephone calls which, due to technical reasons, were cut off before the speaking parties had finished their conversational tone and before one of them had hung up (dropped calls) This fraction is usually measured as a percentage of all calls.</t>
  </si>
  <si>
    <t>DCR [%] = DCC / (CA - FCC) * 100) [%]</t>
  </si>
  <si>
    <t>Test Start</t>
  </si>
  <si>
    <t>Last packet received / Test End</t>
  </si>
  <si>
    <t>CCR</t>
  </si>
  <si>
    <t>Completed-call ratio (CCR) is the fraction of the telephone calls which were connected and cleared correctly in regard to all call ateempts. This fraction is usually measured as a percentage of all calls.</t>
  </si>
  <si>
    <t>TFR [%] = (TFC / AC * 100) [%]</t>
  </si>
  <si>
    <t>Call Setup Time KPI-s</t>
  </si>
  <si>
    <t>Min Call Setup Time</t>
  </si>
  <si>
    <t>minCST</t>
  </si>
  <si>
    <t>[s]</t>
  </si>
  <si>
    <t>Lowest CST measured in successfully connected calls. NET CHECK measures CST between Dial and CC: Connect Ack and/or SIP: Ack Trigger points</t>
  </si>
  <si>
    <t>Dial</t>
  </si>
  <si>
    <t>CC: Connect Ack
SIP: Ack</t>
  </si>
  <si>
    <t>Average Call Setup Time</t>
  </si>
  <si>
    <t>avgCST</t>
  </si>
  <si>
    <t>Averege CST measured in successfully connected calls. NET CHECK measures CST between Dial and CC: Connect Ack and/or SIP: Ack Trigger points</t>
  </si>
  <si>
    <t>Max Call Setup Time</t>
  </si>
  <si>
    <t>maxCST</t>
  </si>
  <si>
    <t>Largest CST measured in successfully connected calls. NET CHECK measures CST between Dial and CC: Connect Ack and/or SIP: Ack Trigger points</t>
  </si>
  <si>
    <t>10 PCTL Call Setup Time</t>
  </si>
  <si>
    <t>10pCST</t>
  </si>
  <si>
    <t>CST value bellow which 10% of measured samples in sorted array of CST-s in successfully connected calls. Bellow 10 PCTL CST value 10 % of measured CST-s may be observed. NET CHECK measures CST between Dial and CC: Connect Ack and/or SIP: Ack Trigger points</t>
  </si>
  <si>
    <t>90 PCTL Call Setup Time</t>
  </si>
  <si>
    <t>90pCST</t>
  </si>
  <si>
    <t>CST value bellow which 90% of measured samples in sorted array of CST-s in successfully connected calls. Bellow 10 PCTL CST value 90 % of measured CST-s may be observed. NET CHECK measures CST between Dial and CC: Connect Ack and/or SIP: Ack Trigger points</t>
  </si>
  <si>
    <t>Median Call Setup Time</t>
  </si>
  <si>
    <t>50pCST</t>
  </si>
  <si>
    <t>CST value bellow which 50% of measured samples in sorted array of CST-s in successfully connected calls. Bellow 10 PCTL CST value 50 % of measured CST-s may be observed. NET CHECK measures CST between Dial and CC: Connect Ack and/or SIP: Ack Trigger points</t>
  </si>
  <si>
    <t>Call Setup Time &gt; 15 s
count</t>
  </si>
  <si>
    <t>bcCST</t>
  </si>
  <si>
    <t>Count of samples where measured CST was above 15.0 seconds is successfully connected calls.</t>
  </si>
  <si>
    <t>Call Setup Time &lt;= 15 s
count</t>
  </si>
  <si>
    <t>gsCST</t>
  </si>
  <si>
    <t>Count of samples where measured CST was bellow of equal 15.0 seconds is successfully connected calls.</t>
  </si>
  <si>
    <t>Bad Call Setup Time 
Ratio (&gt; 15s)</t>
  </si>
  <si>
    <t>brCST</t>
  </si>
  <si>
    <t>Bad Call Setup Time Ratio (&gt; 15s) or brCST is the fraction of the telephone calls which had CST higher than 15.0 s in regard to all successfully connected calls. This fraction is usually measured as a percentage of all calls.</t>
  </si>
  <si>
    <t>brCST = bcCST/(bcCST + gsCST) * 100 [%]</t>
  </si>
  <si>
    <t>VoLTE to VoLTE Call 
Mode Count</t>
  </si>
  <si>
    <t>VoLTE to VoLTE Call 
Mode Ratio</t>
  </si>
  <si>
    <t>Number of voice calls which failed to reach call Active Phase. The criteria for a Failed call is: Start trigger point reached but end trigger point is missing.
For definition of Active Phase please refer to Call phases lower in sheet.</t>
  </si>
  <si>
    <t>Number of voice calls which reached active Phase but failed to clear call succesfully. The criterion for a Dropped call is: Start trigger point reached but end trigger point is missing.
For definition of Active Phase please refer to Call phases lower in sheet.</t>
  </si>
  <si>
    <t>Number of all calls where both MO and MT sides made  VoLTE call based on Call Mode Layer 1 Criteria. If SRVCC in Active Phase was performed, call is still consodered to be VoLTE call as it started in PS domain.</t>
  </si>
  <si>
    <t>VoLTE to VoLTE Call Mode Ratio is the fraction of the telephone calls where both MO and MT sides made and  VoLTE call in regards to all call attempts. If SRVCC in Active Phase was performed, call is still consodered to be VoLTE call as it started in PS domain. This fraction is usually measured as a percentage of all calls.</t>
  </si>
  <si>
    <t>Number of calls where A Side side made  VoLTE call based on Call Mode Layer 1 Criteria. If SRVCC in Active Phase was performed, call is still consodered to be VoLTE call as it started in PS domain.</t>
  </si>
  <si>
    <t>Number of calls where B Side side made  VoLTE call based on Call Mode Layer 1 Criteria. If SRVCC in Active Phase was performed, call is still consodered to be VoLTE call as it started in PS domain.</t>
  </si>
  <si>
    <t>CMVVC</t>
  </si>
  <si>
    <t>CMVV</t>
  </si>
  <si>
    <t>CMVV = CMVVC / CA * 100%</t>
  </si>
  <si>
    <t>CMVa</t>
  </si>
  <si>
    <t>CMVb</t>
  </si>
  <si>
    <t>VoLTE Call 
Mode Ratio</t>
  </si>
  <si>
    <t>VoLTE Call Mode Ratio is the fraction of the telephone calls where MO or MT sides made VoLTE call in regards to all MO or MT call attempts. If SRVCC in Active Phase was performed, call is still consodered to be VoLTE call as it started in PS domain. This fraction is usually measured as a percentage of all calls.</t>
  </si>
  <si>
    <t>CMV</t>
  </si>
  <si>
    <t>CMV = 0.5*(CMVa+CMVb) / CA * 100%</t>
  </si>
  <si>
    <t>Call Mode related KPIs</t>
  </si>
  <si>
    <t>Number of calls where A Side side made  CSFB call based on Call Mode Layer 1 Criteria.</t>
  </si>
  <si>
    <t xml:space="preserve">Number of calls where B Side side made  CSFB call based on Call Mode Layer 1 Criteria. </t>
  </si>
  <si>
    <t>CMCFa</t>
  </si>
  <si>
    <t>CMCFb</t>
  </si>
  <si>
    <t>CSFB Call 
Mode Ratio</t>
  </si>
  <si>
    <t>CMCF</t>
  </si>
  <si>
    <t>SCFB Call Mode Ratio is the fraction of the telephone calls where MO or MT sides made CSFB call in regards to all MO or MT call attempts. This fraction is usually measured as a percentage of all calls.</t>
  </si>
  <si>
    <t>CMCB = 0.5*(CMCBa+CMCBb) / CA * 100%</t>
  </si>
  <si>
    <t>Voice Call Phases</t>
  </si>
  <si>
    <t>VoLTE_to_VoLTE_Call_Start_Mode</t>
  </si>
  <si>
    <t>VoLTE_to_VoLTE_Call_End_Mode</t>
  </si>
  <si>
    <t>VoLTE to VoLTE Call Start Mode Ratio</t>
  </si>
  <si>
    <t>VoLTE to VoLTE Call End Mode Ratio</t>
  </si>
  <si>
    <t>VoLTE to VoLTE Call Start Mode Count</t>
  </si>
  <si>
    <t>VoLTE to VoLTE Call End Mode Count</t>
  </si>
  <si>
    <t>Lausanne</t>
  </si>
  <si>
    <t>BEST Network in City (A74)</t>
  </si>
  <si>
    <t>Region_A</t>
  </si>
  <si>
    <t>Vendor_A</t>
  </si>
  <si>
    <t>Vodafone</t>
  </si>
  <si>
    <t>WhatsApp Calls</t>
  </si>
  <si>
    <t>Classic Calls</t>
  </si>
  <si>
    <t>Operator1</t>
  </si>
  <si>
    <t>Operator2</t>
  </si>
  <si>
    <t>Operator3</t>
  </si>
  <si>
    <t>Telekom</t>
  </si>
  <si>
    <t>Telefonica</t>
  </si>
  <si>
    <t>A_VDF_CELL_NAMES</t>
  </si>
  <si>
    <t>B_VDF_CELL_NAMES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</si>
</sst>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 _€_-;\-* #,##0.00\ _€_-;_-* &quot;-&quot;??\ _€_-;_-@_-"/>
    <numFmt numFmtId="164" formatCode="dd/mm/yyyy\ hh:mm:ss.000"/>
    <numFmt numFmtId="165" formatCode="0.000&quot; [s]&quot;"/>
    <numFmt numFmtId="166" formatCode="0.0"/>
    <numFmt numFmtId="167" formatCode="0.000"/>
    <numFmt numFmtId="168" formatCode="0.000%"/>
    <numFmt numFmtId="169" formatCode="0.000\ %"/>
    <numFmt numFmtId="170" formatCode="_-* #,##0.0\ _€_-;\-* #,##0.0\ _€_-;_-* &quot;-&quot;?\ _€_-;_-@_-"/>
    <numFmt numFmtId="171" formatCode="_-* #,##0.00\ _D_M_-;\-* #,##0.00\ _D_M_-;_-* &quot;-&quot;??\ _D_M_-;_-@_-"/>
    <numFmt numFmtId="172" formatCode="_([$€-2]* #,##0.00_);_([$€-2]* \(#,##0.00\);_([$€-2]* &quot;-&quot;??_)"/>
    <numFmt numFmtId="173" formatCode="_-* #,##0.00\ [$€-1]_-;\-* #,##0.00\ [$€-1]_-;_-* &quot;-&quot;??\ [$€-1]_-"/>
    <numFmt numFmtId="174" formatCode="_-* #,##0.00\ [$€]_-;\-* #,##0.00\ [$€]_-;_-* &quot;-&quot;??\ [$€]_-;_-@_-"/>
    <numFmt numFmtId="175" formatCode="_-* #,##0.00\ &quot;DM&quot;_-;\-* #,##0.00\ &quot;DM&quot;_-;_-* &quot;-&quot;??\ &quot;DM&quot;_-;_-@_-"/>
    <numFmt numFmtId="176" formatCode="0.00&quot; [s]&quot;"/>
  </numFmts>
  <fonts count="79" x14ac:knownFonts="1">
    <font>
      <sz val="11"/>
      <color theme="1"/>
      <name val="Calibri"/>
      <family val="2"/>
      <scheme val="minor"/>
    </font>
    <font>
      <b/>
      <sz val="11"/>
      <color theme="1"/>
      <name val="Calibri"/>
      <family val="2"/>
      <scheme val="minor"/>
    </font>
    <font>
      <b/>
      <sz val="11"/>
      <color rgb="FF3F3F3F"/>
      <name val="Calibri"/>
      <family val="2"/>
      <scheme val="minor"/>
    </font>
    <font>
      <b/>
      <sz val="11"/>
      <color theme="0"/>
      <name val="Calibri"/>
      <family val="2"/>
      <scheme val="minor"/>
    </font>
    <font>
      <b/>
      <sz val="12"/>
      <color theme="1"/>
      <name val="Calibri"/>
      <family val="2"/>
      <scheme val="minor"/>
    </font>
    <font>
      <sz val="11"/>
      <color theme="1"/>
      <name val="Calibri"/>
      <family val="2"/>
      <scheme val="minor"/>
    </font>
    <font>
      <b/>
      <sz val="14"/>
      <color theme="0"/>
      <name val="Trebuchet MS"/>
      <family val="2"/>
    </font>
    <font>
      <b/>
      <sz val="16"/>
      <color theme="0"/>
      <name val="Trebuchet MS"/>
      <family val="2"/>
    </font>
    <font>
      <sz val="11"/>
      <color theme="0"/>
      <name val="Calibri"/>
      <family val="2"/>
      <scheme val="minor"/>
    </font>
    <font>
      <b/>
      <sz val="16"/>
      <color theme="3" tint="0.39997558519241921"/>
      <name val="Verdana"/>
      <family val="2"/>
    </font>
    <font>
      <sz val="11"/>
      <color rgb="FF3F3F3F"/>
      <name val="Calibri"/>
      <family val="2"/>
      <scheme val="minor"/>
    </font>
    <font>
      <sz val="11"/>
      <color rgb="FF000000"/>
      <name val="Calibri"/>
      <family val="2"/>
      <scheme val="minor"/>
    </font>
    <font>
      <b/>
      <sz val="18"/>
      <color theme="0"/>
      <name val="Calibri"/>
      <family val="2"/>
      <scheme val="minor"/>
    </font>
    <font>
      <b/>
      <i/>
      <sz val="11"/>
      <color theme="1"/>
      <name val="Calibri"/>
      <family val="2"/>
      <scheme val="minor"/>
    </font>
    <font>
      <b/>
      <i/>
      <sz val="11"/>
      <name val="Calibri"/>
      <family val="2"/>
      <scheme val="minor"/>
    </font>
    <font>
      <b/>
      <sz val="12"/>
      <color rgb="FFFFFFFF"/>
      <name val="Calibri"/>
      <family val="2"/>
      <scheme val="minor"/>
    </font>
    <font>
      <b/>
      <sz val="12"/>
      <color rgb="FF000000"/>
      <name val="Calibri"/>
      <family val="2"/>
      <scheme val="minor"/>
    </font>
    <font>
      <b/>
      <sz val="20"/>
      <color rgb="FFFFFFFF"/>
      <name val="Trebuchet MS"/>
      <family val="2"/>
    </font>
    <font>
      <sz val="14"/>
      <color rgb="FF000000"/>
      <name val="Trebuchet MS"/>
      <family val="2"/>
    </font>
    <font>
      <b/>
      <sz val="16"/>
      <name val="Calibri"/>
      <family val="2"/>
      <scheme val="minor"/>
    </font>
    <font>
      <sz val="11"/>
      <name val="Calibri"/>
      <family val="2"/>
      <scheme val="minor"/>
    </font>
    <font>
      <b/>
      <sz val="12"/>
      <name val="Calibri"/>
      <family val="2"/>
      <scheme val="minor"/>
    </font>
    <font>
      <b/>
      <i/>
      <sz val="14"/>
      <name val="Calibri"/>
      <family val="2"/>
      <scheme val="minor"/>
    </font>
    <font>
      <b/>
      <sz val="14"/>
      <color theme="7" tint="-0.249977111117893"/>
      <name val="Calibri"/>
      <family val="2"/>
      <scheme val="minor"/>
    </font>
    <font>
      <b/>
      <i/>
      <sz val="14"/>
      <color theme="7" tint="-0.249977111117893"/>
      <name val="Calibri"/>
      <family val="2"/>
      <scheme val="minor"/>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6"/>
      <color theme="4" tint="-0.249977111117893"/>
      <name val="Calibri"/>
      <family val="2"/>
      <scheme val="minor"/>
    </font>
    <font>
      <b/>
      <sz val="40"/>
      <color theme="0"/>
      <name val="Calibri"/>
      <family val="2"/>
    </font>
    <font>
      <b/>
      <sz val="24"/>
      <color theme="0"/>
      <name val="Calibri"/>
      <family val="2"/>
      <scheme val="minor"/>
    </font>
    <font>
      <b/>
      <sz val="24"/>
      <color theme="1"/>
      <name val="Calibri"/>
      <family val="2"/>
      <scheme val="minor"/>
    </font>
    <font>
      <sz val="24"/>
      <color theme="1"/>
      <name val="Calibri"/>
      <family val="2"/>
      <scheme val="minor"/>
    </font>
    <font>
      <sz val="14"/>
      <color theme="1"/>
      <name val="Calibri"/>
      <family val="2"/>
      <scheme val="minor"/>
    </font>
    <font>
      <sz val="11"/>
      <color indexed="8"/>
      <name val="Calibri"/>
      <family val="2"/>
    </font>
    <font>
      <sz val="11"/>
      <color indexed="9"/>
      <name val="Calibri"/>
      <family val="2"/>
    </font>
    <font>
      <b/>
      <sz val="11"/>
      <color indexed="63"/>
      <name val="Calibri"/>
      <family val="2"/>
    </font>
    <font>
      <sz val="11"/>
      <color indexed="20"/>
      <name val="Calibri"/>
      <family val="2"/>
    </font>
    <font>
      <b/>
      <sz val="11"/>
      <color indexed="52"/>
      <name val="Calibri"/>
      <family val="2"/>
    </font>
    <font>
      <b/>
      <sz val="11"/>
      <color indexed="9"/>
      <name val="Calibri"/>
      <family val="2"/>
    </font>
    <font>
      <sz val="8"/>
      <name val="Arial"/>
      <family val="2"/>
    </font>
    <font>
      <sz val="10"/>
      <name val="Arial"/>
      <family val="2"/>
    </font>
    <font>
      <sz val="11"/>
      <color indexed="62"/>
      <name val="Calibri"/>
      <family val="2"/>
    </font>
    <font>
      <b/>
      <sz val="11"/>
      <color indexed="8"/>
      <name val="Calibri"/>
      <family val="2"/>
    </font>
    <font>
      <i/>
      <sz val="11"/>
      <color indexed="23"/>
      <name val="Calibri"/>
      <family val="2"/>
    </font>
    <font>
      <sz val="10"/>
      <name val="Verdana"/>
      <family val="2"/>
    </font>
    <font>
      <sz val="11"/>
      <color indexed="17"/>
      <name val="Calibri"/>
      <family val="2"/>
    </font>
    <font>
      <b/>
      <sz val="11"/>
      <color indexed="56"/>
      <name val="Calibri"/>
      <family val="2"/>
    </font>
    <font>
      <u/>
      <sz val="10"/>
      <color theme="10"/>
      <name val="Arial"/>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sz val="11"/>
      <color indexed="10"/>
      <name val="Calibri"/>
      <family val="2"/>
    </font>
    <font>
      <b/>
      <sz val="10"/>
      <color theme="6" tint="0.59999389629810485"/>
      <name val="Trebuchet MS"/>
      <family val="2"/>
    </font>
    <font>
      <b/>
      <sz val="14"/>
      <color theme="6" tint="0.59999389629810485"/>
      <name val="Trebuchet MS"/>
      <family val="2"/>
    </font>
    <font>
      <b/>
      <sz val="10"/>
      <color theme="5" tint="0.59999389629810485"/>
      <name val="Trebuchet MS"/>
      <family val="2"/>
    </font>
    <font>
      <b/>
      <sz val="14"/>
      <color theme="5" tint="0.59999389629810485"/>
      <name val="Trebuchet MS"/>
      <family val="2"/>
    </font>
    <font>
      <b/>
      <sz val="16"/>
      <color rgb="FF000000"/>
      <name val="Trebuchet MS"/>
      <family val="2"/>
    </font>
    <font>
      <b/>
      <sz val="18"/>
      <name val="Calibri"/>
      <family val="2"/>
      <scheme val="minor"/>
    </font>
    <font>
      <b/>
      <sz val="20"/>
      <color theme="0"/>
      <name val="Trebuchet MS"/>
      <family val="2"/>
    </font>
    <font>
      <b/>
      <sz val="18"/>
      <color theme="4" tint="-0.249977111117893"/>
      <name val="Calibri"/>
      <family val="2"/>
      <scheme val="minor"/>
    </font>
    <font>
      <b/>
      <sz val="20"/>
      <color rgb="FFFF0000"/>
      <name val="Trebuchet MS"/>
      <family val="2"/>
    </font>
    <font>
      <b/>
      <sz val="22"/>
      <name val="Calibri"/>
      <family val="2"/>
      <scheme val="minor"/>
    </font>
    <font>
      <b/>
      <sz val="14"/>
      <color rgb="FF000000"/>
      <name val="Calibri"/>
      <family val="2"/>
    </font>
    <font>
      <b/>
      <sz val="18"/>
      <color rgb="FF000000"/>
      <name val="Calibri"/>
      <family val="2"/>
    </font>
    <font>
      <sz val="11"/>
      <color rgb="FF000000"/>
      <name val="Calibri"/>
      <family val="2"/>
    </font>
    <font>
      <sz val="10"/>
      <color rgb="FF000000"/>
      <name val="Calibri"/>
      <family val="2"/>
    </font>
  </fonts>
  <fills count="78">
    <fill>
      <patternFill patternType="none"/>
    </fill>
    <fill>
      <patternFill patternType="gray125"/>
    </fill>
    <fill>
      <patternFill patternType="solid">
        <fgColor rgb="FFF2F2F2"/>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A5A5A5"/>
      </patternFill>
    </fill>
    <fill>
      <patternFill patternType="solid">
        <fgColor rgb="FF005091"/>
        <bgColor indexed="64"/>
      </patternFill>
    </fill>
    <fill>
      <patternFill patternType="darkTrellis">
        <bgColor rgb="FF1F4B7D"/>
      </patternFill>
    </fill>
    <fill>
      <patternFill patternType="solid">
        <fgColor rgb="FF1F4B7D"/>
        <bgColor indexed="64"/>
      </patternFill>
    </fill>
    <fill>
      <patternFill patternType="solid">
        <fgColor theme="4" tint="-0.249977111117893"/>
        <bgColor indexed="64"/>
      </patternFill>
    </fill>
    <fill>
      <patternFill patternType="solid">
        <fgColor rgb="FF366092"/>
        <bgColor indexed="64"/>
      </patternFill>
    </fill>
    <fill>
      <patternFill patternType="solid">
        <fgColor theme="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0"/>
        <bgColor indexed="36"/>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rgb="FFDA291C"/>
        <bgColor indexed="64"/>
      </patternFill>
    </fill>
    <fill>
      <patternFill patternType="solid">
        <fgColor rgb="FFE20074"/>
        <bgColor indexed="64"/>
      </patternFill>
    </fill>
    <fill>
      <patternFill patternType="solid">
        <fgColor rgb="FF014268"/>
        <bgColor indexed="64"/>
      </patternFill>
    </fill>
  </fills>
  <borders count="88">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theme="0"/>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theme="0"/>
      </right>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rgb="FF3F3F3F"/>
      </left>
      <right/>
      <top style="thin">
        <color rgb="FF3F3F3F"/>
      </top>
      <bottom style="thin">
        <color rgb="FF3F3F3F"/>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style="thin">
        <color rgb="FF3F3F3F"/>
      </right>
      <top/>
      <bottom/>
      <diagonal/>
    </border>
    <border>
      <left style="thin">
        <color rgb="FF3F3F3F"/>
      </left>
      <right style="thin">
        <color rgb="FF3F3F3F"/>
      </right>
      <top/>
      <bottom/>
      <diagonal/>
    </border>
    <border>
      <left style="thin">
        <color rgb="FF3F3F3F"/>
      </left>
      <right style="medium">
        <color indexed="64"/>
      </right>
      <top/>
      <bottom/>
      <diagonal/>
    </border>
    <border>
      <left style="medium">
        <color indexed="64"/>
      </left>
      <right style="thin">
        <color indexed="64"/>
      </right>
      <top/>
      <bottom style="thin">
        <color indexed="64"/>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hair">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8397">
    <xf numFmtId="0" fontId="0" fillId="0" borderId="0"/>
    <xf numFmtId="0" fontId="2" fillId="2" borderId="1" applyNumberFormat="0" applyAlignment="0" applyProtection="0"/>
    <xf numFmtId="0" fontId="3" fillId="12" borderId="3" applyNumberFormat="0" applyAlignment="0" applyProtection="0"/>
    <xf numFmtId="9" fontId="5" fillId="0" borderId="0" applyFont="0" applyFill="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44"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6" borderId="0" applyNumberFormat="0" applyBorder="0" applyAlignment="0" applyProtection="0"/>
    <xf numFmtId="0" fontId="44" fillId="56"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28"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8" borderId="0" applyNumberFormat="0" applyBorder="0" applyAlignment="0" applyProtection="0"/>
    <xf numFmtId="0" fontId="44" fillId="5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5" fillId="40"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5" fillId="44"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61" borderId="0" applyNumberFormat="0" applyBorder="0" applyAlignment="0" applyProtection="0"/>
    <xf numFmtId="0" fontId="45" fillId="6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8" borderId="0" applyNumberFormat="0" applyBorder="0" applyAlignment="0" applyProtection="0"/>
    <xf numFmtId="0" fontId="45" fillId="58"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4" borderId="0" applyNumberFormat="0" applyBorder="0" applyAlignment="0" applyProtection="0"/>
    <xf numFmtId="0" fontId="45" fillId="64"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5"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6" borderId="0" applyNumberFormat="0" applyBorder="0" applyAlignment="0" applyProtection="0"/>
    <xf numFmtId="0" fontId="45" fillId="6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7" borderId="0" applyNumberFormat="0" applyBorder="0" applyAlignment="0" applyProtection="0"/>
    <xf numFmtId="0" fontId="45" fillId="67"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9"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2" borderId="0" applyNumberFormat="0" applyBorder="0" applyAlignment="0" applyProtection="0"/>
    <xf numFmtId="0" fontId="45" fillId="6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3" borderId="0" applyNumberFormat="0" applyBorder="0" applyAlignment="0" applyProtection="0"/>
    <xf numFmtId="0" fontId="45" fillId="6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5" fillId="68" borderId="0" applyNumberFormat="0" applyBorder="0" applyAlignment="0" applyProtection="0"/>
    <xf numFmtId="0" fontId="45" fillId="68"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2" fillId="2" borderId="1" applyNumberFormat="0" applyAlignment="0" applyProtection="0"/>
    <xf numFmtId="0" fontId="2" fillId="2" borderId="1" applyNumberFormat="0" applyAlignment="0" applyProtection="0"/>
    <xf numFmtId="0" fontId="2" fillId="2" borderId="1"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34" fillId="2" borderId="56" applyNumberFormat="0" applyAlignment="0" applyProtection="0"/>
    <xf numFmtId="0" fontId="34" fillId="2" borderId="56" applyNumberFormat="0" applyAlignment="0" applyProtection="0"/>
    <xf numFmtId="0" fontId="34" fillId="2" borderId="56"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8" fillId="70" borderId="68"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49" fontId="50" fillId="0" borderId="66" applyFill="0" applyBorder="0" applyProtection="0">
      <alignment vertical="center"/>
    </xf>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1" fontId="51" fillId="0" borderId="0" applyFont="0" applyFill="0" applyBorder="0" applyAlignment="0" applyProtection="0"/>
    <xf numFmtId="171"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70" fontId="51" fillId="0" borderId="0" applyFont="0" applyFill="0" applyBorder="0" applyAlignment="0" applyProtection="0"/>
    <xf numFmtId="170" fontId="51" fillId="0" borderId="0" applyFont="0" applyFill="0" applyBorder="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33" fillId="26" borderId="56" applyNumberFormat="0" applyAlignment="0" applyProtection="0"/>
    <xf numFmtId="0" fontId="33" fillId="26" borderId="56" applyNumberFormat="0" applyAlignment="0" applyProtection="0"/>
    <xf numFmtId="0" fontId="33" fillId="26" borderId="56"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1" fillId="0" borderId="59"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3" fontId="51"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3" fontId="51" fillId="0" borderId="0" applyFont="0" applyFill="0" applyBorder="0" applyAlignment="0" applyProtection="0"/>
    <xf numFmtId="173" fontId="51"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4" fontId="51"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172" fontId="55" fillId="0" borderId="0" applyFon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6" fillId="53" borderId="0" applyNumberFormat="0" applyBorder="0" applyAlignment="0" applyProtection="0"/>
    <xf numFmtId="0" fontId="56" fillId="5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30" fillId="23" borderId="0" applyNumberFormat="0" applyBorder="0" applyAlignment="0" applyProtection="0"/>
    <xf numFmtId="0" fontId="57" fillId="0" borderId="71" applyNumberFormat="0" applyFill="0" applyAlignment="0" applyProtection="0"/>
    <xf numFmtId="0" fontId="58" fillId="0" borderId="0" applyNumberFormat="0" applyFill="0" applyBorder="0" applyAlignment="0" applyProtection="0">
      <alignment vertical="top"/>
      <protection locked="0"/>
    </xf>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2" fillId="56" borderId="68" applyNumberFormat="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60" fillId="72" borderId="0" applyNumberFormat="0" applyBorder="0" applyAlignment="0" applyProtection="0"/>
    <xf numFmtId="0" fontId="60" fillId="72"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44"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1"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4"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44"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1" fillId="27" borderId="58"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55" fillId="73" borderId="73" applyNumberFormat="0" applyFon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0" fontId="46" fillId="70" borderId="67" applyNumberFormat="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51" fillId="0" borderId="0" applyFont="0" applyFill="0" applyBorder="0" applyAlignment="0" applyProtection="0"/>
    <xf numFmtId="9" fontId="44" fillId="0" borderId="0" applyFont="0" applyFill="0" applyBorder="0" applyAlignment="0" applyProtection="0"/>
    <xf numFmtId="9" fontId="51" fillId="0" borderId="0" applyFont="0" applyFill="0" applyBorder="0" applyAlignment="0" applyProtection="0"/>
    <xf numFmtId="9" fontId="44"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0" fontId="51" fillId="74" borderId="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47" fillId="52" borderId="0" applyNumberFormat="0" applyBorder="0" applyAlignment="0" applyProtection="0"/>
    <xf numFmtId="0" fontId="47" fillId="52"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31" fillId="24" borderId="0" applyNumberFormat="0" applyBorder="0" applyAlignment="0" applyProtection="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1" fillId="0" borderId="0"/>
    <xf numFmtId="0" fontId="5" fillId="0" borderId="0"/>
    <xf numFmtId="0" fontId="51" fillId="0" borderId="0"/>
    <xf numFmtId="0" fontId="51" fillId="0" borderId="0"/>
    <xf numFmtId="0" fontId="51" fillId="0" borderId="0"/>
    <xf numFmtId="0" fontId="44" fillId="0" borderId="0"/>
    <xf numFmtId="0" fontId="5" fillId="0" borderId="0"/>
    <xf numFmtId="0" fontId="51"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1"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 fillId="0" borderId="0"/>
    <xf numFmtId="0" fontId="5" fillId="0" borderId="0"/>
    <xf numFmtId="0" fontId="51" fillId="0" borderId="0"/>
    <xf numFmtId="0" fontId="5" fillId="0" borderId="0"/>
    <xf numFmtId="0" fontId="5"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 fillId="0" borderId="0"/>
    <xf numFmtId="0" fontId="51" fillId="0" borderId="0"/>
    <xf numFmtId="0" fontId="51" fillId="0" borderId="0"/>
    <xf numFmtId="0" fontId="5"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 fillId="0" borderId="0"/>
    <xf numFmtId="0" fontId="5"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53" fillId="0" borderId="70" applyNumberFormat="0" applyFill="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27" fillId="0" borderId="53" applyNumberFormat="0" applyFill="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63" fillId="0" borderId="75" applyNumberFormat="0" applyFill="0" applyAlignment="0" applyProtection="0"/>
    <xf numFmtId="0" fontId="63" fillId="0" borderId="75"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57" fillId="0" borderId="71"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57" fillId="0" borderId="71"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0" fontId="35" fillId="0" borderId="57" applyNumberFormat="0" applyFill="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175" fontId="51" fillId="0" borderId="0" applyFon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xf numFmtId="0" fontId="49" fillId="71" borderId="69" applyNumberFormat="0" applyAlignment="0" applyProtection="0"/>
    <xf numFmtId="0" fontId="49" fillId="71" borderId="69" applyNumberFormat="0" applyAlignment="0" applyProtection="0"/>
    <xf numFmtId="0" fontId="3" fillId="12" borderId="3" applyNumberFormat="0" applyAlignment="0" applyProtection="0"/>
    <xf numFmtId="0" fontId="3" fillId="12" borderId="3" applyNumberFormat="0" applyAlignment="0" applyProtection="0"/>
    <xf numFmtId="0" fontId="3" fillId="12" borderId="3" applyNumberFormat="0" applyAlignment="0" applyProtection="0"/>
  </cellStyleXfs>
  <cellXfs count="506">
    <xf numFmtId="0" fontId="0" fillId="0" borderId="0" xfId="0"/>
    <xf numFmtId="0" fontId="2" fillId="3" borderId="2" xfId="1" applyFont="1" applyFill="1" applyBorder="1" applyAlignment="1">
      <alignment horizontal="center" vertical="center"/>
    </xf>
    <xf numFmtId="0" fontId="2" fillId="4" borderId="2" xfId="1" applyFont="1" applyFill="1" applyBorder="1" applyAlignment="1">
      <alignment horizontal="center" vertical="center"/>
    </xf>
    <xf numFmtId="0" fontId="2" fillId="5" borderId="2" xfId="1" applyFont="1" applyFill="1" applyBorder="1" applyAlignment="1">
      <alignment horizontal="center" vertical="center"/>
    </xf>
    <xf numFmtId="0" fontId="2" fillId="6" borderId="2" xfId="1" applyFont="1" applyFill="1" applyBorder="1" applyAlignment="1">
      <alignment horizontal="center" vertical="center"/>
    </xf>
    <xf numFmtId="0" fontId="2" fillId="7" borderId="2" xfId="1" applyFont="1" applyFill="1" applyBorder="1" applyAlignment="1">
      <alignment horizontal="center" vertical="center"/>
    </xf>
    <xf numFmtId="0" fontId="2" fillId="8" borderId="2" xfId="1" applyFont="1" applyFill="1" applyBorder="1" applyAlignment="1">
      <alignment horizontal="center" vertical="center"/>
    </xf>
    <xf numFmtId="0" fontId="2" fillId="9" borderId="2" xfId="1" applyFont="1" applyFill="1" applyBorder="1" applyAlignment="1">
      <alignment horizontal="center" vertical="center"/>
    </xf>
    <xf numFmtId="0" fontId="2" fillId="10" borderId="2" xfId="1" applyFont="1" applyFill="1" applyBorder="1" applyAlignment="1">
      <alignment horizontal="center" vertical="center"/>
    </xf>
    <xf numFmtId="0" fontId="2" fillId="11" borderId="2" xfId="1" applyFont="1" applyFill="1" applyBorder="1" applyAlignment="1">
      <alignment horizontal="center" vertical="center"/>
    </xf>
    <xf numFmtId="0" fontId="0" fillId="3" borderId="2" xfId="0" applyFill="1" applyBorder="1" applyAlignment="1">
      <alignment horizontal="center" vertical="center"/>
    </xf>
    <xf numFmtId="0" fontId="0" fillId="4" borderId="2" xfId="0" applyFill="1" applyBorder="1" applyAlignment="1">
      <alignment horizontal="center" vertical="center"/>
    </xf>
    <xf numFmtId="0" fontId="0" fillId="5" borderId="2" xfId="0" applyFill="1" applyBorder="1" applyAlignment="1">
      <alignment horizontal="center" vertical="center"/>
    </xf>
    <xf numFmtId="0" fontId="0" fillId="6" borderId="2" xfId="0" applyFill="1" applyBorder="1" applyAlignment="1">
      <alignment horizontal="center" vertical="center"/>
    </xf>
    <xf numFmtId="0" fontId="0" fillId="7" borderId="2" xfId="0" applyFill="1" applyBorder="1" applyAlignment="1">
      <alignment horizontal="center" vertical="center"/>
    </xf>
    <xf numFmtId="0" fontId="0" fillId="8" borderId="2" xfId="0" applyFill="1" applyBorder="1" applyAlignment="1">
      <alignment horizontal="center" vertical="center"/>
    </xf>
    <xf numFmtId="0" fontId="0" fillId="9" borderId="2" xfId="0" applyFill="1" applyBorder="1" applyAlignment="1">
      <alignment horizontal="center" vertical="center"/>
    </xf>
    <xf numFmtId="0" fontId="0" fillId="10" borderId="2" xfId="0" applyFill="1" applyBorder="1" applyAlignment="1">
      <alignment horizontal="center" vertical="center"/>
    </xf>
    <xf numFmtId="0" fontId="0" fillId="11" borderId="2" xfId="0" applyFill="1" applyBorder="1" applyAlignment="1">
      <alignment horizontal="center" vertical="center"/>
    </xf>
    <xf numFmtId="164" fontId="0" fillId="7" borderId="2" xfId="0" applyNumberFormat="1" applyFill="1" applyBorder="1" applyAlignment="1">
      <alignment horizontal="center" vertical="center"/>
    </xf>
    <xf numFmtId="2" fontId="0" fillId="10" borderId="2" xfId="0" applyNumberFormat="1" applyFill="1" applyBorder="1" applyAlignment="1">
      <alignment horizontal="center" vertical="center"/>
    </xf>
    <xf numFmtId="1" fontId="0" fillId="10" borderId="2" xfId="0" applyNumberFormat="1" applyFill="1" applyBorder="1" applyAlignment="1">
      <alignment horizontal="center" vertical="center"/>
    </xf>
    <xf numFmtId="164" fontId="0" fillId="10" borderId="2" xfId="0" applyNumberFormat="1" applyFill="1" applyBorder="1" applyAlignment="1">
      <alignment horizontal="center" vertical="center"/>
    </xf>
    <xf numFmtId="1" fontId="0" fillId="3" borderId="2" xfId="0" applyNumberFormat="1" applyFill="1" applyBorder="1" applyAlignment="1">
      <alignment horizontal="center" vertical="center"/>
    </xf>
    <xf numFmtId="2" fontId="0" fillId="3" borderId="2" xfId="0" applyNumberFormat="1" applyFill="1" applyBorder="1" applyAlignment="1">
      <alignment horizontal="center" vertical="center"/>
    </xf>
    <xf numFmtId="2" fontId="0" fillId="7" borderId="2" xfId="0" applyNumberFormat="1" applyFill="1" applyBorder="1" applyAlignment="1">
      <alignment horizontal="center" vertical="center"/>
    </xf>
    <xf numFmtId="0" fontId="0" fillId="0" borderId="0" xfId="0"/>
    <xf numFmtId="0" fontId="10" fillId="5" borderId="2" xfId="1" applyFont="1" applyFill="1" applyBorder="1" applyAlignment="1">
      <alignment horizontal="center" vertical="center"/>
    </xf>
    <xf numFmtId="0" fontId="0" fillId="0" borderId="0" xfId="0" applyProtection="1">
      <protection locked="0"/>
    </xf>
    <xf numFmtId="0" fontId="7" fillId="14" borderId="8" xfId="0" applyFont="1" applyFill="1" applyBorder="1" applyAlignment="1" applyProtection="1">
      <alignment horizontal="center" vertical="center" wrapText="1"/>
      <protection locked="0"/>
    </xf>
    <xf numFmtId="0" fontId="7" fillId="14" borderId="5" xfId="0" applyFont="1" applyFill="1" applyBorder="1" applyAlignment="1" applyProtection="1">
      <alignment horizontal="center" vertical="center" wrapText="1"/>
      <protection locked="0"/>
    </xf>
    <xf numFmtId="0" fontId="6" fillId="15" borderId="22" xfId="0" applyFont="1" applyFill="1" applyBorder="1" applyAlignment="1" applyProtection="1">
      <alignment horizontal="center" vertical="center"/>
      <protection locked="0"/>
    </xf>
    <xf numFmtId="1" fontId="6" fillId="15" borderId="19" xfId="0" applyNumberFormat="1" applyFont="1" applyFill="1" applyBorder="1" applyAlignment="1" applyProtection="1">
      <alignment horizontal="center" vertical="center"/>
      <protection locked="0"/>
    </xf>
    <xf numFmtId="0" fontId="6" fillId="15" borderId="19" xfId="0" applyFont="1" applyFill="1" applyBorder="1" applyAlignment="1" applyProtection="1">
      <alignment horizontal="center" vertical="center"/>
      <protection locked="0"/>
    </xf>
    <xf numFmtId="0" fontId="6" fillId="15" borderId="11" xfId="0" applyFont="1" applyFill="1" applyBorder="1" applyAlignment="1" applyProtection="1">
      <alignment horizontal="center" vertical="center"/>
      <protection locked="0"/>
    </xf>
    <xf numFmtId="0" fontId="6" fillId="15" borderId="9" xfId="0"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4" fillId="0" borderId="21" xfId="0" applyFont="1" applyBorder="1" applyAlignment="1" applyProtection="1">
      <alignment horizontal="center" vertical="center"/>
      <protection locked="0"/>
    </xf>
    <xf numFmtId="0" fontId="8" fillId="0" borderId="0" xfId="0" applyFont="1" applyProtection="1">
      <protection locked="0"/>
    </xf>
    <xf numFmtId="0" fontId="11" fillId="0" borderId="0" xfId="0" applyFont="1" applyProtection="1">
      <protection locked="0"/>
    </xf>
    <xf numFmtId="0" fontId="0" fillId="0" borderId="0" xfId="0" applyFill="1" applyProtection="1">
      <protection locked="0"/>
    </xf>
    <xf numFmtId="0" fontId="7" fillId="0" borderId="0" xfId="0" applyFont="1" applyFill="1" applyBorder="1" applyAlignment="1" applyProtection="1">
      <alignment vertical="center" wrapText="1"/>
      <protection locked="0"/>
    </xf>
    <xf numFmtId="0" fontId="0" fillId="0" borderId="0" xfId="0" applyFont="1"/>
    <xf numFmtId="0" fontId="0" fillId="0" borderId="0" xfId="0" applyAlignment="1">
      <alignment wrapText="1"/>
    </xf>
    <xf numFmtId="0" fontId="3" fillId="12" borderId="3" xfId="2" applyAlignment="1">
      <alignment horizontal="center"/>
    </xf>
    <xf numFmtId="0" fontId="0" fillId="0" borderId="0" xfId="0" applyAlignment="1">
      <alignment horizontal="center"/>
    </xf>
    <xf numFmtId="0" fontId="0" fillId="0" borderId="0" xfId="0" applyFont="1" applyAlignment="1">
      <alignment horizontal="center"/>
    </xf>
    <xf numFmtId="1" fontId="0" fillId="0" borderId="0" xfId="0" applyNumberFormat="1" applyFont="1" applyAlignment="1">
      <alignment horizontal="center"/>
    </xf>
    <xf numFmtId="1" fontId="0" fillId="0" borderId="0" xfId="0" applyNumberFormat="1" applyAlignment="1">
      <alignment horizontal="center"/>
    </xf>
    <xf numFmtId="0" fontId="0" fillId="0" borderId="0" xfId="0" applyAlignment="1"/>
    <xf numFmtId="0" fontId="0" fillId="0" borderId="0" xfId="0" applyFont="1" applyAlignment="1"/>
    <xf numFmtId="0" fontId="0" fillId="0" borderId="0" xfId="0" applyAlignment="1">
      <alignment horizontal="left"/>
    </xf>
    <xf numFmtId="0" fontId="0" fillId="0" borderId="0" xfId="0" applyFont="1" applyAlignment="1">
      <alignment horizontal="left"/>
    </xf>
    <xf numFmtId="1" fontId="0" fillId="0" borderId="0" xfId="0" applyNumberFormat="1" applyFont="1" applyAlignment="1">
      <alignment horizontal="left"/>
    </xf>
    <xf numFmtId="1" fontId="0" fillId="0" borderId="0" xfId="0" applyNumberFormat="1" applyAlignment="1">
      <alignment horizontal="left"/>
    </xf>
    <xf numFmtId="166" fontId="3" fillId="12" borderId="3" xfId="2" applyNumberFormat="1" applyAlignment="1">
      <alignment horizontal="center"/>
    </xf>
    <xf numFmtId="166" fontId="0" fillId="0" borderId="0" xfId="0" applyNumberFormat="1" applyAlignment="1">
      <alignment horizontal="left"/>
    </xf>
    <xf numFmtId="166" fontId="0" fillId="0" borderId="0" xfId="0" applyNumberFormat="1" applyFont="1" applyAlignment="1">
      <alignment horizontal="left"/>
    </xf>
    <xf numFmtId="1" fontId="2" fillId="9" borderId="2" xfId="1" applyNumberFormat="1" applyFont="1" applyFill="1" applyBorder="1" applyAlignment="1">
      <alignment horizontal="center" vertical="center"/>
    </xf>
    <xf numFmtId="1" fontId="0" fillId="9" borderId="2" xfId="0" applyNumberFormat="1" applyFill="1" applyBorder="1" applyAlignment="1">
      <alignment horizontal="center" vertical="center"/>
    </xf>
    <xf numFmtId="1" fontId="0" fillId="0" borderId="0" xfId="0" applyNumberFormat="1"/>
    <xf numFmtId="1" fontId="2" fillId="10" borderId="2" xfId="1" applyNumberFormat="1" applyFont="1" applyFill="1" applyBorder="1" applyAlignment="1">
      <alignment horizontal="center" vertical="center"/>
    </xf>
    <xf numFmtId="2" fontId="0" fillId="10" borderId="2" xfId="0" applyNumberFormat="1" applyFill="1" applyBorder="1" applyAlignment="1">
      <alignment horizontal="left" vertical="center"/>
    </xf>
    <xf numFmtId="2" fontId="0" fillId="10" borderId="2" xfId="0" applyNumberFormat="1" applyFill="1" applyBorder="1" applyAlignment="1">
      <alignment horizontal="left" vertical="center" wrapText="1"/>
    </xf>
    <xf numFmtId="2" fontId="2" fillId="8" borderId="2" xfId="1" applyNumberFormat="1" applyFont="1" applyFill="1" applyBorder="1" applyAlignment="1">
      <alignment horizontal="center" vertical="center"/>
    </xf>
    <xf numFmtId="2" fontId="0" fillId="8" borderId="2" xfId="0" applyNumberFormat="1" applyFill="1" applyBorder="1" applyAlignment="1">
      <alignment horizontal="center" vertical="center"/>
    </xf>
    <xf numFmtId="2" fontId="0" fillId="0" borderId="0" xfId="0" applyNumberFormat="1"/>
    <xf numFmtId="1" fontId="2" fillId="3" borderId="2" xfId="1" applyNumberFormat="1" applyFont="1" applyFill="1" applyBorder="1" applyAlignment="1">
      <alignment horizontal="center" vertical="center"/>
    </xf>
    <xf numFmtId="0" fontId="2" fillId="3" borderId="2" xfId="1" applyNumberFormat="1" applyFont="1" applyFill="1" applyBorder="1" applyAlignment="1">
      <alignment horizontal="center" vertical="center"/>
    </xf>
    <xf numFmtId="0" fontId="0" fillId="3" borderId="2" xfId="0" applyNumberFormat="1" applyFill="1" applyBorder="1" applyAlignment="1">
      <alignment horizontal="center" vertical="center"/>
    </xf>
    <xf numFmtId="0" fontId="0" fillId="0" borderId="0" xfId="0" applyNumberFormat="1"/>
    <xf numFmtId="0" fontId="2" fillId="3" borderId="2" xfId="1" applyNumberFormat="1" applyFont="1" applyFill="1" applyBorder="1" applyAlignment="1">
      <alignment horizontal="center" vertical="center" wrapText="1"/>
    </xf>
    <xf numFmtId="0" fontId="0" fillId="3" borderId="2" xfId="0" applyNumberFormat="1" applyFill="1" applyBorder="1" applyAlignment="1">
      <alignment horizontal="center" vertical="center" wrapText="1"/>
    </xf>
    <xf numFmtId="0" fontId="0" fillId="0" borderId="0" xfId="0" applyNumberFormat="1" applyAlignment="1">
      <alignment wrapText="1"/>
    </xf>
    <xf numFmtId="0" fontId="2" fillId="10" borderId="2" xfId="1" applyFont="1" applyFill="1" applyBorder="1" applyAlignment="1">
      <alignment horizontal="center" vertical="center" wrapText="1"/>
    </xf>
    <xf numFmtId="0" fontId="0" fillId="10" borderId="2" xfId="0" applyFill="1" applyBorder="1" applyAlignment="1">
      <alignment horizontal="left" vertical="center" wrapText="1"/>
    </xf>
    <xf numFmtId="0" fontId="0" fillId="3" borderId="2" xfId="0" applyFill="1" applyBorder="1" applyAlignment="1">
      <alignment horizontal="center" vertical="center" wrapText="1"/>
    </xf>
    <xf numFmtId="0" fontId="1" fillId="9" borderId="2" xfId="0" applyFont="1" applyFill="1" applyBorder="1" applyAlignment="1">
      <alignment horizontal="center" vertical="center"/>
    </xf>
    <xf numFmtId="0" fontId="0" fillId="9" borderId="2" xfId="0" applyNumberFormat="1" applyFill="1" applyBorder="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wrapText="1"/>
    </xf>
    <xf numFmtId="0" fontId="0" fillId="9" borderId="2" xfId="0" applyFill="1" applyBorder="1" applyAlignment="1">
      <alignment horizontal="left" vertical="center"/>
    </xf>
    <xf numFmtId="1" fontId="0" fillId="3" borderId="2" xfId="0" applyNumberFormat="1" applyFill="1" applyBorder="1" applyAlignment="1">
      <alignment horizontal="center" vertical="center" wrapText="1"/>
    </xf>
    <xf numFmtId="1" fontId="0" fillId="3" borderId="2" xfId="0" applyNumberFormat="1" applyFill="1" applyBorder="1" applyAlignment="1">
      <alignment horizontal="left" vertical="center" wrapText="1"/>
    </xf>
    <xf numFmtId="1" fontId="7" fillId="14" borderId="5" xfId="0" applyNumberFormat="1" applyFont="1" applyFill="1" applyBorder="1" applyAlignment="1" applyProtection="1">
      <alignment horizontal="center" vertical="center" wrapText="1"/>
      <protection locked="0"/>
    </xf>
    <xf numFmtId="1" fontId="6" fillId="15" borderId="11" xfId="0" applyNumberFormat="1" applyFont="1" applyFill="1" applyBorder="1" applyAlignment="1" applyProtection="1">
      <alignment horizontal="center" vertical="center"/>
      <protection locked="0"/>
    </xf>
    <xf numFmtId="0" fontId="3" fillId="16" borderId="23" xfId="0" applyFont="1" applyFill="1" applyBorder="1" applyAlignment="1">
      <alignment horizontal="center"/>
    </xf>
    <xf numFmtId="0" fontId="13" fillId="0" borderId="18" xfId="0" applyFont="1" applyBorder="1"/>
    <xf numFmtId="0" fontId="0" fillId="0" borderId="2" xfId="0" applyBorder="1"/>
    <xf numFmtId="0" fontId="0" fillId="0" borderId="2" xfId="0" applyBorder="1" applyAlignment="1">
      <alignment horizontal="center"/>
    </xf>
    <xf numFmtId="0" fontId="14" fillId="0" borderId="2" xfId="0" applyFont="1" applyBorder="1" applyAlignment="1">
      <alignment horizontal="center"/>
    </xf>
    <xf numFmtId="0" fontId="16" fillId="17" borderId="2" xfId="0" applyFont="1" applyFill="1" applyBorder="1" applyAlignment="1">
      <alignment horizontal="center"/>
    </xf>
    <xf numFmtId="0" fontId="18" fillId="0" borderId="15" xfId="0" applyFont="1" applyBorder="1" applyAlignment="1" applyProtection="1">
      <alignment horizontal="center" vertical="center"/>
      <protection hidden="1"/>
    </xf>
    <xf numFmtId="0" fontId="18" fillId="0" borderId="17" xfId="0" applyFont="1" applyBorder="1" applyAlignment="1" applyProtection="1">
      <alignment horizontal="center" vertical="center"/>
      <protection hidden="1"/>
    </xf>
    <xf numFmtId="0" fontId="18" fillId="0" borderId="16" xfId="0" applyFont="1" applyBorder="1" applyAlignment="1" applyProtection="1">
      <alignment horizontal="center" vertical="center"/>
      <protection hidden="1"/>
    </xf>
    <xf numFmtId="0" fontId="18" fillId="0" borderId="18" xfId="0" applyFont="1" applyBorder="1" applyAlignment="1" applyProtection="1">
      <alignment horizontal="center" vertical="center"/>
      <protection hidden="1"/>
    </xf>
    <xf numFmtId="0" fontId="19" fillId="2" borderId="35" xfId="1" applyFont="1" applyFill="1" applyBorder="1" applyAlignment="1">
      <alignment horizontal="left"/>
    </xf>
    <xf numFmtId="0" fontId="20" fillId="0" borderId="0" xfId="0" applyFont="1"/>
    <xf numFmtId="0" fontId="19" fillId="0" borderId="12" xfId="0" applyFont="1" applyBorder="1" applyAlignment="1">
      <alignment horizontal="center"/>
    </xf>
    <xf numFmtId="0" fontId="21" fillId="0" borderId="12" xfId="0" applyFont="1" applyBorder="1" applyAlignment="1">
      <alignment horizontal="center"/>
    </xf>
    <xf numFmtId="0" fontId="20" fillId="19" borderId="14" xfId="0" applyFont="1" applyFill="1" applyBorder="1" applyAlignment="1">
      <alignment horizontal="center"/>
    </xf>
    <xf numFmtId="0" fontId="20" fillId="19" borderId="10" xfId="0" applyFont="1" applyFill="1" applyBorder="1" applyAlignment="1">
      <alignment horizontal="center"/>
    </xf>
    <xf numFmtId="0" fontId="20" fillId="19" borderId="38" xfId="0" applyFont="1" applyFill="1" applyBorder="1"/>
    <xf numFmtId="0" fontId="20" fillId="19" borderId="41" xfId="0" applyFont="1" applyFill="1" applyBorder="1"/>
    <xf numFmtId="0" fontId="20" fillId="20" borderId="10" xfId="0" applyFont="1" applyFill="1" applyBorder="1" applyAlignment="1">
      <alignment horizontal="center"/>
    </xf>
    <xf numFmtId="0" fontId="20" fillId="20" borderId="38" xfId="0" applyFont="1" applyFill="1" applyBorder="1"/>
    <xf numFmtId="0" fontId="20" fillId="20" borderId="41" xfId="0" applyFont="1" applyFill="1" applyBorder="1"/>
    <xf numFmtId="0" fontId="20" fillId="21" borderId="10" xfId="0" applyFont="1" applyFill="1" applyBorder="1" applyAlignment="1">
      <alignment horizontal="center"/>
    </xf>
    <xf numFmtId="0" fontId="20" fillId="21" borderId="38" xfId="0" applyFont="1" applyFill="1" applyBorder="1"/>
    <xf numFmtId="0" fontId="20" fillId="21" borderId="41" xfId="0" applyFont="1" applyFill="1" applyBorder="1"/>
    <xf numFmtId="0" fontId="20" fillId="22" borderId="10" xfId="0" applyFont="1" applyFill="1" applyBorder="1" applyAlignment="1">
      <alignment horizontal="center"/>
    </xf>
    <xf numFmtId="0" fontId="20" fillId="22" borderId="39" xfId="0" applyFont="1" applyFill="1" applyBorder="1"/>
    <xf numFmtId="0" fontId="20" fillId="22" borderId="42" xfId="0" applyFont="1" applyFill="1" applyBorder="1"/>
    <xf numFmtId="0" fontId="19" fillId="2" borderId="1" xfId="1" applyFont="1" applyFill="1" applyBorder="1" applyAlignment="1">
      <alignment horizontal="left"/>
    </xf>
    <xf numFmtId="0" fontId="25" fillId="2" borderId="48" xfId="1" applyFont="1" applyFill="1" applyBorder="1" applyAlignment="1">
      <alignment horizontal="center"/>
    </xf>
    <xf numFmtId="0" fontId="25" fillId="2" borderId="49" xfId="1" applyFont="1" applyFill="1" applyBorder="1" applyAlignment="1">
      <alignment horizontal="center"/>
    </xf>
    <xf numFmtId="0" fontId="25" fillId="2" borderId="50" xfId="1" applyFont="1" applyFill="1" applyBorder="1" applyAlignment="1">
      <alignment horizontal="center"/>
    </xf>
    <xf numFmtId="0" fontId="20" fillId="19" borderId="51" xfId="0" applyFont="1" applyFill="1" applyBorder="1"/>
    <xf numFmtId="0" fontId="20" fillId="19" borderId="39" xfId="0" applyFont="1" applyFill="1" applyBorder="1"/>
    <xf numFmtId="0" fontId="20" fillId="19" borderId="42" xfId="0" applyFont="1" applyFill="1" applyBorder="1"/>
    <xf numFmtId="0" fontId="20" fillId="20" borderId="14" xfId="0" applyFont="1" applyFill="1" applyBorder="1" applyAlignment="1">
      <alignment horizontal="center"/>
    </xf>
    <xf numFmtId="0" fontId="20" fillId="20" borderId="51" xfId="0" applyFont="1" applyFill="1" applyBorder="1"/>
    <xf numFmtId="0" fontId="20" fillId="20" borderId="39" xfId="0" applyFont="1" applyFill="1" applyBorder="1"/>
    <xf numFmtId="0" fontId="20" fillId="20" borderId="42" xfId="0" applyFont="1" applyFill="1" applyBorder="1"/>
    <xf numFmtId="0" fontId="20" fillId="21" borderId="14" xfId="0" applyFont="1" applyFill="1" applyBorder="1" applyAlignment="1">
      <alignment horizontal="center"/>
    </xf>
    <xf numFmtId="0" fontId="20" fillId="21" borderId="51" xfId="0" applyFont="1" applyFill="1" applyBorder="1"/>
    <xf numFmtId="0" fontId="20" fillId="21" borderId="39" xfId="0" applyFont="1" applyFill="1" applyBorder="1"/>
    <xf numFmtId="0" fontId="20" fillId="21" borderId="42" xfId="0" applyFont="1" applyFill="1" applyBorder="1"/>
    <xf numFmtId="0" fontId="20" fillId="22" borderId="14" xfId="0" applyFont="1" applyFill="1" applyBorder="1" applyAlignment="1">
      <alignment horizontal="center"/>
    </xf>
    <xf numFmtId="0" fontId="20" fillId="22" borderId="51" xfId="0" applyFont="1" applyFill="1" applyBorder="1"/>
    <xf numFmtId="0" fontId="20" fillId="19" borderId="14" xfId="0" applyFont="1" applyFill="1" applyBorder="1" applyAlignment="1">
      <alignment horizontal="center"/>
    </xf>
    <xf numFmtId="0" fontId="20" fillId="19" borderId="10" xfId="0" applyFont="1" applyFill="1" applyBorder="1" applyAlignment="1">
      <alignment horizontal="center"/>
    </xf>
    <xf numFmtId="0" fontId="20" fillId="20" borderId="10" xfId="0" applyFont="1" applyFill="1" applyBorder="1" applyAlignment="1">
      <alignment horizontal="center"/>
    </xf>
    <xf numFmtId="0" fontId="20" fillId="21" borderId="10" xfId="0" applyFont="1" applyFill="1" applyBorder="1" applyAlignment="1">
      <alignment horizontal="center"/>
    </xf>
    <xf numFmtId="0" fontId="20" fillId="22" borderId="10" xfId="0" applyFont="1" applyFill="1" applyBorder="1" applyAlignment="1">
      <alignment horizontal="center"/>
    </xf>
    <xf numFmtId="0" fontId="19" fillId="0" borderId="8" xfId="0" applyFont="1" applyBorder="1" applyAlignment="1">
      <alignment horizontal="center"/>
    </xf>
    <xf numFmtId="167" fontId="38" fillId="19" borderId="2" xfId="0" applyNumberFormat="1" applyFont="1" applyFill="1" applyBorder="1" applyAlignment="1">
      <alignment horizontal="center"/>
    </xf>
    <xf numFmtId="167" fontId="38" fillId="20" borderId="2" xfId="0" applyNumberFormat="1" applyFont="1" applyFill="1" applyBorder="1" applyAlignment="1">
      <alignment horizontal="center"/>
    </xf>
    <xf numFmtId="167" fontId="38" fillId="21" borderId="2" xfId="0" applyNumberFormat="1" applyFont="1" applyFill="1" applyBorder="1" applyAlignment="1">
      <alignment horizontal="center"/>
    </xf>
    <xf numFmtId="167" fontId="38" fillId="22" borderId="2" xfId="0" applyNumberFormat="1" applyFont="1" applyFill="1" applyBorder="1" applyAlignment="1">
      <alignment horizontal="center"/>
    </xf>
    <xf numFmtId="167" fontId="38" fillId="19" borderId="39" xfId="0" applyNumberFormat="1" applyFont="1" applyFill="1" applyBorder="1" applyAlignment="1">
      <alignment horizontal="center"/>
    </xf>
    <xf numFmtId="167" fontId="38" fillId="19" borderId="40" xfId="0" applyNumberFormat="1" applyFont="1" applyFill="1" applyBorder="1" applyAlignment="1">
      <alignment horizontal="center"/>
    </xf>
    <xf numFmtId="167" fontId="38" fillId="19" borderId="42" xfId="0" applyNumberFormat="1" applyFont="1" applyFill="1" applyBorder="1" applyAlignment="1">
      <alignment horizontal="center"/>
    </xf>
    <xf numFmtId="167" fontId="38" fillId="19" borderId="43" xfId="0" applyNumberFormat="1" applyFont="1" applyFill="1" applyBorder="1" applyAlignment="1">
      <alignment horizontal="center"/>
    </xf>
    <xf numFmtId="167" fontId="38" fillId="19" borderId="45" xfId="0" applyNumberFormat="1" applyFont="1" applyFill="1" applyBorder="1" applyAlignment="1">
      <alignment horizontal="center"/>
    </xf>
    <xf numFmtId="167" fontId="38" fillId="19" borderId="51" xfId="0" applyNumberFormat="1" applyFont="1" applyFill="1" applyBorder="1" applyAlignment="1">
      <alignment horizontal="center"/>
    </xf>
    <xf numFmtId="167" fontId="38" fillId="19" borderId="23" xfId="0" applyNumberFormat="1" applyFont="1" applyFill="1" applyBorder="1" applyAlignment="1">
      <alignment horizontal="center"/>
    </xf>
    <xf numFmtId="167" fontId="38" fillId="19" borderId="63" xfId="0" applyNumberFormat="1" applyFont="1" applyFill="1" applyBorder="1" applyAlignment="1">
      <alignment horizontal="center"/>
    </xf>
    <xf numFmtId="167" fontId="38" fillId="20" borderId="39" xfId="0" applyNumberFormat="1" applyFont="1" applyFill="1" applyBorder="1" applyAlignment="1">
      <alignment horizontal="center"/>
    </xf>
    <xf numFmtId="167" fontId="38" fillId="20" borderId="40" xfId="0" applyNumberFormat="1" applyFont="1" applyFill="1" applyBorder="1" applyAlignment="1">
      <alignment horizontal="center"/>
    </xf>
    <xf numFmtId="167" fontId="38" fillId="20" borderId="42" xfId="0" applyNumberFormat="1" applyFont="1" applyFill="1" applyBorder="1" applyAlignment="1">
      <alignment horizontal="center"/>
    </xf>
    <xf numFmtId="167" fontId="38" fillId="20" borderId="43" xfId="0" applyNumberFormat="1" applyFont="1" applyFill="1" applyBorder="1" applyAlignment="1">
      <alignment horizontal="center"/>
    </xf>
    <xf numFmtId="167" fontId="38" fillId="20" borderId="45" xfId="0" applyNumberFormat="1" applyFont="1" applyFill="1" applyBorder="1" applyAlignment="1">
      <alignment horizontal="center"/>
    </xf>
    <xf numFmtId="167" fontId="38" fillId="20" borderId="51" xfId="0" applyNumberFormat="1" applyFont="1" applyFill="1" applyBorder="1" applyAlignment="1">
      <alignment horizontal="center"/>
    </xf>
    <xf numFmtId="167" fontId="38" fillId="20" borderId="23" xfId="0" applyNumberFormat="1" applyFont="1" applyFill="1" applyBorder="1" applyAlignment="1">
      <alignment horizontal="center"/>
    </xf>
    <xf numFmtId="167" fontId="38" fillId="20" borderId="63" xfId="0" applyNumberFormat="1" applyFont="1" applyFill="1" applyBorder="1" applyAlignment="1">
      <alignment horizontal="center"/>
    </xf>
    <xf numFmtId="167" fontId="38" fillId="21" borderId="39" xfId="0" applyNumberFormat="1" applyFont="1" applyFill="1" applyBorder="1" applyAlignment="1">
      <alignment horizontal="center"/>
    </xf>
    <xf numFmtId="167" fontId="38" fillId="21" borderId="40" xfId="0" applyNumberFormat="1" applyFont="1" applyFill="1" applyBorder="1" applyAlignment="1">
      <alignment horizontal="center"/>
    </xf>
    <xf numFmtId="167" fontId="38" fillId="21" borderId="42" xfId="0" applyNumberFormat="1" applyFont="1" applyFill="1" applyBorder="1" applyAlignment="1">
      <alignment horizontal="center"/>
    </xf>
    <xf numFmtId="167" fontId="38" fillId="21" borderId="43" xfId="0" applyNumberFormat="1" applyFont="1" applyFill="1" applyBorder="1" applyAlignment="1">
      <alignment horizontal="center"/>
    </xf>
    <xf numFmtId="167" fontId="38" fillId="21" borderId="45" xfId="0" applyNumberFormat="1" applyFont="1" applyFill="1" applyBorder="1" applyAlignment="1">
      <alignment horizontal="center"/>
    </xf>
    <xf numFmtId="167" fontId="38" fillId="21" borderId="51" xfId="0" applyNumberFormat="1" applyFont="1" applyFill="1" applyBorder="1" applyAlignment="1">
      <alignment horizontal="center"/>
    </xf>
    <xf numFmtId="167" fontId="38" fillId="21" borderId="23" xfId="0" applyNumberFormat="1" applyFont="1" applyFill="1" applyBorder="1" applyAlignment="1">
      <alignment horizontal="center"/>
    </xf>
    <xf numFmtId="167" fontId="38" fillId="21" borderId="63" xfId="0" applyNumberFormat="1" applyFont="1" applyFill="1" applyBorder="1" applyAlignment="1">
      <alignment horizontal="center"/>
    </xf>
    <xf numFmtId="167" fontId="38" fillId="22" borderId="39" xfId="0" applyNumberFormat="1" applyFont="1" applyFill="1" applyBorder="1" applyAlignment="1">
      <alignment horizontal="center"/>
    </xf>
    <xf numFmtId="167" fontId="38" fillId="22" borderId="40" xfId="0" applyNumberFormat="1" applyFont="1" applyFill="1" applyBorder="1" applyAlignment="1">
      <alignment horizontal="center"/>
    </xf>
    <xf numFmtId="167" fontId="38" fillId="22" borderId="42" xfId="0" applyNumberFormat="1" applyFont="1" applyFill="1" applyBorder="1" applyAlignment="1">
      <alignment horizontal="center"/>
    </xf>
    <xf numFmtId="167" fontId="38" fillId="22" borderId="43" xfId="0" applyNumberFormat="1" applyFont="1" applyFill="1" applyBorder="1" applyAlignment="1">
      <alignment horizontal="center"/>
    </xf>
    <xf numFmtId="167" fontId="38" fillId="22" borderId="45" xfId="0" applyNumberFormat="1" applyFont="1" applyFill="1" applyBorder="1" applyAlignment="1">
      <alignment horizontal="center"/>
    </xf>
    <xf numFmtId="167" fontId="38" fillId="22" borderId="51" xfId="0" applyNumberFormat="1" applyFont="1" applyFill="1" applyBorder="1" applyAlignment="1">
      <alignment horizontal="center"/>
    </xf>
    <xf numFmtId="167" fontId="38" fillId="22" borderId="23" xfId="0" applyNumberFormat="1" applyFont="1" applyFill="1" applyBorder="1" applyAlignment="1">
      <alignment horizontal="center"/>
    </xf>
    <xf numFmtId="167" fontId="38" fillId="22" borderId="63" xfId="0" applyNumberFormat="1" applyFont="1" applyFill="1" applyBorder="1" applyAlignment="1">
      <alignment horizontal="center"/>
    </xf>
    <xf numFmtId="0" fontId="8" fillId="18" borderId="4" xfId="0" applyFont="1" applyFill="1" applyBorder="1"/>
    <xf numFmtId="0" fontId="0" fillId="0" borderId="0" xfId="0" applyBorder="1"/>
    <xf numFmtId="0" fontId="0" fillId="0" borderId="0" xfId="0" applyBorder="1" applyAlignment="1">
      <alignment wrapText="1"/>
    </xf>
    <xf numFmtId="0" fontId="0" fillId="0" borderId="4" xfId="0" applyBorder="1"/>
    <xf numFmtId="0" fontId="0" fillId="0" borderId="4" xfId="0" applyFont="1" applyFill="1" applyBorder="1"/>
    <xf numFmtId="0" fontId="4" fillId="0" borderId="0" xfId="0" applyFont="1" applyFill="1" applyBorder="1" applyAlignment="1">
      <alignment vertical="center"/>
    </xf>
    <xf numFmtId="0" fontId="4" fillId="0" borderId="0" xfId="0" applyFont="1" applyFill="1" applyBorder="1" applyAlignment="1">
      <alignment vertical="center" wrapText="1"/>
    </xf>
    <xf numFmtId="0" fontId="0" fillId="0" borderId="0" xfId="0" applyFill="1" applyBorder="1"/>
    <xf numFmtId="0" fontId="0" fillId="0" borderId="0" xfId="0" applyFill="1"/>
    <xf numFmtId="0" fontId="41" fillId="18" borderId="60" xfId="0" applyFont="1" applyFill="1" applyBorder="1" applyAlignment="1">
      <alignment horizontal="center" vertical="center"/>
    </xf>
    <xf numFmtId="0" fontId="41" fillId="18" borderId="61" xfId="0" applyFont="1" applyFill="1" applyBorder="1" applyAlignment="1">
      <alignment horizontal="center" vertical="center"/>
    </xf>
    <xf numFmtId="0" fontId="41" fillId="18" borderId="61" xfId="0" applyFont="1" applyFill="1" applyBorder="1" applyAlignment="1">
      <alignment horizontal="center" vertical="center" wrapText="1"/>
    </xf>
    <xf numFmtId="0" fontId="41" fillId="18" borderId="62" xfId="0" applyFont="1" applyFill="1" applyBorder="1" applyAlignment="1">
      <alignment horizontal="center" vertical="center" wrapText="1"/>
    </xf>
    <xf numFmtId="0" fontId="42" fillId="5" borderId="38" xfId="0" applyFont="1" applyFill="1" applyBorder="1" applyAlignment="1">
      <alignment horizontal="left" vertical="center"/>
    </xf>
    <xf numFmtId="0" fontId="42" fillId="0" borderId="28" xfId="0" applyFont="1" applyBorder="1" applyAlignment="1">
      <alignment horizontal="center" vertical="center"/>
    </xf>
    <xf numFmtId="0" fontId="43" fillId="18" borderId="28" xfId="0" applyFont="1" applyFill="1" applyBorder="1" applyAlignment="1">
      <alignment horizontal="center" vertical="center" wrapText="1"/>
    </xf>
    <xf numFmtId="0" fontId="43" fillId="0" borderId="28" xfId="0" applyFont="1" applyBorder="1" applyAlignment="1">
      <alignment horizontal="left" vertical="center" wrapText="1"/>
    </xf>
    <xf numFmtId="0" fontId="43" fillId="0" borderId="28" xfId="0" quotePrefix="1" applyFont="1" applyBorder="1" applyAlignment="1">
      <alignment horizontal="center" vertical="center"/>
    </xf>
    <xf numFmtId="0" fontId="43" fillId="0" borderId="28" xfId="0" applyFont="1" applyBorder="1" applyAlignment="1">
      <alignment horizontal="center" vertical="center" wrapText="1"/>
    </xf>
    <xf numFmtId="0" fontId="43" fillId="0" borderId="31" xfId="0" applyFont="1" applyBorder="1" applyAlignment="1">
      <alignment horizontal="center" vertical="center" wrapText="1"/>
    </xf>
    <xf numFmtId="0" fontId="42" fillId="5" borderId="64" xfId="0" applyFont="1" applyFill="1" applyBorder="1" applyAlignment="1">
      <alignment horizontal="left" vertical="center"/>
    </xf>
    <xf numFmtId="0" fontId="42" fillId="0" borderId="65" xfId="0" applyFont="1" applyBorder="1" applyAlignment="1">
      <alignment horizontal="center" vertical="center"/>
    </xf>
    <xf numFmtId="0" fontId="43" fillId="0" borderId="66" xfId="0" applyFont="1" applyBorder="1" applyAlignment="1">
      <alignment horizontal="center" vertical="center"/>
    </xf>
    <xf numFmtId="0" fontId="43" fillId="0" borderId="28" xfId="0" applyFont="1" applyBorder="1" applyAlignment="1">
      <alignment horizontal="center" vertical="center"/>
    </xf>
    <xf numFmtId="0" fontId="42" fillId="0" borderId="66" xfId="0" applyFont="1" applyBorder="1" applyAlignment="1">
      <alignment horizontal="center" vertical="center"/>
    </xf>
    <xf numFmtId="0" fontId="42" fillId="5" borderId="60" xfId="0" applyFont="1" applyFill="1" applyBorder="1" applyAlignment="1">
      <alignment horizontal="left" vertical="center"/>
    </xf>
    <xf numFmtId="0" fontId="42" fillId="0" borderId="61" xfId="0" applyFont="1" applyBorder="1" applyAlignment="1">
      <alignment horizontal="center" vertical="center"/>
    </xf>
    <xf numFmtId="0" fontId="43" fillId="18" borderId="65" xfId="0" applyFont="1" applyFill="1" applyBorder="1" applyAlignment="1">
      <alignment horizontal="center" vertical="center" wrapText="1"/>
    </xf>
    <xf numFmtId="0" fontId="43" fillId="0" borderId="61" xfId="0" applyFont="1" applyBorder="1" applyAlignment="1">
      <alignment horizontal="left" vertical="center" wrapText="1"/>
    </xf>
    <xf numFmtId="0" fontId="43" fillId="0" borderId="61" xfId="0" quotePrefix="1" applyFont="1" applyBorder="1" applyAlignment="1">
      <alignment horizontal="center" vertical="center"/>
    </xf>
    <xf numFmtId="0" fontId="43" fillId="0" borderId="62" xfId="0" applyFont="1" applyBorder="1" applyAlignment="1">
      <alignment horizontal="center" vertical="center" wrapText="1"/>
    </xf>
    <xf numFmtId="0" fontId="42" fillId="5" borderId="64" xfId="0" applyFont="1" applyFill="1" applyBorder="1" applyAlignment="1">
      <alignment horizontal="left" vertical="center" wrapText="1"/>
    </xf>
    <xf numFmtId="0" fontId="43" fillId="18" borderId="65" xfId="0" applyFont="1" applyFill="1" applyBorder="1" applyAlignment="1">
      <alignment horizontal="center" vertical="center"/>
    </xf>
    <xf numFmtId="0" fontId="42" fillId="5" borderId="38" xfId="0" applyFont="1" applyFill="1" applyBorder="1" applyAlignment="1">
      <alignment horizontal="left" vertical="center" wrapText="1"/>
    </xf>
    <xf numFmtId="0" fontId="43" fillId="18" borderId="28" xfId="0" applyFont="1" applyFill="1" applyBorder="1" applyAlignment="1">
      <alignment horizontal="center" vertical="center"/>
    </xf>
    <xf numFmtId="0" fontId="42" fillId="5" borderId="60" xfId="0" applyFont="1" applyFill="1" applyBorder="1" applyAlignment="1">
      <alignment horizontal="left" vertical="center" wrapText="1"/>
    </xf>
    <xf numFmtId="0" fontId="42" fillId="5" borderId="41" xfId="0" applyFont="1" applyFill="1" applyBorder="1" applyAlignment="1">
      <alignment horizontal="left" vertical="center"/>
    </xf>
    <xf numFmtId="0" fontId="42" fillId="0" borderId="29" xfId="0" applyFont="1" applyBorder="1" applyAlignment="1">
      <alignment horizontal="center" vertical="center"/>
    </xf>
    <xf numFmtId="0" fontId="43" fillId="18" borderId="29" xfId="0" applyFont="1" applyFill="1" applyBorder="1" applyAlignment="1">
      <alignment horizontal="center" vertical="center" wrapText="1"/>
    </xf>
    <xf numFmtId="0" fontId="43" fillId="0" borderId="29" xfId="0" applyFont="1" applyBorder="1" applyAlignment="1">
      <alignment horizontal="left" vertical="center" wrapText="1"/>
    </xf>
    <xf numFmtId="0" fontId="43" fillId="0" borderId="29" xfId="0" applyFont="1" applyBorder="1" applyAlignment="1">
      <alignment horizontal="center" vertical="center"/>
    </xf>
    <xf numFmtId="0" fontId="43" fillId="0" borderId="29" xfId="0" applyFont="1" applyBorder="1" applyAlignment="1">
      <alignment horizontal="center" vertical="center" wrapText="1"/>
    </xf>
    <xf numFmtId="0" fontId="43" fillId="0" borderId="32" xfId="0" applyFont="1" applyBorder="1" applyAlignment="1">
      <alignment horizontal="center" vertical="center" wrapText="1"/>
    </xf>
    <xf numFmtId="0" fontId="42" fillId="5" borderId="41" xfId="0" applyFont="1" applyFill="1" applyBorder="1" applyAlignment="1">
      <alignment horizontal="left" vertical="center" wrapText="1"/>
    </xf>
    <xf numFmtId="0" fontId="65" fillId="13" borderId="30" xfId="0" applyFont="1" applyFill="1" applyBorder="1" applyAlignment="1" applyProtection="1">
      <alignment horizontal="center" vertical="center" wrapText="1"/>
      <protection locked="0"/>
    </xf>
    <xf numFmtId="0" fontId="65" fillId="13" borderId="31" xfId="0" applyFont="1" applyFill="1" applyBorder="1" applyAlignment="1" applyProtection="1">
      <alignment horizontal="center" vertical="center" wrapText="1"/>
      <protection locked="0"/>
    </xf>
    <xf numFmtId="169" fontId="66" fillId="13" borderId="31" xfId="0" applyNumberFormat="1" applyFont="1" applyFill="1" applyBorder="1" applyAlignment="1" applyProtection="1">
      <alignment horizontal="center" vertical="center" wrapText="1"/>
      <protection locked="0"/>
    </xf>
    <xf numFmtId="168" fontId="66" fillId="13" borderId="31" xfId="3" applyNumberFormat="1" applyFont="1" applyFill="1" applyBorder="1" applyAlignment="1" applyProtection="1">
      <alignment horizontal="center" vertical="center" wrapText="1"/>
      <protection locked="0"/>
    </xf>
    <xf numFmtId="0" fontId="65" fillId="13" borderId="32" xfId="0" applyFont="1" applyFill="1" applyBorder="1" applyAlignment="1" applyProtection="1">
      <alignment horizontal="center" vertical="center" wrapText="1"/>
      <protection locked="0"/>
    </xf>
    <xf numFmtId="165" fontId="66" fillId="13" borderId="31" xfId="0" applyNumberFormat="1" applyFont="1" applyFill="1" applyBorder="1" applyAlignment="1" applyProtection="1">
      <alignment horizontal="center" vertical="center" wrapText="1"/>
      <protection locked="0"/>
    </xf>
    <xf numFmtId="0" fontId="67" fillId="13" borderId="33" xfId="0" applyFont="1" applyFill="1" applyBorder="1" applyAlignment="1" applyProtection="1">
      <alignment horizontal="center" vertical="center" wrapText="1"/>
      <protection locked="0"/>
    </xf>
    <xf numFmtId="0" fontId="67" fillId="13" borderId="34" xfId="0" applyFont="1" applyFill="1" applyBorder="1" applyAlignment="1" applyProtection="1">
      <alignment horizontal="center" vertical="center" wrapText="1"/>
      <protection locked="0"/>
    </xf>
    <xf numFmtId="169" fontId="68" fillId="13" borderId="34" xfId="0" applyNumberFormat="1" applyFont="1" applyFill="1" applyBorder="1" applyAlignment="1" applyProtection="1">
      <alignment horizontal="center" vertical="center" wrapText="1"/>
      <protection locked="0"/>
    </xf>
    <xf numFmtId="168" fontId="68" fillId="13" borderId="34" xfId="3" applyNumberFormat="1" applyFont="1" applyFill="1" applyBorder="1" applyAlignment="1" applyProtection="1">
      <alignment horizontal="center" vertical="center" wrapText="1"/>
      <protection locked="0"/>
    </xf>
    <xf numFmtId="0" fontId="67" fillId="13" borderId="21" xfId="0" applyFont="1" applyFill="1" applyBorder="1" applyAlignment="1" applyProtection="1">
      <alignment horizontal="center" vertical="center" wrapText="1"/>
      <protection locked="0"/>
    </xf>
    <xf numFmtId="165" fontId="68" fillId="13" borderId="34" xfId="0" applyNumberFormat="1" applyFont="1" applyFill="1" applyBorder="1" applyAlignment="1" applyProtection="1">
      <alignment horizontal="center" vertical="center" wrapText="1"/>
      <protection locked="0"/>
    </xf>
    <xf numFmtId="10" fontId="20" fillId="19" borderId="2" xfId="0" applyNumberFormat="1" applyFont="1" applyFill="1" applyBorder="1" applyAlignment="1">
      <alignment horizontal="center"/>
    </xf>
    <xf numFmtId="10" fontId="20" fillId="19" borderId="18" xfId="0" applyNumberFormat="1" applyFont="1" applyFill="1" applyBorder="1" applyAlignment="1">
      <alignment horizontal="center"/>
    </xf>
    <xf numFmtId="2" fontId="20" fillId="19" borderId="2" xfId="0" applyNumberFormat="1" applyFont="1" applyFill="1" applyBorder="1" applyAlignment="1">
      <alignment horizontal="center"/>
    </xf>
    <xf numFmtId="2" fontId="20" fillId="19" borderId="18" xfId="0" applyNumberFormat="1" applyFont="1" applyFill="1" applyBorder="1" applyAlignment="1">
      <alignment horizontal="center"/>
    </xf>
    <xf numFmtId="2" fontId="20" fillId="19" borderId="43" xfId="0" applyNumberFormat="1" applyFont="1" applyFill="1" applyBorder="1" applyAlignment="1">
      <alignment horizontal="center"/>
    </xf>
    <xf numFmtId="2" fontId="20" fillId="19" borderId="44" xfId="0" applyNumberFormat="1" applyFont="1" applyFill="1" applyBorder="1" applyAlignment="1">
      <alignment horizontal="center"/>
    </xf>
    <xf numFmtId="10" fontId="20" fillId="19" borderId="23" xfId="0" applyNumberFormat="1" applyFont="1" applyFill="1" applyBorder="1" applyAlignment="1">
      <alignment horizontal="center"/>
    </xf>
    <xf numFmtId="10" fontId="20" fillId="19" borderId="76" xfId="0" applyNumberFormat="1" applyFont="1" applyFill="1" applyBorder="1" applyAlignment="1">
      <alignment horizontal="center"/>
    </xf>
    <xf numFmtId="0" fontId="20" fillId="19" borderId="77" xfId="0" applyFont="1" applyFill="1" applyBorder="1" applyAlignment="1">
      <alignment horizontal="center"/>
    </xf>
    <xf numFmtId="0" fontId="20" fillId="19" borderId="78" xfId="0" applyFont="1" applyFill="1" applyBorder="1" applyAlignment="1">
      <alignment horizontal="center"/>
    </xf>
    <xf numFmtId="0" fontId="20" fillId="19" borderId="79" xfId="0" applyFont="1" applyFill="1" applyBorder="1" applyAlignment="1">
      <alignment horizontal="center"/>
    </xf>
    <xf numFmtId="0" fontId="20" fillId="19" borderId="60" xfId="0" applyFont="1" applyFill="1" applyBorder="1"/>
    <xf numFmtId="0" fontId="20" fillId="19" borderId="12" xfId="0" applyFont="1" applyFill="1" applyBorder="1"/>
    <xf numFmtId="0" fontId="20" fillId="20" borderId="60" xfId="0" applyFont="1" applyFill="1" applyBorder="1"/>
    <xf numFmtId="0" fontId="20" fillId="20" borderId="12" xfId="0" applyFont="1" applyFill="1" applyBorder="1"/>
    <xf numFmtId="0" fontId="20" fillId="21" borderId="60" xfId="0" applyFont="1" applyFill="1" applyBorder="1"/>
    <xf numFmtId="0" fontId="20" fillId="21" borderId="12" xfId="0" applyFont="1" applyFill="1" applyBorder="1"/>
    <xf numFmtId="0" fontId="20" fillId="22" borderId="12" xfId="0" applyFont="1" applyFill="1" applyBorder="1"/>
    <xf numFmtId="0" fontId="25" fillId="22" borderId="10" xfId="0" applyFont="1" applyFill="1" applyBorder="1" applyAlignment="1">
      <alignment horizontal="center"/>
    </xf>
    <xf numFmtId="168" fontId="23" fillId="19" borderId="51" xfId="0" applyNumberFormat="1" applyFont="1" applyFill="1" applyBorder="1" applyAlignment="1">
      <alignment horizontal="center"/>
    </xf>
    <xf numFmtId="168" fontId="23" fillId="19" borderId="23" xfId="0" applyNumberFormat="1" applyFont="1" applyFill="1" applyBorder="1" applyAlignment="1">
      <alignment horizontal="center"/>
    </xf>
    <xf numFmtId="168" fontId="23" fillId="19" borderId="39" xfId="0" applyNumberFormat="1" applyFont="1" applyFill="1" applyBorder="1" applyAlignment="1">
      <alignment horizontal="center"/>
    </xf>
    <xf numFmtId="168" fontId="23" fillId="19" borderId="2" xfId="0" applyNumberFormat="1" applyFont="1" applyFill="1" applyBorder="1" applyAlignment="1">
      <alignment horizontal="center"/>
    </xf>
    <xf numFmtId="167" fontId="23" fillId="19" borderId="39" xfId="0" applyNumberFormat="1" applyFont="1" applyFill="1" applyBorder="1" applyAlignment="1">
      <alignment horizontal="center"/>
    </xf>
    <xf numFmtId="167" fontId="23" fillId="19" borderId="2" xfId="0" applyNumberFormat="1" applyFont="1" applyFill="1" applyBorder="1" applyAlignment="1">
      <alignment horizontal="center"/>
    </xf>
    <xf numFmtId="167" fontId="23" fillId="19" borderId="42" xfId="0" applyNumberFormat="1" applyFont="1" applyFill="1" applyBorder="1" applyAlignment="1">
      <alignment horizontal="center"/>
    </xf>
    <xf numFmtId="167" fontId="23" fillId="19" borderId="43" xfId="0" applyNumberFormat="1" applyFont="1" applyFill="1" applyBorder="1" applyAlignment="1">
      <alignment horizontal="center"/>
    </xf>
    <xf numFmtId="167" fontId="24" fillId="19" borderId="76" xfId="0" applyNumberFormat="1" applyFont="1" applyFill="1" applyBorder="1" applyAlignment="1">
      <alignment horizontal="center"/>
    </xf>
    <xf numFmtId="167" fontId="24" fillId="19" borderId="18" xfId="0" applyNumberFormat="1" applyFont="1" applyFill="1" applyBorder="1" applyAlignment="1">
      <alignment horizontal="center"/>
    </xf>
    <xf numFmtId="167" fontId="23" fillId="19" borderId="44" xfId="0" applyNumberFormat="1" applyFont="1" applyFill="1" applyBorder="1" applyAlignment="1">
      <alignment horizontal="center"/>
    </xf>
    <xf numFmtId="168" fontId="23" fillId="20" borderId="51" xfId="0" applyNumberFormat="1" applyFont="1" applyFill="1" applyBorder="1" applyAlignment="1">
      <alignment horizontal="center"/>
    </xf>
    <xf numFmtId="168" fontId="23" fillId="20" borderId="23" xfId="0" applyNumberFormat="1" applyFont="1" applyFill="1" applyBorder="1" applyAlignment="1">
      <alignment horizontal="center"/>
    </xf>
    <xf numFmtId="168" fontId="23" fillId="20" borderId="39" xfId="0" applyNumberFormat="1" applyFont="1" applyFill="1" applyBorder="1" applyAlignment="1">
      <alignment horizontal="center"/>
    </xf>
    <xf numFmtId="168" fontId="23" fillId="20" borderId="2" xfId="0" applyNumberFormat="1" applyFont="1" applyFill="1" applyBorder="1" applyAlignment="1">
      <alignment horizontal="center"/>
    </xf>
    <xf numFmtId="167" fontId="23" fillId="20" borderId="39" xfId="0" applyNumberFormat="1" applyFont="1" applyFill="1" applyBorder="1" applyAlignment="1">
      <alignment horizontal="center"/>
    </xf>
    <xf numFmtId="167" fontId="23" fillId="20" borderId="2" xfId="0" applyNumberFormat="1" applyFont="1" applyFill="1" applyBorder="1" applyAlignment="1">
      <alignment horizontal="center"/>
    </xf>
    <xf numFmtId="167" fontId="23" fillId="20" borderId="42" xfId="0" applyNumberFormat="1" applyFont="1" applyFill="1" applyBorder="1" applyAlignment="1">
      <alignment horizontal="center"/>
    </xf>
    <xf numFmtId="167" fontId="23" fillId="20" borderId="43" xfId="0" applyNumberFormat="1" applyFont="1" applyFill="1" applyBorder="1" applyAlignment="1">
      <alignment horizontal="center"/>
    </xf>
    <xf numFmtId="167" fontId="24" fillId="20" borderId="76" xfId="0" applyNumberFormat="1" applyFont="1" applyFill="1" applyBorder="1" applyAlignment="1">
      <alignment horizontal="center"/>
    </xf>
    <xf numFmtId="167" fontId="24" fillId="20" borderId="18" xfId="0" applyNumberFormat="1" applyFont="1" applyFill="1" applyBorder="1" applyAlignment="1">
      <alignment horizontal="center"/>
    </xf>
    <xf numFmtId="167" fontId="23" fillId="20" borderId="44" xfId="0" applyNumberFormat="1" applyFont="1" applyFill="1" applyBorder="1" applyAlignment="1">
      <alignment horizontal="center"/>
    </xf>
    <xf numFmtId="168" fontId="23" fillId="21" borderId="51" xfId="0" applyNumberFormat="1" applyFont="1" applyFill="1" applyBorder="1" applyAlignment="1">
      <alignment horizontal="center"/>
    </xf>
    <xf numFmtId="168" fontId="23" fillId="21" borderId="23" xfId="0" applyNumberFormat="1" applyFont="1" applyFill="1" applyBorder="1" applyAlignment="1">
      <alignment horizontal="center"/>
    </xf>
    <xf numFmtId="168" fontId="23" fillId="21" borderId="39" xfId="0" applyNumberFormat="1" applyFont="1" applyFill="1" applyBorder="1" applyAlignment="1">
      <alignment horizontal="center"/>
    </xf>
    <xf numFmtId="168" fontId="23" fillId="21" borderId="2" xfId="0" applyNumberFormat="1" applyFont="1" applyFill="1" applyBorder="1" applyAlignment="1">
      <alignment horizontal="center"/>
    </xf>
    <xf numFmtId="167" fontId="23" fillId="21" borderId="39" xfId="0" applyNumberFormat="1" applyFont="1" applyFill="1" applyBorder="1" applyAlignment="1">
      <alignment horizontal="center"/>
    </xf>
    <xf numFmtId="167" fontId="23" fillId="21" borderId="2" xfId="0" applyNumberFormat="1" applyFont="1" applyFill="1" applyBorder="1" applyAlignment="1">
      <alignment horizontal="center"/>
    </xf>
    <xf numFmtId="167" fontId="23" fillId="21" borderId="42" xfId="0" applyNumberFormat="1" applyFont="1" applyFill="1" applyBorder="1" applyAlignment="1">
      <alignment horizontal="center"/>
    </xf>
    <xf numFmtId="167" fontId="23" fillId="21" borderId="43" xfId="0" applyNumberFormat="1" applyFont="1" applyFill="1" applyBorder="1" applyAlignment="1">
      <alignment horizontal="center"/>
    </xf>
    <xf numFmtId="167" fontId="24" fillId="21" borderId="76" xfId="0" applyNumberFormat="1" applyFont="1" applyFill="1" applyBorder="1" applyAlignment="1">
      <alignment horizontal="center"/>
    </xf>
    <xf numFmtId="167" fontId="24" fillId="21" borderId="18" xfId="0" applyNumberFormat="1" applyFont="1" applyFill="1" applyBorder="1" applyAlignment="1">
      <alignment horizontal="center"/>
    </xf>
    <xf numFmtId="167" fontId="23" fillId="21" borderId="44" xfId="0" applyNumberFormat="1" applyFont="1" applyFill="1" applyBorder="1" applyAlignment="1">
      <alignment horizontal="center"/>
    </xf>
    <xf numFmtId="168" fontId="23" fillId="22" borderId="23" xfId="0" applyNumberFormat="1" applyFont="1" applyFill="1" applyBorder="1" applyAlignment="1">
      <alignment horizontal="center"/>
    </xf>
    <xf numFmtId="168" fontId="23" fillId="22" borderId="2" xfId="0" applyNumberFormat="1" applyFont="1" applyFill="1" applyBorder="1" applyAlignment="1">
      <alignment horizontal="center"/>
    </xf>
    <xf numFmtId="167" fontId="23" fillId="22" borderId="2" xfId="0" applyNumberFormat="1" applyFont="1" applyFill="1" applyBorder="1" applyAlignment="1">
      <alignment horizontal="center"/>
    </xf>
    <xf numFmtId="167" fontId="23" fillId="22" borderId="43" xfId="0" applyNumberFormat="1" applyFont="1" applyFill="1" applyBorder="1" applyAlignment="1">
      <alignment horizontal="center"/>
    </xf>
    <xf numFmtId="167" fontId="24" fillId="22" borderId="76" xfId="0" applyNumberFormat="1" applyFont="1" applyFill="1" applyBorder="1" applyAlignment="1">
      <alignment horizontal="center"/>
    </xf>
    <xf numFmtId="167" fontId="24" fillId="22" borderId="18" xfId="0" applyNumberFormat="1" applyFont="1" applyFill="1" applyBorder="1" applyAlignment="1">
      <alignment horizontal="center"/>
    </xf>
    <xf numFmtId="167" fontId="23" fillId="22" borderId="44" xfId="0" applyNumberFormat="1" applyFont="1" applyFill="1" applyBorder="1" applyAlignment="1">
      <alignment horizontal="center"/>
    </xf>
    <xf numFmtId="167" fontId="24" fillId="19" borderId="63" xfId="0" applyNumberFormat="1" applyFont="1" applyFill="1" applyBorder="1" applyAlignment="1">
      <alignment horizontal="center"/>
    </xf>
    <xf numFmtId="167" fontId="24" fillId="19" borderId="40" xfId="0" applyNumberFormat="1" applyFont="1" applyFill="1" applyBorder="1" applyAlignment="1">
      <alignment horizontal="center"/>
    </xf>
    <xf numFmtId="167" fontId="23" fillId="19" borderId="45" xfId="0" applyNumberFormat="1" applyFont="1" applyFill="1" applyBorder="1" applyAlignment="1">
      <alignment horizontal="center"/>
    </xf>
    <xf numFmtId="167" fontId="24" fillId="20" borderId="63" xfId="0" applyNumberFormat="1" applyFont="1" applyFill="1" applyBorder="1" applyAlignment="1">
      <alignment horizontal="center"/>
    </xf>
    <xf numFmtId="167" fontId="24" fillId="20" borderId="40" xfId="0" applyNumberFormat="1" applyFont="1" applyFill="1" applyBorder="1" applyAlignment="1">
      <alignment horizontal="center"/>
    </xf>
    <xf numFmtId="167" fontId="23" fillId="20" borderId="45" xfId="0" applyNumberFormat="1" applyFont="1" applyFill="1" applyBorder="1" applyAlignment="1">
      <alignment horizontal="center"/>
    </xf>
    <xf numFmtId="167" fontId="24" fillId="21" borderId="63" xfId="0" applyNumberFormat="1" applyFont="1" applyFill="1" applyBorder="1" applyAlignment="1">
      <alignment horizontal="center"/>
    </xf>
    <xf numFmtId="167" fontId="24" fillId="21" borderId="40" xfId="0" applyNumberFormat="1" applyFont="1" applyFill="1" applyBorder="1" applyAlignment="1">
      <alignment horizontal="center"/>
    </xf>
    <xf numFmtId="167" fontId="23" fillId="21" borderId="45" xfId="0" applyNumberFormat="1" applyFont="1" applyFill="1" applyBorder="1" applyAlignment="1">
      <alignment horizontal="center"/>
    </xf>
    <xf numFmtId="168" fontId="23" fillId="22" borderId="51" xfId="0" applyNumberFormat="1" applyFont="1" applyFill="1" applyBorder="1" applyAlignment="1">
      <alignment horizontal="center"/>
    </xf>
    <xf numFmtId="168" fontId="23" fillId="22" borderId="39" xfId="0" applyNumberFormat="1" applyFont="1" applyFill="1" applyBorder="1" applyAlignment="1">
      <alignment horizontal="center"/>
    </xf>
    <xf numFmtId="167" fontId="23" fillId="22" borderId="39" xfId="0" applyNumberFormat="1" applyFont="1" applyFill="1" applyBorder="1" applyAlignment="1">
      <alignment horizontal="center"/>
    </xf>
    <xf numFmtId="167" fontId="23" fillId="22" borderId="42" xfId="0" applyNumberFormat="1" applyFont="1" applyFill="1" applyBorder="1" applyAlignment="1">
      <alignment horizontal="center"/>
    </xf>
    <xf numFmtId="167" fontId="24" fillId="22" borderId="63" xfId="0" applyNumberFormat="1" applyFont="1" applyFill="1" applyBorder="1" applyAlignment="1">
      <alignment horizontal="center"/>
    </xf>
    <xf numFmtId="167" fontId="24" fillId="22" borderId="40" xfId="0" applyNumberFormat="1" applyFont="1" applyFill="1" applyBorder="1" applyAlignment="1">
      <alignment horizontal="center"/>
    </xf>
    <xf numFmtId="167" fontId="23" fillId="22" borderId="45" xfId="0" applyNumberFormat="1" applyFont="1" applyFill="1" applyBorder="1" applyAlignment="1">
      <alignment horizontal="center"/>
    </xf>
    <xf numFmtId="168" fontId="68" fillId="13" borderId="81" xfId="0" applyNumberFormat="1" applyFont="1" applyFill="1" applyBorder="1" applyAlignment="1" applyProtection="1">
      <alignment horizontal="center" vertical="center" wrapText="1"/>
      <protection locked="0"/>
    </xf>
    <xf numFmtId="168" fontId="66" fillId="13" borderId="82" xfId="0" applyNumberFormat="1" applyFont="1" applyFill="1" applyBorder="1" applyAlignment="1" applyProtection="1">
      <alignment horizontal="center" vertical="center" wrapText="1"/>
      <protection locked="0"/>
    </xf>
    <xf numFmtId="0" fontId="67" fillId="13" borderId="2" xfId="0" applyFont="1" applyFill="1" applyBorder="1" applyAlignment="1" applyProtection="1">
      <alignment horizontal="center" vertical="center" wrapText="1"/>
      <protection locked="0"/>
    </xf>
    <xf numFmtId="169" fontId="68" fillId="13" borderId="2" xfId="0" applyNumberFormat="1" applyFont="1" applyFill="1" applyBorder="1" applyAlignment="1" applyProtection="1">
      <alignment horizontal="center" vertical="center" wrapText="1"/>
      <protection locked="0"/>
    </xf>
    <xf numFmtId="0" fontId="67" fillId="13" borderId="13" xfId="0" applyFont="1" applyFill="1" applyBorder="1" applyAlignment="1" applyProtection="1">
      <alignment horizontal="center" vertical="center" wrapText="1"/>
      <protection locked="0"/>
    </xf>
    <xf numFmtId="0" fontId="65" fillId="13" borderId="46" xfId="0" applyFont="1" applyFill="1" applyBorder="1" applyAlignment="1" applyProtection="1">
      <alignment horizontal="center" vertical="center" wrapText="1"/>
      <protection locked="0"/>
    </xf>
    <xf numFmtId="0" fontId="6" fillId="13" borderId="39" xfId="0" applyFont="1" applyFill="1" applyBorder="1" applyAlignment="1" applyProtection="1">
      <alignment horizontal="left" vertical="center" wrapText="1"/>
      <protection locked="0"/>
    </xf>
    <xf numFmtId="0" fontId="65" fillId="13" borderId="40" xfId="0" applyFont="1" applyFill="1" applyBorder="1" applyAlignment="1" applyProtection="1">
      <alignment horizontal="center" vertical="center" wrapText="1"/>
      <protection locked="0"/>
    </xf>
    <xf numFmtId="169" fontId="66" fillId="13" borderId="40" xfId="0" applyNumberFormat="1" applyFont="1" applyFill="1" applyBorder="1" applyAlignment="1" applyProtection="1">
      <alignment horizontal="center" vertical="center" wrapText="1"/>
      <protection locked="0"/>
    </xf>
    <xf numFmtId="0" fontId="20" fillId="20" borderId="77" xfId="0" applyFont="1" applyFill="1" applyBorder="1" applyAlignment="1">
      <alignment horizontal="center"/>
    </xf>
    <xf numFmtId="0" fontId="20" fillId="20" borderId="78" xfId="0" applyFont="1" applyFill="1" applyBorder="1" applyAlignment="1">
      <alignment horizontal="center"/>
    </xf>
    <xf numFmtId="0" fontId="20" fillId="20" borderId="80" xfId="0" applyFont="1" applyFill="1" applyBorder="1" applyAlignment="1">
      <alignment horizontal="center"/>
    </xf>
    <xf numFmtId="10" fontId="20" fillId="20" borderId="23" xfId="0" applyNumberFormat="1" applyFont="1" applyFill="1" applyBorder="1" applyAlignment="1">
      <alignment horizontal="center"/>
    </xf>
    <xf numFmtId="10" fontId="20" fillId="20" borderId="2" xfId="0" applyNumberFormat="1" applyFont="1" applyFill="1" applyBorder="1" applyAlignment="1">
      <alignment horizontal="center"/>
    </xf>
    <xf numFmtId="2" fontId="20" fillId="20" borderId="2" xfId="0" applyNumberFormat="1" applyFont="1" applyFill="1" applyBorder="1" applyAlignment="1">
      <alignment horizontal="center"/>
    </xf>
    <xf numFmtId="2" fontId="20" fillId="20" borderId="43" xfId="0" applyNumberFormat="1" applyFont="1" applyFill="1" applyBorder="1" applyAlignment="1">
      <alignment horizontal="center"/>
    </xf>
    <xf numFmtId="0" fontId="20" fillId="21" borderId="77" xfId="0" applyFont="1" applyFill="1" applyBorder="1" applyAlignment="1">
      <alignment horizontal="center"/>
    </xf>
    <xf numFmtId="0" fontId="20" fillId="21" borderId="78" xfId="0" applyFont="1" applyFill="1" applyBorder="1" applyAlignment="1">
      <alignment horizontal="center"/>
    </xf>
    <xf numFmtId="0" fontId="20" fillId="21" borderId="80" xfId="0" applyFont="1" applyFill="1" applyBorder="1" applyAlignment="1">
      <alignment horizontal="center"/>
    </xf>
    <xf numFmtId="10" fontId="20" fillId="21" borderId="23" xfId="0" applyNumberFormat="1" applyFont="1" applyFill="1" applyBorder="1" applyAlignment="1">
      <alignment horizontal="center"/>
    </xf>
    <xf numFmtId="10" fontId="20" fillId="21" borderId="2" xfId="0" applyNumberFormat="1" applyFont="1" applyFill="1" applyBorder="1" applyAlignment="1">
      <alignment horizontal="center"/>
    </xf>
    <xf numFmtId="2" fontId="20" fillId="21" borderId="2" xfId="0" applyNumberFormat="1" applyFont="1" applyFill="1" applyBorder="1" applyAlignment="1">
      <alignment horizontal="center"/>
    </xf>
    <xf numFmtId="2" fontId="20" fillId="21" borderId="43" xfId="0" applyNumberFormat="1" applyFont="1" applyFill="1" applyBorder="1" applyAlignment="1">
      <alignment horizontal="center"/>
    </xf>
    <xf numFmtId="0" fontId="25" fillId="22" borderId="78" xfId="0" applyFont="1" applyFill="1" applyBorder="1" applyAlignment="1">
      <alignment horizontal="center"/>
    </xf>
    <xf numFmtId="10" fontId="20" fillId="22" borderId="23" xfId="0" applyNumberFormat="1" applyFont="1" applyFill="1" applyBorder="1" applyAlignment="1">
      <alignment horizontal="center"/>
    </xf>
    <xf numFmtId="10" fontId="20" fillId="22" borderId="2" xfId="0" applyNumberFormat="1" applyFont="1" applyFill="1" applyBorder="1" applyAlignment="1">
      <alignment horizontal="center"/>
    </xf>
    <xf numFmtId="2" fontId="20" fillId="22" borderId="2" xfId="0" applyNumberFormat="1" applyFont="1" applyFill="1" applyBorder="1" applyAlignment="1">
      <alignment horizontal="center"/>
    </xf>
    <xf numFmtId="2" fontId="20" fillId="22" borderId="43" xfId="0" applyNumberFormat="1" applyFont="1" applyFill="1" applyBorder="1" applyAlignment="1">
      <alignment horizontal="center"/>
    </xf>
    <xf numFmtId="0" fontId="20" fillId="20" borderId="79" xfId="0" applyFont="1" applyFill="1" applyBorder="1" applyAlignment="1">
      <alignment horizontal="center"/>
    </xf>
    <xf numFmtId="10" fontId="20" fillId="20" borderId="76" xfId="0" applyNumberFormat="1" applyFont="1" applyFill="1" applyBorder="1" applyAlignment="1">
      <alignment horizontal="center"/>
    </xf>
    <xf numFmtId="10" fontId="20" fillId="20" borderId="18" xfId="0" applyNumberFormat="1" applyFont="1" applyFill="1" applyBorder="1" applyAlignment="1">
      <alignment horizontal="center"/>
    </xf>
    <xf numFmtId="2" fontId="20" fillId="20" borderId="18" xfId="0" applyNumberFormat="1" applyFont="1" applyFill="1" applyBorder="1" applyAlignment="1">
      <alignment horizontal="center"/>
    </xf>
    <xf numFmtId="2" fontId="20" fillId="20" borderId="44" xfId="0" applyNumberFormat="1" applyFont="1" applyFill="1" applyBorder="1" applyAlignment="1">
      <alignment horizontal="center"/>
    </xf>
    <xf numFmtId="0" fontId="20" fillId="21" borderId="79" xfId="0" applyFont="1" applyFill="1" applyBorder="1" applyAlignment="1">
      <alignment horizontal="center"/>
    </xf>
    <xf numFmtId="10" fontId="20" fillId="21" borderId="76" xfId="0" applyNumberFormat="1" applyFont="1" applyFill="1" applyBorder="1" applyAlignment="1">
      <alignment horizontal="center"/>
    </xf>
    <xf numFmtId="10" fontId="20" fillId="21" borderId="18" xfId="0" applyNumberFormat="1" applyFont="1" applyFill="1" applyBorder="1" applyAlignment="1">
      <alignment horizontal="center"/>
    </xf>
    <xf numFmtId="2" fontId="20" fillId="21" borderId="18" xfId="0" applyNumberFormat="1" applyFont="1" applyFill="1" applyBorder="1" applyAlignment="1">
      <alignment horizontal="center"/>
    </xf>
    <xf numFmtId="2" fontId="20" fillId="21" borderId="44" xfId="0" applyNumberFormat="1" applyFont="1" applyFill="1" applyBorder="1" applyAlignment="1">
      <alignment horizontal="center"/>
    </xf>
    <xf numFmtId="0" fontId="20" fillId="22" borderId="77" xfId="0" applyFont="1" applyFill="1" applyBorder="1" applyAlignment="1">
      <alignment horizontal="center"/>
    </xf>
    <xf numFmtId="0" fontId="20" fillId="22" borderId="78" xfId="0" applyFont="1" applyFill="1" applyBorder="1" applyAlignment="1">
      <alignment horizontal="center"/>
    </xf>
    <xf numFmtId="0" fontId="20" fillId="22" borderId="79" xfId="0" applyFont="1" applyFill="1" applyBorder="1" applyAlignment="1">
      <alignment horizontal="center"/>
    </xf>
    <xf numFmtId="10" fontId="20" fillId="22" borderId="76" xfId="0" applyNumberFormat="1" applyFont="1" applyFill="1" applyBorder="1" applyAlignment="1">
      <alignment horizontal="center"/>
    </xf>
    <xf numFmtId="10" fontId="20" fillId="22" borderId="18" xfId="0" applyNumberFormat="1" applyFont="1" applyFill="1" applyBorder="1" applyAlignment="1">
      <alignment horizontal="center"/>
    </xf>
    <xf numFmtId="2" fontId="20" fillId="22" borderId="18" xfId="0" applyNumberFormat="1" applyFont="1" applyFill="1" applyBorder="1" applyAlignment="1">
      <alignment horizontal="center"/>
    </xf>
    <xf numFmtId="2" fontId="20" fillId="22" borderId="44" xfId="0" applyNumberFormat="1" applyFont="1" applyFill="1" applyBorder="1" applyAlignment="1">
      <alignment horizontal="center"/>
    </xf>
    <xf numFmtId="1" fontId="18" fillId="0" borderId="2" xfId="0" applyNumberFormat="1" applyFont="1" applyBorder="1" applyAlignment="1">
      <alignment horizontal="center" vertical="center"/>
    </xf>
    <xf numFmtId="0" fontId="20" fillId="20" borderId="10" xfId="0" applyFont="1" applyFill="1" applyBorder="1" applyAlignment="1">
      <alignment horizontal="center"/>
    </xf>
    <xf numFmtId="0" fontId="20" fillId="21" borderId="10" xfId="0" applyFont="1" applyFill="1" applyBorder="1" applyAlignment="1">
      <alignment horizontal="center"/>
    </xf>
    <xf numFmtId="0" fontId="7" fillId="13" borderId="39" xfId="0" applyFont="1" applyFill="1" applyBorder="1" applyAlignment="1" applyProtection="1">
      <alignment horizontal="left" vertical="center" wrapText="1"/>
      <protection locked="0"/>
    </xf>
    <xf numFmtId="0" fontId="20" fillId="22" borderId="10" xfId="0" applyFont="1" applyFill="1" applyBorder="1" applyAlignment="1"/>
    <xf numFmtId="0" fontId="20" fillId="21" borderId="10" xfId="0" applyFont="1" applyFill="1" applyBorder="1" applyAlignment="1"/>
    <xf numFmtId="0" fontId="20" fillId="20" borderId="10" xfId="0" applyFont="1" applyFill="1" applyBorder="1" applyAlignment="1"/>
    <xf numFmtId="0" fontId="20" fillId="19" borderId="14" xfId="0" applyFont="1" applyFill="1" applyBorder="1" applyAlignment="1"/>
    <xf numFmtId="0" fontId="20" fillId="19" borderId="10" xfId="0" applyFont="1" applyFill="1" applyBorder="1" applyAlignment="1"/>
    <xf numFmtId="167" fontId="71" fillId="14" borderId="47" xfId="0" applyNumberFormat="1" applyFont="1" applyFill="1" applyBorder="1" applyAlignment="1" applyProtection="1">
      <alignment horizontal="center" vertical="center" wrapText="1"/>
      <protection locked="0"/>
    </xf>
    <xf numFmtId="167" fontId="73" fillId="14" borderId="47" xfId="0" applyNumberFormat="1" applyFont="1" applyFill="1" applyBorder="1" applyAlignment="1" applyProtection="1">
      <alignment horizontal="center" vertical="center" wrapText="1"/>
      <protection locked="0"/>
    </xf>
    <xf numFmtId="167" fontId="71" fillId="14" borderId="10" xfId="0" applyNumberFormat="1" applyFont="1" applyFill="1" applyBorder="1" applyAlignment="1" applyProtection="1">
      <alignment horizontal="center" vertical="center" wrapText="1"/>
      <protection locked="0"/>
    </xf>
    <xf numFmtId="167" fontId="73" fillId="14" borderId="10" xfId="0" applyNumberFormat="1" applyFont="1" applyFill="1" applyBorder="1" applyAlignment="1" applyProtection="1">
      <alignment horizontal="center" vertical="center" wrapText="1"/>
      <protection locked="0"/>
    </xf>
    <xf numFmtId="0" fontId="20" fillId="21" borderId="14" xfId="0" applyFont="1" applyFill="1" applyBorder="1"/>
    <xf numFmtId="168" fontId="23" fillId="21" borderId="83" xfId="0" applyNumberFormat="1" applyFont="1" applyFill="1" applyBorder="1" applyAlignment="1">
      <alignment horizontal="center"/>
    </xf>
    <xf numFmtId="168" fontId="23" fillId="21" borderId="16" xfId="0" applyNumberFormat="1" applyFont="1" applyFill="1" applyBorder="1" applyAlignment="1">
      <alignment horizontal="center"/>
    </xf>
    <xf numFmtId="167" fontId="23" fillId="21" borderId="16" xfId="0" applyNumberFormat="1" applyFont="1" applyFill="1" applyBorder="1" applyAlignment="1">
      <alignment horizontal="center"/>
    </xf>
    <xf numFmtId="167" fontId="23" fillId="21" borderId="24" xfId="0" applyNumberFormat="1" applyFont="1" applyFill="1" applyBorder="1" applyAlignment="1">
      <alignment horizontal="center"/>
    </xf>
    <xf numFmtId="168" fontId="23" fillId="20" borderId="83" xfId="0" applyNumberFormat="1" applyFont="1" applyFill="1" applyBorder="1" applyAlignment="1">
      <alignment horizontal="center"/>
    </xf>
    <xf numFmtId="168" fontId="23" fillId="20" borderId="16" xfId="0" applyNumberFormat="1" applyFont="1" applyFill="1" applyBorder="1" applyAlignment="1">
      <alignment horizontal="center"/>
    </xf>
    <xf numFmtId="167" fontId="23" fillId="20" borderId="16" xfId="0" applyNumberFormat="1" applyFont="1" applyFill="1" applyBorder="1" applyAlignment="1">
      <alignment horizontal="center"/>
    </xf>
    <xf numFmtId="167" fontId="23" fillId="20" borderId="24" xfId="0" applyNumberFormat="1" applyFont="1" applyFill="1" applyBorder="1" applyAlignment="1">
      <alignment horizontal="center"/>
    </xf>
    <xf numFmtId="0" fontId="20" fillId="20" borderId="14" xfId="0" applyFont="1" applyFill="1" applyBorder="1"/>
    <xf numFmtId="0" fontId="20" fillId="22" borderId="60" xfId="0" applyFont="1" applyFill="1" applyBorder="1"/>
    <xf numFmtId="0" fontId="20" fillId="22" borderId="38" xfId="0" applyFont="1" applyFill="1" applyBorder="1"/>
    <xf numFmtId="0" fontId="20" fillId="22" borderId="41" xfId="0" applyFont="1" applyFill="1" applyBorder="1"/>
    <xf numFmtId="168" fontId="23" fillId="22" borderId="83" xfId="0" applyNumberFormat="1" applyFont="1" applyFill="1" applyBorder="1" applyAlignment="1">
      <alignment horizontal="center"/>
    </xf>
    <xf numFmtId="168" fontId="23" fillId="22" borderId="16" xfId="0" applyNumberFormat="1" applyFont="1" applyFill="1" applyBorder="1" applyAlignment="1">
      <alignment horizontal="center"/>
    </xf>
    <xf numFmtId="167" fontId="23" fillId="22" borderId="16" xfId="0" applyNumberFormat="1" applyFont="1" applyFill="1" applyBorder="1" applyAlignment="1">
      <alignment horizontal="center"/>
    </xf>
    <xf numFmtId="167" fontId="23" fillId="22" borderId="24" xfId="0" applyNumberFormat="1" applyFont="1" applyFill="1" applyBorder="1" applyAlignment="1">
      <alignment horizontal="center"/>
    </xf>
    <xf numFmtId="0" fontId="25" fillId="22" borderId="77" xfId="0" applyFont="1" applyFill="1" applyBorder="1" applyAlignment="1">
      <alignment horizontal="center"/>
    </xf>
    <xf numFmtId="0" fontId="25" fillId="22" borderId="80" xfId="0" applyFont="1" applyFill="1" applyBorder="1" applyAlignment="1">
      <alignment horizontal="center"/>
    </xf>
    <xf numFmtId="167" fontId="0" fillId="10" borderId="2" xfId="0" applyNumberFormat="1" applyFill="1" applyBorder="1" applyAlignment="1">
      <alignment horizontal="center" vertical="center"/>
    </xf>
    <xf numFmtId="10" fontId="69" fillId="0" borderId="16" xfId="3" applyNumberFormat="1" applyFont="1" applyBorder="1" applyAlignment="1" applyProtection="1">
      <alignment horizontal="center" vertical="center"/>
      <protection hidden="1"/>
    </xf>
    <xf numFmtId="10" fontId="18" fillId="0" borderId="24" xfId="3" applyNumberFormat="1" applyFont="1" applyBorder="1" applyAlignment="1" applyProtection="1">
      <alignment horizontal="center" vertical="center"/>
      <protection hidden="1"/>
    </xf>
    <xf numFmtId="176" fontId="18" fillId="0" borderId="2" xfId="0" applyNumberFormat="1" applyFont="1" applyBorder="1" applyAlignment="1">
      <alignment horizontal="center" vertical="center"/>
    </xf>
    <xf numFmtId="176" fontId="69" fillId="18" borderId="2" xfId="0" applyNumberFormat="1" applyFont="1" applyFill="1" applyBorder="1" applyAlignment="1">
      <alignment horizontal="center" vertical="center"/>
    </xf>
    <xf numFmtId="176" fontId="69" fillId="0" borderId="2" xfId="0" applyNumberFormat="1" applyFont="1" applyBorder="1" applyAlignment="1">
      <alignment horizontal="center" vertical="center"/>
    </xf>
    <xf numFmtId="10" fontId="69" fillId="0" borderId="25" xfId="3" applyNumberFormat="1" applyFont="1" applyBorder="1" applyAlignment="1" applyProtection="1">
      <alignment horizontal="center" vertical="center"/>
      <protection hidden="1"/>
    </xf>
    <xf numFmtId="10" fontId="18" fillId="0" borderId="2" xfId="3" applyNumberFormat="1" applyFont="1" applyBorder="1" applyAlignment="1" applyProtection="1">
      <alignment horizontal="center" vertical="center"/>
      <protection hidden="1"/>
    </xf>
    <xf numFmtId="10" fontId="20" fillId="19" borderId="51" xfId="0" applyNumberFormat="1" applyFont="1" applyFill="1" applyBorder="1" applyAlignment="1">
      <alignment horizontal="center"/>
    </xf>
    <xf numFmtId="10" fontId="20" fillId="19" borderId="39" xfId="0" applyNumberFormat="1" applyFont="1" applyFill="1" applyBorder="1" applyAlignment="1">
      <alignment horizontal="center"/>
    </xf>
    <xf numFmtId="2" fontId="20" fillId="19" borderId="39" xfId="0" applyNumberFormat="1" applyFont="1" applyFill="1" applyBorder="1" applyAlignment="1">
      <alignment horizontal="center"/>
    </xf>
    <xf numFmtId="2" fontId="20" fillId="19" borderId="42" xfId="0" applyNumberFormat="1" applyFont="1" applyFill="1" applyBorder="1" applyAlignment="1">
      <alignment horizontal="center"/>
    </xf>
    <xf numFmtId="10" fontId="20" fillId="20" borderId="51" xfId="0" applyNumberFormat="1" applyFont="1" applyFill="1" applyBorder="1" applyAlignment="1">
      <alignment horizontal="center"/>
    </xf>
    <xf numFmtId="10" fontId="20" fillId="20" borderId="63" xfId="0" applyNumberFormat="1" applyFont="1" applyFill="1" applyBorder="1" applyAlignment="1">
      <alignment horizontal="center"/>
    </xf>
    <xf numFmtId="10" fontId="20" fillId="20" borderId="39" xfId="0" applyNumberFormat="1" applyFont="1" applyFill="1" applyBorder="1" applyAlignment="1">
      <alignment horizontal="center"/>
    </xf>
    <xf numFmtId="10" fontId="20" fillId="20" borderId="40" xfId="0" applyNumberFormat="1" applyFont="1" applyFill="1" applyBorder="1" applyAlignment="1">
      <alignment horizontal="center"/>
    </xf>
    <xf numFmtId="2" fontId="20" fillId="20" borderId="39" xfId="0" applyNumberFormat="1" applyFont="1" applyFill="1" applyBorder="1" applyAlignment="1">
      <alignment horizontal="center"/>
    </xf>
    <xf numFmtId="2" fontId="20" fillId="20" borderId="40" xfId="0" applyNumberFormat="1" applyFont="1" applyFill="1" applyBorder="1" applyAlignment="1">
      <alignment horizontal="center"/>
    </xf>
    <xf numFmtId="2" fontId="20" fillId="20" borderId="42" xfId="0" applyNumberFormat="1" applyFont="1" applyFill="1" applyBorder="1" applyAlignment="1">
      <alignment horizontal="center"/>
    </xf>
    <xf numFmtId="2" fontId="20" fillId="20" borderId="45" xfId="0" applyNumberFormat="1" applyFont="1" applyFill="1" applyBorder="1" applyAlignment="1">
      <alignment horizontal="center"/>
    </xf>
    <xf numFmtId="10" fontId="20" fillId="21" borderId="36" xfId="0" applyNumberFormat="1" applyFont="1" applyFill="1" applyBorder="1" applyAlignment="1">
      <alignment horizontal="center"/>
    </xf>
    <xf numFmtId="10" fontId="20" fillId="21" borderId="13" xfId="0" applyNumberFormat="1" applyFont="1" applyFill="1" applyBorder="1" applyAlignment="1">
      <alignment horizontal="center"/>
    </xf>
    <xf numFmtId="10" fontId="20" fillId="21" borderId="46" xfId="0" applyNumberFormat="1" applyFont="1" applyFill="1" applyBorder="1" applyAlignment="1">
      <alignment horizontal="center"/>
    </xf>
    <xf numFmtId="10" fontId="20" fillId="21" borderId="39" xfId="0" applyNumberFormat="1" applyFont="1" applyFill="1" applyBorder="1" applyAlignment="1">
      <alignment horizontal="center"/>
    </xf>
    <xf numFmtId="10" fontId="20" fillId="21" borderId="40" xfId="0" applyNumberFormat="1" applyFont="1" applyFill="1" applyBorder="1" applyAlignment="1">
      <alignment horizontal="center"/>
    </xf>
    <xf numFmtId="2" fontId="20" fillId="21" borderId="39" xfId="0" applyNumberFormat="1" applyFont="1" applyFill="1" applyBorder="1" applyAlignment="1">
      <alignment horizontal="center"/>
    </xf>
    <xf numFmtId="2" fontId="20" fillId="21" borderId="40" xfId="0" applyNumberFormat="1" applyFont="1" applyFill="1" applyBorder="1" applyAlignment="1">
      <alignment horizontal="center"/>
    </xf>
    <xf numFmtId="2" fontId="20" fillId="21" borderId="42" xfId="0" applyNumberFormat="1" applyFont="1" applyFill="1" applyBorder="1" applyAlignment="1">
      <alignment horizontal="center"/>
    </xf>
    <xf numFmtId="2" fontId="20" fillId="21" borderId="45" xfId="0" applyNumberFormat="1" applyFont="1" applyFill="1" applyBorder="1" applyAlignment="1">
      <alignment horizontal="center"/>
    </xf>
    <xf numFmtId="10" fontId="20" fillId="22" borderId="36" xfId="0" applyNumberFormat="1" applyFont="1" applyFill="1" applyBorder="1" applyAlignment="1">
      <alignment horizontal="center"/>
    </xf>
    <xf numFmtId="10" fontId="20" fillId="22" borderId="13" xfId="0" applyNumberFormat="1" applyFont="1" applyFill="1" applyBorder="1" applyAlignment="1">
      <alignment horizontal="center"/>
    </xf>
    <xf numFmtId="10" fontId="20" fillId="22" borderId="46" xfId="0" applyNumberFormat="1" applyFont="1" applyFill="1" applyBorder="1" applyAlignment="1">
      <alignment horizontal="center"/>
    </xf>
    <xf numFmtId="10" fontId="20" fillId="22" borderId="39" xfId="0" applyNumberFormat="1" applyFont="1" applyFill="1" applyBorder="1" applyAlignment="1">
      <alignment horizontal="center"/>
    </xf>
    <xf numFmtId="10" fontId="20" fillId="22" borderId="40" xfId="0" applyNumberFormat="1" applyFont="1" applyFill="1" applyBorder="1" applyAlignment="1">
      <alignment horizontal="center"/>
    </xf>
    <xf numFmtId="2" fontId="20" fillId="22" borderId="39" xfId="0" applyNumberFormat="1" applyFont="1" applyFill="1" applyBorder="1" applyAlignment="1">
      <alignment horizontal="center"/>
    </xf>
    <xf numFmtId="2" fontId="20" fillId="22" borderId="40" xfId="0" applyNumberFormat="1" applyFont="1" applyFill="1" applyBorder="1" applyAlignment="1">
      <alignment horizontal="center"/>
    </xf>
    <xf numFmtId="2" fontId="20" fillId="22" borderId="42" xfId="0" applyNumberFormat="1" applyFont="1" applyFill="1" applyBorder="1" applyAlignment="1">
      <alignment horizontal="center"/>
    </xf>
    <xf numFmtId="2" fontId="20" fillId="22" borderId="45" xfId="0" applyNumberFormat="1" applyFont="1" applyFill="1" applyBorder="1" applyAlignment="1">
      <alignment horizontal="center"/>
    </xf>
    <xf numFmtId="0" fontId="74" fillId="2" borderId="35" xfId="1" applyFont="1" applyFill="1" applyBorder="1" applyAlignment="1">
      <alignment horizontal="center" vertical="center"/>
    </xf>
    <xf numFmtId="0" fontId="6" fillId="13" borderId="33" xfId="0" applyFont="1" applyFill="1" applyBorder="1" applyAlignment="1" applyProtection="1">
      <alignment horizontal="left" vertical="center" wrapText="1"/>
      <protection locked="0"/>
    </xf>
    <xf numFmtId="0" fontId="6" fillId="13" borderId="34" xfId="0" applyFont="1" applyFill="1" applyBorder="1" applyAlignment="1" applyProtection="1">
      <alignment horizontal="left" vertical="center" wrapText="1"/>
      <protection locked="0"/>
    </xf>
    <xf numFmtId="0" fontId="7" fillId="13" borderId="34" xfId="0" applyFont="1" applyFill="1" applyBorder="1" applyAlignment="1" applyProtection="1">
      <alignment horizontal="left" vertical="center" wrapText="1"/>
      <protection locked="0"/>
    </xf>
    <xf numFmtId="0" fontId="6" fillId="13" borderId="81" xfId="0" applyFont="1" applyFill="1" applyBorder="1" applyAlignment="1" applyProtection="1">
      <alignment horizontal="left" vertical="center" wrapText="1"/>
      <protection locked="0"/>
    </xf>
    <xf numFmtId="0" fontId="6" fillId="13" borderId="51" xfId="0" applyFont="1" applyFill="1" applyBorder="1" applyAlignment="1" applyProtection="1">
      <alignment horizontal="left" vertical="center" wrapText="1"/>
      <protection locked="0"/>
    </xf>
    <xf numFmtId="176" fontId="18" fillId="0" borderId="16" xfId="0" applyNumberFormat="1" applyFont="1" applyBorder="1" applyAlignment="1">
      <alignment horizontal="center" vertical="center"/>
    </xf>
    <xf numFmtId="176" fontId="69" fillId="18" borderId="16" xfId="0" applyNumberFormat="1" applyFont="1" applyFill="1" applyBorder="1" applyAlignment="1">
      <alignment horizontal="center" vertical="center"/>
    </xf>
    <xf numFmtId="176" fontId="69" fillId="0" borderId="16" xfId="0" applyNumberFormat="1" applyFont="1" applyBorder="1" applyAlignment="1">
      <alignment horizontal="center" vertical="center"/>
    </xf>
    <xf numFmtId="1" fontId="18" fillId="0" borderId="16" xfId="0" applyNumberFormat="1" applyFont="1" applyBorder="1" applyAlignment="1">
      <alignment horizontal="center" vertical="center"/>
    </xf>
    <xf numFmtId="10" fontId="69" fillId="0" borderId="84" xfId="3" applyNumberFormat="1" applyFont="1" applyBorder="1" applyAlignment="1" applyProtection="1">
      <alignment horizontal="center" vertical="center"/>
      <protection hidden="1"/>
    </xf>
    <xf numFmtId="0" fontId="7" fillId="13" borderId="21" xfId="0" applyFont="1" applyFill="1" applyBorder="1" applyAlignment="1" applyProtection="1">
      <alignment horizontal="left" vertical="center" wrapText="1"/>
      <protection locked="0"/>
    </xf>
    <xf numFmtId="0" fontId="18" fillId="0" borderId="13" xfId="0" applyFont="1" applyBorder="1" applyAlignment="1" applyProtection="1">
      <alignment horizontal="center" vertical="center"/>
      <protection hidden="1"/>
    </xf>
    <xf numFmtId="0" fontId="18" fillId="0" borderId="2" xfId="0" applyFont="1" applyBorder="1" applyAlignment="1" applyProtection="1">
      <alignment horizontal="center" vertical="center"/>
      <protection hidden="1"/>
    </xf>
    <xf numFmtId="10" fontId="69" fillId="0" borderId="2" xfId="3" applyNumberFormat="1" applyFont="1" applyBorder="1" applyAlignment="1" applyProtection="1">
      <alignment horizontal="center" vertical="center"/>
      <protection hidden="1"/>
    </xf>
    <xf numFmtId="0" fontId="1" fillId="0" borderId="85" xfId="0" applyFont="1" applyFill="1" applyBorder="1" applyAlignment="1">
      <alignment horizontal="center"/>
    </xf>
    <xf numFmtId="0" fontId="15" fillId="75" borderId="2" xfId="0" applyFont="1" applyFill="1" applyBorder="1" applyAlignment="1">
      <alignment horizontal="center"/>
    </xf>
    <xf numFmtId="0" fontId="17" fillId="17" borderId="7" xfId="0" applyFont="1" applyFill="1" applyBorder="1" applyAlignment="1" applyProtection="1">
      <alignment horizontal="center" vertical="center"/>
      <protection locked="0"/>
    </xf>
    <xf numFmtId="0" fontId="18" fillId="0" borderId="15" xfId="0" applyFont="1" applyBorder="1" applyAlignment="1" applyProtection="1">
      <alignment horizontal="center" vertical="center"/>
      <protection locked="0" hidden="1"/>
    </xf>
    <xf numFmtId="0" fontId="18" fillId="0" borderId="16" xfId="0" applyFont="1" applyBorder="1" applyAlignment="1" applyProtection="1">
      <alignment horizontal="center" vertical="center"/>
      <protection locked="0" hidden="1"/>
    </xf>
    <xf numFmtId="10" fontId="69" fillId="0" borderId="24" xfId="3" applyNumberFormat="1" applyFont="1" applyBorder="1" applyAlignment="1" applyProtection="1">
      <alignment horizontal="center" vertical="center"/>
      <protection hidden="1"/>
    </xf>
    <xf numFmtId="10" fontId="18" fillId="0" borderId="25" xfId="3" applyNumberFormat="1" applyFont="1" applyBorder="1" applyAlignment="1" applyProtection="1">
      <alignment horizontal="center" vertical="center"/>
      <protection hidden="1"/>
    </xf>
    <xf numFmtId="0" fontId="6" fillId="13" borderId="86" xfId="0" applyFont="1" applyFill="1" applyBorder="1" applyAlignment="1" applyProtection="1">
      <alignment horizontal="left" vertical="center" wrapText="1"/>
      <protection locked="0"/>
    </xf>
    <xf numFmtId="0" fontId="67" fillId="13" borderId="25" xfId="0" applyFont="1" applyFill="1" applyBorder="1" applyAlignment="1" applyProtection="1">
      <alignment horizontal="center" vertical="center" wrapText="1"/>
      <protection locked="0"/>
    </xf>
    <xf numFmtId="0" fontId="65" fillId="13" borderId="87" xfId="0" applyFont="1" applyFill="1" applyBorder="1" applyAlignment="1" applyProtection="1">
      <alignment horizontal="center" vertical="center" wrapText="1"/>
      <protection locked="0"/>
    </xf>
    <xf numFmtId="0" fontId="7" fillId="14" borderId="14" xfId="0" applyFont="1" applyFill="1" applyBorder="1" applyAlignment="1" applyProtection="1">
      <alignment horizontal="center" vertical="center" wrapText="1"/>
      <protection locked="0"/>
    </xf>
    <xf numFmtId="0" fontId="7" fillId="14" borderId="7" xfId="0" applyFont="1" applyFill="1" applyBorder="1" applyAlignment="1" applyProtection="1">
      <alignment horizontal="center" vertical="center" wrapText="1"/>
      <protection locked="0"/>
    </xf>
    <xf numFmtId="168" fontId="68" fillId="13" borderId="21" xfId="0" applyNumberFormat="1" applyFont="1" applyFill="1" applyBorder="1" applyAlignment="1" applyProtection="1">
      <alignment horizontal="center" vertical="center" wrapText="1"/>
      <protection locked="0"/>
    </xf>
    <xf numFmtId="168" fontId="66" fillId="13" borderId="32" xfId="0" applyNumberFormat="1" applyFont="1" applyFill="1" applyBorder="1" applyAlignment="1" applyProtection="1">
      <alignment horizontal="center" vertical="center" wrapText="1"/>
      <protection locked="0"/>
    </xf>
    <xf numFmtId="0" fontId="17" fillId="17" borderId="14" xfId="0" applyFont="1" applyFill="1" applyBorder="1" applyAlignment="1" applyProtection="1">
      <alignment horizontal="center" vertical="center"/>
      <protection locked="0"/>
    </xf>
    <xf numFmtId="0" fontId="17" fillId="17" borderId="12" xfId="0" applyFont="1" applyFill="1" applyBorder="1" applyAlignment="1" applyProtection="1">
      <alignment horizontal="center" vertical="center"/>
      <protection locked="0"/>
    </xf>
    <xf numFmtId="0" fontId="15" fillId="76" borderId="2" xfId="0" applyFont="1" applyFill="1" applyBorder="1" applyAlignment="1">
      <alignment horizontal="center"/>
    </xf>
    <xf numFmtId="0" fontId="15" fillId="77" borderId="2" xfId="0" applyFont="1" applyFill="1" applyBorder="1" applyAlignment="1">
      <alignment horizontal="center"/>
    </xf>
    <xf numFmtId="1" fontId="0" fillId="6" borderId="2" xfId="0" applyNumberFormat="1" applyFill="1" applyBorder="1" applyAlignment="1">
      <alignment horizontal="center" vertical="center"/>
    </xf>
    <xf numFmtId="49" fontId="0" fillId="11" borderId="2" xfId="0" applyNumberFormat="1" applyFill="1" applyBorder="1" applyAlignment="1">
      <alignment horizontal="center" vertical="center"/>
    </xf>
    <xf numFmtId="0" fontId="7" fillId="14" borderId="14" xfId="0" applyFont="1" applyFill="1" applyBorder="1" applyAlignment="1" applyProtection="1">
      <alignment horizontal="left" vertical="center" wrapText="1"/>
      <protection locked="0"/>
    </xf>
    <xf numFmtId="0" fontId="7" fillId="14" borderId="10" xfId="0" applyFont="1" applyFill="1" applyBorder="1" applyAlignment="1" applyProtection="1">
      <alignment horizontal="left" vertical="center" wrapText="1"/>
      <protection locked="0"/>
    </xf>
    <xf numFmtId="0" fontId="39" fillId="50" borderId="14" xfId="0" applyFont="1" applyFill="1" applyBorder="1" applyAlignment="1">
      <alignment horizontal="center" vertical="center"/>
    </xf>
    <xf numFmtId="0" fontId="39" fillId="50" borderId="10" xfId="0" applyFont="1" applyFill="1" applyBorder="1" applyAlignment="1">
      <alignment horizontal="center" vertical="center"/>
    </xf>
    <xf numFmtId="0" fontId="39" fillId="50" borderId="7" xfId="0" applyFont="1" applyFill="1" applyBorder="1" applyAlignment="1">
      <alignment horizontal="center" vertical="center"/>
    </xf>
    <xf numFmtId="0" fontId="40" fillId="15" borderId="20" xfId="0" applyFont="1" applyFill="1" applyBorder="1" applyAlignment="1">
      <alignment horizontal="left" vertical="center"/>
    </xf>
    <xf numFmtId="0" fontId="40" fillId="15" borderId="37" xfId="0" applyFont="1" applyFill="1" applyBorder="1" applyAlignment="1">
      <alignment horizontal="left" vertical="center"/>
    </xf>
    <xf numFmtId="0" fontId="40" fillId="15" borderId="5" xfId="0" applyFont="1" applyFill="1" applyBorder="1" applyAlignment="1">
      <alignment horizontal="left" vertical="center"/>
    </xf>
    <xf numFmtId="0" fontId="19" fillId="2" borderId="14" xfId="1" applyFont="1" applyFill="1" applyBorder="1" applyAlignment="1">
      <alignment horizontal="center"/>
    </xf>
    <xf numFmtId="0" fontId="19" fillId="2" borderId="10" xfId="1" applyFont="1" applyFill="1" applyBorder="1" applyAlignment="1">
      <alignment horizontal="center"/>
    </xf>
    <xf numFmtId="0" fontId="19" fillId="2" borderId="7" xfId="1" applyFont="1" applyFill="1" applyBorder="1" applyAlignment="1">
      <alignment horizontal="center"/>
    </xf>
    <xf numFmtId="0" fontId="22" fillId="19" borderId="20" xfId="0" applyFont="1" applyFill="1" applyBorder="1" applyAlignment="1">
      <alignment horizontal="center"/>
    </xf>
    <xf numFmtId="0" fontId="22" fillId="19" borderId="37" xfId="0" applyFont="1" applyFill="1" applyBorder="1" applyAlignment="1">
      <alignment horizontal="center"/>
    </xf>
    <xf numFmtId="0" fontId="22" fillId="19" borderId="5" xfId="0" applyFont="1" applyFill="1" applyBorder="1" applyAlignment="1">
      <alignment horizontal="center"/>
    </xf>
    <xf numFmtId="0" fontId="22" fillId="21" borderId="4" xfId="0" applyFont="1" applyFill="1" applyBorder="1" applyAlignment="1">
      <alignment horizontal="center"/>
    </xf>
    <xf numFmtId="0" fontId="22" fillId="21" borderId="0" xfId="0" applyFont="1" applyFill="1" applyBorder="1" applyAlignment="1">
      <alignment horizontal="center"/>
    </xf>
    <xf numFmtId="0" fontId="22" fillId="21" borderId="52" xfId="0" applyFont="1" applyFill="1" applyBorder="1" applyAlignment="1">
      <alignment horizontal="center"/>
    </xf>
    <xf numFmtId="0" fontId="22" fillId="22" borderId="4" xfId="0" applyFont="1" applyFill="1" applyBorder="1" applyAlignment="1">
      <alignment horizontal="center"/>
    </xf>
    <xf numFmtId="0" fontId="22" fillId="22" borderId="0" xfId="0" applyFont="1" applyFill="1" applyBorder="1" applyAlignment="1">
      <alignment horizontal="center"/>
    </xf>
    <xf numFmtId="0" fontId="22" fillId="22" borderId="52" xfId="0" applyFont="1" applyFill="1" applyBorder="1" applyAlignment="1">
      <alignment horizontal="center"/>
    </xf>
    <xf numFmtId="0" fontId="22" fillId="22" borderId="14" xfId="0" applyFont="1" applyFill="1" applyBorder="1" applyAlignment="1">
      <alignment horizontal="center"/>
    </xf>
    <xf numFmtId="0" fontId="22" fillId="22" borderId="47" xfId="0" applyFont="1" applyFill="1" applyBorder="1" applyAlignment="1">
      <alignment horizontal="center"/>
    </xf>
    <xf numFmtId="167" fontId="72" fillId="19" borderId="8" xfId="0" applyNumberFormat="1" applyFont="1" applyFill="1" applyBorder="1" applyAlignment="1">
      <alignment horizontal="center" vertical="center"/>
    </xf>
    <xf numFmtId="167" fontId="72" fillId="19" borderId="9" xfId="0" applyNumberFormat="1" applyFont="1" applyFill="1" applyBorder="1" applyAlignment="1">
      <alignment horizontal="center" vertical="center"/>
    </xf>
    <xf numFmtId="167" fontId="72" fillId="20" borderId="8" xfId="0" applyNumberFormat="1" applyFont="1" applyFill="1" applyBorder="1" applyAlignment="1">
      <alignment horizontal="center" vertical="center"/>
    </xf>
    <xf numFmtId="0" fontId="72" fillId="20" borderId="9" xfId="0" applyFont="1" applyFill="1" applyBorder="1" applyAlignment="1">
      <alignment horizontal="center" vertical="center"/>
    </xf>
    <xf numFmtId="167" fontId="72" fillId="21" borderId="8" xfId="0" applyNumberFormat="1" applyFont="1" applyFill="1" applyBorder="1" applyAlignment="1">
      <alignment horizontal="center" vertical="center"/>
    </xf>
    <xf numFmtId="0" fontId="72" fillId="21" borderId="9" xfId="0" applyFont="1" applyFill="1" applyBorder="1" applyAlignment="1">
      <alignment horizontal="center" vertical="center"/>
    </xf>
    <xf numFmtId="0" fontId="72" fillId="19" borderId="9" xfId="0" applyFont="1" applyFill="1" applyBorder="1" applyAlignment="1">
      <alignment horizontal="center" vertical="center"/>
    </xf>
    <xf numFmtId="167" fontId="72" fillId="22" borderId="8" xfId="0" applyNumberFormat="1" applyFont="1" applyFill="1" applyBorder="1" applyAlignment="1">
      <alignment horizontal="center" vertical="center"/>
    </xf>
    <xf numFmtId="0" fontId="72" fillId="22" borderId="9" xfId="0" applyFont="1" applyFill="1" applyBorder="1" applyAlignment="1">
      <alignment horizontal="center" vertical="center"/>
    </xf>
    <xf numFmtId="0" fontId="71" fillId="14" borderId="6" xfId="0" applyFont="1" applyFill="1" applyBorder="1" applyAlignment="1" applyProtection="1">
      <alignment horizontal="left" vertical="center" wrapText="1"/>
      <protection locked="0"/>
    </xf>
    <xf numFmtId="0" fontId="71" fillId="14" borderId="47" xfId="0" applyFont="1" applyFill="1" applyBorder="1" applyAlignment="1" applyProtection="1">
      <alignment horizontal="left" vertical="center" wrapText="1"/>
      <protection locked="0"/>
    </xf>
    <xf numFmtId="167" fontId="70" fillId="19" borderId="8" xfId="0" applyNumberFormat="1" applyFont="1" applyFill="1" applyBorder="1" applyAlignment="1">
      <alignment horizontal="center" vertical="center"/>
    </xf>
    <xf numFmtId="0" fontId="70" fillId="19" borderId="9" xfId="0" applyFont="1" applyFill="1" applyBorder="1" applyAlignment="1">
      <alignment horizontal="center" vertical="center"/>
    </xf>
    <xf numFmtId="167" fontId="70" fillId="20" borderId="8" xfId="0" applyNumberFormat="1" applyFont="1" applyFill="1" applyBorder="1" applyAlignment="1">
      <alignment horizontal="center" vertical="center"/>
    </xf>
    <xf numFmtId="0" fontId="70" fillId="20" borderId="9" xfId="0" applyFont="1" applyFill="1" applyBorder="1" applyAlignment="1">
      <alignment horizontal="center" vertical="center"/>
    </xf>
    <xf numFmtId="167" fontId="70" fillId="21" borderId="8" xfId="0" applyNumberFormat="1" applyFont="1" applyFill="1" applyBorder="1" applyAlignment="1">
      <alignment horizontal="center" vertical="center"/>
    </xf>
    <xf numFmtId="0" fontId="70" fillId="21" borderId="9" xfId="0" applyFont="1" applyFill="1" applyBorder="1" applyAlignment="1">
      <alignment horizontal="center" vertical="center"/>
    </xf>
    <xf numFmtId="167" fontId="70" fillId="22" borderId="8" xfId="0" applyNumberFormat="1" applyFont="1" applyFill="1" applyBorder="1" applyAlignment="1">
      <alignment horizontal="center" vertical="center"/>
    </xf>
    <xf numFmtId="0" fontId="70" fillId="22" borderId="9" xfId="0" applyFont="1" applyFill="1" applyBorder="1" applyAlignment="1">
      <alignment horizontal="center" vertical="center"/>
    </xf>
    <xf numFmtId="0" fontId="71" fillId="14" borderId="14" xfId="0" applyFont="1" applyFill="1" applyBorder="1" applyAlignment="1" applyProtection="1">
      <alignment horizontal="left" vertical="center" wrapText="1"/>
      <protection locked="0"/>
    </xf>
    <xf numFmtId="0" fontId="71" fillId="14" borderId="10" xfId="0" applyFont="1" applyFill="1" applyBorder="1" applyAlignment="1" applyProtection="1">
      <alignment horizontal="left" vertical="center" wrapText="1"/>
      <protection locked="0"/>
    </xf>
    <xf numFmtId="0" fontId="22" fillId="21" borderId="14" xfId="0" applyFont="1" applyFill="1" applyBorder="1" applyAlignment="1">
      <alignment horizontal="center"/>
    </xf>
    <xf numFmtId="0" fontId="22" fillId="20" borderId="14" xfId="0" applyFont="1" applyFill="1" applyBorder="1" applyAlignment="1">
      <alignment horizontal="center"/>
    </xf>
    <xf numFmtId="0" fontId="22" fillId="20" borderId="37" xfId="0" applyFont="1" applyFill="1" applyBorder="1" applyAlignment="1">
      <alignment horizontal="center"/>
    </xf>
    <xf numFmtId="0" fontId="22" fillId="20" borderId="4" xfId="0" applyFont="1" applyFill="1" applyBorder="1" applyAlignment="1">
      <alignment horizontal="center"/>
    </xf>
    <xf numFmtId="0" fontId="22" fillId="20" borderId="0" xfId="0" applyFont="1" applyFill="1" applyBorder="1" applyAlignment="1">
      <alignment horizontal="center"/>
    </xf>
    <xf numFmtId="0" fontId="22" fillId="20" borderId="52" xfId="0" applyFont="1" applyFill="1" applyBorder="1" applyAlignment="1">
      <alignment horizontal="center"/>
    </xf>
    <xf numFmtId="0" fontId="12" fillId="16" borderId="26" xfId="0" applyNumberFormat="1" applyFont="1" applyFill="1" applyBorder="1" applyAlignment="1">
      <alignment horizontal="left"/>
    </xf>
    <xf numFmtId="0" fontId="12" fillId="16" borderId="27" xfId="0" applyNumberFormat="1" applyFont="1" applyFill="1" applyBorder="1" applyAlignment="1">
      <alignment horizontal="left"/>
    </xf>
    <xf numFmtId="49" fontId="2" fillId="11" borderId="2" xfId="1" applyNumberFormat="1" applyFont="1" applyFill="1" applyBorder="1" applyAlignment="1">
      <alignment horizontal="center" vertical="center"/>
    </xf>
    <xf numFmtId="49" fontId="0" fillId="0" borderId="0" xfId="0" applyNumberFormat="1"/>
  </cellXfs>
  <cellStyles count="8397">
    <cellStyle name="20% - Accent1 10" xfId="4" xr:uid="{00000000-0005-0000-0000-000000000000}"/>
    <cellStyle name="20% - Accent1 11" xfId="5" xr:uid="{00000000-0005-0000-0000-000001000000}"/>
    <cellStyle name="20% - Accent1 12" xfId="6" xr:uid="{00000000-0005-0000-0000-000002000000}"/>
    <cellStyle name="20% - Accent1 13" xfId="7" xr:uid="{00000000-0005-0000-0000-000003000000}"/>
    <cellStyle name="20% - Accent1 2" xfId="8" xr:uid="{00000000-0005-0000-0000-000004000000}"/>
    <cellStyle name="20% - Accent1 3" xfId="9" xr:uid="{00000000-0005-0000-0000-000005000000}"/>
    <cellStyle name="20% - Accent1 4" xfId="10" xr:uid="{00000000-0005-0000-0000-000006000000}"/>
    <cellStyle name="20% - Accent1 5" xfId="11" xr:uid="{00000000-0005-0000-0000-000007000000}"/>
    <cellStyle name="20% - Accent1 6" xfId="12" xr:uid="{00000000-0005-0000-0000-000008000000}"/>
    <cellStyle name="20% - Accent1 7" xfId="13" xr:uid="{00000000-0005-0000-0000-000009000000}"/>
    <cellStyle name="20% - Accent1 8" xfId="14" xr:uid="{00000000-0005-0000-0000-00000A000000}"/>
    <cellStyle name="20% - Accent1 9" xfId="15" xr:uid="{00000000-0005-0000-0000-00000B000000}"/>
    <cellStyle name="20% - Accent2 10" xfId="16" xr:uid="{00000000-0005-0000-0000-00000C000000}"/>
    <cellStyle name="20% - Accent2 11" xfId="17" xr:uid="{00000000-0005-0000-0000-00000D000000}"/>
    <cellStyle name="20% - Accent2 12" xfId="18" xr:uid="{00000000-0005-0000-0000-00000E000000}"/>
    <cellStyle name="20% - Accent2 13" xfId="19" xr:uid="{00000000-0005-0000-0000-00000F000000}"/>
    <cellStyle name="20% - Accent2 2" xfId="20" xr:uid="{00000000-0005-0000-0000-000010000000}"/>
    <cellStyle name="20% - Accent2 3" xfId="21" xr:uid="{00000000-0005-0000-0000-000011000000}"/>
    <cellStyle name="20% - Accent2 4" xfId="22" xr:uid="{00000000-0005-0000-0000-000012000000}"/>
    <cellStyle name="20% - Accent2 5" xfId="23" xr:uid="{00000000-0005-0000-0000-000013000000}"/>
    <cellStyle name="20% - Accent2 6" xfId="24" xr:uid="{00000000-0005-0000-0000-000014000000}"/>
    <cellStyle name="20% - Accent2 7" xfId="25" xr:uid="{00000000-0005-0000-0000-000015000000}"/>
    <cellStyle name="20% - Accent2 8" xfId="26" xr:uid="{00000000-0005-0000-0000-000016000000}"/>
    <cellStyle name="20% - Accent2 9" xfId="27" xr:uid="{00000000-0005-0000-0000-000017000000}"/>
    <cellStyle name="20% - Accent3 10" xfId="28" xr:uid="{00000000-0005-0000-0000-000018000000}"/>
    <cellStyle name="20% - Accent3 11" xfId="29" xr:uid="{00000000-0005-0000-0000-000019000000}"/>
    <cellStyle name="20% - Accent3 12" xfId="30" xr:uid="{00000000-0005-0000-0000-00001A000000}"/>
    <cellStyle name="20% - Accent3 13" xfId="31" xr:uid="{00000000-0005-0000-0000-00001B000000}"/>
    <cellStyle name="20% - Accent3 2" xfId="32" xr:uid="{00000000-0005-0000-0000-00001C000000}"/>
    <cellStyle name="20% - Accent3 3" xfId="33" xr:uid="{00000000-0005-0000-0000-00001D000000}"/>
    <cellStyle name="20% - Accent3 4" xfId="34" xr:uid="{00000000-0005-0000-0000-00001E000000}"/>
    <cellStyle name="20% - Accent3 5" xfId="35" xr:uid="{00000000-0005-0000-0000-00001F000000}"/>
    <cellStyle name="20% - Accent3 6" xfId="36" xr:uid="{00000000-0005-0000-0000-000020000000}"/>
    <cellStyle name="20% - Accent3 7" xfId="37" xr:uid="{00000000-0005-0000-0000-000021000000}"/>
    <cellStyle name="20% - Accent3 8" xfId="38" xr:uid="{00000000-0005-0000-0000-000022000000}"/>
    <cellStyle name="20% - Accent3 9" xfId="39" xr:uid="{00000000-0005-0000-0000-000023000000}"/>
    <cellStyle name="20% - Accent4 10" xfId="40" xr:uid="{00000000-0005-0000-0000-000024000000}"/>
    <cellStyle name="20% - Accent4 11" xfId="41" xr:uid="{00000000-0005-0000-0000-000025000000}"/>
    <cellStyle name="20% - Accent4 12" xfId="42" xr:uid="{00000000-0005-0000-0000-000026000000}"/>
    <cellStyle name="20% - Accent4 13" xfId="43" xr:uid="{00000000-0005-0000-0000-000027000000}"/>
    <cellStyle name="20% - Accent4 2" xfId="44" xr:uid="{00000000-0005-0000-0000-000028000000}"/>
    <cellStyle name="20% - Accent4 3" xfId="45" xr:uid="{00000000-0005-0000-0000-000029000000}"/>
    <cellStyle name="20% - Accent4 4" xfId="46" xr:uid="{00000000-0005-0000-0000-00002A000000}"/>
    <cellStyle name="20% - Accent4 5" xfId="47" xr:uid="{00000000-0005-0000-0000-00002B000000}"/>
    <cellStyle name="20% - Accent4 6" xfId="48" xr:uid="{00000000-0005-0000-0000-00002C000000}"/>
    <cellStyle name="20% - Accent4 7" xfId="49" xr:uid="{00000000-0005-0000-0000-00002D000000}"/>
    <cellStyle name="20% - Accent4 8" xfId="50" xr:uid="{00000000-0005-0000-0000-00002E000000}"/>
    <cellStyle name="20% - Accent4 9" xfId="51" xr:uid="{00000000-0005-0000-0000-00002F000000}"/>
    <cellStyle name="20% - Accent5 10" xfId="52" xr:uid="{00000000-0005-0000-0000-000030000000}"/>
    <cellStyle name="20% - Accent5 11" xfId="53" xr:uid="{00000000-0005-0000-0000-000031000000}"/>
    <cellStyle name="20% - Accent5 12" xfId="54" xr:uid="{00000000-0005-0000-0000-000032000000}"/>
    <cellStyle name="20% - Accent5 13" xfId="55" xr:uid="{00000000-0005-0000-0000-000033000000}"/>
    <cellStyle name="20% - Accent5 2" xfId="56" xr:uid="{00000000-0005-0000-0000-000034000000}"/>
    <cellStyle name="20% - Accent5 3" xfId="57" xr:uid="{00000000-0005-0000-0000-000035000000}"/>
    <cellStyle name="20% - Accent5 4" xfId="58" xr:uid="{00000000-0005-0000-0000-000036000000}"/>
    <cellStyle name="20% - Accent5 5" xfId="59" xr:uid="{00000000-0005-0000-0000-000037000000}"/>
    <cellStyle name="20% - Accent5 6" xfId="60" xr:uid="{00000000-0005-0000-0000-000038000000}"/>
    <cellStyle name="20% - Accent5 7" xfId="61" xr:uid="{00000000-0005-0000-0000-000039000000}"/>
    <cellStyle name="20% - Accent5 8" xfId="62" xr:uid="{00000000-0005-0000-0000-00003A000000}"/>
    <cellStyle name="20% - Accent5 9" xfId="63" xr:uid="{00000000-0005-0000-0000-00003B000000}"/>
    <cellStyle name="20% - Accent6 10" xfId="64" xr:uid="{00000000-0005-0000-0000-00003C000000}"/>
    <cellStyle name="20% - Accent6 11" xfId="65" xr:uid="{00000000-0005-0000-0000-00003D000000}"/>
    <cellStyle name="20% - Accent6 12" xfId="66" xr:uid="{00000000-0005-0000-0000-00003E000000}"/>
    <cellStyle name="20% - Accent6 13" xfId="67" xr:uid="{00000000-0005-0000-0000-00003F000000}"/>
    <cellStyle name="20% - Accent6 2" xfId="68" xr:uid="{00000000-0005-0000-0000-000040000000}"/>
    <cellStyle name="20% - Accent6 3" xfId="69" xr:uid="{00000000-0005-0000-0000-000041000000}"/>
    <cellStyle name="20% - Accent6 4" xfId="70" xr:uid="{00000000-0005-0000-0000-000042000000}"/>
    <cellStyle name="20% - Accent6 5" xfId="71" xr:uid="{00000000-0005-0000-0000-000043000000}"/>
    <cellStyle name="20% - Accent6 6" xfId="72" xr:uid="{00000000-0005-0000-0000-000044000000}"/>
    <cellStyle name="20% - Accent6 7" xfId="73" xr:uid="{00000000-0005-0000-0000-000045000000}"/>
    <cellStyle name="20% - Accent6 8" xfId="74" xr:uid="{00000000-0005-0000-0000-000046000000}"/>
    <cellStyle name="20% - Accent6 9" xfId="75" xr:uid="{00000000-0005-0000-0000-000047000000}"/>
    <cellStyle name="20% - Akzent1 10" xfId="76" xr:uid="{00000000-0005-0000-0000-000048000000}"/>
    <cellStyle name="20% - Akzent1 10 2" xfId="77" xr:uid="{00000000-0005-0000-0000-000049000000}"/>
    <cellStyle name="20% - Akzent1 10 2 2" xfId="78" xr:uid="{00000000-0005-0000-0000-00004A000000}"/>
    <cellStyle name="20% - Akzent1 10 3" xfId="79" xr:uid="{00000000-0005-0000-0000-00004B000000}"/>
    <cellStyle name="20% - Akzent1 11" xfId="80" xr:uid="{00000000-0005-0000-0000-00004C000000}"/>
    <cellStyle name="20% - Akzent1 11 2" xfId="81" xr:uid="{00000000-0005-0000-0000-00004D000000}"/>
    <cellStyle name="20% - Akzent1 18 2" xfId="82" xr:uid="{00000000-0005-0000-0000-00004E000000}"/>
    <cellStyle name="20% - Akzent1 18 2 2" xfId="83" xr:uid="{00000000-0005-0000-0000-00004F000000}"/>
    <cellStyle name="20% - Akzent1 18 2 2 2" xfId="84" xr:uid="{00000000-0005-0000-0000-000050000000}"/>
    <cellStyle name="20% - Akzent1 18 2 3" xfId="85" xr:uid="{00000000-0005-0000-0000-000051000000}"/>
    <cellStyle name="20% - Akzent1 18 3" xfId="86" xr:uid="{00000000-0005-0000-0000-000052000000}"/>
    <cellStyle name="20% - Akzent1 18 3 2" xfId="87" xr:uid="{00000000-0005-0000-0000-000053000000}"/>
    <cellStyle name="20% - Akzent1 18 3 2 2" xfId="88" xr:uid="{00000000-0005-0000-0000-000054000000}"/>
    <cellStyle name="20% - Akzent1 18 3 3" xfId="89" xr:uid="{00000000-0005-0000-0000-000055000000}"/>
    <cellStyle name="20% - Akzent1 18 4" xfId="90" xr:uid="{00000000-0005-0000-0000-000056000000}"/>
    <cellStyle name="20% - Akzent1 18 4 2" xfId="91" xr:uid="{00000000-0005-0000-0000-000057000000}"/>
    <cellStyle name="20% - Akzent1 18 4 2 2" xfId="92" xr:uid="{00000000-0005-0000-0000-000058000000}"/>
    <cellStyle name="20% - Akzent1 18 4 3" xfId="93" xr:uid="{00000000-0005-0000-0000-000059000000}"/>
    <cellStyle name="20% - Akzent1 19 2" xfId="94" xr:uid="{00000000-0005-0000-0000-00005A000000}"/>
    <cellStyle name="20% - Akzent1 19 2 2" xfId="95" xr:uid="{00000000-0005-0000-0000-00005B000000}"/>
    <cellStyle name="20% - Akzent1 19 2 2 2" xfId="96" xr:uid="{00000000-0005-0000-0000-00005C000000}"/>
    <cellStyle name="20% - Akzent1 19 2 3" xfId="97" xr:uid="{00000000-0005-0000-0000-00005D000000}"/>
    <cellStyle name="20% - Akzent1 19 3" xfId="98" xr:uid="{00000000-0005-0000-0000-00005E000000}"/>
    <cellStyle name="20% - Akzent1 19 3 2" xfId="99" xr:uid="{00000000-0005-0000-0000-00005F000000}"/>
    <cellStyle name="20% - Akzent1 19 3 2 2" xfId="100" xr:uid="{00000000-0005-0000-0000-000060000000}"/>
    <cellStyle name="20% - Akzent1 19 3 3" xfId="101" xr:uid="{00000000-0005-0000-0000-000061000000}"/>
    <cellStyle name="20% - Akzent1 19 4" xfId="102" xr:uid="{00000000-0005-0000-0000-000062000000}"/>
    <cellStyle name="20% - Akzent1 19 4 2" xfId="103" xr:uid="{00000000-0005-0000-0000-000063000000}"/>
    <cellStyle name="20% - Akzent1 19 4 2 2" xfId="104" xr:uid="{00000000-0005-0000-0000-000064000000}"/>
    <cellStyle name="20% - Akzent1 19 4 3" xfId="105" xr:uid="{00000000-0005-0000-0000-000065000000}"/>
    <cellStyle name="20% - Akzent1 2" xfId="106" xr:uid="{00000000-0005-0000-0000-000066000000}"/>
    <cellStyle name="20% - Akzent1 2 10" xfId="107" xr:uid="{00000000-0005-0000-0000-000067000000}"/>
    <cellStyle name="20% - Akzent1 2 11" xfId="108" xr:uid="{00000000-0005-0000-0000-000068000000}"/>
    <cellStyle name="20% - Akzent1 2 12" xfId="109" xr:uid="{00000000-0005-0000-0000-000069000000}"/>
    <cellStyle name="20% - Akzent1 2 13" xfId="110" xr:uid="{00000000-0005-0000-0000-00006A000000}"/>
    <cellStyle name="20% - Akzent1 2 14" xfId="111" xr:uid="{00000000-0005-0000-0000-00006B000000}"/>
    <cellStyle name="20% - Akzent1 2 15" xfId="112" xr:uid="{00000000-0005-0000-0000-00006C000000}"/>
    <cellStyle name="20% - Akzent1 2 16" xfId="113" xr:uid="{00000000-0005-0000-0000-00006D000000}"/>
    <cellStyle name="20% - Akzent1 2 17" xfId="114" xr:uid="{00000000-0005-0000-0000-00006E000000}"/>
    <cellStyle name="20% - Akzent1 2 18" xfId="115" xr:uid="{00000000-0005-0000-0000-00006F000000}"/>
    <cellStyle name="20% - Akzent1 2 19" xfId="116" xr:uid="{00000000-0005-0000-0000-000070000000}"/>
    <cellStyle name="20% - Akzent1 2 2" xfId="117" xr:uid="{00000000-0005-0000-0000-000071000000}"/>
    <cellStyle name="20% - Akzent1 2 2 2" xfId="118" xr:uid="{00000000-0005-0000-0000-000072000000}"/>
    <cellStyle name="20% - Akzent1 2 2 3" xfId="119" xr:uid="{00000000-0005-0000-0000-000073000000}"/>
    <cellStyle name="20% - Akzent1 2 20" xfId="120" xr:uid="{00000000-0005-0000-0000-000074000000}"/>
    <cellStyle name="20% - Akzent1 2 21" xfId="121" xr:uid="{00000000-0005-0000-0000-000075000000}"/>
    <cellStyle name="20% - Akzent1 2 22" xfId="122" xr:uid="{00000000-0005-0000-0000-000076000000}"/>
    <cellStyle name="20% - Akzent1 2 23" xfId="123" xr:uid="{00000000-0005-0000-0000-000077000000}"/>
    <cellStyle name="20% - Akzent1 2 24" xfId="124" xr:uid="{00000000-0005-0000-0000-000078000000}"/>
    <cellStyle name="20% - Akzent1 2 25" xfId="125" xr:uid="{00000000-0005-0000-0000-000079000000}"/>
    <cellStyle name="20% - Akzent1 2 26" xfId="126" xr:uid="{00000000-0005-0000-0000-00007A000000}"/>
    <cellStyle name="20% - Akzent1 2 27" xfId="127" xr:uid="{00000000-0005-0000-0000-00007B000000}"/>
    <cellStyle name="20% - Akzent1 2 28" xfId="128" xr:uid="{00000000-0005-0000-0000-00007C000000}"/>
    <cellStyle name="20% - Akzent1 2 29" xfId="129" xr:uid="{00000000-0005-0000-0000-00007D000000}"/>
    <cellStyle name="20% - Akzent1 2 3" xfId="130" xr:uid="{00000000-0005-0000-0000-00007E000000}"/>
    <cellStyle name="20% - Akzent1 2 3 2" xfId="131" xr:uid="{00000000-0005-0000-0000-00007F000000}"/>
    <cellStyle name="20% - Akzent1 2 30" xfId="132" xr:uid="{00000000-0005-0000-0000-000080000000}"/>
    <cellStyle name="20% - Akzent1 2 31" xfId="133" xr:uid="{00000000-0005-0000-0000-000081000000}"/>
    <cellStyle name="20% - Akzent1 2 32" xfId="134" xr:uid="{00000000-0005-0000-0000-000082000000}"/>
    <cellStyle name="20% - Akzent1 2 33" xfId="135" xr:uid="{00000000-0005-0000-0000-000083000000}"/>
    <cellStyle name="20% - Akzent1 2 34" xfId="136" xr:uid="{00000000-0005-0000-0000-000084000000}"/>
    <cellStyle name="20% - Akzent1 2 35" xfId="137" xr:uid="{00000000-0005-0000-0000-000085000000}"/>
    <cellStyle name="20% - Akzent1 2 36" xfId="138" xr:uid="{00000000-0005-0000-0000-000086000000}"/>
    <cellStyle name="20% - Akzent1 2 37" xfId="139" xr:uid="{00000000-0005-0000-0000-000087000000}"/>
    <cellStyle name="20% - Akzent1 2 38" xfId="140" xr:uid="{00000000-0005-0000-0000-000088000000}"/>
    <cellStyle name="20% - Akzent1 2 39" xfId="141" xr:uid="{00000000-0005-0000-0000-000089000000}"/>
    <cellStyle name="20% - Akzent1 2 4" xfId="142" xr:uid="{00000000-0005-0000-0000-00008A000000}"/>
    <cellStyle name="20% - Akzent1 2 40" xfId="143" xr:uid="{00000000-0005-0000-0000-00008B000000}"/>
    <cellStyle name="20% - Akzent1 2 5" xfId="144" xr:uid="{00000000-0005-0000-0000-00008C000000}"/>
    <cellStyle name="20% - Akzent1 2 6" xfId="145" xr:uid="{00000000-0005-0000-0000-00008D000000}"/>
    <cellStyle name="20% - Akzent1 2 7" xfId="146" xr:uid="{00000000-0005-0000-0000-00008E000000}"/>
    <cellStyle name="20% - Akzent1 2 8" xfId="147" xr:uid="{00000000-0005-0000-0000-00008F000000}"/>
    <cellStyle name="20% - Akzent1 2 9" xfId="148" xr:uid="{00000000-0005-0000-0000-000090000000}"/>
    <cellStyle name="20% - Akzent1 21 2" xfId="149" xr:uid="{00000000-0005-0000-0000-000091000000}"/>
    <cellStyle name="20% - Akzent1 21 2 2" xfId="150" xr:uid="{00000000-0005-0000-0000-000092000000}"/>
    <cellStyle name="20% - Akzent1 21 2 2 2" xfId="151" xr:uid="{00000000-0005-0000-0000-000093000000}"/>
    <cellStyle name="20% - Akzent1 21 2 3" xfId="152" xr:uid="{00000000-0005-0000-0000-000094000000}"/>
    <cellStyle name="20% - Akzent1 24 2" xfId="153" xr:uid="{00000000-0005-0000-0000-000095000000}"/>
    <cellStyle name="20% - Akzent1 24 2 2" xfId="154" xr:uid="{00000000-0005-0000-0000-000096000000}"/>
    <cellStyle name="20% - Akzent1 24 2 2 2" xfId="155" xr:uid="{00000000-0005-0000-0000-000097000000}"/>
    <cellStyle name="20% - Akzent1 24 2 3" xfId="156" xr:uid="{00000000-0005-0000-0000-000098000000}"/>
    <cellStyle name="20% - Akzent1 24 3" xfId="157" xr:uid="{00000000-0005-0000-0000-000099000000}"/>
    <cellStyle name="20% - Akzent1 24 3 2" xfId="158" xr:uid="{00000000-0005-0000-0000-00009A000000}"/>
    <cellStyle name="20% - Akzent1 24 3 2 2" xfId="159" xr:uid="{00000000-0005-0000-0000-00009B000000}"/>
    <cellStyle name="20% - Akzent1 24 3 3" xfId="160" xr:uid="{00000000-0005-0000-0000-00009C000000}"/>
    <cellStyle name="20% - Akzent1 25" xfId="161" xr:uid="{00000000-0005-0000-0000-00009D000000}"/>
    <cellStyle name="20% - Akzent1 25 2" xfId="162" xr:uid="{00000000-0005-0000-0000-00009E000000}"/>
    <cellStyle name="20% - Akzent1 25 2 2" xfId="163" xr:uid="{00000000-0005-0000-0000-00009F000000}"/>
    <cellStyle name="20% - Akzent1 25 3" xfId="164" xr:uid="{00000000-0005-0000-0000-0000A0000000}"/>
    <cellStyle name="20% - Akzent1 27" xfId="165" xr:uid="{00000000-0005-0000-0000-0000A1000000}"/>
    <cellStyle name="20% - Akzent1 27 2" xfId="166" xr:uid="{00000000-0005-0000-0000-0000A2000000}"/>
    <cellStyle name="20% - Akzent1 27 2 2" xfId="167" xr:uid="{00000000-0005-0000-0000-0000A3000000}"/>
    <cellStyle name="20% - Akzent1 27 3" xfId="168" xr:uid="{00000000-0005-0000-0000-0000A4000000}"/>
    <cellStyle name="20% - Akzent1 3" xfId="169" xr:uid="{00000000-0005-0000-0000-0000A5000000}"/>
    <cellStyle name="20% - Akzent1 3 2" xfId="170" xr:uid="{00000000-0005-0000-0000-0000A6000000}"/>
    <cellStyle name="20% - Akzent1 3 2 2" xfId="171" xr:uid="{00000000-0005-0000-0000-0000A7000000}"/>
    <cellStyle name="20% - Akzent1 3 2 3" xfId="172" xr:uid="{00000000-0005-0000-0000-0000A8000000}"/>
    <cellStyle name="20% - Akzent1 3 3" xfId="173" xr:uid="{00000000-0005-0000-0000-0000A9000000}"/>
    <cellStyle name="20% - Akzent1 3 3 2" xfId="174" xr:uid="{00000000-0005-0000-0000-0000AA000000}"/>
    <cellStyle name="20% - Akzent1 3 4" xfId="175" xr:uid="{00000000-0005-0000-0000-0000AB000000}"/>
    <cellStyle name="20% - Akzent1 3 5" xfId="176" xr:uid="{00000000-0005-0000-0000-0000AC000000}"/>
    <cellStyle name="20% - Akzent1 3 6" xfId="177" xr:uid="{00000000-0005-0000-0000-0000AD000000}"/>
    <cellStyle name="20% - Akzent1 3 7" xfId="178" xr:uid="{00000000-0005-0000-0000-0000AE000000}"/>
    <cellStyle name="20% - Akzent1 3 8" xfId="179" xr:uid="{00000000-0005-0000-0000-0000AF000000}"/>
    <cellStyle name="20% - Akzent1 3 9" xfId="180" xr:uid="{00000000-0005-0000-0000-0000B0000000}"/>
    <cellStyle name="20% - Akzent1 4" xfId="181" xr:uid="{00000000-0005-0000-0000-0000B1000000}"/>
    <cellStyle name="20% - Akzent1 4 2" xfId="182" xr:uid="{00000000-0005-0000-0000-0000B2000000}"/>
    <cellStyle name="20% - Akzent1 4 2 2" xfId="183" xr:uid="{00000000-0005-0000-0000-0000B3000000}"/>
    <cellStyle name="20% - Akzent1 4 2 3" xfId="184" xr:uid="{00000000-0005-0000-0000-0000B4000000}"/>
    <cellStyle name="20% - Akzent1 4 3" xfId="185" xr:uid="{00000000-0005-0000-0000-0000B5000000}"/>
    <cellStyle name="20% - Akzent1 4 3 2" xfId="186" xr:uid="{00000000-0005-0000-0000-0000B6000000}"/>
    <cellStyle name="20% - Akzent1 4 4" xfId="187" xr:uid="{00000000-0005-0000-0000-0000B7000000}"/>
    <cellStyle name="20% - Akzent1 4 5" xfId="188" xr:uid="{00000000-0005-0000-0000-0000B8000000}"/>
    <cellStyle name="20% - Akzent1 4 6" xfId="189" xr:uid="{00000000-0005-0000-0000-0000B9000000}"/>
    <cellStyle name="20% - Akzent1 4 7" xfId="190" xr:uid="{00000000-0005-0000-0000-0000BA000000}"/>
    <cellStyle name="20% - Akzent1 4 8" xfId="191" xr:uid="{00000000-0005-0000-0000-0000BB000000}"/>
    <cellStyle name="20% - Akzent1 4 9" xfId="192" xr:uid="{00000000-0005-0000-0000-0000BC000000}"/>
    <cellStyle name="20% - Akzent1 5" xfId="193" xr:uid="{00000000-0005-0000-0000-0000BD000000}"/>
    <cellStyle name="20% - Akzent1 5 2" xfId="194" xr:uid="{00000000-0005-0000-0000-0000BE000000}"/>
    <cellStyle name="20% - Akzent1 5 2 2" xfId="195" xr:uid="{00000000-0005-0000-0000-0000BF000000}"/>
    <cellStyle name="20% - Akzent1 5 2 3" xfId="196" xr:uid="{00000000-0005-0000-0000-0000C0000000}"/>
    <cellStyle name="20% - Akzent1 5 3" xfId="197" xr:uid="{00000000-0005-0000-0000-0000C1000000}"/>
    <cellStyle name="20% - Akzent1 5 4" xfId="198" xr:uid="{00000000-0005-0000-0000-0000C2000000}"/>
    <cellStyle name="20% - Akzent1 6" xfId="199" xr:uid="{00000000-0005-0000-0000-0000C3000000}"/>
    <cellStyle name="20% - Akzent1 6 2" xfId="200" xr:uid="{00000000-0005-0000-0000-0000C4000000}"/>
    <cellStyle name="20% - Akzent1 6 2 2" xfId="201" xr:uid="{00000000-0005-0000-0000-0000C5000000}"/>
    <cellStyle name="20% - Akzent1 6 2 3" xfId="202" xr:uid="{00000000-0005-0000-0000-0000C6000000}"/>
    <cellStyle name="20% - Akzent1 6 3" xfId="203" xr:uid="{00000000-0005-0000-0000-0000C7000000}"/>
    <cellStyle name="20% - Akzent1 6 4" xfId="204" xr:uid="{00000000-0005-0000-0000-0000C8000000}"/>
    <cellStyle name="20% - Akzent1 7" xfId="205" xr:uid="{00000000-0005-0000-0000-0000C9000000}"/>
    <cellStyle name="20% - Akzent1 7 2" xfId="206" xr:uid="{00000000-0005-0000-0000-0000CA000000}"/>
    <cellStyle name="20% - Akzent1 7 2 2" xfId="207" xr:uid="{00000000-0005-0000-0000-0000CB000000}"/>
    <cellStyle name="20% - Akzent1 7 2 3" xfId="208" xr:uid="{00000000-0005-0000-0000-0000CC000000}"/>
    <cellStyle name="20% - Akzent1 7 3" xfId="209" xr:uid="{00000000-0005-0000-0000-0000CD000000}"/>
    <cellStyle name="20% - Akzent1 7 4" xfId="210" xr:uid="{00000000-0005-0000-0000-0000CE000000}"/>
    <cellStyle name="20% - Akzent1 8" xfId="211" xr:uid="{00000000-0005-0000-0000-0000CF000000}"/>
    <cellStyle name="20% - Akzent1 8 2" xfId="212" xr:uid="{00000000-0005-0000-0000-0000D0000000}"/>
    <cellStyle name="20% - Akzent1 9" xfId="213" xr:uid="{00000000-0005-0000-0000-0000D1000000}"/>
    <cellStyle name="20% - Akzent1 9 2" xfId="214" xr:uid="{00000000-0005-0000-0000-0000D2000000}"/>
    <cellStyle name="20% - Akzent1 9 2 2" xfId="215" xr:uid="{00000000-0005-0000-0000-0000D3000000}"/>
    <cellStyle name="20% - Akzent1 9 2 3" xfId="216" xr:uid="{00000000-0005-0000-0000-0000D4000000}"/>
    <cellStyle name="20% - Akzent1 9 3" xfId="217" xr:uid="{00000000-0005-0000-0000-0000D5000000}"/>
    <cellStyle name="20% - Akzent1 9 4" xfId="218" xr:uid="{00000000-0005-0000-0000-0000D6000000}"/>
    <cellStyle name="20% - Akzent2 10" xfId="219" xr:uid="{00000000-0005-0000-0000-0000D7000000}"/>
    <cellStyle name="20% - Akzent2 10 2" xfId="220" xr:uid="{00000000-0005-0000-0000-0000D8000000}"/>
    <cellStyle name="20% - Akzent2 10 2 2" xfId="221" xr:uid="{00000000-0005-0000-0000-0000D9000000}"/>
    <cellStyle name="20% - Akzent2 10 3" xfId="222" xr:uid="{00000000-0005-0000-0000-0000DA000000}"/>
    <cellStyle name="20% - Akzent2 10 4" xfId="223" xr:uid="{00000000-0005-0000-0000-0000DB000000}"/>
    <cellStyle name="20% - Akzent2 10 5" xfId="224" xr:uid="{00000000-0005-0000-0000-0000DC000000}"/>
    <cellStyle name="20% - Akzent2 11" xfId="225" xr:uid="{00000000-0005-0000-0000-0000DD000000}"/>
    <cellStyle name="20% - Akzent2 11 2" xfId="226" xr:uid="{00000000-0005-0000-0000-0000DE000000}"/>
    <cellStyle name="20% - Akzent2 11 2 2" xfId="227" xr:uid="{00000000-0005-0000-0000-0000DF000000}"/>
    <cellStyle name="20% - Akzent2 11 3" xfId="228" xr:uid="{00000000-0005-0000-0000-0000E0000000}"/>
    <cellStyle name="20% - Akzent2 11 4" xfId="229" xr:uid="{00000000-0005-0000-0000-0000E1000000}"/>
    <cellStyle name="20% - Akzent2 11 5" xfId="230" xr:uid="{00000000-0005-0000-0000-0000E2000000}"/>
    <cellStyle name="20% - Akzent2 12" xfId="231" xr:uid="{00000000-0005-0000-0000-0000E3000000}"/>
    <cellStyle name="20% - Akzent2 12 2" xfId="232" xr:uid="{00000000-0005-0000-0000-0000E4000000}"/>
    <cellStyle name="20% - Akzent2 12 3" xfId="233" xr:uid="{00000000-0005-0000-0000-0000E5000000}"/>
    <cellStyle name="20% - Akzent2 13" xfId="234" xr:uid="{00000000-0005-0000-0000-0000E6000000}"/>
    <cellStyle name="20% - Akzent2 13 2" xfId="235" xr:uid="{00000000-0005-0000-0000-0000E7000000}"/>
    <cellStyle name="20% - Akzent2 13 3" xfId="236" xr:uid="{00000000-0005-0000-0000-0000E8000000}"/>
    <cellStyle name="20% - Akzent2 14" xfId="237" xr:uid="{00000000-0005-0000-0000-0000E9000000}"/>
    <cellStyle name="20% - Akzent2 14 2" xfId="238" xr:uid="{00000000-0005-0000-0000-0000EA000000}"/>
    <cellStyle name="20% - Akzent2 14 3" xfId="239" xr:uid="{00000000-0005-0000-0000-0000EB000000}"/>
    <cellStyle name="20% - Akzent2 15" xfId="240" xr:uid="{00000000-0005-0000-0000-0000EC000000}"/>
    <cellStyle name="20% - Akzent2 15 2" xfId="241" xr:uid="{00000000-0005-0000-0000-0000ED000000}"/>
    <cellStyle name="20% - Akzent2 15 3" xfId="242" xr:uid="{00000000-0005-0000-0000-0000EE000000}"/>
    <cellStyle name="20% - Akzent2 16" xfId="243" xr:uid="{00000000-0005-0000-0000-0000EF000000}"/>
    <cellStyle name="20% - Akzent2 16 2" xfId="244" xr:uid="{00000000-0005-0000-0000-0000F0000000}"/>
    <cellStyle name="20% - Akzent2 16 3" xfId="245" xr:uid="{00000000-0005-0000-0000-0000F1000000}"/>
    <cellStyle name="20% - Akzent2 2" xfId="246" xr:uid="{00000000-0005-0000-0000-0000F2000000}"/>
    <cellStyle name="20% - Akzent2 2 10" xfId="247" xr:uid="{00000000-0005-0000-0000-0000F3000000}"/>
    <cellStyle name="20% - Akzent2 2 11" xfId="248" xr:uid="{00000000-0005-0000-0000-0000F4000000}"/>
    <cellStyle name="20% - Akzent2 2 12" xfId="249" xr:uid="{00000000-0005-0000-0000-0000F5000000}"/>
    <cellStyle name="20% - Akzent2 2 13" xfId="250" xr:uid="{00000000-0005-0000-0000-0000F6000000}"/>
    <cellStyle name="20% - Akzent2 2 14" xfId="251" xr:uid="{00000000-0005-0000-0000-0000F7000000}"/>
    <cellStyle name="20% - Akzent2 2 15" xfId="252" xr:uid="{00000000-0005-0000-0000-0000F8000000}"/>
    <cellStyle name="20% - Akzent2 2 16" xfId="253" xr:uid="{00000000-0005-0000-0000-0000F9000000}"/>
    <cellStyle name="20% - Akzent2 2 17" xfId="254" xr:uid="{00000000-0005-0000-0000-0000FA000000}"/>
    <cellStyle name="20% - Akzent2 2 18" xfId="255" xr:uid="{00000000-0005-0000-0000-0000FB000000}"/>
    <cellStyle name="20% - Akzent2 2 19" xfId="256" xr:uid="{00000000-0005-0000-0000-0000FC000000}"/>
    <cellStyle name="20% - Akzent2 2 2" xfId="257" xr:uid="{00000000-0005-0000-0000-0000FD000000}"/>
    <cellStyle name="20% - Akzent2 2 20" xfId="258" xr:uid="{00000000-0005-0000-0000-0000FE000000}"/>
    <cellStyle name="20% - Akzent2 2 21" xfId="259" xr:uid="{00000000-0005-0000-0000-0000FF000000}"/>
    <cellStyle name="20% - Akzent2 2 22" xfId="260" xr:uid="{00000000-0005-0000-0000-000000010000}"/>
    <cellStyle name="20% - Akzent2 2 23" xfId="261" xr:uid="{00000000-0005-0000-0000-000001010000}"/>
    <cellStyle name="20% - Akzent2 2 24" xfId="262" xr:uid="{00000000-0005-0000-0000-000002010000}"/>
    <cellStyle name="20% - Akzent2 2 25" xfId="263" xr:uid="{00000000-0005-0000-0000-000003010000}"/>
    <cellStyle name="20% - Akzent2 2 26" xfId="264" xr:uid="{00000000-0005-0000-0000-000004010000}"/>
    <cellStyle name="20% - Akzent2 2 27" xfId="265" xr:uid="{00000000-0005-0000-0000-000005010000}"/>
    <cellStyle name="20% - Akzent2 2 28" xfId="266" xr:uid="{00000000-0005-0000-0000-000006010000}"/>
    <cellStyle name="20% - Akzent2 2 29" xfId="267" xr:uid="{00000000-0005-0000-0000-000007010000}"/>
    <cellStyle name="20% - Akzent2 2 3" xfId="268" xr:uid="{00000000-0005-0000-0000-000008010000}"/>
    <cellStyle name="20% - Akzent2 2 30" xfId="269" xr:uid="{00000000-0005-0000-0000-000009010000}"/>
    <cellStyle name="20% - Akzent2 2 31" xfId="270" xr:uid="{00000000-0005-0000-0000-00000A010000}"/>
    <cellStyle name="20% - Akzent2 2 32" xfId="271" xr:uid="{00000000-0005-0000-0000-00000B010000}"/>
    <cellStyle name="20% - Akzent2 2 33" xfId="272" xr:uid="{00000000-0005-0000-0000-00000C010000}"/>
    <cellStyle name="20% - Akzent2 2 34" xfId="273" xr:uid="{00000000-0005-0000-0000-00000D010000}"/>
    <cellStyle name="20% - Akzent2 2 35" xfId="274" xr:uid="{00000000-0005-0000-0000-00000E010000}"/>
    <cellStyle name="20% - Akzent2 2 36" xfId="275" xr:uid="{00000000-0005-0000-0000-00000F010000}"/>
    <cellStyle name="20% - Akzent2 2 37" xfId="276" xr:uid="{00000000-0005-0000-0000-000010010000}"/>
    <cellStyle name="20% - Akzent2 2 38" xfId="277" xr:uid="{00000000-0005-0000-0000-000011010000}"/>
    <cellStyle name="20% - Akzent2 2 39" xfId="278" xr:uid="{00000000-0005-0000-0000-000012010000}"/>
    <cellStyle name="20% - Akzent2 2 4" xfId="279" xr:uid="{00000000-0005-0000-0000-000013010000}"/>
    <cellStyle name="20% - Akzent2 2 5" xfId="280" xr:uid="{00000000-0005-0000-0000-000014010000}"/>
    <cellStyle name="20% - Akzent2 2 6" xfId="281" xr:uid="{00000000-0005-0000-0000-000015010000}"/>
    <cellStyle name="20% - Akzent2 2 7" xfId="282" xr:uid="{00000000-0005-0000-0000-000016010000}"/>
    <cellStyle name="20% - Akzent2 2 8" xfId="283" xr:uid="{00000000-0005-0000-0000-000017010000}"/>
    <cellStyle name="20% - Akzent2 2 9" xfId="284" xr:uid="{00000000-0005-0000-0000-000018010000}"/>
    <cellStyle name="20% - Akzent2 3" xfId="285" xr:uid="{00000000-0005-0000-0000-000019010000}"/>
    <cellStyle name="20% - Akzent2 3 10" xfId="286" xr:uid="{00000000-0005-0000-0000-00001A010000}"/>
    <cellStyle name="20% - Akzent2 3 11" xfId="287" xr:uid="{00000000-0005-0000-0000-00001B010000}"/>
    <cellStyle name="20% - Akzent2 3 12" xfId="288" xr:uid="{00000000-0005-0000-0000-00001C010000}"/>
    <cellStyle name="20% - Akzent2 3 13" xfId="289" xr:uid="{00000000-0005-0000-0000-00001D010000}"/>
    <cellStyle name="20% - Akzent2 3 14" xfId="290" xr:uid="{00000000-0005-0000-0000-00001E010000}"/>
    <cellStyle name="20% - Akzent2 3 15" xfId="291" xr:uid="{00000000-0005-0000-0000-00001F010000}"/>
    <cellStyle name="20% - Akzent2 3 16" xfId="292" xr:uid="{00000000-0005-0000-0000-000020010000}"/>
    <cellStyle name="20% - Akzent2 3 17" xfId="293" xr:uid="{00000000-0005-0000-0000-000021010000}"/>
    <cellStyle name="20% - Akzent2 3 18" xfId="294" xr:uid="{00000000-0005-0000-0000-000022010000}"/>
    <cellStyle name="20% - Akzent2 3 19" xfId="295" xr:uid="{00000000-0005-0000-0000-000023010000}"/>
    <cellStyle name="20% - Akzent2 3 2" xfId="296" xr:uid="{00000000-0005-0000-0000-000024010000}"/>
    <cellStyle name="20% - Akzent2 3 2 2" xfId="297" xr:uid="{00000000-0005-0000-0000-000025010000}"/>
    <cellStyle name="20% - Akzent2 3 20" xfId="298" xr:uid="{00000000-0005-0000-0000-000026010000}"/>
    <cellStyle name="20% - Akzent2 3 21" xfId="299" xr:uid="{00000000-0005-0000-0000-000027010000}"/>
    <cellStyle name="20% - Akzent2 3 22" xfId="300" xr:uid="{00000000-0005-0000-0000-000028010000}"/>
    <cellStyle name="20% - Akzent2 3 23" xfId="301" xr:uid="{00000000-0005-0000-0000-000029010000}"/>
    <cellStyle name="20% - Akzent2 3 3" xfId="302" xr:uid="{00000000-0005-0000-0000-00002A010000}"/>
    <cellStyle name="20% - Akzent2 3 3 2" xfId="303" xr:uid="{00000000-0005-0000-0000-00002B010000}"/>
    <cellStyle name="20% - Akzent2 3 4" xfId="304" xr:uid="{00000000-0005-0000-0000-00002C010000}"/>
    <cellStyle name="20% - Akzent2 3 4 2" xfId="305" xr:uid="{00000000-0005-0000-0000-00002D010000}"/>
    <cellStyle name="20% - Akzent2 3 5" xfId="306" xr:uid="{00000000-0005-0000-0000-00002E010000}"/>
    <cellStyle name="20% - Akzent2 3 5 2" xfId="307" xr:uid="{00000000-0005-0000-0000-00002F010000}"/>
    <cellStyle name="20% - Akzent2 3 6" xfId="308" xr:uid="{00000000-0005-0000-0000-000030010000}"/>
    <cellStyle name="20% - Akzent2 3 6 2" xfId="309" xr:uid="{00000000-0005-0000-0000-000031010000}"/>
    <cellStyle name="20% - Akzent2 3 7" xfId="310" xr:uid="{00000000-0005-0000-0000-000032010000}"/>
    <cellStyle name="20% - Akzent2 3 7 2" xfId="311" xr:uid="{00000000-0005-0000-0000-000033010000}"/>
    <cellStyle name="20% - Akzent2 3 8" xfId="312" xr:uid="{00000000-0005-0000-0000-000034010000}"/>
    <cellStyle name="20% - Akzent2 3 8 2" xfId="313" xr:uid="{00000000-0005-0000-0000-000035010000}"/>
    <cellStyle name="20% - Akzent2 3 9" xfId="314" xr:uid="{00000000-0005-0000-0000-000036010000}"/>
    <cellStyle name="20% - Akzent2 4" xfId="315" xr:uid="{00000000-0005-0000-0000-000037010000}"/>
    <cellStyle name="20% - Akzent2 4 10" xfId="316" xr:uid="{00000000-0005-0000-0000-000038010000}"/>
    <cellStyle name="20% - Akzent2 4 2" xfId="317" xr:uid="{00000000-0005-0000-0000-000039010000}"/>
    <cellStyle name="20% - Akzent2 4 2 2" xfId="318" xr:uid="{00000000-0005-0000-0000-00003A010000}"/>
    <cellStyle name="20% - Akzent2 4 3" xfId="319" xr:uid="{00000000-0005-0000-0000-00003B010000}"/>
    <cellStyle name="20% - Akzent2 4 3 2" xfId="320" xr:uid="{00000000-0005-0000-0000-00003C010000}"/>
    <cellStyle name="20% - Akzent2 4 4" xfId="321" xr:uid="{00000000-0005-0000-0000-00003D010000}"/>
    <cellStyle name="20% - Akzent2 4 5" xfId="322" xr:uid="{00000000-0005-0000-0000-00003E010000}"/>
    <cellStyle name="20% - Akzent2 4 6" xfId="323" xr:uid="{00000000-0005-0000-0000-00003F010000}"/>
    <cellStyle name="20% - Akzent2 4 7" xfId="324" xr:uid="{00000000-0005-0000-0000-000040010000}"/>
    <cellStyle name="20% - Akzent2 4 8" xfId="325" xr:uid="{00000000-0005-0000-0000-000041010000}"/>
    <cellStyle name="20% - Akzent2 4 9" xfId="326" xr:uid="{00000000-0005-0000-0000-000042010000}"/>
    <cellStyle name="20% - Akzent2 5" xfId="327" xr:uid="{00000000-0005-0000-0000-000043010000}"/>
    <cellStyle name="20% - Akzent2 5 2" xfId="328" xr:uid="{00000000-0005-0000-0000-000044010000}"/>
    <cellStyle name="20% - Akzent2 5 2 2" xfId="329" xr:uid="{00000000-0005-0000-0000-000045010000}"/>
    <cellStyle name="20% - Akzent2 5 3" xfId="330" xr:uid="{00000000-0005-0000-0000-000046010000}"/>
    <cellStyle name="20% - Akzent2 5 4" xfId="331" xr:uid="{00000000-0005-0000-0000-000047010000}"/>
    <cellStyle name="20% - Akzent2 5 5" xfId="332" xr:uid="{00000000-0005-0000-0000-000048010000}"/>
    <cellStyle name="20% - Akzent2 6" xfId="333" xr:uid="{00000000-0005-0000-0000-000049010000}"/>
    <cellStyle name="20% - Akzent2 6 2" xfId="334" xr:uid="{00000000-0005-0000-0000-00004A010000}"/>
    <cellStyle name="20% - Akzent2 6 2 2" xfId="335" xr:uid="{00000000-0005-0000-0000-00004B010000}"/>
    <cellStyle name="20% - Akzent2 6 3" xfId="336" xr:uid="{00000000-0005-0000-0000-00004C010000}"/>
    <cellStyle name="20% - Akzent2 6 4" xfId="337" xr:uid="{00000000-0005-0000-0000-00004D010000}"/>
    <cellStyle name="20% - Akzent2 6 5" xfId="338" xr:uid="{00000000-0005-0000-0000-00004E010000}"/>
    <cellStyle name="20% - Akzent2 7" xfId="339" xr:uid="{00000000-0005-0000-0000-00004F010000}"/>
    <cellStyle name="20% - Akzent2 7 2" xfId="340" xr:uid="{00000000-0005-0000-0000-000050010000}"/>
    <cellStyle name="20% - Akzent2 7 2 2" xfId="341" xr:uid="{00000000-0005-0000-0000-000051010000}"/>
    <cellStyle name="20% - Akzent2 7 3" xfId="342" xr:uid="{00000000-0005-0000-0000-000052010000}"/>
    <cellStyle name="20% - Akzent2 7 4" xfId="343" xr:uid="{00000000-0005-0000-0000-000053010000}"/>
    <cellStyle name="20% - Akzent2 7 5" xfId="344" xr:uid="{00000000-0005-0000-0000-000054010000}"/>
    <cellStyle name="20% - Akzent2 8" xfId="345" xr:uid="{00000000-0005-0000-0000-000055010000}"/>
    <cellStyle name="20% - Akzent2 8 2" xfId="346" xr:uid="{00000000-0005-0000-0000-000056010000}"/>
    <cellStyle name="20% - Akzent2 8 2 2" xfId="347" xr:uid="{00000000-0005-0000-0000-000057010000}"/>
    <cellStyle name="20% - Akzent2 8 3" xfId="348" xr:uid="{00000000-0005-0000-0000-000058010000}"/>
    <cellStyle name="20% - Akzent2 8 4" xfId="349" xr:uid="{00000000-0005-0000-0000-000059010000}"/>
    <cellStyle name="20% - Akzent2 8 5" xfId="350" xr:uid="{00000000-0005-0000-0000-00005A010000}"/>
    <cellStyle name="20% - Akzent2 9" xfId="351" xr:uid="{00000000-0005-0000-0000-00005B010000}"/>
    <cellStyle name="20% - Akzent2 9 2" xfId="352" xr:uid="{00000000-0005-0000-0000-00005C010000}"/>
    <cellStyle name="20% - Akzent2 9 2 2" xfId="353" xr:uid="{00000000-0005-0000-0000-00005D010000}"/>
    <cellStyle name="20% - Akzent2 9 3" xfId="354" xr:uid="{00000000-0005-0000-0000-00005E010000}"/>
    <cellStyle name="20% - Akzent2 9 4" xfId="355" xr:uid="{00000000-0005-0000-0000-00005F010000}"/>
    <cellStyle name="20% - Akzent2 9 5" xfId="356" xr:uid="{00000000-0005-0000-0000-000060010000}"/>
    <cellStyle name="20% - Akzent3 10" xfId="357" xr:uid="{00000000-0005-0000-0000-000061010000}"/>
    <cellStyle name="20% - Akzent3 10 2" xfId="358" xr:uid="{00000000-0005-0000-0000-000062010000}"/>
    <cellStyle name="20% - Akzent3 10 2 2" xfId="359" xr:uid="{00000000-0005-0000-0000-000063010000}"/>
    <cellStyle name="20% - Akzent3 10 3" xfId="360" xr:uid="{00000000-0005-0000-0000-000064010000}"/>
    <cellStyle name="20% - Akzent3 10 4" xfId="361" xr:uid="{00000000-0005-0000-0000-000065010000}"/>
    <cellStyle name="20% - Akzent3 10 5" xfId="362" xr:uid="{00000000-0005-0000-0000-000066010000}"/>
    <cellStyle name="20% - Akzent3 11" xfId="363" xr:uid="{00000000-0005-0000-0000-000067010000}"/>
    <cellStyle name="20% - Akzent3 11 2" xfId="364" xr:uid="{00000000-0005-0000-0000-000068010000}"/>
    <cellStyle name="20% - Akzent3 11 2 2" xfId="365" xr:uid="{00000000-0005-0000-0000-000069010000}"/>
    <cellStyle name="20% - Akzent3 11 3" xfId="366" xr:uid="{00000000-0005-0000-0000-00006A010000}"/>
    <cellStyle name="20% - Akzent3 11 4" xfId="367" xr:uid="{00000000-0005-0000-0000-00006B010000}"/>
    <cellStyle name="20% - Akzent3 11 5" xfId="368" xr:uid="{00000000-0005-0000-0000-00006C010000}"/>
    <cellStyle name="20% - Akzent3 12" xfId="369" xr:uid="{00000000-0005-0000-0000-00006D010000}"/>
    <cellStyle name="20% - Akzent3 12 2" xfId="370" xr:uid="{00000000-0005-0000-0000-00006E010000}"/>
    <cellStyle name="20% - Akzent3 12 3" xfId="371" xr:uid="{00000000-0005-0000-0000-00006F010000}"/>
    <cellStyle name="20% - Akzent3 13" xfId="372" xr:uid="{00000000-0005-0000-0000-000070010000}"/>
    <cellStyle name="20% - Akzent3 13 2" xfId="373" xr:uid="{00000000-0005-0000-0000-000071010000}"/>
    <cellStyle name="20% - Akzent3 13 3" xfId="374" xr:uid="{00000000-0005-0000-0000-000072010000}"/>
    <cellStyle name="20% - Akzent3 14" xfId="375" xr:uid="{00000000-0005-0000-0000-000073010000}"/>
    <cellStyle name="20% - Akzent3 14 2" xfId="376" xr:uid="{00000000-0005-0000-0000-000074010000}"/>
    <cellStyle name="20% - Akzent3 14 3" xfId="377" xr:uid="{00000000-0005-0000-0000-000075010000}"/>
    <cellStyle name="20% - Akzent3 15" xfId="378" xr:uid="{00000000-0005-0000-0000-000076010000}"/>
    <cellStyle name="20% - Akzent3 15 2" xfId="379" xr:uid="{00000000-0005-0000-0000-000077010000}"/>
    <cellStyle name="20% - Akzent3 15 3" xfId="380" xr:uid="{00000000-0005-0000-0000-000078010000}"/>
    <cellStyle name="20% - Akzent3 16" xfId="381" xr:uid="{00000000-0005-0000-0000-000079010000}"/>
    <cellStyle name="20% - Akzent3 16 2" xfId="382" xr:uid="{00000000-0005-0000-0000-00007A010000}"/>
    <cellStyle name="20% - Akzent3 16 3" xfId="383" xr:uid="{00000000-0005-0000-0000-00007B010000}"/>
    <cellStyle name="20% - Akzent3 2" xfId="384" xr:uid="{00000000-0005-0000-0000-00007C010000}"/>
    <cellStyle name="20% - Akzent3 2 10" xfId="385" xr:uid="{00000000-0005-0000-0000-00007D010000}"/>
    <cellStyle name="20% - Akzent3 2 11" xfId="386" xr:uid="{00000000-0005-0000-0000-00007E010000}"/>
    <cellStyle name="20% - Akzent3 2 12" xfId="387" xr:uid="{00000000-0005-0000-0000-00007F010000}"/>
    <cellStyle name="20% - Akzent3 2 13" xfId="388" xr:uid="{00000000-0005-0000-0000-000080010000}"/>
    <cellStyle name="20% - Akzent3 2 14" xfId="389" xr:uid="{00000000-0005-0000-0000-000081010000}"/>
    <cellStyle name="20% - Akzent3 2 15" xfId="390" xr:uid="{00000000-0005-0000-0000-000082010000}"/>
    <cellStyle name="20% - Akzent3 2 16" xfId="391" xr:uid="{00000000-0005-0000-0000-000083010000}"/>
    <cellStyle name="20% - Akzent3 2 17" xfId="392" xr:uid="{00000000-0005-0000-0000-000084010000}"/>
    <cellStyle name="20% - Akzent3 2 18" xfId="393" xr:uid="{00000000-0005-0000-0000-000085010000}"/>
    <cellStyle name="20% - Akzent3 2 19" xfId="394" xr:uid="{00000000-0005-0000-0000-000086010000}"/>
    <cellStyle name="20% - Akzent3 2 2" xfId="395" xr:uid="{00000000-0005-0000-0000-000087010000}"/>
    <cellStyle name="20% - Akzent3 2 20" xfId="396" xr:uid="{00000000-0005-0000-0000-000088010000}"/>
    <cellStyle name="20% - Akzent3 2 21" xfId="397" xr:uid="{00000000-0005-0000-0000-000089010000}"/>
    <cellStyle name="20% - Akzent3 2 22" xfId="398" xr:uid="{00000000-0005-0000-0000-00008A010000}"/>
    <cellStyle name="20% - Akzent3 2 23" xfId="399" xr:uid="{00000000-0005-0000-0000-00008B010000}"/>
    <cellStyle name="20% - Akzent3 2 24" xfId="400" xr:uid="{00000000-0005-0000-0000-00008C010000}"/>
    <cellStyle name="20% - Akzent3 2 25" xfId="401" xr:uid="{00000000-0005-0000-0000-00008D010000}"/>
    <cellStyle name="20% - Akzent3 2 26" xfId="402" xr:uid="{00000000-0005-0000-0000-00008E010000}"/>
    <cellStyle name="20% - Akzent3 2 27" xfId="403" xr:uid="{00000000-0005-0000-0000-00008F010000}"/>
    <cellStyle name="20% - Akzent3 2 28" xfId="404" xr:uid="{00000000-0005-0000-0000-000090010000}"/>
    <cellStyle name="20% - Akzent3 2 29" xfId="405" xr:uid="{00000000-0005-0000-0000-000091010000}"/>
    <cellStyle name="20% - Akzent3 2 3" xfId="406" xr:uid="{00000000-0005-0000-0000-000092010000}"/>
    <cellStyle name="20% - Akzent3 2 30" xfId="407" xr:uid="{00000000-0005-0000-0000-000093010000}"/>
    <cellStyle name="20% - Akzent3 2 31" xfId="408" xr:uid="{00000000-0005-0000-0000-000094010000}"/>
    <cellStyle name="20% - Akzent3 2 32" xfId="409" xr:uid="{00000000-0005-0000-0000-000095010000}"/>
    <cellStyle name="20% - Akzent3 2 33" xfId="410" xr:uid="{00000000-0005-0000-0000-000096010000}"/>
    <cellStyle name="20% - Akzent3 2 34" xfId="411" xr:uid="{00000000-0005-0000-0000-000097010000}"/>
    <cellStyle name="20% - Akzent3 2 35" xfId="412" xr:uid="{00000000-0005-0000-0000-000098010000}"/>
    <cellStyle name="20% - Akzent3 2 36" xfId="413" xr:uid="{00000000-0005-0000-0000-000099010000}"/>
    <cellStyle name="20% - Akzent3 2 37" xfId="414" xr:uid="{00000000-0005-0000-0000-00009A010000}"/>
    <cellStyle name="20% - Akzent3 2 38" xfId="415" xr:uid="{00000000-0005-0000-0000-00009B010000}"/>
    <cellStyle name="20% - Akzent3 2 39" xfId="416" xr:uid="{00000000-0005-0000-0000-00009C010000}"/>
    <cellStyle name="20% - Akzent3 2 4" xfId="417" xr:uid="{00000000-0005-0000-0000-00009D010000}"/>
    <cellStyle name="20% - Akzent3 2 5" xfId="418" xr:uid="{00000000-0005-0000-0000-00009E010000}"/>
    <cellStyle name="20% - Akzent3 2 6" xfId="419" xr:uid="{00000000-0005-0000-0000-00009F010000}"/>
    <cellStyle name="20% - Akzent3 2 7" xfId="420" xr:uid="{00000000-0005-0000-0000-0000A0010000}"/>
    <cellStyle name="20% - Akzent3 2 8" xfId="421" xr:uid="{00000000-0005-0000-0000-0000A1010000}"/>
    <cellStyle name="20% - Akzent3 2 9" xfId="422" xr:uid="{00000000-0005-0000-0000-0000A2010000}"/>
    <cellStyle name="20% - Akzent3 3" xfId="423" xr:uid="{00000000-0005-0000-0000-0000A3010000}"/>
    <cellStyle name="20% - Akzent3 3 10" xfId="424" xr:uid="{00000000-0005-0000-0000-0000A4010000}"/>
    <cellStyle name="20% - Akzent3 3 11" xfId="425" xr:uid="{00000000-0005-0000-0000-0000A5010000}"/>
    <cellStyle name="20% - Akzent3 3 12" xfId="426" xr:uid="{00000000-0005-0000-0000-0000A6010000}"/>
    <cellStyle name="20% - Akzent3 3 13" xfId="427" xr:uid="{00000000-0005-0000-0000-0000A7010000}"/>
    <cellStyle name="20% - Akzent3 3 14" xfId="428" xr:uid="{00000000-0005-0000-0000-0000A8010000}"/>
    <cellStyle name="20% - Akzent3 3 15" xfId="429" xr:uid="{00000000-0005-0000-0000-0000A9010000}"/>
    <cellStyle name="20% - Akzent3 3 16" xfId="430" xr:uid="{00000000-0005-0000-0000-0000AA010000}"/>
    <cellStyle name="20% - Akzent3 3 17" xfId="431" xr:uid="{00000000-0005-0000-0000-0000AB010000}"/>
    <cellStyle name="20% - Akzent3 3 18" xfId="432" xr:uid="{00000000-0005-0000-0000-0000AC010000}"/>
    <cellStyle name="20% - Akzent3 3 19" xfId="433" xr:uid="{00000000-0005-0000-0000-0000AD010000}"/>
    <cellStyle name="20% - Akzent3 3 2" xfId="434" xr:uid="{00000000-0005-0000-0000-0000AE010000}"/>
    <cellStyle name="20% - Akzent3 3 2 2" xfId="435" xr:uid="{00000000-0005-0000-0000-0000AF010000}"/>
    <cellStyle name="20% - Akzent3 3 20" xfId="436" xr:uid="{00000000-0005-0000-0000-0000B0010000}"/>
    <cellStyle name="20% - Akzent3 3 21" xfId="437" xr:uid="{00000000-0005-0000-0000-0000B1010000}"/>
    <cellStyle name="20% - Akzent3 3 22" xfId="438" xr:uid="{00000000-0005-0000-0000-0000B2010000}"/>
    <cellStyle name="20% - Akzent3 3 23" xfId="439" xr:uid="{00000000-0005-0000-0000-0000B3010000}"/>
    <cellStyle name="20% - Akzent3 3 3" xfId="440" xr:uid="{00000000-0005-0000-0000-0000B4010000}"/>
    <cellStyle name="20% - Akzent3 3 3 2" xfId="441" xr:uid="{00000000-0005-0000-0000-0000B5010000}"/>
    <cellStyle name="20% - Akzent3 3 4" xfId="442" xr:uid="{00000000-0005-0000-0000-0000B6010000}"/>
    <cellStyle name="20% - Akzent3 3 4 2" xfId="443" xr:uid="{00000000-0005-0000-0000-0000B7010000}"/>
    <cellStyle name="20% - Akzent3 3 5" xfId="444" xr:uid="{00000000-0005-0000-0000-0000B8010000}"/>
    <cellStyle name="20% - Akzent3 3 5 2" xfId="445" xr:uid="{00000000-0005-0000-0000-0000B9010000}"/>
    <cellStyle name="20% - Akzent3 3 6" xfId="446" xr:uid="{00000000-0005-0000-0000-0000BA010000}"/>
    <cellStyle name="20% - Akzent3 3 6 2" xfId="447" xr:uid="{00000000-0005-0000-0000-0000BB010000}"/>
    <cellStyle name="20% - Akzent3 3 7" xfId="448" xr:uid="{00000000-0005-0000-0000-0000BC010000}"/>
    <cellStyle name="20% - Akzent3 3 7 2" xfId="449" xr:uid="{00000000-0005-0000-0000-0000BD010000}"/>
    <cellStyle name="20% - Akzent3 3 8" xfId="450" xr:uid="{00000000-0005-0000-0000-0000BE010000}"/>
    <cellStyle name="20% - Akzent3 3 8 2" xfId="451" xr:uid="{00000000-0005-0000-0000-0000BF010000}"/>
    <cellStyle name="20% - Akzent3 3 9" xfId="452" xr:uid="{00000000-0005-0000-0000-0000C0010000}"/>
    <cellStyle name="20% - Akzent3 4" xfId="453" xr:uid="{00000000-0005-0000-0000-0000C1010000}"/>
    <cellStyle name="20% - Akzent3 4 10" xfId="454" xr:uid="{00000000-0005-0000-0000-0000C2010000}"/>
    <cellStyle name="20% - Akzent3 4 2" xfId="455" xr:uid="{00000000-0005-0000-0000-0000C3010000}"/>
    <cellStyle name="20% - Akzent3 4 2 2" xfId="456" xr:uid="{00000000-0005-0000-0000-0000C4010000}"/>
    <cellStyle name="20% - Akzent3 4 3" xfId="457" xr:uid="{00000000-0005-0000-0000-0000C5010000}"/>
    <cellStyle name="20% - Akzent3 4 3 2" xfId="458" xr:uid="{00000000-0005-0000-0000-0000C6010000}"/>
    <cellStyle name="20% - Akzent3 4 4" xfId="459" xr:uid="{00000000-0005-0000-0000-0000C7010000}"/>
    <cellStyle name="20% - Akzent3 4 5" xfId="460" xr:uid="{00000000-0005-0000-0000-0000C8010000}"/>
    <cellStyle name="20% - Akzent3 4 6" xfId="461" xr:uid="{00000000-0005-0000-0000-0000C9010000}"/>
    <cellStyle name="20% - Akzent3 4 7" xfId="462" xr:uid="{00000000-0005-0000-0000-0000CA010000}"/>
    <cellStyle name="20% - Akzent3 4 8" xfId="463" xr:uid="{00000000-0005-0000-0000-0000CB010000}"/>
    <cellStyle name="20% - Akzent3 4 9" xfId="464" xr:uid="{00000000-0005-0000-0000-0000CC010000}"/>
    <cellStyle name="20% - Akzent3 5" xfId="465" xr:uid="{00000000-0005-0000-0000-0000CD010000}"/>
    <cellStyle name="20% - Akzent3 5 2" xfId="466" xr:uid="{00000000-0005-0000-0000-0000CE010000}"/>
    <cellStyle name="20% - Akzent3 5 2 2" xfId="467" xr:uid="{00000000-0005-0000-0000-0000CF010000}"/>
    <cellStyle name="20% - Akzent3 5 3" xfId="468" xr:uid="{00000000-0005-0000-0000-0000D0010000}"/>
    <cellStyle name="20% - Akzent3 5 4" xfId="469" xr:uid="{00000000-0005-0000-0000-0000D1010000}"/>
    <cellStyle name="20% - Akzent3 5 5" xfId="470" xr:uid="{00000000-0005-0000-0000-0000D2010000}"/>
    <cellStyle name="20% - Akzent3 6" xfId="471" xr:uid="{00000000-0005-0000-0000-0000D3010000}"/>
    <cellStyle name="20% - Akzent3 6 2" xfId="472" xr:uid="{00000000-0005-0000-0000-0000D4010000}"/>
    <cellStyle name="20% - Akzent3 6 2 2" xfId="473" xr:uid="{00000000-0005-0000-0000-0000D5010000}"/>
    <cellStyle name="20% - Akzent3 6 3" xfId="474" xr:uid="{00000000-0005-0000-0000-0000D6010000}"/>
    <cellStyle name="20% - Akzent3 6 4" xfId="475" xr:uid="{00000000-0005-0000-0000-0000D7010000}"/>
    <cellStyle name="20% - Akzent3 6 5" xfId="476" xr:uid="{00000000-0005-0000-0000-0000D8010000}"/>
    <cellStyle name="20% - Akzent3 7" xfId="477" xr:uid="{00000000-0005-0000-0000-0000D9010000}"/>
    <cellStyle name="20% - Akzent3 7 2" xfId="478" xr:uid="{00000000-0005-0000-0000-0000DA010000}"/>
    <cellStyle name="20% - Akzent3 7 2 2" xfId="479" xr:uid="{00000000-0005-0000-0000-0000DB010000}"/>
    <cellStyle name="20% - Akzent3 7 3" xfId="480" xr:uid="{00000000-0005-0000-0000-0000DC010000}"/>
    <cellStyle name="20% - Akzent3 7 4" xfId="481" xr:uid="{00000000-0005-0000-0000-0000DD010000}"/>
    <cellStyle name="20% - Akzent3 7 5" xfId="482" xr:uid="{00000000-0005-0000-0000-0000DE010000}"/>
    <cellStyle name="20% - Akzent3 8" xfId="483" xr:uid="{00000000-0005-0000-0000-0000DF010000}"/>
    <cellStyle name="20% - Akzent3 8 2" xfId="484" xr:uid="{00000000-0005-0000-0000-0000E0010000}"/>
    <cellStyle name="20% - Akzent3 8 2 2" xfId="485" xr:uid="{00000000-0005-0000-0000-0000E1010000}"/>
    <cellStyle name="20% - Akzent3 8 3" xfId="486" xr:uid="{00000000-0005-0000-0000-0000E2010000}"/>
    <cellStyle name="20% - Akzent3 8 4" xfId="487" xr:uid="{00000000-0005-0000-0000-0000E3010000}"/>
    <cellStyle name="20% - Akzent3 8 5" xfId="488" xr:uid="{00000000-0005-0000-0000-0000E4010000}"/>
    <cellStyle name="20% - Akzent3 9" xfId="489" xr:uid="{00000000-0005-0000-0000-0000E5010000}"/>
    <cellStyle name="20% - Akzent3 9 2" xfId="490" xr:uid="{00000000-0005-0000-0000-0000E6010000}"/>
    <cellStyle name="20% - Akzent3 9 2 2" xfId="491" xr:uid="{00000000-0005-0000-0000-0000E7010000}"/>
    <cellStyle name="20% - Akzent3 9 3" xfId="492" xr:uid="{00000000-0005-0000-0000-0000E8010000}"/>
    <cellStyle name="20% - Akzent3 9 4" xfId="493" xr:uid="{00000000-0005-0000-0000-0000E9010000}"/>
    <cellStyle name="20% - Akzent3 9 5" xfId="494" xr:uid="{00000000-0005-0000-0000-0000EA010000}"/>
    <cellStyle name="20% - Akzent4 10" xfId="495" xr:uid="{00000000-0005-0000-0000-0000EB010000}"/>
    <cellStyle name="20% - Akzent4 10 2" xfId="496" xr:uid="{00000000-0005-0000-0000-0000EC010000}"/>
    <cellStyle name="20% - Akzent4 10 2 2" xfId="497" xr:uid="{00000000-0005-0000-0000-0000ED010000}"/>
    <cellStyle name="20% - Akzent4 10 3" xfId="498" xr:uid="{00000000-0005-0000-0000-0000EE010000}"/>
    <cellStyle name="20% - Akzent4 10 4" xfId="499" xr:uid="{00000000-0005-0000-0000-0000EF010000}"/>
    <cellStyle name="20% - Akzent4 10 5" xfId="500" xr:uid="{00000000-0005-0000-0000-0000F0010000}"/>
    <cellStyle name="20% - Akzent4 11" xfId="501" xr:uid="{00000000-0005-0000-0000-0000F1010000}"/>
    <cellStyle name="20% - Akzent4 11 2" xfId="502" xr:uid="{00000000-0005-0000-0000-0000F2010000}"/>
    <cellStyle name="20% - Akzent4 11 2 2" xfId="503" xr:uid="{00000000-0005-0000-0000-0000F3010000}"/>
    <cellStyle name="20% - Akzent4 11 3" xfId="504" xr:uid="{00000000-0005-0000-0000-0000F4010000}"/>
    <cellStyle name="20% - Akzent4 11 4" xfId="505" xr:uid="{00000000-0005-0000-0000-0000F5010000}"/>
    <cellStyle name="20% - Akzent4 11 5" xfId="506" xr:uid="{00000000-0005-0000-0000-0000F6010000}"/>
    <cellStyle name="20% - Akzent4 12" xfId="507" xr:uid="{00000000-0005-0000-0000-0000F7010000}"/>
    <cellStyle name="20% - Akzent4 12 2" xfId="508" xr:uid="{00000000-0005-0000-0000-0000F8010000}"/>
    <cellStyle name="20% - Akzent4 12 3" xfId="509" xr:uid="{00000000-0005-0000-0000-0000F9010000}"/>
    <cellStyle name="20% - Akzent4 13" xfId="510" xr:uid="{00000000-0005-0000-0000-0000FA010000}"/>
    <cellStyle name="20% - Akzent4 13 2" xfId="511" xr:uid="{00000000-0005-0000-0000-0000FB010000}"/>
    <cellStyle name="20% - Akzent4 13 3" xfId="512" xr:uid="{00000000-0005-0000-0000-0000FC010000}"/>
    <cellStyle name="20% - Akzent4 14" xfId="513" xr:uid="{00000000-0005-0000-0000-0000FD010000}"/>
    <cellStyle name="20% - Akzent4 14 2" xfId="514" xr:uid="{00000000-0005-0000-0000-0000FE010000}"/>
    <cellStyle name="20% - Akzent4 14 3" xfId="515" xr:uid="{00000000-0005-0000-0000-0000FF010000}"/>
    <cellStyle name="20% - Akzent4 15" xfId="516" xr:uid="{00000000-0005-0000-0000-000000020000}"/>
    <cellStyle name="20% - Akzent4 15 2" xfId="517" xr:uid="{00000000-0005-0000-0000-000001020000}"/>
    <cellStyle name="20% - Akzent4 15 3" xfId="518" xr:uid="{00000000-0005-0000-0000-000002020000}"/>
    <cellStyle name="20% - Akzent4 16" xfId="519" xr:uid="{00000000-0005-0000-0000-000003020000}"/>
    <cellStyle name="20% - Akzent4 16 2" xfId="520" xr:uid="{00000000-0005-0000-0000-000004020000}"/>
    <cellStyle name="20% - Akzent4 16 3" xfId="521" xr:uid="{00000000-0005-0000-0000-000005020000}"/>
    <cellStyle name="20% - Akzent4 2" xfId="522" xr:uid="{00000000-0005-0000-0000-000006020000}"/>
    <cellStyle name="20% - Akzent4 2 10" xfId="523" xr:uid="{00000000-0005-0000-0000-000007020000}"/>
    <cellStyle name="20% - Akzent4 2 11" xfId="524" xr:uid="{00000000-0005-0000-0000-000008020000}"/>
    <cellStyle name="20% - Akzent4 2 12" xfId="525" xr:uid="{00000000-0005-0000-0000-000009020000}"/>
    <cellStyle name="20% - Akzent4 2 13" xfId="526" xr:uid="{00000000-0005-0000-0000-00000A020000}"/>
    <cellStyle name="20% - Akzent4 2 14" xfId="527" xr:uid="{00000000-0005-0000-0000-00000B020000}"/>
    <cellStyle name="20% - Akzent4 2 15" xfId="528" xr:uid="{00000000-0005-0000-0000-00000C020000}"/>
    <cellStyle name="20% - Akzent4 2 16" xfId="529" xr:uid="{00000000-0005-0000-0000-00000D020000}"/>
    <cellStyle name="20% - Akzent4 2 17" xfId="530" xr:uid="{00000000-0005-0000-0000-00000E020000}"/>
    <cellStyle name="20% - Akzent4 2 18" xfId="531" xr:uid="{00000000-0005-0000-0000-00000F020000}"/>
    <cellStyle name="20% - Akzent4 2 19" xfId="532" xr:uid="{00000000-0005-0000-0000-000010020000}"/>
    <cellStyle name="20% - Akzent4 2 2" xfId="533" xr:uid="{00000000-0005-0000-0000-000011020000}"/>
    <cellStyle name="20% - Akzent4 2 20" xfId="534" xr:uid="{00000000-0005-0000-0000-000012020000}"/>
    <cellStyle name="20% - Akzent4 2 21" xfId="535" xr:uid="{00000000-0005-0000-0000-000013020000}"/>
    <cellStyle name="20% - Akzent4 2 22" xfId="536" xr:uid="{00000000-0005-0000-0000-000014020000}"/>
    <cellStyle name="20% - Akzent4 2 23" xfId="537" xr:uid="{00000000-0005-0000-0000-000015020000}"/>
    <cellStyle name="20% - Akzent4 2 24" xfId="538" xr:uid="{00000000-0005-0000-0000-000016020000}"/>
    <cellStyle name="20% - Akzent4 2 25" xfId="539" xr:uid="{00000000-0005-0000-0000-000017020000}"/>
    <cellStyle name="20% - Akzent4 2 26" xfId="540" xr:uid="{00000000-0005-0000-0000-000018020000}"/>
    <cellStyle name="20% - Akzent4 2 27" xfId="541" xr:uid="{00000000-0005-0000-0000-000019020000}"/>
    <cellStyle name="20% - Akzent4 2 28" xfId="542" xr:uid="{00000000-0005-0000-0000-00001A020000}"/>
    <cellStyle name="20% - Akzent4 2 29" xfId="543" xr:uid="{00000000-0005-0000-0000-00001B020000}"/>
    <cellStyle name="20% - Akzent4 2 3" xfId="544" xr:uid="{00000000-0005-0000-0000-00001C020000}"/>
    <cellStyle name="20% - Akzent4 2 30" xfId="545" xr:uid="{00000000-0005-0000-0000-00001D020000}"/>
    <cellStyle name="20% - Akzent4 2 31" xfId="546" xr:uid="{00000000-0005-0000-0000-00001E020000}"/>
    <cellStyle name="20% - Akzent4 2 32" xfId="547" xr:uid="{00000000-0005-0000-0000-00001F020000}"/>
    <cellStyle name="20% - Akzent4 2 33" xfId="548" xr:uid="{00000000-0005-0000-0000-000020020000}"/>
    <cellStyle name="20% - Akzent4 2 34" xfId="549" xr:uid="{00000000-0005-0000-0000-000021020000}"/>
    <cellStyle name="20% - Akzent4 2 35" xfId="550" xr:uid="{00000000-0005-0000-0000-000022020000}"/>
    <cellStyle name="20% - Akzent4 2 36" xfId="551" xr:uid="{00000000-0005-0000-0000-000023020000}"/>
    <cellStyle name="20% - Akzent4 2 37" xfId="552" xr:uid="{00000000-0005-0000-0000-000024020000}"/>
    <cellStyle name="20% - Akzent4 2 38" xfId="553" xr:uid="{00000000-0005-0000-0000-000025020000}"/>
    <cellStyle name="20% - Akzent4 2 39" xfId="554" xr:uid="{00000000-0005-0000-0000-000026020000}"/>
    <cellStyle name="20% - Akzent4 2 4" xfId="555" xr:uid="{00000000-0005-0000-0000-000027020000}"/>
    <cellStyle name="20% - Akzent4 2 5" xfId="556" xr:uid="{00000000-0005-0000-0000-000028020000}"/>
    <cellStyle name="20% - Akzent4 2 6" xfId="557" xr:uid="{00000000-0005-0000-0000-000029020000}"/>
    <cellStyle name="20% - Akzent4 2 7" xfId="558" xr:uid="{00000000-0005-0000-0000-00002A020000}"/>
    <cellStyle name="20% - Akzent4 2 8" xfId="559" xr:uid="{00000000-0005-0000-0000-00002B020000}"/>
    <cellStyle name="20% - Akzent4 2 9" xfId="560" xr:uid="{00000000-0005-0000-0000-00002C020000}"/>
    <cellStyle name="20% - Akzent4 3" xfId="561" xr:uid="{00000000-0005-0000-0000-00002D020000}"/>
    <cellStyle name="20% - Akzent4 3 10" xfId="562" xr:uid="{00000000-0005-0000-0000-00002E020000}"/>
    <cellStyle name="20% - Akzent4 3 11" xfId="563" xr:uid="{00000000-0005-0000-0000-00002F020000}"/>
    <cellStyle name="20% - Akzent4 3 12" xfId="564" xr:uid="{00000000-0005-0000-0000-000030020000}"/>
    <cellStyle name="20% - Akzent4 3 13" xfId="565" xr:uid="{00000000-0005-0000-0000-000031020000}"/>
    <cellStyle name="20% - Akzent4 3 14" xfId="566" xr:uid="{00000000-0005-0000-0000-000032020000}"/>
    <cellStyle name="20% - Akzent4 3 15" xfId="567" xr:uid="{00000000-0005-0000-0000-000033020000}"/>
    <cellStyle name="20% - Akzent4 3 16" xfId="568" xr:uid="{00000000-0005-0000-0000-000034020000}"/>
    <cellStyle name="20% - Akzent4 3 17" xfId="569" xr:uid="{00000000-0005-0000-0000-000035020000}"/>
    <cellStyle name="20% - Akzent4 3 18" xfId="570" xr:uid="{00000000-0005-0000-0000-000036020000}"/>
    <cellStyle name="20% - Akzent4 3 19" xfId="571" xr:uid="{00000000-0005-0000-0000-000037020000}"/>
    <cellStyle name="20% - Akzent4 3 2" xfId="572" xr:uid="{00000000-0005-0000-0000-000038020000}"/>
    <cellStyle name="20% - Akzent4 3 2 2" xfId="573" xr:uid="{00000000-0005-0000-0000-000039020000}"/>
    <cellStyle name="20% - Akzent4 3 20" xfId="574" xr:uid="{00000000-0005-0000-0000-00003A020000}"/>
    <cellStyle name="20% - Akzent4 3 21" xfId="575" xr:uid="{00000000-0005-0000-0000-00003B020000}"/>
    <cellStyle name="20% - Akzent4 3 22" xfId="576" xr:uid="{00000000-0005-0000-0000-00003C020000}"/>
    <cellStyle name="20% - Akzent4 3 23" xfId="577" xr:uid="{00000000-0005-0000-0000-00003D020000}"/>
    <cellStyle name="20% - Akzent4 3 3" xfId="578" xr:uid="{00000000-0005-0000-0000-00003E020000}"/>
    <cellStyle name="20% - Akzent4 3 3 2" xfId="579" xr:uid="{00000000-0005-0000-0000-00003F020000}"/>
    <cellStyle name="20% - Akzent4 3 4" xfId="580" xr:uid="{00000000-0005-0000-0000-000040020000}"/>
    <cellStyle name="20% - Akzent4 3 4 2" xfId="581" xr:uid="{00000000-0005-0000-0000-000041020000}"/>
    <cellStyle name="20% - Akzent4 3 5" xfId="582" xr:uid="{00000000-0005-0000-0000-000042020000}"/>
    <cellStyle name="20% - Akzent4 3 5 2" xfId="583" xr:uid="{00000000-0005-0000-0000-000043020000}"/>
    <cellStyle name="20% - Akzent4 3 6" xfId="584" xr:uid="{00000000-0005-0000-0000-000044020000}"/>
    <cellStyle name="20% - Akzent4 3 6 2" xfId="585" xr:uid="{00000000-0005-0000-0000-000045020000}"/>
    <cellStyle name="20% - Akzent4 3 7" xfId="586" xr:uid="{00000000-0005-0000-0000-000046020000}"/>
    <cellStyle name="20% - Akzent4 3 7 2" xfId="587" xr:uid="{00000000-0005-0000-0000-000047020000}"/>
    <cellStyle name="20% - Akzent4 3 8" xfId="588" xr:uid="{00000000-0005-0000-0000-000048020000}"/>
    <cellStyle name="20% - Akzent4 3 8 2" xfId="589" xr:uid="{00000000-0005-0000-0000-000049020000}"/>
    <cellStyle name="20% - Akzent4 3 9" xfId="590" xr:uid="{00000000-0005-0000-0000-00004A020000}"/>
    <cellStyle name="20% - Akzent4 4" xfId="591" xr:uid="{00000000-0005-0000-0000-00004B020000}"/>
    <cellStyle name="20% - Akzent4 4 10" xfId="592" xr:uid="{00000000-0005-0000-0000-00004C020000}"/>
    <cellStyle name="20% - Akzent4 4 2" xfId="593" xr:uid="{00000000-0005-0000-0000-00004D020000}"/>
    <cellStyle name="20% - Akzent4 4 2 2" xfId="594" xr:uid="{00000000-0005-0000-0000-00004E020000}"/>
    <cellStyle name="20% - Akzent4 4 3" xfId="595" xr:uid="{00000000-0005-0000-0000-00004F020000}"/>
    <cellStyle name="20% - Akzent4 4 3 2" xfId="596" xr:uid="{00000000-0005-0000-0000-000050020000}"/>
    <cellStyle name="20% - Akzent4 4 4" xfId="597" xr:uid="{00000000-0005-0000-0000-000051020000}"/>
    <cellStyle name="20% - Akzent4 4 5" xfId="598" xr:uid="{00000000-0005-0000-0000-000052020000}"/>
    <cellStyle name="20% - Akzent4 4 6" xfId="599" xr:uid="{00000000-0005-0000-0000-000053020000}"/>
    <cellStyle name="20% - Akzent4 4 7" xfId="600" xr:uid="{00000000-0005-0000-0000-000054020000}"/>
    <cellStyle name="20% - Akzent4 4 8" xfId="601" xr:uid="{00000000-0005-0000-0000-000055020000}"/>
    <cellStyle name="20% - Akzent4 4 9" xfId="602" xr:uid="{00000000-0005-0000-0000-000056020000}"/>
    <cellStyle name="20% - Akzent4 5" xfId="603" xr:uid="{00000000-0005-0000-0000-000057020000}"/>
    <cellStyle name="20% - Akzent4 5 2" xfId="604" xr:uid="{00000000-0005-0000-0000-000058020000}"/>
    <cellStyle name="20% - Akzent4 5 2 2" xfId="605" xr:uid="{00000000-0005-0000-0000-000059020000}"/>
    <cellStyle name="20% - Akzent4 5 3" xfId="606" xr:uid="{00000000-0005-0000-0000-00005A020000}"/>
    <cellStyle name="20% - Akzent4 5 4" xfId="607" xr:uid="{00000000-0005-0000-0000-00005B020000}"/>
    <cellStyle name="20% - Akzent4 5 5" xfId="608" xr:uid="{00000000-0005-0000-0000-00005C020000}"/>
    <cellStyle name="20% - Akzent4 6" xfId="609" xr:uid="{00000000-0005-0000-0000-00005D020000}"/>
    <cellStyle name="20% - Akzent4 6 2" xfId="610" xr:uid="{00000000-0005-0000-0000-00005E020000}"/>
    <cellStyle name="20% - Akzent4 6 2 2" xfId="611" xr:uid="{00000000-0005-0000-0000-00005F020000}"/>
    <cellStyle name="20% - Akzent4 6 3" xfId="612" xr:uid="{00000000-0005-0000-0000-000060020000}"/>
    <cellStyle name="20% - Akzent4 6 4" xfId="613" xr:uid="{00000000-0005-0000-0000-000061020000}"/>
    <cellStyle name="20% - Akzent4 6 5" xfId="614" xr:uid="{00000000-0005-0000-0000-000062020000}"/>
    <cellStyle name="20% - Akzent4 7" xfId="615" xr:uid="{00000000-0005-0000-0000-000063020000}"/>
    <cellStyle name="20% - Akzent4 7 2" xfId="616" xr:uid="{00000000-0005-0000-0000-000064020000}"/>
    <cellStyle name="20% - Akzent4 7 2 2" xfId="617" xr:uid="{00000000-0005-0000-0000-000065020000}"/>
    <cellStyle name="20% - Akzent4 7 3" xfId="618" xr:uid="{00000000-0005-0000-0000-000066020000}"/>
    <cellStyle name="20% - Akzent4 7 4" xfId="619" xr:uid="{00000000-0005-0000-0000-000067020000}"/>
    <cellStyle name="20% - Akzent4 7 5" xfId="620" xr:uid="{00000000-0005-0000-0000-000068020000}"/>
    <cellStyle name="20% - Akzent4 8" xfId="621" xr:uid="{00000000-0005-0000-0000-000069020000}"/>
    <cellStyle name="20% - Akzent4 8 2" xfId="622" xr:uid="{00000000-0005-0000-0000-00006A020000}"/>
    <cellStyle name="20% - Akzent4 8 2 2" xfId="623" xr:uid="{00000000-0005-0000-0000-00006B020000}"/>
    <cellStyle name="20% - Akzent4 8 3" xfId="624" xr:uid="{00000000-0005-0000-0000-00006C020000}"/>
    <cellStyle name="20% - Akzent4 8 4" xfId="625" xr:uid="{00000000-0005-0000-0000-00006D020000}"/>
    <cellStyle name="20% - Akzent4 8 5" xfId="626" xr:uid="{00000000-0005-0000-0000-00006E020000}"/>
    <cellStyle name="20% - Akzent4 9" xfId="627" xr:uid="{00000000-0005-0000-0000-00006F020000}"/>
    <cellStyle name="20% - Akzent4 9 2" xfId="628" xr:uid="{00000000-0005-0000-0000-000070020000}"/>
    <cellStyle name="20% - Akzent4 9 2 2" xfId="629" xr:uid="{00000000-0005-0000-0000-000071020000}"/>
    <cellStyle name="20% - Akzent4 9 3" xfId="630" xr:uid="{00000000-0005-0000-0000-000072020000}"/>
    <cellStyle name="20% - Akzent4 9 4" xfId="631" xr:uid="{00000000-0005-0000-0000-000073020000}"/>
    <cellStyle name="20% - Akzent4 9 5" xfId="632" xr:uid="{00000000-0005-0000-0000-000074020000}"/>
    <cellStyle name="20% - Akzent5 10" xfId="633" xr:uid="{00000000-0005-0000-0000-000075020000}"/>
    <cellStyle name="20% - Akzent5 10 2" xfId="634" xr:uid="{00000000-0005-0000-0000-000076020000}"/>
    <cellStyle name="20% - Akzent5 10 2 2" xfId="635" xr:uid="{00000000-0005-0000-0000-000077020000}"/>
    <cellStyle name="20% - Akzent5 10 3" xfId="636" xr:uid="{00000000-0005-0000-0000-000078020000}"/>
    <cellStyle name="20% - Akzent5 10 4" xfId="637" xr:uid="{00000000-0005-0000-0000-000079020000}"/>
    <cellStyle name="20% - Akzent5 10 5" xfId="638" xr:uid="{00000000-0005-0000-0000-00007A020000}"/>
    <cellStyle name="20% - Akzent5 11" xfId="639" xr:uid="{00000000-0005-0000-0000-00007B020000}"/>
    <cellStyle name="20% - Akzent5 11 2" xfId="640" xr:uid="{00000000-0005-0000-0000-00007C020000}"/>
    <cellStyle name="20% - Akzent5 11 2 2" xfId="641" xr:uid="{00000000-0005-0000-0000-00007D020000}"/>
    <cellStyle name="20% - Akzent5 11 3" xfId="642" xr:uid="{00000000-0005-0000-0000-00007E020000}"/>
    <cellStyle name="20% - Akzent5 11 4" xfId="643" xr:uid="{00000000-0005-0000-0000-00007F020000}"/>
    <cellStyle name="20% - Akzent5 11 5" xfId="644" xr:uid="{00000000-0005-0000-0000-000080020000}"/>
    <cellStyle name="20% - Akzent5 12" xfId="645" xr:uid="{00000000-0005-0000-0000-000081020000}"/>
    <cellStyle name="20% - Akzent5 12 2" xfId="646" xr:uid="{00000000-0005-0000-0000-000082020000}"/>
    <cellStyle name="20% - Akzent5 12 3" xfId="647" xr:uid="{00000000-0005-0000-0000-000083020000}"/>
    <cellStyle name="20% - Akzent5 13" xfId="648" xr:uid="{00000000-0005-0000-0000-000084020000}"/>
    <cellStyle name="20% - Akzent5 13 2" xfId="649" xr:uid="{00000000-0005-0000-0000-000085020000}"/>
    <cellStyle name="20% - Akzent5 13 3" xfId="650" xr:uid="{00000000-0005-0000-0000-000086020000}"/>
    <cellStyle name="20% - Akzent5 14" xfId="651" xr:uid="{00000000-0005-0000-0000-000087020000}"/>
    <cellStyle name="20% - Akzent5 14 2" xfId="652" xr:uid="{00000000-0005-0000-0000-000088020000}"/>
    <cellStyle name="20% - Akzent5 14 3" xfId="653" xr:uid="{00000000-0005-0000-0000-000089020000}"/>
    <cellStyle name="20% - Akzent5 15" xfId="654" xr:uid="{00000000-0005-0000-0000-00008A020000}"/>
    <cellStyle name="20% - Akzent5 15 2" xfId="655" xr:uid="{00000000-0005-0000-0000-00008B020000}"/>
    <cellStyle name="20% - Akzent5 15 3" xfId="656" xr:uid="{00000000-0005-0000-0000-00008C020000}"/>
    <cellStyle name="20% - Akzent5 16" xfId="657" xr:uid="{00000000-0005-0000-0000-00008D020000}"/>
    <cellStyle name="20% - Akzent5 16 2" xfId="658" xr:uid="{00000000-0005-0000-0000-00008E020000}"/>
    <cellStyle name="20% - Akzent5 16 3" xfId="659" xr:uid="{00000000-0005-0000-0000-00008F020000}"/>
    <cellStyle name="20% - Akzent5 2" xfId="660" xr:uid="{00000000-0005-0000-0000-000090020000}"/>
    <cellStyle name="20% - Akzent5 2 10" xfId="661" xr:uid="{00000000-0005-0000-0000-000091020000}"/>
    <cellStyle name="20% - Akzent5 2 11" xfId="662" xr:uid="{00000000-0005-0000-0000-000092020000}"/>
    <cellStyle name="20% - Akzent5 2 12" xfId="663" xr:uid="{00000000-0005-0000-0000-000093020000}"/>
    <cellStyle name="20% - Akzent5 2 13" xfId="664" xr:uid="{00000000-0005-0000-0000-000094020000}"/>
    <cellStyle name="20% - Akzent5 2 14" xfId="665" xr:uid="{00000000-0005-0000-0000-000095020000}"/>
    <cellStyle name="20% - Akzent5 2 15" xfId="666" xr:uid="{00000000-0005-0000-0000-000096020000}"/>
    <cellStyle name="20% - Akzent5 2 16" xfId="667" xr:uid="{00000000-0005-0000-0000-000097020000}"/>
    <cellStyle name="20% - Akzent5 2 17" xfId="668" xr:uid="{00000000-0005-0000-0000-000098020000}"/>
    <cellStyle name="20% - Akzent5 2 18" xfId="669" xr:uid="{00000000-0005-0000-0000-000099020000}"/>
    <cellStyle name="20% - Akzent5 2 19" xfId="670" xr:uid="{00000000-0005-0000-0000-00009A020000}"/>
    <cellStyle name="20% - Akzent5 2 2" xfId="671" xr:uid="{00000000-0005-0000-0000-00009B020000}"/>
    <cellStyle name="20% - Akzent5 2 20" xfId="672" xr:uid="{00000000-0005-0000-0000-00009C020000}"/>
    <cellStyle name="20% - Akzent5 2 21" xfId="673" xr:uid="{00000000-0005-0000-0000-00009D020000}"/>
    <cellStyle name="20% - Akzent5 2 22" xfId="674" xr:uid="{00000000-0005-0000-0000-00009E020000}"/>
    <cellStyle name="20% - Akzent5 2 23" xfId="675" xr:uid="{00000000-0005-0000-0000-00009F020000}"/>
    <cellStyle name="20% - Akzent5 2 24" xfId="676" xr:uid="{00000000-0005-0000-0000-0000A0020000}"/>
    <cellStyle name="20% - Akzent5 2 25" xfId="677" xr:uid="{00000000-0005-0000-0000-0000A1020000}"/>
    <cellStyle name="20% - Akzent5 2 26" xfId="678" xr:uid="{00000000-0005-0000-0000-0000A2020000}"/>
    <cellStyle name="20% - Akzent5 2 27" xfId="679" xr:uid="{00000000-0005-0000-0000-0000A3020000}"/>
    <cellStyle name="20% - Akzent5 2 28" xfId="680" xr:uid="{00000000-0005-0000-0000-0000A4020000}"/>
    <cellStyle name="20% - Akzent5 2 29" xfId="681" xr:uid="{00000000-0005-0000-0000-0000A5020000}"/>
    <cellStyle name="20% - Akzent5 2 3" xfId="682" xr:uid="{00000000-0005-0000-0000-0000A6020000}"/>
    <cellStyle name="20% - Akzent5 2 30" xfId="683" xr:uid="{00000000-0005-0000-0000-0000A7020000}"/>
    <cellStyle name="20% - Akzent5 2 31" xfId="684" xr:uid="{00000000-0005-0000-0000-0000A8020000}"/>
    <cellStyle name="20% - Akzent5 2 32" xfId="685" xr:uid="{00000000-0005-0000-0000-0000A9020000}"/>
    <cellStyle name="20% - Akzent5 2 33" xfId="686" xr:uid="{00000000-0005-0000-0000-0000AA020000}"/>
    <cellStyle name="20% - Akzent5 2 34" xfId="687" xr:uid="{00000000-0005-0000-0000-0000AB020000}"/>
    <cellStyle name="20% - Akzent5 2 35" xfId="688" xr:uid="{00000000-0005-0000-0000-0000AC020000}"/>
    <cellStyle name="20% - Akzent5 2 36" xfId="689" xr:uid="{00000000-0005-0000-0000-0000AD020000}"/>
    <cellStyle name="20% - Akzent5 2 37" xfId="690" xr:uid="{00000000-0005-0000-0000-0000AE020000}"/>
    <cellStyle name="20% - Akzent5 2 38" xfId="691" xr:uid="{00000000-0005-0000-0000-0000AF020000}"/>
    <cellStyle name="20% - Akzent5 2 39" xfId="692" xr:uid="{00000000-0005-0000-0000-0000B0020000}"/>
    <cellStyle name="20% - Akzent5 2 4" xfId="693" xr:uid="{00000000-0005-0000-0000-0000B1020000}"/>
    <cellStyle name="20% - Akzent5 2 5" xfId="694" xr:uid="{00000000-0005-0000-0000-0000B2020000}"/>
    <cellStyle name="20% - Akzent5 2 6" xfId="695" xr:uid="{00000000-0005-0000-0000-0000B3020000}"/>
    <cellStyle name="20% - Akzent5 2 7" xfId="696" xr:uid="{00000000-0005-0000-0000-0000B4020000}"/>
    <cellStyle name="20% - Akzent5 2 8" xfId="697" xr:uid="{00000000-0005-0000-0000-0000B5020000}"/>
    <cellStyle name="20% - Akzent5 2 9" xfId="698" xr:uid="{00000000-0005-0000-0000-0000B6020000}"/>
    <cellStyle name="20% - Akzent5 3" xfId="699" xr:uid="{00000000-0005-0000-0000-0000B7020000}"/>
    <cellStyle name="20% - Akzent5 3 10" xfId="700" xr:uid="{00000000-0005-0000-0000-0000B8020000}"/>
    <cellStyle name="20% - Akzent5 3 11" xfId="701" xr:uid="{00000000-0005-0000-0000-0000B9020000}"/>
    <cellStyle name="20% - Akzent5 3 12" xfId="702" xr:uid="{00000000-0005-0000-0000-0000BA020000}"/>
    <cellStyle name="20% - Akzent5 3 13" xfId="703" xr:uid="{00000000-0005-0000-0000-0000BB020000}"/>
    <cellStyle name="20% - Akzent5 3 14" xfId="704" xr:uid="{00000000-0005-0000-0000-0000BC020000}"/>
    <cellStyle name="20% - Akzent5 3 15" xfId="705" xr:uid="{00000000-0005-0000-0000-0000BD020000}"/>
    <cellStyle name="20% - Akzent5 3 16" xfId="706" xr:uid="{00000000-0005-0000-0000-0000BE020000}"/>
    <cellStyle name="20% - Akzent5 3 17" xfId="707" xr:uid="{00000000-0005-0000-0000-0000BF020000}"/>
    <cellStyle name="20% - Akzent5 3 18" xfId="708" xr:uid="{00000000-0005-0000-0000-0000C0020000}"/>
    <cellStyle name="20% - Akzent5 3 19" xfId="709" xr:uid="{00000000-0005-0000-0000-0000C1020000}"/>
    <cellStyle name="20% - Akzent5 3 2" xfId="710" xr:uid="{00000000-0005-0000-0000-0000C2020000}"/>
    <cellStyle name="20% - Akzent5 3 2 2" xfId="711" xr:uid="{00000000-0005-0000-0000-0000C3020000}"/>
    <cellStyle name="20% - Akzent5 3 20" xfId="712" xr:uid="{00000000-0005-0000-0000-0000C4020000}"/>
    <cellStyle name="20% - Akzent5 3 21" xfId="713" xr:uid="{00000000-0005-0000-0000-0000C5020000}"/>
    <cellStyle name="20% - Akzent5 3 22" xfId="714" xr:uid="{00000000-0005-0000-0000-0000C6020000}"/>
    <cellStyle name="20% - Akzent5 3 23" xfId="715" xr:uid="{00000000-0005-0000-0000-0000C7020000}"/>
    <cellStyle name="20% - Akzent5 3 3" xfId="716" xr:uid="{00000000-0005-0000-0000-0000C8020000}"/>
    <cellStyle name="20% - Akzent5 3 3 2" xfId="717" xr:uid="{00000000-0005-0000-0000-0000C9020000}"/>
    <cellStyle name="20% - Akzent5 3 4" xfId="718" xr:uid="{00000000-0005-0000-0000-0000CA020000}"/>
    <cellStyle name="20% - Akzent5 3 4 2" xfId="719" xr:uid="{00000000-0005-0000-0000-0000CB020000}"/>
    <cellStyle name="20% - Akzent5 3 5" xfId="720" xr:uid="{00000000-0005-0000-0000-0000CC020000}"/>
    <cellStyle name="20% - Akzent5 3 5 2" xfId="721" xr:uid="{00000000-0005-0000-0000-0000CD020000}"/>
    <cellStyle name="20% - Akzent5 3 6" xfId="722" xr:uid="{00000000-0005-0000-0000-0000CE020000}"/>
    <cellStyle name="20% - Akzent5 3 6 2" xfId="723" xr:uid="{00000000-0005-0000-0000-0000CF020000}"/>
    <cellStyle name="20% - Akzent5 3 7" xfId="724" xr:uid="{00000000-0005-0000-0000-0000D0020000}"/>
    <cellStyle name="20% - Akzent5 3 7 2" xfId="725" xr:uid="{00000000-0005-0000-0000-0000D1020000}"/>
    <cellStyle name="20% - Akzent5 3 8" xfId="726" xr:uid="{00000000-0005-0000-0000-0000D2020000}"/>
    <cellStyle name="20% - Akzent5 3 8 2" xfId="727" xr:uid="{00000000-0005-0000-0000-0000D3020000}"/>
    <cellStyle name="20% - Akzent5 3 9" xfId="728" xr:uid="{00000000-0005-0000-0000-0000D4020000}"/>
    <cellStyle name="20% - Akzent5 4" xfId="729" xr:uid="{00000000-0005-0000-0000-0000D5020000}"/>
    <cellStyle name="20% - Akzent5 4 10" xfId="730" xr:uid="{00000000-0005-0000-0000-0000D6020000}"/>
    <cellStyle name="20% - Akzent5 4 2" xfId="731" xr:uid="{00000000-0005-0000-0000-0000D7020000}"/>
    <cellStyle name="20% - Akzent5 4 2 2" xfId="732" xr:uid="{00000000-0005-0000-0000-0000D8020000}"/>
    <cellStyle name="20% - Akzent5 4 3" xfId="733" xr:uid="{00000000-0005-0000-0000-0000D9020000}"/>
    <cellStyle name="20% - Akzent5 4 3 2" xfId="734" xr:uid="{00000000-0005-0000-0000-0000DA020000}"/>
    <cellStyle name="20% - Akzent5 4 4" xfId="735" xr:uid="{00000000-0005-0000-0000-0000DB020000}"/>
    <cellStyle name="20% - Akzent5 4 5" xfId="736" xr:uid="{00000000-0005-0000-0000-0000DC020000}"/>
    <cellStyle name="20% - Akzent5 4 6" xfId="737" xr:uid="{00000000-0005-0000-0000-0000DD020000}"/>
    <cellStyle name="20% - Akzent5 4 7" xfId="738" xr:uid="{00000000-0005-0000-0000-0000DE020000}"/>
    <cellStyle name="20% - Akzent5 4 8" xfId="739" xr:uid="{00000000-0005-0000-0000-0000DF020000}"/>
    <cellStyle name="20% - Akzent5 4 9" xfId="740" xr:uid="{00000000-0005-0000-0000-0000E0020000}"/>
    <cellStyle name="20% - Akzent5 5" xfId="741" xr:uid="{00000000-0005-0000-0000-0000E1020000}"/>
    <cellStyle name="20% - Akzent5 5 2" xfId="742" xr:uid="{00000000-0005-0000-0000-0000E2020000}"/>
    <cellStyle name="20% - Akzent5 5 2 2" xfId="743" xr:uid="{00000000-0005-0000-0000-0000E3020000}"/>
    <cellStyle name="20% - Akzent5 5 3" xfId="744" xr:uid="{00000000-0005-0000-0000-0000E4020000}"/>
    <cellStyle name="20% - Akzent5 5 4" xfId="745" xr:uid="{00000000-0005-0000-0000-0000E5020000}"/>
    <cellStyle name="20% - Akzent5 5 5" xfId="746" xr:uid="{00000000-0005-0000-0000-0000E6020000}"/>
    <cellStyle name="20% - Akzent5 6" xfId="747" xr:uid="{00000000-0005-0000-0000-0000E7020000}"/>
    <cellStyle name="20% - Akzent5 6 2" xfId="748" xr:uid="{00000000-0005-0000-0000-0000E8020000}"/>
    <cellStyle name="20% - Akzent5 6 2 2" xfId="749" xr:uid="{00000000-0005-0000-0000-0000E9020000}"/>
    <cellStyle name="20% - Akzent5 6 3" xfId="750" xr:uid="{00000000-0005-0000-0000-0000EA020000}"/>
    <cellStyle name="20% - Akzent5 6 4" xfId="751" xr:uid="{00000000-0005-0000-0000-0000EB020000}"/>
    <cellStyle name="20% - Akzent5 6 5" xfId="752" xr:uid="{00000000-0005-0000-0000-0000EC020000}"/>
    <cellStyle name="20% - Akzent5 7" xfId="753" xr:uid="{00000000-0005-0000-0000-0000ED020000}"/>
    <cellStyle name="20% - Akzent5 7 2" xfId="754" xr:uid="{00000000-0005-0000-0000-0000EE020000}"/>
    <cellStyle name="20% - Akzent5 7 2 2" xfId="755" xr:uid="{00000000-0005-0000-0000-0000EF020000}"/>
    <cellStyle name="20% - Akzent5 7 3" xfId="756" xr:uid="{00000000-0005-0000-0000-0000F0020000}"/>
    <cellStyle name="20% - Akzent5 7 4" xfId="757" xr:uid="{00000000-0005-0000-0000-0000F1020000}"/>
    <cellStyle name="20% - Akzent5 7 5" xfId="758" xr:uid="{00000000-0005-0000-0000-0000F2020000}"/>
    <cellStyle name="20% - Akzent5 8" xfId="759" xr:uid="{00000000-0005-0000-0000-0000F3020000}"/>
    <cellStyle name="20% - Akzent5 8 2" xfId="760" xr:uid="{00000000-0005-0000-0000-0000F4020000}"/>
    <cellStyle name="20% - Akzent5 8 2 2" xfId="761" xr:uid="{00000000-0005-0000-0000-0000F5020000}"/>
    <cellStyle name="20% - Akzent5 8 3" xfId="762" xr:uid="{00000000-0005-0000-0000-0000F6020000}"/>
    <cellStyle name="20% - Akzent5 8 4" xfId="763" xr:uid="{00000000-0005-0000-0000-0000F7020000}"/>
    <cellStyle name="20% - Akzent5 8 5" xfId="764" xr:uid="{00000000-0005-0000-0000-0000F8020000}"/>
    <cellStyle name="20% - Akzent5 9" xfId="765" xr:uid="{00000000-0005-0000-0000-0000F9020000}"/>
    <cellStyle name="20% - Akzent5 9 2" xfId="766" xr:uid="{00000000-0005-0000-0000-0000FA020000}"/>
    <cellStyle name="20% - Akzent5 9 2 2" xfId="767" xr:uid="{00000000-0005-0000-0000-0000FB020000}"/>
    <cellStyle name="20% - Akzent5 9 3" xfId="768" xr:uid="{00000000-0005-0000-0000-0000FC020000}"/>
    <cellStyle name="20% - Akzent5 9 4" xfId="769" xr:uid="{00000000-0005-0000-0000-0000FD020000}"/>
    <cellStyle name="20% - Akzent5 9 5" xfId="770" xr:uid="{00000000-0005-0000-0000-0000FE020000}"/>
    <cellStyle name="20% - Akzent6 10" xfId="771" xr:uid="{00000000-0005-0000-0000-0000FF020000}"/>
    <cellStyle name="20% - Akzent6 10 2" xfId="772" xr:uid="{00000000-0005-0000-0000-000000030000}"/>
    <cellStyle name="20% - Akzent6 10 2 2" xfId="773" xr:uid="{00000000-0005-0000-0000-000001030000}"/>
    <cellStyle name="20% - Akzent6 10 3" xfId="774" xr:uid="{00000000-0005-0000-0000-000002030000}"/>
    <cellStyle name="20% - Akzent6 10 4" xfId="775" xr:uid="{00000000-0005-0000-0000-000003030000}"/>
    <cellStyle name="20% - Akzent6 10 5" xfId="776" xr:uid="{00000000-0005-0000-0000-000004030000}"/>
    <cellStyle name="20% - Akzent6 11" xfId="777" xr:uid="{00000000-0005-0000-0000-000005030000}"/>
    <cellStyle name="20% - Akzent6 11 2" xfId="778" xr:uid="{00000000-0005-0000-0000-000006030000}"/>
    <cellStyle name="20% - Akzent6 11 2 2" xfId="779" xr:uid="{00000000-0005-0000-0000-000007030000}"/>
    <cellStyle name="20% - Akzent6 11 3" xfId="780" xr:uid="{00000000-0005-0000-0000-000008030000}"/>
    <cellStyle name="20% - Akzent6 11 4" xfId="781" xr:uid="{00000000-0005-0000-0000-000009030000}"/>
    <cellStyle name="20% - Akzent6 11 5" xfId="782" xr:uid="{00000000-0005-0000-0000-00000A030000}"/>
    <cellStyle name="20% - Akzent6 12" xfId="783" xr:uid="{00000000-0005-0000-0000-00000B030000}"/>
    <cellStyle name="20% - Akzent6 12 2" xfId="784" xr:uid="{00000000-0005-0000-0000-00000C030000}"/>
    <cellStyle name="20% - Akzent6 12 3" xfId="785" xr:uid="{00000000-0005-0000-0000-00000D030000}"/>
    <cellStyle name="20% - Akzent6 13" xfId="786" xr:uid="{00000000-0005-0000-0000-00000E030000}"/>
    <cellStyle name="20% - Akzent6 13 2" xfId="787" xr:uid="{00000000-0005-0000-0000-00000F030000}"/>
    <cellStyle name="20% - Akzent6 13 3" xfId="788" xr:uid="{00000000-0005-0000-0000-000010030000}"/>
    <cellStyle name="20% - Akzent6 14" xfId="789" xr:uid="{00000000-0005-0000-0000-000011030000}"/>
    <cellStyle name="20% - Akzent6 14 2" xfId="790" xr:uid="{00000000-0005-0000-0000-000012030000}"/>
    <cellStyle name="20% - Akzent6 14 3" xfId="791" xr:uid="{00000000-0005-0000-0000-000013030000}"/>
    <cellStyle name="20% - Akzent6 15" xfId="792" xr:uid="{00000000-0005-0000-0000-000014030000}"/>
    <cellStyle name="20% - Akzent6 15 2" xfId="793" xr:uid="{00000000-0005-0000-0000-000015030000}"/>
    <cellStyle name="20% - Akzent6 15 3" xfId="794" xr:uid="{00000000-0005-0000-0000-000016030000}"/>
    <cellStyle name="20% - Akzent6 16" xfId="795" xr:uid="{00000000-0005-0000-0000-000017030000}"/>
    <cellStyle name="20% - Akzent6 16 2" xfId="796" xr:uid="{00000000-0005-0000-0000-000018030000}"/>
    <cellStyle name="20% - Akzent6 16 3" xfId="797" xr:uid="{00000000-0005-0000-0000-000019030000}"/>
    <cellStyle name="20% - Akzent6 2" xfId="798" xr:uid="{00000000-0005-0000-0000-00001A030000}"/>
    <cellStyle name="20% - Akzent6 2 10" xfId="799" xr:uid="{00000000-0005-0000-0000-00001B030000}"/>
    <cellStyle name="20% - Akzent6 2 11" xfId="800" xr:uid="{00000000-0005-0000-0000-00001C030000}"/>
    <cellStyle name="20% - Akzent6 2 12" xfId="801" xr:uid="{00000000-0005-0000-0000-00001D030000}"/>
    <cellStyle name="20% - Akzent6 2 13" xfId="802" xr:uid="{00000000-0005-0000-0000-00001E030000}"/>
    <cellStyle name="20% - Akzent6 2 14" xfId="803" xr:uid="{00000000-0005-0000-0000-00001F030000}"/>
    <cellStyle name="20% - Akzent6 2 15" xfId="804" xr:uid="{00000000-0005-0000-0000-000020030000}"/>
    <cellStyle name="20% - Akzent6 2 16" xfId="805" xr:uid="{00000000-0005-0000-0000-000021030000}"/>
    <cellStyle name="20% - Akzent6 2 17" xfId="806" xr:uid="{00000000-0005-0000-0000-000022030000}"/>
    <cellStyle name="20% - Akzent6 2 18" xfId="807" xr:uid="{00000000-0005-0000-0000-000023030000}"/>
    <cellStyle name="20% - Akzent6 2 19" xfId="808" xr:uid="{00000000-0005-0000-0000-000024030000}"/>
    <cellStyle name="20% - Akzent6 2 2" xfId="809" xr:uid="{00000000-0005-0000-0000-000025030000}"/>
    <cellStyle name="20% - Akzent6 2 20" xfId="810" xr:uid="{00000000-0005-0000-0000-000026030000}"/>
    <cellStyle name="20% - Akzent6 2 21" xfId="811" xr:uid="{00000000-0005-0000-0000-000027030000}"/>
    <cellStyle name="20% - Akzent6 2 22" xfId="812" xr:uid="{00000000-0005-0000-0000-000028030000}"/>
    <cellStyle name="20% - Akzent6 2 23" xfId="813" xr:uid="{00000000-0005-0000-0000-000029030000}"/>
    <cellStyle name="20% - Akzent6 2 24" xfId="814" xr:uid="{00000000-0005-0000-0000-00002A030000}"/>
    <cellStyle name="20% - Akzent6 2 25" xfId="815" xr:uid="{00000000-0005-0000-0000-00002B030000}"/>
    <cellStyle name="20% - Akzent6 2 26" xfId="816" xr:uid="{00000000-0005-0000-0000-00002C030000}"/>
    <cellStyle name="20% - Akzent6 2 27" xfId="817" xr:uid="{00000000-0005-0000-0000-00002D030000}"/>
    <cellStyle name="20% - Akzent6 2 28" xfId="818" xr:uid="{00000000-0005-0000-0000-00002E030000}"/>
    <cellStyle name="20% - Akzent6 2 29" xfId="819" xr:uid="{00000000-0005-0000-0000-00002F030000}"/>
    <cellStyle name="20% - Akzent6 2 3" xfId="820" xr:uid="{00000000-0005-0000-0000-000030030000}"/>
    <cellStyle name="20% - Akzent6 2 30" xfId="821" xr:uid="{00000000-0005-0000-0000-000031030000}"/>
    <cellStyle name="20% - Akzent6 2 31" xfId="822" xr:uid="{00000000-0005-0000-0000-000032030000}"/>
    <cellStyle name="20% - Akzent6 2 32" xfId="823" xr:uid="{00000000-0005-0000-0000-000033030000}"/>
    <cellStyle name="20% - Akzent6 2 33" xfId="824" xr:uid="{00000000-0005-0000-0000-000034030000}"/>
    <cellStyle name="20% - Akzent6 2 34" xfId="825" xr:uid="{00000000-0005-0000-0000-000035030000}"/>
    <cellStyle name="20% - Akzent6 2 35" xfId="826" xr:uid="{00000000-0005-0000-0000-000036030000}"/>
    <cellStyle name="20% - Akzent6 2 36" xfId="827" xr:uid="{00000000-0005-0000-0000-000037030000}"/>
    <cellStyle name="20% - Akzent6 2 37" xfId="828" xr:uid="{00000000-0005-0000-0000-000038030000}"/>
    <cellStyle name="20% - Akzent6 2 38" xfId="829" xr:uid="{00000000-0005-0000-0000-000039030000}"/>
    <cellStyle name="20% - Akzent6 2 39" xfId="830" xr:uid="{00000000-0005-0000-0000-00003A030000}"/>
    <cellStyle name="20% - Akzent6 2 4" xfId="831" xr:uid="{00000000-0005-0000-0000-00003B030000}"/>
    <cellStyle name="20% - Akzent6 2 5" xfId="832" xr:uid="{00000000-0005-0000-0000-00003C030000}"/>
    <cellStyle name="20% - Akzent6 2 6" xfId="833" xr:uid="{00000000-0005-0000-0000-00003D030000}"/>
    <cellStyle name="20% - Akzent6 2 7" xfId="834" xr:uid="{00000000-0005-0000-0000-00003E030000}"/>
    <cellStyle name="20% - Akzent6 2 8" xfId="835" xr:uid="{00000000-0005-0000-0000-00003F030000}"/>
    <cellStyle name="20% - Akzent6 2 9" xfId="836" xr:uid="{00000000-0005-0000-0000-000040030000}"/>
    <cellStyle name="20% - Akzent6 3" xfId="837" xr:uid="{00000000-0005-0000-0000-000041030000}"/>
    <cellStyle name="20% - Akzent6 3 10" xfId="838" xr:uid="{00000000-0005-0000-0000-000042030000}"/>
    <cellStyle name="20% - Akzent6 3 11" xfId="839" xr:uid="{00000000-0005-0000-0000-000043030000}"/>
    <cellStyle name="20% - Akzent6 3 12" xfId="840" xr:uid="{00000000-0005-0000-0000-000044030000}"/>
    <cellStyle name="20% - Akzent6 3 13" xfId="841" xr:uid="{00000000-0005-0000-0000-000045030000}"/>
    <cellStyle name="20% - Akzent6 3 14" xfId="842" xr:uid="{00000000-0005-0000-0000-000046030000}"/>
    <cellStyle name="20% - Akzent6 3 15" xfId="843" xr:uid="{00000000-0005-0000-0000-000047030000}"/>
    <cellStyle name="20% - Akzent6 3 16" xfId="844" xr:uid="{00000000-0005-0000-0000-000048030000}"/>
    <cellStyle name="20% - Akzent6 3 17" xfId="845" xr:uid="{00000000-0005-0000-0000-000049030000}"/>
    <cellStyle name="20% - Akzent6 3 18" xfId="846" xr:uid="{00000000-0005-0000-0000-00004A030000}"/>
    <cellStyle name="20% - Akzent6 3 19" xfId="847" xr:uid="{00000000-0005-0000-0000-00004B030000}"/>
    <cellStyle name="20% - Akzent6 3 2" xfId="848" xr:uid="{00000000-0005-0000-0000-00004C030000}"/>
    <cellStyle name="20% - Akzent6 3 2 2" xfId="849" xr:uid="{00000000-0005-0000-0000-00004D030000}"/>
    <cellStyle name="20% - Akzent6 3 20" xfId="850" xr:uid="{00000000-0005-0000-0000-00004E030000}"/>
    <cellStyle name="20% - Akzent6 3 21" xfId="851" xr:uid="{00000000-0005-0000-0000-00004F030000}"/>
    <cellStyle name="20% - Akzent6 3 22" xfId="852" xr:uid="{00000000-0005-0000-0000-000050030000}"/>
    <cellStyle name="20% - Akzent6 3 23" xfId="853" xr:uid="{00000000-0005-0000-0000-000051030000}"/>
    <cellStyle name="20% - Akzent6 3 3" xfId="854" xr:uid="{00000000-0005-0000-0000-000052030000}"/>
    <cellStyle name="20% - Akzent6 3 3 2" xfId="855" xr:uid="{00000000-0005-0000-0000-000053030000}"/>
    <cellStyle name="20% - Akzent6 3 4" xfId="856" xr:uid="{00000000-0005-0000-0000-000054030000}"/>
    <cellStyle name="20% - Akzent6 3 4 2" xfId="857" xr:uid="{00000000-0005-0000-0000-000055030000}"/>
    <cellStyle name="20% - Akzent6 3 5" xfId="858" xr:uid="{00000000-0005-0000-0000-000056030000}"/>
    <cellStyle name="20% - Akzent6 3 5 2" xfId="859" xr:uid="{00000000-0005-0000-0000-000057030000}"/>
    <cellStyle name="20% - Akzent6 3 6" xfId="860" xr:uid="{00000000-0005-0000-0000-000058030000}"/>
    <cellStyle name="20% - Akzent6 3 6 2" xfId="861" xr:uid="{00000000-0005-0000-0000-000059030000}"/>
    <cellStyle name="20% - Akzent6 3 7" xfId="862" xr:uid="{00000000-0005-0000-0000-00005A030000}"/>
    <cellStyle name="20% - Akzent6 3 7 2" xfId="863" xr:uid="{00000000-0005-0000-0000-00005B030000}"/>
    <cellStyle name="20% - Akzent6 3 8" xfId="864" xr:uid="{00000000-0005-0000-0000-00005C030000}"/>
    <cellStyle name="20% - Akzent6 3 8 2" xfId="865" xr:uid="{00000000-0005-0000-0000-00005D030000}"/>
    <cellStyle name="20% - Akzent6 3 9" xfId="866" xr:uid="{00000000-0005-0000-0000-00005E030000}"/>
    <cellStyle name="20% - Akzent6 4" xfId="867" xr:uid="{00000000-0005-0000-0000-00005F030000}"/>
    <cellStyle name="20% - Akzent6 4 10" xfId="868" xr:uid="{00000000-0005-0000-0000-000060030000}"/>
    <cellStyle name="20% - Akzent6 4 2" xfId="869" xr:uid="{00000000-0005-0000-0000-000061030000}"/>
    <cellStyle name="20% - Akzent6 4 2 2" xfId="870" xr:uid="{00000000-0005-0000-0000-000062030000}"/>
    <cellStyle name="20% - Akzent6 4 3" xfId="871" xr:uid="{00000000-0005-0000-0000-000063030000}"/>
    <cellStyle name="20% - Akzent6 4 3 2" xfId="872" xr:uid="{00000000-0005-0000-0000-000064030000}"/>
    <cellStyle name="20% - Akzent6 4 4" xfId="873" xr:uid="{00000000-0005-0000-0000-000065030000}"/>
    <cellStyle name="20% - Akzent6 4 5" xfId="874" xr:uid="{00000000-0005-0000-0000-000066030000}"/>
    <cellStyle name="20% - Akzent6 4 6" xfId="875" xr:uid="{00000000-0005-0000-0000-000067030000}"/>
    <cellStyle name="20% - Akzent6 4 7" xfId="876" xr:uid="{00000000-0005-0000-0000-000068030000}"/>
    <cellStyle name="20% - Akzent6 4 8" xfId="877" xr:uid="{00000000-0005-0000-0000-000069030000}"/>
    <cellStyle name="20% - Akzent6 4 9" xfId="878" xr:uid="{00000000-0005-0000-0000-00006A030000}"/>
    <cellStyle name="20% - Akzent6 5" xfId="879" xr:uid="{00000000-0005-0000-0000-00006B030000}"/>
    <cellStyle name="20% - Akzent6 5 2" xfId="880" xr:uid="{00000000-0005-0000-0000-00006C030000}"/>
    <cellStyle name="20% - Akzent6 5 2 2" xfId="881" xr:uid="{00000000-0005-0000-0000-00006D030000}"/>
    <cellStyle name="20% - Akzent6 5 3" xfId="882" xr:uid="{00000000-0005-0000-0000-00006E030000}"/>
    <cellStyle name="20% - Akzent6 5 4" xfId="883" xr:uid="{00000000-0005-0000-0000-00006F030000}"/>
    <cellStyle name="20% - Akzent6 5 5" xfId="884" xr:uid="{00000000-0005-0000-0000-000070030000}"/>
    <cellStyle name="20% - Akzent6 6" xfId="885" xr:uid="{00000000-0005-0000-0000-000071030000}"/>
    <cellStyle name="20% - Akzent6 6 2" xfId="886" xr:uid="{00000000-0005-0000-0000-000072030000}"/>
    <cellStyle name="20% - Akzent6 6 2 2" xfId="887" xr:uid="{00000000-0005-0000-0000-000073030000}"/>
    <cellStyle name="20% - Akzent6 6 3" xfId="888" xr:uid="{00000000-0005-0000-0000-000074030000}"/>
    <cellStyle name="20% - Akzent6 6 4" xfId="889" xr:uid="{00000000-0005-0000-0000-000075030000}"/>
    <cellStyle name="20% - Akzent6 6 5" xfId="890" xr:uid="{00000000-0005-0000-0000-000076030000}"/>
    <cellStyle name="20% - Akzent6 7" xfId="891" xr:uid="{00000000-0005-0000-0000-000077030000}"/>
    <cellStyle name="20% - Akzent6 7 2" xfId="892" xr:uid="{00000000-0005-0000-0000-000078030000}"/>
    <cellStyle name="20% - Akzent6 7 2 2" xfId="893" xr:uid="{00000000-0005-0000-0000-000079030000}"/>
    <cellStyle name="20% - Akzent6 7 3" xfId="894" xr:uid="{00000000-0005-0000-0000-00007A030000}"/>
    <cellStyle name="20% - Akzent6 7 4" xfId="895" xr:uid="{00000000-0005-0000-0000-00007B030000}"/>
    <cellStyle name="20% - Akzent6 7 5" xfId="896" xr:uid="{00000000-0005-0000-0000-00007C030000}"/>
    <cellStyle name="20% - Akzent6 8" xfId="897" xr:uid="{00000000-0005-0000-0000-00007D030000}"/>
    <cellStyle name="20% - Akzent6 8 2" xfId="898" xr:uid="{00000000-0005-0000-0000-00007E030000}"/>
    <cellStyle name="20% - Akzent6 8 2 2" xfId="899" xr:uid="{00000000-0005-0000-0000-00007F030000}"/>
    <cellStyle name="20% - Akzent6 8 3" xfId="900" xr:uid="{00000000-0005-0000-0000-000080030000}"/>
    <cellStyle name="20% - Akzent6 8 4" xfId="901" xr:uid="{00000000-0005-0000-0000-000081030000}"/>
    <cellStyle name="20% - Akzent6 8 5" xfId="902" xr:uid="{00000000-0005-0000-0000-000082030000}"/>
    <cellStyle name="20% - Akzent6 9" xfId="903" xr:uid="{00000000-0005-0000-0000-000083030000}"/>
    <cellStyle name="20% - Akzent6 9 2" xfId="904" xr:uid="{00000000-0005-0000-0000-000084030000}"/>
    <cellStyle name="20% - Akzent6 9 2 2" xfId="905" xr:uid="{00000000-0005-0000-0000-000085030000}"/>
    <cellStyle name="20% - Akzent6 9 3" xfId="906" xr:uid="{00000000-0005-0000-0000-000086030000}"/>
    <cellStyle name="20% - Akzent6 9 4" xfId="907" xr:uid="{00000000-0005-0000-0000-000087030000}"/>
    <cellStyle name="20% - Akzent6 9 5" xfId="908" xr:uid="{00000000-0005-0000-0000-000088030000}"/>
    <cellStyle name="40% - Accent1 10" xfId="909" xr:uid="{00000000-0005-0000-0000-000089030000}"/>
    <cellStyle name="40% - Accent1 11" xfId="910" xr:uid="{00000000-0005-0000-0000-00008A030000}"/>
    <cellStyle name="40% - Accent1 12" xfId="911" xr:uid="{00000000-0005-0000-0000-00008B030000}"/>
    <cellStyle name="40% - Accent1 13" xfId="912" xr:uid="{00000000-0005-0000-0000-00008C030000}"/>
    <cellStyle name="40% - Accent1 2" xfId="913" xr:uid="{00000000-0005-0000-0000-00008D030000}"/>
    <cellStyle name="40% - Accent1 3" xfId="914" xr:uid="{00000000-0005-0000-0000-00008E030000}"/>
    <cellStyle name="40% - Accent1 4" xfId="915" xr:uid="{00000000-0005-0000-0000-00008F030000}"/>
    <cellStyle name="40% - Accent1 5" xfId="916" xr:uid="{00000000-0005-0000-0000-000090030000}"/>
    <cellStyle name="40% - Accent1 6" xfId="917" xr:uid="{00000000-0005-0000-0000-000091030000}"/>
    <cellStyle name="40% - Accent1 7" xfId="918" xr:uid="{00000000-0005-0000-0000-000092030000}"/>
    <cellStyle name="40% - Accent1 8" xfId="919" xr:uid="{00000000-0005-0000-0000-000093030000}"/>
    <cellStyle name="40% - Accent1 9" xfId="920" xr:uid="{00000000-0005-0000-0000-000094030000}"/>
    <cellStyle name="40% - Accent2 10" xfId="921" xr:uid="{00000000-0005-0000-0000-000095030000}"/>
    <cellStyle name="40% - Accent2 11" xfId="922" xr:uid="{00000000-0005-0000-0000-000096030000}"/>
    <cellStyle name="40% - Accent2 12" xfId="923" xr:uid="{00000000-0005-0000-0000-000097030000}"/>
    <cellStyle name="40% - Accent2 13" xfId="924" xr:uid="{00000000-0005-0000-0000-000098030000}"/>
    <cellStyle name="40% - Accent2 2" xfId="925" xr:uid="{00000000-0005-0000-0000-000099030000}"/>
    <cellStyle name="40% - Accent2 3" xfId="926" xr:uid="{00000000-0005-0000-0000-00009A030000}"/>
    <cellStyle name="40% - Accent2 4" xfId="927" xr:uid="{00000000-0005-0000-0000-00009B030000}"/>
    <cellStyle name="40% - Accent2 5" xfId="928" xr:uid="{00000000-0005-0000-0000-00009C030000}"/>
    <cellStyle name="40% - Accent2 6" xfId="929" xr:uid="{00000000-0005-0000-0000-00009D030000}"/>
    <cellStyle name="40% - Accent2 7" xfId="930" xr:uid="{00000000-0005-0000-0000-00009E030000}"/>
    <cellStyle name="40% - Accent2 8" xfId="931" xr:uid="{00000000-0005-0000-0000-00009F030000}"/>
    <cellStyle name="40% - Accent2 9" xfId="932" xr:uid="{00000000-0005-0000-0000-0000A0030000}"/>
    <cellStyle name="40% - Accent3 10" xfId="933" xr:uid="{00000000-0005-0000-0000-0000A1030000}"/>
    <cellStyle name="40% - Accent3 11" xfId="934" xr:uid="{00000000-0005-0000-0000-0000A2030000}"/>
    <cellStyle name="40% - Accent3 12" xfId="935" xr:uid="{00000000-0005-0000-0000-0000A3030000}"/>
    <cellStyle name="40% - Accent3 13" xfId="936" xr:uid="{00000000-0005-0000-0000-0000A4030000}"/>
    <cellStyle name="40% - Accent3 2" xfId="937" xr:uid="{00000000-0005-0000-0000-0000A5030000}"/>
    <cellStyle name="40% - Accent3 3" xfId="938" xr:uid="{00000000-0005-0000-0000-0000A6030000}"/>
    <cellStyle name="40% - Accent3 4" xfId="939" xr:uid="{00000000-0005-0000-0000-0000A7030000}"/>
    <cellStyle name="40% - Accent3 5" xfId="940" xr:uid="{00000000-0005-0000-0000-0000A8030000}"/>
    <cellStyle name="40% - Accent3 6" xfId="941" xr:uid="{00000000-0005-0000-0000-0000A9030000}"/>
    <cellStyle name="40% - Accent3 7" xfId="942" xr:uid="{00000000-0005-0000-0000-0000AA030000}"/>
    <cellStyle name="40% - Accent3 8" xfId="943" xr:uid="{00000000-0005-0000-0000-0000AB030000}"/>
    <cellStyle name="40% - Accent3 9" xfId="944" xr:uid="{00000000-0005-0000-0000-0000AC030000}"/>
    <cellStyle name="40% - Accent4 10" xfId="945" xr:uid="{00000000-0005-0000-0000-0000AD030000}"/>
    <cellStyle name="40% - Accent4 11" xfId="946" xr:uid="{00000000-0005-0000-0000-0000AE030000}"/>
    <cellStyle name="40% - Accent4 12" xfId="947" xr:uid="{00000000-0005-0000-0000-0000AF030000}"/>
    <cellStyle name="40% - Accent4 13" xfId="948" xr:uid="{00000000-0005-0000-0000-0000B0030000}"/>
    <cellStyle name="40% - Accent4 2" xfId="949" xr:uid="{00000000-0005-0000-0000-0000B1030000}"/>
    <cellStyle name="40% - Accent4 3" xfId="950" xr:uid="{00000000-0005-0000-0000-0000B2030000}"/>
    <cellStyle name="40% - Accent4 4" xfId="951" xr:uid="{00000000-0005-0000-0000-0000B3030000}"/>
    <cellStyle name="40% - Accent4 5" xfId="952" xr:uid="{00000000-0005-0000-0000-0000B4030000}"/>
    <cellStyle name="40% - Accent4 6" xfId="953" xr:uid="{00000000-0005-0000-0000-0000B5030000}"/>
    <cellStyle name="40% - Accent4 7" xfId="954" xr:uid="{00000000-0005-0000-0000-0000B6030000}"/>
    <cellStyle name="40% - Accent4 8" xfId="955" xr:uid="{00000000-0005-0000-0000-0000B7030000}"/>
    <cellStyle name="40% - Accent4 9" xfId="956" xr:uid="{00000000-0005-0000-0000-0000B8030000}"/>
    <cellStyle name="40% - Accent5 10" xfId="957" xr:uid="{00000000-0005-0000-0000-0000B9030000}"/>
    <cellStyle name="40% - Accent5 11" xfId="958" xr:uid="{00000000-0005-0000-0000-0000BA030000}"/>
    <cellStyle name="40% - Accent5 12" xfId="959" xr:uid="{00000000-0005-0000-0000-0000BB030000}"/>
    <cellStyle name="40% - Accent5 13" xfId="960" xr:uid="{00000000-0005-0000-0000-0000BC030000}"/>
    <cellStyle name="40% - Accent5 2" xfId="961" xr:uid="{00000000-0005-0000-0000-0000BD030000}"/>
    <cellStyle name="40% - Accent5 3" xfId="962" xr:uid="{00000000-0005-0000-0000-0000BE030000}"/>
    <cellStyle name="40% - Accent5 4" xfId="963" xr:uid="{00000000-0005-0000-0000-0000BF030000}"/>
    <cellStyle name="40% - Accent5 5" xfId="964" xr:uid="{00000000-0005-0000-0000-0000C0030000}"/>
    <cellStyle name="40% - Accent5 6" xfId="965" xr:uid="{00000000-0005-0000-0000-0000C1030000}"/>
    <cellStyle name="40% - Accent5 7" xfId="966" xr:uid="{00000000-0005-0000-0000-0000C2030000}"/>
    <cellStyle name="40% - Accent5 8" xfId="967" xr:uid="{00000000-0005-0000-0000-0000C3030000}"/>
    <cellStyle name="40% - Accent5 9" xfId="968" xr:uid="{00000000-0005-0000-0000-0000C4030000}"/>
    <cellStyle name="40% - Accent6 10" xfId="969" xr:uid="{00000000-0005-0000-0000-0000C5030000}"/>
    <cellStyle name="40% - Accent6 11" xfId="970" xr:uid="{00000000-0005-0000-0000-0000C6030000}"/>
    <cellStyle name="40% - Accent6 12" xfId="971" xr:uid="{00000000-0005-0000-0000-0000C7030000}"/>
    <cellStyle name="40% - Accent6 13" xfId="972" xr:uid="{00000000-0005-0000-0000-0000C8030000}"/>
    <cellStyle name="40% - Accent6 2" xfId="973" xr:uid="{00000000-0005-0000-0000-0000C9030000}"/>
    <cellStyle name="40% - Accent6 3" xfId="974" xr:uid="{00000000-0005-0000-0000-0000CA030000}"/>
    <cellStyle name="40% - Accent6 4" xfId="975" xr:uid="{00000000-0005-0000-0000-0000CB030000}"/>
    <cellStyle name="40% - Accent6 5" xfId="976" xr:uid="{00000000-0005-0000-0000-0000CC030000}"/>
    <cellStyle name="40% - Accent6 6" xfId="977" xr:uid="{00000000-0005-0000-0000-0000CD030000}"/>
    <cellStyle name="40% - Accent6 7" xfId="978" xr:uid="{00000000-0005-0000-0000-0000CE030000}"/>
    <cellStyle name="40% - Accent6 8" xfId="979" xr:uid="{00000000-0005-0000-0000-0000CF030000}"/>
    <cellStyle name="40% - Accent6 9" xfId="980" xr:uid="{00000000-0005-0000-0000-0000D0030000}"/>
    <cellStyle name="40% - Akzent1 10" xfId="981" xr:uid="{00000000-0005-0000-0000-0000D1030000}"/>
    <cellStyle name="40% - Akzent1 10 2" xfId="982" xr:uid="{00000000-0005-0000-0000-0000D2030000}"/>
    <cellStyle name="40% - Akzent1 11" xfId="983" xr:uid="{00000000-0005-0000-0000-0000D3030000}"/>
    <cellStyle name="40% - Akzent1 11 2" xfId="984" xr:uid="{00000000-0005-0000-0000-0000D4030000}"/>
    <cellStyle name="40% - Akzent1 17 2" xfId="985" xr:uid="{00000000-0005-0000-0000-0000D5030000}"/>
    <cellStyle name="40% - Akzent1 17 2 2" xfId="986" xr:uid="{00000000-0005-0000-0000-0000D6030000}"/>
    <cellStyle name="40% - Akzent1 17 2 2 2" xfId="987" xr:uid="{00000000-0005-0000-0000-0000D7030000}"/>
    <cellStyle name="40% - Akzent1 17 2 3" xfId="988" xr:uid="{00000000-0005-0000-0000-0000D8030000}"/>
    <cellStyle name="40% - Akzent1 17 3" xfId="989" xr:uid="{00000000-0005-0000-0000-0000D9030000}"/>
    <cellStyle name="40% - Akzent1 17 3 2" xfId="990" xr:uid="{00000000-0005-0000-0000-0000DA030000}"/>
    <cellStyle name="40% - Akzent1 17 3 2 2" xfId="991" xr:uid="{00000000-0005-0000-0000-0000DB030000}"/>
    <cellStyle name="40% - Akzent1 17 3 3" xfId="992" xr:uid="{00000000-0005-0000-0000-0000DC030000}"/>
    <cellStyle name="40% - Akzent1 17 4" xfId="993" xr:uid="{00000000-0005-0000-0000-0000DD030000}"/>
    <cellStyle name="40% - Akzent1 17 4 2" xfId="994" xr:uid="{00000000-0005-0000-0000-0000DE030000}"/>
    <cellStyle name="40% - Akzent1 17 4 2 2" xfId="995" xr:uid="{00000000-0005-0000-0000-0000DF030000}"/>
    <cellStyle name="40% - Akzent1 17 4 3" xfId="996" xr:uid="{00000000-0005-0000-0000-0000E0030000}"/>
    <cellStyle name="40% - Akzent1 2" xfId="997" xr:uid="{00000000-0005-0000-0000-0000E1030000}"/>
    <cellStyle name="40% - Akzent1 2 10" xfId="998" xr:uid="{00000000-0005-0000-0000-0000E2030000}"/>
    <cellStyle name="40% - Akzent1 2 11" xfId="999" xr:uid="{00000000-0005-0000-0000-0000E3030000}"/>
    <cellStyle name="40% - Akzent1 2 12" xfId="1000" xr:uid="{00000000-0005-0000-0000-0000E4030000}"/>
    <cellStyle name="40% - Akzent1 2 13" xfId="1001" xr:uid="{00000000-0005-0000-0000-0000E5030000}"/>
    <cellStyle name="40% - Akzent1 2 14" xfId="1002" xr:uid="{00000000-0005-0000-0000-0000E6030000}"/>
    <cellStyle name="40% - Akzent1 2 15" xfId="1003" xr:uid="{00000000-0005-0000-0000-0000E7030000}"/>
    <cellStyle name="40% - Akzent1 2 16" xfId="1004" xr:uid="{00000000-0005-0000-0000-0000E8030000}"/>
    <cellStyle name="40% - Akzent1 2 17" xfId="1005" xr:uid="{00000000-0005-0000-0000-0000E9030000}"/>
    <cellStyle name="40% - Akzent1 2 18" xfId="1006" xr:uid="{00000000-0005-0000-0000-0000EA030000}"/>
    <cellStyle name="40% - Akzent1 2 19" xfId="1007" xr:uid="{00000000-0005-0000-0000-0000EB030000}"/>
    <cellStyle name="40% - Akzent1 2 2" xfId="1008" xr:uid="{00000000-0005-0000-0000-0000EC030000}"/>
    <cellStyle name="40% - Akzent1 2 2 2" xfId="1009" xr:uid="{00000000-0005-0000-0000-0000ED030000}"/>
    <cellStyle name="40% - Akzent1 2 2 3" xfId="1010" xr:uid="{00000000-0005-0000-0000-0000EE030000}"/>
    <cellStyle name="40% - Akzent1 2 20" xfId="1011" xr:uid="{00000000-0005-0000-0000-0000EF030000}"/>
    <cellStyle name="40% - Akzent1 2 21" xfId="1012" xr:uid="{00000000-0005-0000-0000-0000F0030000}"/>
    <cellStyle name="40% - Akzent1 2 22" xfId="1013" xr:uid="{00000000-0005-0000-0000-0000F1030000}"/>
    <cellStyle name="40% - Akzent1 2 23" xfId="1014" xr:uid="{00000000-0005-0000-0000-0000F2030000}"/>
    <cellStyle name="40% - Akzent1 2 24" xfId="1015" xr:uid="{00000000-0005-0000-0000-0000F3030000}"/>
    <cellStyle name="40% - Akzent1 2 25" xfId="1016" xr:uid="{00000000-0005-0000-0000-0000F4030000}"/>
    <cellStyle name="40% - Akzent1 2 26" xfId="1017" xr:uid="{00000000-0005-0000-0000-0000F5030000}"/>
    <cellStyle name="40% - Akzent1 2 27" xfId="1018" xr:uid="{00000000-0005-0000-0000-0000F6030000}"/>
    <cellStyle name="40% - Akzent1 2 28" xfId="1019" xr:uid="{00000000-0005-0000-0000-0000F7030000}"/>
    <cellStyle name="40% - Akzent1 2 29" xfId="1020" xr:uid="{00000000-0005-0000-0000-0000F8030000}"/>
    <cellStyle name="40% - Akzent1 2 3" xfId="1021" xr:uid="{00000000-0005-0000-0000-0000F9030000}"/>
    <cellStyle name="40% - Akzent1 2 3 2" xfId="1022" xr:uid="{00000000-0005-0000-0000-0000FA030000}"/>
    <cellStyle name="40% - Akzent1 2 30" xfId="1023" xr:uid="{00000000-0005-0000-0000-0000FB030000}"/>
    <cellStyle name="40% - Akzent1 2 31" xfId="1024" xr:uid="{00000000-0005-0000-0000-0000FC030000}"/>
    <cellStyle name="40% - Akzent1 2 32" xfId="1025" xr:uid="{00000000-0005-0000-0000-0000FD030000}"/>
    <cellStyle name="40% - Akzent1 2 33" xfId="1026" xr:uid="{00000000-0005-0000-0000-0000FE030000}"/>
    <cellStyle name="40% - Akzent1 2 34" xfId="1027" xr:uid="{00000000-0005-0000-0000-0000FF030000}"/>
    <cellStyle name="40% - Akzent1 2 35" xfId="1028" xr:uid="{00000000-0005-0000-0000-000000040000}"/>
    <cellStyle name="40% - Akzent1 2 36" xfId="1029" xr:uid="{00000000-0005-0000-0000-000001040000}"/>
    <cellStyle name="40% - Akzent1 2 37" xfId="1030" xr:uid="{00000000-0005-0000-0000-000002040000}"/>
    <cellStyle name="40% - Akzent1 2 38" xfId="1031" xr:uid="{00000000-0005-0000-0000-000003040000}"/>
    <cellStyle name="40% - Akzent1 2 39" xfId="1032" xr:uid="{00000000-0005-0000-0000-000004040000}"/>
    <cellStyle name="40% - Akzent1 2 4" xfId="1033" xr:uid="{00000000-0005-0000-0000-000005040000}"/>
    <cellStyle name="40% - Akzent1 2 40" xfId="1034" xr:uid="{00000000-0005-0000-0000-000006040000}"/>
    <cellStyle name="40% - Akzent1 2 5" xfId="1035" xr:uid="{00000000-0005-0000-0000-000007040000}"/>
    <cellStyle name="40% - Akzent1 2 6" xfId="1036" xr:uid="{00000000-0005-0000-0000-000008040000}"/>
    <cellStyle name="40% - Akzent1 2 7" xfId="1037" xr:uid="{00000000-0005-0000-0000-000009040000}"/>
    <cellStyle name="40% - Akzent1 2 8" xfId="1038" xr:uid="{00000000-0005-0000-0000-00000A040000}"/>
    <cellStyle name="40% - Akzent1 2 9" xfId="1039" xr:uid="{00000000-0005-0000-0000-00000B040000}"/>
    <cellStyle name="40% - Akzent1 20 2" xfId="1040" xr:uid="{00000000-0005-0000-0000-00000C040000}"/>
    <cellStyle name="40% - Akzent1 20 2 2" xfId="1041" xr:uid="{00000000-0005-0000-0000-00000D040000}"/>
    <cellStyle name="40% - Akzent1 20 2 2 2" xfId="1042" xr:uid="{00000000-0005-0000-0000-00000E040000}"/>
    <cellStyle name="40% - Akzent1 20 2 3" xfId="1043" xr:uid="{00000000-0005-0000-0000-00000F040000}"/>
    <cellStyle name="40% - Akzent1 20 3" xfId="1044" xr:uid="{00000000-0005-0000-0000-000010040000}"/>
    <cellStyle name="40% - Akzent1 20 3 2" xfId="1045" xr:uid="{00000000-0005-0000-0000-000011040000}"/>
    <cellStyle name="40% - Akzent1 20 3 2 2" xfId="1046" xr:uid="{00000000-0005-0000-0000-000012040000}"/>
    <cellStyle name="40% - Akzent1 20 3 3" xfId="1047" xr:uid="{00000000-0005-0000-0000-000013040000}"/>
    <cellStyle name="40% - Akzent1 20 4" xfId="1048" xr:uid="{00000000-0005-0000-0000-000014040000}"/>
    <cellStyle name="40% - Akzent1 20 4 2" xfId="1049" xr:uid="{00000000-0005-0000-0000-000015040000}"/>
    <cellStyle name="40% - Akzent1 20 4 2 2" xfId="1050" xr:uid="{00000000-0005-0000-0000-000016040000}"/>
    <cellStyle name="40% - Akzent1 20 4 3" xfId="1051" xr:uid="{00000000-0005-0000-0000-000017040000}"/>
    <cellStyle name="40% - Akzent1 22 2" xfId="1052" xr:uid="{00000000-0005-0000-0000-000018040000}"/>
    <cellStyle name="40% - Akzent1 22 2 2" xfId="1053" xr:uid="{00000000-0005-0000-0000-000019040000}"/>
    <cellStyle name="40% - Akzent1 22 2 2 2" xfId="1054" xr:uid="{00000000-0005-0000-0000-00001A040000}"/>
    <cellStyle name="40% - Akzent1 22 2 3" xfId="1055" xr:uid="{00000000-0005-0000-0000-00001B040000}"/>
    <cellStyle name="40% - Akzent1 24" xfId="1056" xr:uid="{00000000-0005-0000-0000-00001C040000}"/>
    <cellStyle name="40% - Akzent1 24 2" xfId="1057" xr:uid="{00000000-0005-0000-0000-00001D040000}"/>
    <cellStyle name="40% - Akzent1 24 2 2" xfId="1058" xr:uid="{00000000-0005-0000-0000-00001E040000}"/>
    <cellStyle name="40% - Akzent1 24 3" xfId="1059" xr:uid="{00000000-0005-0000-0000-00001F040000}"/>
    <cellStyle name="40% - Akzent1 25 2" xfId="1060" xr:uid="{00000000-0005-0000-0000-000020040000}"/>
    <cellStyle name="40% - Akzent1 25 2 2" xfId="1061" xr:uid="{00000000-0005-0000-0000-000021040000}"/>
    <cellStyle name="40% - Akzent1 25 2 2 2" xfId="1062" xr:uid="{00000000-0005-0000-0000-000022040000}"/>
    <cellStyle name="40% - Akzent1 25 2 3" xfId="1063" xr:uid="{00000000-0005-0000-0000-000023040000}"/>
    <cellStyle name="40% - Akzent1 25 3" xfId="1064" xr:uid="{00000000-0005-0000-0000-000024040000}"/>
    <cellStyle name="40% - Akzent1 25 3 2" xfId="1065" xr:uid="{00000000-0005-0000-0000-000025040000}"/>
    <cellStyle name="40% - Akzent1 25 3 2 2" xfId="1066" xr:uid="{00000000-0005-0000-0000-000026040000}"/>
    <cellStyle name="40% - Akzent1 25 3 3" xfId="1067" xr:uid="{00000000-0005-0000-0000-000027040000}"/>
    <cellStyle name="40% - Akzent1 26" xfId="1068" xr:uid="{00000000-0005-0000-0000-000028040000}"/>
    <cellStyle name="40% - Akzent1 26 2" xfId="1069" xr:uid="{00000000-0005-0000-0000-000029040000}"/>
    <cellStyle name="40% - Akzent1 26 2 2" xfId="1070" xr:uid="{00000000-0005-0000-0000-00002A040000}"/>
    <cellStyle name="40% - Akzent1 26 3" xfId="1071" xr:uid="{00000000-0005-0000-0000-00002B040000}"/>
    <cellStyle name="40% - Akzent1 3" xfId="1072" xr:uid="{00000000-0005-0000-0000-00002C040000}"/>
    <cellStyle name="40% - Akzent1 3 2" xfId="1073" xr:uid="{00000000-0005-0000-0000-00002D040000}"/>
    <cellStyle name="40% - Akzent1 3 2 2" xfId="1074" xr:uid="{00000000-0005-0000-0000-00002E040000}"/>
    <cellStyle name="40% - Akzent1 3 2 3" xfId="1075" xr:uid="{00000000-0005-0000-0000-00002F040000}"/>
    <cellStyle name="40% - Akzent1 3 3" xfId="1076" xr:uid="{00000000-0005-0000-0000-000030040000}"/>
    <cellStyle name="40% - Akzent1 3 3 2" xfId="1077" xr:uid="{00000000-0005-0000-0000-000031040000}"/>
    <cellStyle name="40% - Akzent1 3 4" xfId="1078" xr:uid="{00000000-0005-0000-0000-000032040000}"/>
    <cellStyle name="40% - Akzent1 3 5" xfId="1079" xr:uid="{00000000-0005-0000-0000-000033040000}"/>
    <cellStyle name="40% - Akzent1 3 6" xfId="1080" xr:uid="{00000000-0005-0000-0000-000034040000}"/>
    <cellStyle name="40% - Akzent1 3 7" xfId="1081" xr:uid="{00000000-0005-0000-0000-000035040000}"/>
    <cellStyle name="40% - Akzent1 3 8" xfId="1082" xr:uid="{00000000-0005-0000-0000-000036040000}"/>
    <cellStyle name="40% - Akzent1 3 9" xfId="1083" xr:uid="{00000000-0005-0000-0000-000037040000}"/>
    <cellStyle name="40% - Akzent1 4" xfId="1084" xr:uid="{00000000-0005-0000-0000-000038040000}"/>
    <cellStyle name="40% - Akzent1 4 2" xfId="1085" xr:uid="{00000000-0005-0000-0000-000039040000}"/>
    <cellStyle name="40% - Akzent1 4 3" xfId="1086" xr:uid="{00000000-0005-0000-0000-00003A040000}"/>
    <cellStyle name="40% - Akzent1 4 4" xfId="1087" xr:uid="{00000000-0005-0000-0000-00003B040000}"/>
    <cellStyle name="40% - Akzent1 4 5" xfId="1088" xr:uid="{00000000-0005-0000-0000-00003C040000}"/>
    <cellStyle name="40% - Akzent1 4 6" xfId="1089" xr:uid="{00000000-0005-0000-0000-00003D040000}"/>
    <cellStyle name="40% - Akzent1 4 7" xfId="1090" xr:uid="{00000000-0005-0000-0000-00003E040000}"/>
    <cellStyle name="40% - Akzent1 4 8" xfId="1091" xr:uid="{00000000-0005-0000-0000-00003F040000}"/>
    <cellStyle name="40% - Akzent1 5" xfId="1092" xr:uid="{00000000-0005-0000-0000-000040040000}"/>
    <cellStyle name="40% - Akzent1 5 2" xfId="1093" xr:uid="{00000000-0005-0000-0000-000041040000}"/>
    <cellStyle name="40% - Akzent1 5 2 2" xfId="1094" xr:uid="{00000000-0005-0000-0000-000042040000}"/>
    <cellStyle name="40% - Akzent1 5 2 3" xfId="1095" xr:uid="{00000000-0005-0000-0000-000043040000}"/>
    <cellStyle name="40% - Akzent1 5 3" xfId="1096" xr:uid="{00000000-0005-0000-0000-000044040000}"/>
    <cellStyle name="40% - Akzent1 5 4" xfId="1097" xr:uid="{00000000-0005-0000-0000-000045040000}"/>
    <cellStyle name="40% - Akzent1 6" xfId="1098" xr:uid="{00000000-0005-0000-0000-000046040000}"/>
    <cellStyle name="40% - Akzent1 6 2" xfId="1099" xr:uid="{00000000-0005-0000-0000-000047040000}"/>
    <cellStyle name="40% - Akzent1 6 2 2" xfId="1100" xr:uid="{00000000-0005-0000-0000-000048040000}"/>
    <cellStyle name="40% - Akzent1 6 3" xfId="1101" xr:uid="{00000000-0005-0000-0000-000049040000}"/>
    <cellStyle name="40% - Akzent1 7" xfId="1102" xr:uid="{00000000-0005-0000-0000-00004A040000}"/>
    <cellStyle name="40% - Akzent1 7 2" xfId="1103" xr:uid="{00000000-0005-0000-0000-00004B040000}"/>
    <cellStyle name="40% - Akzent1 7 2 2" xfId="1104" xr:uid="{00000000-0005-0000-0000-00004C040000}"/>
    <cellStyle name="40% - Akzent1 7 3" xfId="1105" xr:uid="{00000000-0005-0000-0000-00004D040000}"/>
    <cellStyle name="40% - Akzent1 8" xfId="1106" xr:uid="{00000000-0005-0000-0000-00004E040000}"/>
    <cellStyle name="40% - Akzent1 8 2" xfId="1107" xr:uid="{00000000-0005-0000-0000-00004F040000}"/>
    <cellStyle name="40% - Akzent1 8 3" xfId="1108" xr:uid="{00000000-0005-0000-0000-000050040000}"/>
    <cellStyle name="40% - Akzent1 9" xfId="1109" xr:uid="{00000000-0005-0000-0000-000051040000}"/>
    <cellStyle name="40% - Akzent1 9 2" xfId="1110" xr:uid="{00000000-0005-0000-0000-000052040000}"/>
    <cellStyle name="40% - Akzent2 10" xfId="1111" xr:uid="{00000000-0005-0000-0000-000053040000}"/>
    <cellStyle name="40% - Akzent2 10 2" xfId="1112" xr:uid="{00000000-0005-0000-0000-000054040000}"/>
    <cellStyle name="40% - Akzent2 10 2 2" xfId="1113" xr:uid="{00000000-0005-0000-0000-000055040000}"/>
    <cellStyle name="40% - Akzent2 10 3" xfId="1114" xr:uid="{00000000-0005-0000-0000-000056040000}"/>
    <cellStyle name="40% - Akzent2 10 4" xfId="1115" xr:uid="{00000000-0005-0000-0000-000057040000}"/>
    <cellStyle name="40% - Akzent2 10 5" xfId="1116" xr:uid="{00000000-0005-0000-0000-000058040000}"/>
    <cellStyle name="40% - Akzent2 11" xfId="1117" xr:uid="{00000000-0005-0000-0000-000059040000}"/>
    <cellStyle name="40% - Akzent2 11 2" xfId="1118" xr:uid="{00000000-0005-0000-0000-00005A040000}"/>
    <cellStyle name="40% - Akzent2 11 2 2" xfId="1119" xr:uid="{00000000-0005-0000-0000-00005B040000}"/>
    <cellStyle name="40% - Akzent2 11 3" xfId="1120" xr:uid="{00000000-0005-0000-0000-00005C040000}"/>
    <cellStyle name="40% - Akzent2 11 4" xfId="1121" xr:uid="{00000000-0005-0000-0000-00005D040000}"/>
    <cellStyle name="40% - Akzent2 11 5" xfId="1122" xr:uid="{00000000-0005-0000-0000-00005E040000}"/>
    <cellStyle name="40% - Akzent2 12" xfId="1123" xr:uid="{00000000-0005-0000-0000-00005F040000}"/>
    <cellStyle name="40% - Akzent2 12 2" xfId="1124" xr:uid="{00000000-0005-0000-0000-000060040000}"/>
    <cellStyle name="40% - Akzent2 12 3" xfId="1125" xr:uid="{00000000-0005-0000-0000-000061040000}"/>
    <cellStyle name="40% - Akzent2 13" xfId="1126" xr:uid="{00000000-0005-0000-0000-000062040000}"/>
    <cellStyle name="40% - Akzent2 13 2" xfId="1127" xr:uid="{00000000-0005-0000-0000-000063040000}"/>
    <cellStyle name="40% - Akzent2 13 3" xfId="1128" xr:uid="{00000000-0005-0000-0000-000064040000}"/>
    <cellStyle name="40% - Akzent2 14" xfId="1129" xr:uid="{00000000-0005-0000-0000-000065040000}"/>
    <cellStyle name="40% - Akzent2 14 2" xfId="1130" xr:uid="{00000000-0005-0000-0000-000066040000}"/>
    <cellStyle name="40% - Akzent2 14 3" xfId="1131" xr:uid="{00000000-0005-0000-0000-000067040000}"/>
    <cellStyle name="40% - Akzent2 15" xfId="1132" xr:uid="{00000000-0005-0000-0000-000068040000}"/>
    <cellStyle name="40% - Akzent2 15 2" xfId="1133" xr:uid="{00000000-0005-0000-0000-000069040000}"/>
    <cellStyle name="40% - Akzent2 15 3" xfId="1134" xr:uid="{00000000-0005-0000-0000-00006A040000}"/>
    <cellStyle name="40% - Akzent2 16" xfId="1135" xr:uid="{00000000-0005-0000-0000-00006B040000}"/>
    <cellStyle name="40% - Akzent2 16 2" xfId="1136" xr:uid="{00000000-0005-0000-0000-00006C040000}"/>
    <cellStyle name="40% - Akzent2 16 3" xfId="1137" xr:uid="{00000000-0005-0000-0000-00006D040000}"/>
    <cellStyle name="40% - Akzent2 2" xfId="1138" xr:uid="{00000000-0005-0000-0000-00006E040000}"/>
    <cellStyle name="40% - Akzent2 2 10" xfId="1139" xr:uid="{00000000-0005-0000-0000-00006F040000}"/>
    <cellStyle name="40% - Akzent2 2 11" xfId="1140" xr:uid="{00000000-0005-0000-0000-000070040000}"/>
    <cellStyle name="40% - Akzent2 2 12" xfId="1141" xr:uid="{00000000-0005-0000-0000-000071040000}"/>
    <cellStyle name="40% - Akzent2 2 13" xfId="1142" xr:uid="{00000000-0005-0000-0000-000072040000}"/>
    <cellStyle name="40% - Akzent2 2 14" xfId="1143" xr:uid="{00000000-0005-0000-0000-000073040000}"/>
    <cellStyle name="40% - Akzent2 2 15" xfId="1144" xr:uid="{00000000-0005-0000-0000-000074040000}"/>
    <cellStyle name="40% - Akzent2 2 16" xfId="1145" xr:uid="{00000000-0005-0000-0000-000075040000}"/>
    <cellStyle name="40% - Akzent2 2 17" xfId="1146" xr:uid="{00000000-0005-0000-0000-000076040000}"/>
    <cellStyle name="40% - Akzent2 2 18" xfId="1147" xr:uid="{00000000-0005-0000-0000-000077040000}"/>
    <cellStyle name="40% - Akzent2 2 19" xfId="1148" xr:uid="{00000000-0005-0000-0000-000078040000}"/>
    <cellStyle name="40% - Akzent2 2 2" xfId="1149" xr:uid="{00000000-0005-0000-0000-000079040000}"/>
    <cellStyle name="40% - Akzent2 2 20" xfId="1150" xr:uid="{00000000-0005-0000-0000-00007A040000}"/>
    <cellStyle name="40% - Akzent2 2 21" xfId="1151" xr:uid="{00000000-0005-0000-0000-00007B040000}"/>
    <cellStyle name="40% - Akzent2 2 22" xfId="1152" xr:uid="{00000000-0005-0000-0000-00007C040000}"/>
    <cellStyle name="40% - Akzent2 2 23" xfId="1153" xr:uid="{00000000-0005-0000-0000-00007D040000}"/>
    <cellStyle name="40% - Akzent2 2 24" xfId="1154" xr:uid="{00000000-0005-0000-0000-00007E040000}"/>
    <cellStyle name="40% - Akzent2 2 25" xfId="1155" xr:uid="{00000000-0005-0000-0000-00007F040000}"/>
    <cellStyle name="40% - Akzent2 2 26" xfId="1156" xr:uid="{00000000-0005-0000-0000-000080040000}"/>
    <cellStyle name="40% - Akzent2 2 27" xfId="1157" xr:uid="{00000000-0005-0000-0000-000081040000}"/>
    <cellStyle name="40% - Akzent2 2 28" xfId="1158" xr:uid="{00000000-0005-0000-0000-000082040000}"/>
    <cellStyle name="40% - Akzent2 2 29" xfId="1159" xr:uid="{00000000-0005-0000-0000-000083040000}"/>
    <cellStyle name="40% - Akzent2 2 3" xfId="1160" xr:uid="{00000000-0005-0000-0000-000084040000}"/>
    <cellStyle name="40% - Akzent2 2 30" xfId="1161" xr:uid="{00000000-0005-0000-0000-000085040000}"/>
    <cellStyle name="40% - Akzent2 2 31" xfId="1162" xr:uid="{00000000-0005-0000-0000-000086040000}"/>
    <cellStyle name="40% - Akzent2 2 32" xfId="1163" xr:uid="{00000000-0005-0000-0000-000087040000}"/>
    <cellStyle name="40% - Akzent2 2 33" xfId="1164" xr:uid="{00000000-0005-0000-0000-000088040000}"/>
    <cellStyle name="40% - Akzent2 2 34" xfId="1165" xr:uid="{00000000-0005-0000-0000-000089040000}"/>
    <cellStyle name="40% - Akzent2 2 35" xfId="1166" xr:uid="{00000000-0005-0000-0000-00008A040000}"/>
    <cellStyle name="40% - Akzent2 2 36" xfId="1167" xr:uid="{00000000-0005-0000-0000-00008B040000}"/>
    <cellStyle name="40% - Akzent2 2 37" xfId="1168" xr:uid="{00000000-0005-0000-0000-00008C040000}"/>
    <cellStyle name="40% - Akzent2 2 38" xfId="1169" xr:uid="{00000000-0005-0000-0000-00008D040000}"/>
    <cellStyle name="40% - Akzent2 2 39" xfId="1170" xr:uid="{00000000-0005-0000-0000-00008E040000}"/>
    <cellStyle name="40% - Akzent2 2 4" xfId="1171" xr:uid="{00000000-0005-0000-0000-00008F040000}"/>
    <cellStyle name="40% - Akzent2 2 5" xfId="1172" xr:uid="{00000000-0005-0000-0000-000090040000}"/>
    <cellStyle name="40% - Akzent2 2 6" xfId="1173" xr:uid="{00000000-0005-0000-0000-000091040000}"/>
    <cellStyle name="40% - Akzent2 2 7" xfId="1174" xr:uid="{00000000-0005-0000-0000-000092040000}"/>
    <cellStyle name="40% - Akzent2 2 8" xfId="1175" xr:uid="{00000000-0005-0000-0000-000093040000}"/>
    <cellStyle name="40% - Akzent2 2 9" xfId="1176" xr:uid="{00000000-0005-0000-0000-000094040000}"/>
    <cellStyle name="40% - Akzent2 3" xfId="1177" xr:uid="{00000000-0005-0000-0000-000095040000}"/>
    <cellStyle name="40% - Akzent2 3 10" xfId="1178" xr:uid="{00000000-0005-0000-0000-000096040000}"/>
    <cellStyle name="40% - Akzent2 3 11" xfId="1179" xr:uid="{00000000-0005-0000-0000-000097040000}"/>
    <cellStyle name="40% - Akzent2 3 12" xfId="1180" xr:uid="{00000000-0005-0000-0000-000098040000}"/>
    <cellStyle name="40% - Akzent2 3 13" xfId="1181" xr:uid="{00000000-0005-0000-0000-000099040000}"/>
    <cellStyle name="40% - Akzent2 3 14" xfId="1182" xr:uid="{00000000-0005-0000-0000-00009A040000}"/>
    <cellStyle name="40% - Akzent2 3 15" xfId="1183" xr:uid="{00000000-0005-0000-0000-00009B040000}"/>
    <cellStyle name="40% - Akzent2 3 16" xfId="1184" xr:uid="{00000000-0005-0000-0000-00009C040000}"/>
    <cellStyle name="40% - Akzent2 3 17" xfId="1185" xr:uid="{00000000-0005-0000-0000-00009D040000}"/>
    <cellStyle name="40% - Akzent2 3 18" xfId="1186" xr:uid="{00000000-0005-0000-0000-00009E040000}"/>
    <cellStyle name="40% - Akzent2 3 19" xfId="1187" xr:uid="{00000000-0005-0000-0000-00009F040000}"/>
    <cellStyle name="40% - Akzent2 3 2" xfId="1188" xr:uid="{00000000-0005-0000-0000-0000A0040000}"/>
    <cellStyle name="40% - Akzent2 3 2 2" xfId="1189" xr:uid="{00000000-0005-0000-0000-0000A1040000}"/>
    <cellStyle name="40% - Akzent2 3 20" xfId="1190" xr:uid="{00000000-0005-0000-0000-0000A2040000}"/>
    <cellStyle name="40% - Akzent2 3 21" xfId="1191" xr:uid="{00000000-0005-0000-0000-0000A3040000}"/>
    <cellStyle name="40% - Akzent2 3 22" xfId="1192" xr:uid="{00000000-0005-0000-0000-0000A4040000}"/>
    <cellStyle name="40% - Akzent2 3 23" xfId="1193" xr:uid="{00000000-0005-0000-0000-0000A5040000}"/>
    <cellStyle name="40% - Akzent2 3 3" xfId="1194" xr:uid="{00000000-0005-0000-0000-0000A6040000}"/>
    <cellStyle name="40% - Akzent2 3 3 2" xfId="1195" xr:uid="{00000000-0005-0000-0000-0000A7040000}"/>
    <cellStyle name="40% - Akzent2 3 4" xfId="1196" xr:uid="{00000000-0005-0000-0000-0000A8040000}"/>
    <cellStyle name="40% - Akzent2 3 4 2" xfId="1197" xr:uid="{00000000-0005-0000-0000-0000A9040000}"/>
    <cellStyle name="40% - Akzent2 3 5" xfId="1198" xr:uid="{00000000-0005-0000-0000-0000AA040000}"/>
    <cellStyle name="40% - Akzent2 3 5 2" xfId="1199" xr:uid="{00000000-0005-0000-0000-0000AB040000}"/>
    <cellStyle name="40% - Akzent2 3 6" xfId="1200" xr:uid="{00000000-0005-0000-0000-0000AC040000}"/>
    <cellStyle name="40% - Akzent2 3 6 2" xfId="1201" xr:uid="{00000000-0005-0000-0000-0000AD040000}"/>
    <cellStyle name="40% - Akzent2 3 7" xfId="1202" xr:uid="{00000000-0005-0000-0000-0000AE040000}"/>
    <cellStyle name="40% - Akzent2 3 7 2" xfId="1203" xr:uid="{00000000-0005-0000-0000-0000AF040000}"/>
    <cellStyle name="40% - Akzent2 3 8" xfId="1204" xr:uid="{00000000-0005-0000-0000-0000B0040000}"/>
    <cellStyle name="40% - Akzent2 3 8 2" xfId="1205" xr:uid="{00000000-0005-0000-0000-0000B1040000}"/>
    <cellStyle name="40% - Akzent2 3 9" xfId="1206" xr:uid="{00000000-0005-0000-0000-0000B2040000}"/>
    <cellStyle name="40% - Akzent2 4" xfId="1207" xr:uid="{00000000-0005-0000-0000-0000B3040000}"/>
    <cellStyle name="40% - Akzent2 4 10" xfId="1208" xr:uid="{00000000-0005-0000-0000-0000B4040000}"/>
    <cellStyle name="40% - Akzent2 4 2" xfId="1209" xr:uid="{00000000-0005-0000-0000-0000B5040000}"/>
    <cellStyle name="40% - Akzent2 4 2 2" xfId="1210" xr:uid="{00000000-0005-0000-0000-0000B6040000}"/>
    <cellStyle name="40% - Akzent2 4 3" xfId="1211" xr:uid="{00000000-0005-0000-0000-0000B7040000}"/>
    <cellStyle name="40% - Akzent2 4 3 2" xfId="1212" xr:uid="{00000000-0005-0000-0000-0000B8040000}"/>
    <cellStyle name="40% - Akzent2 4 4" xfId="1213" xr:uid="{00000000-0005-0000-0000-0000B9040000}"/>
    <cellStyle name="40% - Akzent2 4 5" xfId="1214" xr:uid="{00000000-0005-0000-0000-0000BA040000}"/>
    <cellStyle name="40% - Akzent2 4 6" xfId="1215" xr:uid="{00000000-0005-0000-0000-0000BB040000}"/>
    <cellStyle name="40% - Akzent2 4 7" xfId="1216" xr:uid="{00000000-0005-0000-0000-0000BC040000}"/>
    <cellStyle name="40% - Akzent2 4 8" xfId="1217" xr:uid="{00000000-0005-0000-0000-0000BD040000}"/>
    <cellStyle name="40% - Akzent2 4 9" xfId="1218" xr:uid="{00000000-0005-0000-0000-0000BE040000}"/>
    <cellStyle name="40% - Akzent2 5" xfId="1219" xr:uid="{00000000-0005-0000-0000-0000BF040000}"/>
    <cellStyle name="40% - Akzent2 5 2" xfId="1220" xr:uid="{00000000-0005-0000-0000-0000C0040000}"/>
    <cellStyle name="40% - Akzent2 5 2 2" xfId="1221" xr:uid="{00000000-0005-0000-0000-0000C1040000}"/>
    <cellStyle name="40% - Akzent2 5 3" xfId="1222" xr:uid="{00000000-0005-0000-0000-0000C2040000}"/>
    <cellStyle name="40% - Akzent2 5 4" xfId="1223" xr:uid="{00000000-0005-0000-0000-0000C3040000}"/>
    <cellStyle name="40% - Akzent2 5 5" xfId="1224" xr:uid="{00000000-0005-0000-0000-0000C4040000}"/>
    <cellStyle name="40% - Akzent2 6" xfId="1225" xr:uid="{00000000-0005-0000-0000-0000C5040000}"/>
    <cellStyle name="40% - Akzent2 6 2" xfId="1226" xr:uid="{00000000-0005-0000-0000-0000C6040000}"/>
    <cellStyle name="40% - Akzent2 6 2 2" xfId="1227" xr:uid="{00000000-0005-0000-0000-0000C7040000}"/>
    <cellStyle name="40% - Akzent2 6 3" xfId="1228" xr:uid="{00000000-0005-0000-0000-0000C8040000}"/>
    <cellStyle name="40% - Akzent2 6 4" xfId="1229" xr:uid="{00000000-0005-0000-0000-0000C9040000}"/>
    <cellStyle name="40% - Akzent2 6 5" xfId="1230" xr:uid="{00000000-0005-0000-0000-0000CA040000}"/>
    <cellStyle name="40% - Akzent2 7" xfId="1231" xr:uid="{00000000-0005-0000-0000-0000CB040000}"/>
    <cellStyle name="40% - Akzent2 7 2" xfId="1232" xr:uid="{00000000-0005-0000-0000-0000CC040000}"/>
    <cellStyle name="40% - Akzent2 7 2 2" xfId="1233" xr:uid="{00000000-0005-0000-0000-0000CD040000}"/>
    <cellStyle name="40% - Akzent2 7 3" xfId="1234" xr:uid="{00000000-0005-0000-0000-0000CE040000}"/>
    <cellStyle name="40% - Akzent2 7 4" xfId="1235" xr:uid="{00000000-0005-0000-0000-0000CF040000}"/>
    <cellStyle name="40% - Akzent2 7 5" xfId="1236" xr:uid="{00000000-0005-0000-0000-0000D0040000}"/>
    <cellStyle name="40% - Akzent2 8" xfId="1237" xr:uid="{00000000-0005-0000-0000-0000D1040000}"/>
    <cellStyle name="40% - Akzent2 8 2" xfId="1238" xr:uid="{00000000-0005-0000-0000-0000D2040000}"/>
    <cellStyle name="40% - Akzent2 8 2 2" xfId="1239" xr:uid="{00000000-0005-0000-0000-0000D3040000}"/>
    <cellStyle name="40% - Akzent2 8 3" xfId="1240" xr:uid="{00000000-0005-0000-0000-0000D4040000}"/>
    <cellStyle name="40% - Akzent2 8 4" xfId="1241" xr:uid="{00000000-0005-0000-0000-0000D5040000}"/>
    <cellStyle name="40% - Akzent2 8 5" xfId="1242" xr:uid="{00000000-0005-0000-0000-0000D6040000}"/>
    <cellStyle name="40% - Akzent2 9" xfId="1243" xr:uid="{00000000-0005-0000-0000-0000D7040000}"/>
    <cellStyle name="40% - Akzent2 9 2" xfId="1244" xr:uid="{00000000-0005-0000-0000-0000D8040000}"/>
    <cellStyle name="40% - Akzent2 9 2 2" xfId="1245" xr:uid="{00000000-0005-0000-0000-0000D9040000}"/>
    <cellStyle name="40% - Akzent2 9 3" xfId="1246" xr:uid="{00000000-0005-0000-0000-0000DA040000}"/>
    <cellStyle name="40% - Akzent2 9 4" xfId="1247" xr:uid="{00000000-0005-0000-0000-0000DB040000}"/>
    <cellStyle name="40% - Akzent2 9 5" xfId="1248" xr:uid="{00000000-0005-0000-0000-0000DC040000}"/>
    <cellStyle name="40% - Akzent3 10" xfId="1249" xr:uid="{00000000-0005-0000-0000-0000DD040000}"/>
    <cellStyle name="40% - Akzent3 10 2" xfId="1250" xr:uid="{00000000-0005-0000-0000-0000DE040000}"/>
    <cellStyle name="40% - Akzent3 10 2 2" xfId="1251" xr:uid="{00000000-0005-0000-0000-0000DF040000}"/>
    <cellStyle name="40% - Akzent3 10 3" xfId="1252" xr:uid="{00000000-0005-0000-0000-0000E0040000}"/>
    <cellStyle name="40% - Akzent3 10 4" xfId="1253" xr:uid="{00000000-0005-0000-0000-0000E1040000}"/>
    <cellStyle name="40% - Akzent3 10 5" xfId="1254" xr:uid="{00000000-0005-0000-0000-0000E2040000}"/>
    <cellStyle name="40% - Akzent3 11" xfId="1255" xr:uid="{00000000-0005-0000-0000-0000E3040000}"/>
    <cellStyle name="40% - Akzent3 11 2" xfId="1256" xr:uid="{00000000-0005-0000-0000-0000E4040000}"/>
    <cellStyle name="40% - Akzent3 11 2 2" xfId="1257" xr:uid="{00000000-0005-0000-0000-0000E5040000}"/>
    <cellStyle name="40% - Akzent3 11 3" xfId="1258" xr:uid="{00000000-0005-0000-0000-0000E6040000}"/>
    <cellStyle name="40% - Akzent3 11 4" xfId="1259" xr:uid="{00000000-0005-0000-0000-0000E7040000}"/>
    <cellStyle name="40% - Akzent3 11 5" xfId="1260" xr:uid="{00000000-0005-0000-0000-0000E8040000}"/>
    <cellStyle name="40% - Akzent3 12" xfId="1261" xr:uid="{00000000-0005-0000-0000-0000E9040000}"/>
    <cellStyle name="40% - Akzent3 12 2" xfId="1262" xr:uid="{00000000-0005-0000-0000-0000EA040000}"/>
    <cellStyle name="40% - Akzent3 12 3" xfId="1263" xr:uid="{00000000-0005-0000-0000-0000EB040000}"/>
    <cellStyle name="40% - Akzent3 13" xfId="1264" xr:uid="{00000000-0005-0000-0000-0000EC040000}"/>
    <cellStyle name="40% - Akzent3 13 2" xfId="1265" xr:uid="{00000000-0005-0000-0000-0000ED040000}"/>
    <cellStyle name="40% - Akzent3 13 3" xfId="1266" xr:uid="{00000000-0005-0000-0000-0000EE040000}"/>
    <cellStyle name="40% - Akzent3 14" xfId="1267" xr:uid="{00000000-0005-0000-0000-0000EF040000}"/>
    <cellStyle name="40% - Akzent3 14 2" xfId="1268" xr:uid="{00000000-0005-0000-0000-0000F0040000}"/>
    <cellStyle name="40% - Akzent3 14 3" xfId="1269" xr:uid="{00000000-0005-0000-0000-0000F1040000}"/>
    <cellStyle name="40% - Akzent3 15" xfId="1270" xr:uid="{00000000-0005-0000-0000-0000F2040000}"/>
    <cellStyle name="40% - Akzent3 15 2" xfId="1271" xr:uid="{00000000-0005-0000-0000-0000F3040000}"/>
    <cellStyle name="40% - Akzent3 15 3" xfId="1272" xr:uid="{00000000-0005-0000-0000-0000F4040000}"/>
    <cellStyle name="40% - Akzent3 16" xfId="1273" xr:uid="{00000000-0005-0000-0000-0000F5040000}"/>
    <cellStyle name="40% - Akzent3 16 2" xfId="1274" xr:uid="{00000000-0005-0000-0000-0000F6040000}"/>
    <cellStyle name="40% - Akzent3 16 3" xfId="1275" xr:uid="{00000000-0005-0000-0000-0000F7040000}"/>
    <cellStyle name="40% - Akzent3 2" xfId="1276" xr:uid="{00000000-0005-0000-0000-0000F8040000}"/>
    <cellStyle name="40% - Akzent3 2 10" xfId="1277" xr:uid="{00000000-0005-0000-0000-0000F9040000}"/>
    <cellStyle name="40% - Akzent3 2 11" xfId="1278" xr:uid="{00000000-0005-0000-0000-0000FA040000}"/>
    <cellStyle name="40% - Akzent3 2 12" xfId="1279" xr:uid="{00000000-0005-0000-0000-0000FB040000}"/>
    <cellStyle name="40% - Akzent3 2 13" xfId="1280" xr:uid="{00000000-0005-0000-0000-0000FC040000}"/>
    <cellStyle name="40% - Akzent3 2 14" xfId="1281" xr:uid="{00000000-0005-0000-0000-0000FD040000}"/>
    <cellStyle name="40% - Akzent3 2 15" xfId="1282" xr:uid="{00000000-0005-0000-0000-0000FE040000}"/>
    <cellStyle name="40% - Akzent3 2 16" xfId="1283" xr:uid="{00000000-0005-0000-0000-0000FF040000}"/>
    <cellStyle name="40% - Akzent3 2 17" xfId="1284" xr:uid="{00000000-0005-0000-0000-000000050000}"/>
    <cellStyle name="40% - Akzent3 2 18" xfId="1285" xr:uid="{00000000-0005-0000-0000-000001050000}"/>
    <cellStyle name="40% - Akzent3 2 19" xfId="1286" xr:uid="{00000000-0005-0000-0000-000002050000}"/>
    <cellStyle name="40% - Akzent3 2 2" xfId="1287" xr:uid="{00000000-0005-0000-0000-000003050000}"/>
    <cellStyle name="40% - Akzent3 2 20" xfId="1288" xr:uid="{00000000-0005-0000-0000-000004050000}"/>
    <cellStyle name="40% - Akzent3 2 21" xfId="1289" xr:uid="{00000000-0005-0000-0000-000005050000}"/>
    <cellStyle name="40% - Akzent3 2 22" xfId="1290" xr:uid="{00000000-0005-0000-0000-000006050000}"/>
    <cellStyle name="40% - Akzent3 2 23" xfId="1291" xr:uid="{00000000-0005-0000-0000-000007050000}"/>
    <cellStyle name="40% - Akzent3 2 24" xfId="1292" xr:uid="{00000000-0005-0000-0000-000008050000}"/>
    <cellStyle name="40% - Akzent3 2 25" xfId="1293" xr:uid="{00000000-0005-0000-0000-000009050000}"/>
    <cellStyle name="40% - Akzent3 2 26" xfId="1294" xr:uid="{00000000-0005-0000-0000-00000A050000}"/>
    <cellStyle name="40% - Akzent3 2 27" xfId="1295" xr:uid="{00000000-0005-0000-0000-00000B050000}"/>
    <cellStyle name="40% - Akzent3 2 28" xfId="1296" xr:uid="{00000000-0005-0000-0000-00000C050000}"/>
    <cellStyle name="40% - Akzent3 2 29" xfId="1297" xr:uid="{00000000-0005-0000-0000-00000D050000}"/>
    <cellStyle name="40% - Akzent3 2 3" xfId="1298" xr:uid="{00000000-0005-0000-0000-00000E050000}"/>
    <cellStyle name="40% - Akzent3 2 30" xfId="1299" xr:uid="{00000000-0005-0000-0000-00000F050000}"/>
    <cellStyle name="40% - Akzent3 2 31" xfId="1300" xr:uid="{00000000-0005-0000-0000-000010050000}"/>
    <cellStyle name="40% - Akzent3 2 32" xfId="1301" xr:uid="{00000000-0005-0000-0000-000011050000}"/>
    <cellStyle name="40% - Akzent3 2 33" xfId="1302" xr:uid="{00000000-0005-0000-0000-000012050000}"/>
    <cellStyle name="40% - Akzent3 2 34" xfId="1303" xr:uid="{00000000-0005-0000-0000-000013050000}"/>
    <cellStyle name="40% - Akzent3 2 35" xfId="1304" xr:uid="{00000000-0005-0000-0000-000014050000}"/>
    <cellStyle name="40% - Akzent3 2 36" xfId="1305" xr:uid="{00000000-0005-0000-0000-000015050000}"/>
    <cellStyle name="40% - Akzent3 2 37" xfId="1306" xr:uid="{00000000-0005-0000-0000-000016050000}"/>
    <cellStyle name="40% - Akzent3 2 38" xfId="1307" xr:uid="{00000000-0005-0000-0000-000017050000}"/>
    <cellStyle name="40% - Akzent3 2 39" xfId="1308" xr:uid="{00000000-0005-0000-0000-000018050000}"/>
    <cellStyle name="40% - Akzent3 2 4" xfId="1309" xr:uid="{00000000-0005-0000-0000-000019050000}"/>
    <cellStyle name="40% - Akzent3 2 5" xfId="1310" xr:uid="{00000000-0005-0000-0000-00001A050000}"/>
    <cellStyle name="40% - Akzent3 2 6" xfId="1311" xr:uid="{00000000-0005-0000-0000-00001B050000}"/>
    <cellStyle name="40% - Akzent3 2 7" xfId="1312" xr:uid="{00000000-0005-0000-0000-00001C050000}"/>
    <cellStyle name="40% - Akzent3 2 8" xfId="1313" xr:uid="{00000000-0005-0000-0000-00001D050000}"/>
    <cellStyle name="40% - Akzent3 2 9" xfId="1314" xr:uid="{00000000-0005-0000-0000-00001E050000}"/>
    <cellStyle name="40% - Akzent3 3" xfId="1315" xr:uid="{00000000-0005-0000-0000-00001F050000}"/>
    <cellStyle name="40% - Akzent3 3 10" xfId="1316" xr:uid="{00000000-0005-0000-0000-000020050000}"/>
    <cellStyle name="40% - Akzent3 3 11" xfId="1317" xr:uid="{00000000-0005-0000-0000-000021050000}"/>
    <cellStyle name="40% - Akzent3 3 12" xfId="1318" xr:uid="{00000000-0005-0000-0000-000022050000}"/>
    <cellStyle name="40% - Akzent3 3 13" xfId="1319" xr:uid="{00000000-0005-0000-0000-000023050000}"/>
    <cellStyle name="40% - Akzent3 3 14" xfId="1320" xr:uid="{00000000-0005-0000-0000-000024050000}"/>
    <cellStyle name="40% - Akzent3 3 15" xfId="1321" xr:uid="{00000000-0005-0000-0000-000025050000}"/>
    <cellStyle name="40% - Akzent3 3 16" xfId="1322" xr:uid="{00000000-0005-0000-0000-000026050000}"/>
    <cellStyle name="40% - Akzent3 3 17" xfId="1323" xr:uid="{00000000-0005-0000-0000-000027050000}"/>
    <cellStyle name="40% - Akzent3 3 18" xfId="1324" xr:uid="{00000000-0005-0000-0000-000028050000}"/>
    <cellStyle name="40% - Akzent3 3 19" xfId="1325" xr:uid="{00000000-0005-0000-0000-000029050000}"/>
    <cellStyle name="40% - Akzent3 3 2" xfId="1326" xr:uid="{00000000-0005-0000-0000-00002A050000}"/>
    <cellStyle name="40% - Akzent3 3 2 2" xfId="1327" xr:uid="{00000000-0005-0000-0000-00002B050000}"/>
    <cellStyle name="40% - Akzent3 3 20" xfId="1328" xr:uid="{00000000-0005-0000-0000-00002C050000}"/>
    <cellStyle name="40% - Akzent3 3 21" xfId="1329" xr:uid="{00000000-0005-0000-0000-00002D050000}"/>
    <cellStyle name="40% - Akzent3 3 22" xfId="1330" xr:uid="{00000000-0005-0000-0000-00002E050000}"/>
    <cellStyle name="40% - Akzent3 3 23" xfId="1331" xr:uid="{00000000-0005-0000-0000-00002F050000}"/>
    <cellStyle name="40% - Akzent3 3 3" xfId="1332" xr:uid="{00000000-0005-0000-0000-000030050000}"/>
    <cellStyle name="40% - Akzent3 3 3 2" xfId="1333" xr:uid="{00000000-0005-0000-0000-000031050000}"/>
    <cellStyle name="40% - Akzent3 3 4" xfId="1334" xr:uid="{00000000-0005-0000-0000-000032050000}"/>
    <cellStyle name="40% - Akzent3 3 4 2" xfId="1335" xr:uid="{00000000-0005-0000-0000-000033050000}"/>
    <cellStyle name="40% - Akzent3 3 5" xfId="1336" xr:uid="{00000000-0005-0000-0000-000034050000}"/>
    <cellStyle name="40% - Akzent3 3 5 2" xfId="1337" xr:uid="{00000000-0005-0000-0000-000035050000}"/>
    <cellStyle name="40% - Akzent3 3 6" xfId="1338" xr:uid="{00000000-0005-0000-0000-000036050000}"/>
    <cellStyle name="40% - Akzent3 3 6 2" xfId="1339" xr:uid="{00000000-0005-0000-0000-000037050000}"/>
    <cellStyle name="40% - Akzent3 3 7" xfId="1340" xr:uid="{00000000-0005-0000-0000-000038050000}"/>
    <cellStyle name="40% - Akzent3 3 7 2" xfId="1341" xr:uid="{00000000-0005-0000-0000-000039050000}"/>
    <cellStyle name="40% - Akzent3 3 8" xfId="1342" xr:uid="{00000000-0005-0000-0000-00003A050000}"/>
    <cellStyle name="40% - Akzent3 3 8 2" xfId="1343" xr:uid="{00000000-0005-0000-0000-00003B050000}"/>
    <cellStyle name="40% - Akzent3 3 9" xfId="1344" xr:uid="{00000000-0005-0000-0000-00003C050000}"/>
    <cellStyle name="40% - Akzent3 4" xfId="1345" xr:uid="{00000000-0005-0000-0000-00003D050000}"/>
    <cellStyle name="40% - Akzent3 4 10" xfId="1346" xr:uid="{00000000-0005-0000-0000-00003E050000}"/>
    <cellStyle name="40% - Akzent3 4 2" xfId="1347" xr:uid="{00000000-0005-0000-0000-00003F050000}"/>
    <cellStyle name="40% - Akzent3 4 2 2" xfId="1348" xr:uid="{00000000-0005-0000-0000-000040050000}"/>
    <cellStyle name="40% - Akzent3 4 3" xfId="1349" xr:uid="{00000000-0005-0000-0000-000041050000}"/>
    <cellStyle name="40% - Akzent3 4 3 2" xfId="1350" xr:uid="{00000000-0005-0000-0000-000042050000}"/>
    <cellStyle name="40% - Akzent3 4 4" xfId="1351" xr:uid="{00000000-0005-0000-0000-000043050000}"/>
    <cellStyle name="40% - Akzent3 4 5" xfId="1352" xr:uid="{00000000-0005-0000-0000-000044050000}"/>
    <cellStyle name="40% - Akzent3 4 6" xfId="1353" xr:uid="{00000000-0005-0000-0000-000045050000}"/>
    <cellStyle name="40% - Akzent3 4 7" xfId="1354" xr:uid="{00000000-0005-0000-0000-000046050000}"/>
    <cellStyle name="40% - Akzent3 4 8" xfId="1355" xr:uid="{00000000-0005-0000-0000-000047050000}"/>
    <cellStyle name="40% - Akzent3 4 9" xfId="1356" xr:uid="{00000000-0005-0000-0000-000048050000}"/>
    <cellStyle name="40% - Akzent3 5" xfId="1357" xr:uid="{00000000-0005-0000-0000-000049050000}"/>
    <cellStyle name="40% - Akzent3 5 2" xfId="1358" xr:uid="{00000000-0005-0000-0000-00004A050000}"/>
    <cellStyle name="40% - Akzent3 5 2 2" xfId="1359" xr:uid="{00000000-0005-0000-0000-00004B050000}"/>
    <cellStyle name="40% - Akzent3 5 3" xfId="1360" xr:uid="{00000000-0005-0000-0000-00004C050000}"/>
    <cellStyle name="40% - Akzent3 5 4" xfId="1361" xr:uid="{00000000-0005-0000-0000-00004D050000}"/>
    <cellStyle name="40% - Akzent3 5 5" xfId="1362" xr:uid="{00000000-0005-0000-0000-00004E050000}"/>
    <cellStyle name="40% - Akzent3 6" xfId="1363" xr:uid="{00000000-0005-0000-0000-00004F050000}"/>
    <cellStyle name="40% - Akzent3 6 2" xfId="1364" xr:uid="{00000000-0005-0000-0000-000050050000}"/>
    <cellStyle name="40% - Akzent3 6 2 2" xfId="1365" xr:uid="{00000000-0005-0000-0000-000051050000}"/>
    <cellStyle name="40% - Akzent3 6 3" xfId="1366" xr:uid="{00000000-0005-0000-0000-000052050000}"/>
    <cellStyle name="40% - Akzent3 6 4" xfId="1367" xr:uid="{00000000-0005-0000-0000-000053050000}"/>
    <cellStyle name="40% - Akzent3 6 5" xfId="1368" xr:uid="{00000000-0005-0000-0000-000054050000}"/>
    <cellStyle name="40% - Akzent3 7" xfId="1369" xr:uid="{00000000-0005-0000-0000-000055050000}"/>
    <cellStyle name="40% - Akzent3 7 2" xfId="1370" xr:uid="{00000000-0005-0000-0000-000056050000}"/>
    <cellStyle name="40% - Akzent3 7 2 2" xfId="1371" xr:uid="{00000000-0005-0000-0000-000057050000}"/>
    <cellStyle name="40% - Akzent3 7 3" xfId="1372" xr:uid="{00000000-0005-0000-0000-000058050000}"/>
    <cellStyle name="40% - Akzent3 7 4" xfId="1373" xr:uid="{00000000-0005-0000-0000-000059050000}"/>
    <cellStyle name="40% - Akzent3 7 5" xfId="1374" xr:uid="{00000000-0005-0000-0000-00005A050000}"/>
    <cellStyle name="40% - Akzent3 8" xfId="1375" xr:uid="{00000000-0005-0000-0000-00005B050000}"/>
    <cellStyle name="40% - Akzent3 8 2" xfId="1376" xr:uid="{00000000-0005-0000-0000-00005C050000}"/>
    <cellStyle name="40% - Akzent3 8 2 2" xfId="1377" xr:uid="{00000000-0005-0000-0000-00005D050000}"/>
    <cellStyle name="40% - Akzent3 8 3" xfId="1378" xr:uid="{00000000-0005-0000-0000-00005E050000}"/>
    <cellStyle name="40% - Akzent3 8 4" xfId="1379" xr:uid="{00000000-0005-0000-0000-00005F050000}"/>
    <cellStyle name="40% - Akzent3 8 5" xfId="1380" xr:uid="{00000000-0005-0000-0000-000060050000}"/>
    <cellStyle name="40% - Akzent3 9" xfId="1381" xr:uid="{00000000-0005-0000-0000-000061050000}"/>
    <cellStyle name="40% - Akzent3 9 2" xfId="1382" xr:uid="{00000000-0005-0000-0000-000062050000}"/>
    <cellStyle name="40% - Akzent3 9 2 2" xfId="1383" xr:uid="{00000000-0005-0000-0000-000063050000}"/>
    <cellStyle name="40% - Akzent3 9 3" xfId="1384" xr:uid="{00000000-0005-0000-0000-000064050000}"/>
    <cellStyle name="40% - Akzent3 9 4" xfId="1385" xr:uid="{00000000-0005-0000-0000-000065050000}"/>
    <cellStyle name="40% - Akzent3 9 5" xfId="1386" xr:uid="{00000000-0005-0000-0000-000066050000}"/>
    <cellStyle name="40% - Akzent4 10" xfId="1387" xr:uid="{00000000-0005-0000-0000-000067050000}"/>
    <cellStyle name="40% - Akzent4 10 2" xfId="1388" xr:uid="{00000000-0005-0000-0000-000068050000}"/>
    <cellStyle name="40% - Akzent4 10 2 2" xfId="1389" xr:uid="{00000000-0005-0000-0000-000069050000}"/>
    <cellStyle name="40% - Akzent4 10 3" xfId="1390" xr:uid="{00000000-0005-0000-0000-00006A050000}"/>
    <cellStyle name="40% - Akzent4 10 4" xfId="1391" xr:uid="{00000000-0005-0000-0000-00006B050000}"/>
    <cellStyle name="40% - Akzent4 10 5" xfId="1392" xr:uid="{00000000-0005-0000-0000-00006C050000}"/>
    <cellStyle name="40% - Akzent4 11" xfId="1393" xr:uid="{00000000-0005-0000-0000-00006D050000}"/>
    <cellStyle name="40% - Akzent4 11 2" xfId="1394" xr:uid="{00000000-0005-0000-0000-00006E050000}"/>
    <cellStyle name="40% - Akzent4 11 2 2" xfId="1395" xr:uid="{00000000-0005-0000-0000-00006F050000}"/>
    <cellStyle name="40% - Akzent4 11 3" xfId="1396" xr:uid="{00000000-0005-0000-0000-000070050000}"/>
    <cellStyle name="40% - Akzent4 11 4" xfId="1397" xr:uid="{00000000-0005-0000-0000-000071050000}"/>
    <cellStyle name="40% - Akzent4 11 5" xfId="1398" xr:uid="{00000000-0005-0000-0000-000072050000}"/>
    <cellStyle name="40% - Akzent4 12" xfId="1399" xr:uid="{00000000-0005-0000-0000-000073050000}"/>
    <cellStyle name="40% - Akzent4 12 2" xfId="1400" xr:uid="{00000000-0005-0000-0000-000074050000}"/>
    <cellStyle name="40% - Akzent4 12 3" xfId="1401" xr:uid="{00000000-0005-0000-0000-000075050000}"/>
    <cellStyle name="40% - Akzent4 13" xfId="1402" xr:uid="{00000000-0005-0000-0000-000076050000}"/>
    <cellStyle name="40% - Akzent4 13 2" xfId="1403" xr:uid="{00000000-0005-0000-0000-000077050000}"/>
    <cellStyle name="40% - Akzent4 13 3" xfId="1404" xr:uid="{00000000-0005-0000-0000-000078050000}"/>
    <cellStyle name="40% - Akzent4 14" xfId="1405" xr:uid="{00000000-0005-0000-0000-000079050000}"/>
    <cellStyle name="40% - Akzent4 14 2" xfId="1406" xr:uid="{00000000-0005-0000-0000-00007A050000}"/>
    <cellStyle name="40% - Akzent4 14 3" xfId="1407" xr:uid="{00000000-0005-0000-0000-00007B050000}"/>
    <cellStyle name="40% - Akzent4 15" xfId="1408" xr:uid="{00000000-0005-0000-0000-00007C050000}"/>
    <cellStyle name="40% - Akzent4 15 2" xfId="1409" xr:uid="{00000000-0005-0000-0000-00007D050000}"/>
    <cellStyle name="40% - Akzent4 15 3" xfId="1410" xr:uid="{00000000-0005-0000-0000-00007E050000}"/>
    <cellStyle name="40% - Akzent4 16" xfId="1411" xr:uid="{00000000-0005-0000-0000-00007F050000}"/>
    <cellStyle name="40% - Akzent4 16 2" xfId="1412" xr:uid="{00000000-0005-0000-0000-000080050000}"/>
    <cellStyle name="40% - Akzent4 16 3" xfId="1413" xr:uid="{00000000-0005-0000-0000-000081050000}"/>
    <cellStyle name="40% - Akzent4 2" xfId="1414" xr:uid="{00000000-0005-0000-0000-000082050000}"/>
    <cellStyle name="40% - Akzent4 2 10" xfId="1415" xr:uid="{00000000-0005-0000-0000-000083050000}"/>
    <cellStyle name="40% - Akzent4 2 11" xfId="1416" xr:uid="{00000000-0005-0000-0000-000084050000}"/>
    <cellStyle name="40% - Akzent4 2 12" xfId="1417" xr:uid="{00000000-0005-0000-0000-000085050000}"/>
    <cellStyle name="40% - Akzent4 2 13" xfId="1418" xr:uid="{00000000-0005-0000-0000-000086050000}"/>
    <cellStyle name="40% - Akzent4 2 14" xfId="1419" xr:uid="{00000000-0005-0000-0000-000087050000}"/>
    <cellStyle name="40% - Akzent4 2 15" xfId="1420" xr:uid="{00000000-0005-0000-0000-000088050000}"/>
    <cellStyle name="40% - Akzent4 2 16" xfId="1421" xr:uid="{00000000-0005-0000-0000-000089050000}"/>
    <cellStyle name="40% - Akzent4 2 17" xfId="1422" xr:uid="{00000000-0005-0000-0000-00008A050000}"/>
    <cellStyle name="40% - Akzent4 2 18" xfId="1423" xr:uid="{00000000-0005-0000-0000-00008B050000}"/>
    <cellStyle name="40% - Akzent4 2 19" xfId="1424" xr:uid="{00000000-0005-0000-0000-00008C050000}"/>
    <cellStyle name="40% - Akzent4 2 2" xfId="1425" xr:uid="{00000000-0005-0000-0000-00008D050000}"/>
    <cellStyle name="40% - Akzent4 2 20" xfId="1426" xr:uid="{00000000-0005-0000-0000-00008E050000}"/>
    <cellStyle name="40% - Akzent4 2 21" xfId="1427" xr:uid="{00000000-0005-0000-0000-00008F050000}"/>
    <cellStyle name="40% - Akzent4 2 22" xfId="1428" xr:uid="{00000000-0005-0000-0000-000090050000}"/>
    <cellStyle name="40% - Akzent4 2 23" xfId="1429" xr:uid="{00000000-0005-0000-0000-000091050000}"/>
    <cellStyle name="40% - Akzent4 2 24" xfId="1430" xr:uid="{00000000-0005-0000-0000-000092050000}"/>
    <cellStyle name="40% - Akzent4 2 25" xfId="1431" xr:uid="{00000000-0005-0000-0000-000093050000}"/>
    <cellStyle name="40% - Akzent4 2 26" xfId="1432" xr:uid="{00000000-0005-0000-0000-000094050000}"/>
    <cellStyle name="40% - Akzent4 2 27" xfId="1433" xr:uid="{00000000-0005-0000-0000-000095050000}"/>
    <cellStyle name="40% - Akzent4 2 28" xfId="1434" xr:uid="{00000000-0005-0000-0000-000096050000}"/>
    <cellStyle name="40% - Akzent4 2 29" xfId="1435" xr:uid="{00000000-0005-0000-0000-000097050000}"/>
    <cellStyle name="40% - Akzent4 2 3" xfId="1436" xr:uid="{00000000-0005-0000-0000-000098050000}"/>
    <cellStyle name="40% - Akzent4 2 30" xfId="1437" xr:uid="{00000000-0005-0000-0000-000099050000}"/>
    <cellStyle name="40% - Akzent4 2 31" xfId="1438" xr:uid="{00000000-0005-0000-0000-00009A050000}"/>
    <cellStyle name="40% - Akzent4 2 32" xfId="1439" xr:uid="{00000000-0005-0000-0000-00009B050000}"/>
    <cellStyle name="40% - Akzent4 2 33" xfId="1440" xr:uid="{00000000-0005-0000-0000-00009C050000}"/>
    <cellStyle name="40% - Akzent4 2 34" xfId="1441" xr:uid="{00000000-0005-0000-0000-00009D050000}"/>
    <cellStyle name="40% - Akzent4 2 35" xfId="1442" xr:uid="{00000000-0005-0000-0000-00009E050000}"/>
    <cellStyle name="40% - Akzent4 2 36" xfId="1443" xr:uid="{00000000-0005-0000-0000-00009F050000}"/>
    <cellStyle name="40% - Akzent4 2 37" xfId="1444" xr:uid="{00000000-0005-0000-0000-0000A0050000}"/>
    <cellStyle name="40% - Akzent4 2 38" xfId="1445" xr:uid="{00000000-0005-0000-0000-0000A1050000}"/>
    <cellStyle name="40% - Akzent4 2 39" xfId="1446" xr:uid="{00000000-0005-0000-0000-0000A2050000}"/>
    <cellStyle name="40% - Akzent4 2 4" xfId="1447" xr:uid="{00000000-0005-0000-0000-0000A3050000}"/>
    <cellStyle name="40% - Akzent4 2 5" xfId="1448" xr:uid="{00000000-0005-0000-0000-0000A4050000}"/>
    <cellStyle name="40% - Akzent4 2 6" xfId="1449" xr:uid="{00000000-0005-0000-0000-0000A5050000}"/>
    <cellStyle name="40% - Akzent4 2 7" xfId="1450" xr:uid="{00000000-0005-0000-0000-0000A6050000}"/>
    <cellStyle name="40% - Akzent4 2 8" xfId="1451" xr:uid="{00000000-0005-0000-0000-0000A7050000}"/>
    <cellStyle name="40% - Akzent4 2 9" xfId="1452" xr:uid="{00000000-0005-0000-0000-0000A8050000}"/>
    <cellStyle name="40% - Akzent4 3" xfId="1453" xr:uid="{00000000-0005-0000-0000-0000A9050000}"/>
    <cellStyle name="40% - Akzent4 3 10" xfId="1454" xr:uid="{00000000-0005-0000-0000-0000AA050000}"/>
    <cellStyle name="40% - Akzent4 3 11" xfId="1455" xr:uid="{00000000-0005-0000-0000-0000AB050000}"/>
    <cellStyle name="40% - Akzent4 3 12" xfId="1456" xr:uid="{00000000-0005-0000-0000-0000AC050000}"/>
    <cellStyle name="40% - Akzent4 3 13" xfId="1457" xr:uid="{00000000-0005-0000-0000-0000AD050000}"/>
    <cellStyle name="40% - Akzent4 3 14" xfId="1458" xr:uid="{00000000-0005-0000-0000-0000AE050000}"/>
    <cellStyle name="40% - Akzent4 3 15" xfId="1459" xr:uid="{00000000-0005-0000-0000-0000AF050000}"/>
    <cellStyle name="40% - Akzent4 3 16" xfId="1460" xr:uid="{00000000-0005-0000-0000-0000B0050000}"/>
    <cellStyle name="40% - Akzent4 3 17" xfId="1461" xr:uid="{00000000-0005-0000-0000-0000B1050000}"/>
    <cellStyle name="40% - Akzent4 3 18" xfId="1462" xr:uid="{00000000-0005-0000-0000-0000B2050000}"/>
    <cellStyle name="40% - Akzent4 3 19" xfId="1463" xr:uid="{00000000-0005-0000-0000-0000B3050000}"/>
    <cellStyle name="40% - Akzent4 3 2" xfId="1464" xr:uid="{00000000-0005-0000-0000-0000B4050000}"/>
    <cellStyle name="40% - Akzent4 3 2 2" xfId="1465" xr:uid="{00000000-0005-0000-0000-0000B5050000}"/>
    <cellStyle name="40% - Akzent4 3 20" xfId="1466" xr:uid="{00000000-0005-0000-0000-0000B6050000}"/>
    <cellStyle name="40% - Akzent4 3 21" xfId="1467" xr:uid="{00000000-0005-0000-0000-0000B7050000}"/>
    <cellStyle name="40% - Akzent4 3 22" xfId="1468" xr:uid="{00000000-0005-0000-0000-0000B8050000}"/>
    <cellStyle name="40% - Akzent4 3 23" xfId="1469" xr:uid="{00000000-0005-0000-0000-0000B9050000}"/>
    <cellStyle name="40% - Akzent4 3 3" xfId="1470" xr:uid="{00000000-0005-0000-0000-0000BA050000}"/>
    <cellStyle name="40% - Akzent4 3 3 2" xfId="1471" xr:uid="{00000000-0005-0000-0000-0000BB050000}"/>
    <cellStyle name="40% - Akzent4 3 4" xfId="1472" xr:uid="{00000000-0005-0000-0000-0000BC050000}"/>
    <cellStyle name="40% - Akzent4 3 4 2" xfId="1473" xr:uid="{00000000-0005-0000-0000-0000BD050000}"/>
    <cellStyle name="40% - Akzent4 3 5" xfId="1474" xr:uid="{00000000-0005-0000-0000-0000BE050000}"/>
    <cellStyle name="40% - Akzent4 3 5 2" xfId="1475" xr:uid="{00000000-0005-0000-0000-0000BF050000}"/>
    <cellStyle name="40% - Akzent4 3 6" xfId="1476" xr:uid="{00000000-0005-0000-0000-0000C0050000}"/>
    <cellStyle name="40% - Akzent4 3 6 2" xfId="1477" xr:uid="{00000000-0005-0000-0000-0000C1050000}"/>
    <cellStyle name="40% - Akzent4 3 7" xfId="1478" xr:uid="{00000000-0005-0000-0000-0000C2050000}"/>
    <cellStyle name="40% - Akzent4 3 7 2" xfId="1479" xr:uid="{00000000-0005-0000-0000-0000C3050000}"/>
    <cellStyle name="40% - Akzent4 3 8" xfId="1480" xr:uid="{00000000-0005-0000-0000-0000C4050000}"/>
    <cellStyle name="40% - Akzent4 3 8 2" xfId="1481" xr:uid="{00000000-0005-0000-0000-0000C5050000}"/>
    <cellStyle name="40% - Akzent4 3 9" xfId="1482" xr:uid="{00000000-0005-0000-0000-0000C6050000}"/>
    <cellStyle name="40% - Akzent4 4" xfId="1483" xr:uid="{00000000-0005-0000-0000-0000C7050000}"/>
    <cellStyle name="40% - Akzent4 4 10" xfId="1484" xr:uid="{00000000-0005-0000-0000-0000C8050000}"/>
    <cellStyle name="40% - Akzent4 4 2" xfId="1485" xr:uid="{00000000-0005-0000-0000-0000C9050000}"/>
    <cellStyle name="40% - Akzent4 4 2 2" xfId="1486" xr:uid="{00000000-0005-0000-0000-0000CA050000}"/>
    <cellStyle name="40% - Akzent4 4 3" xfId="1487" xr:uid="{00000000-0005-0000-0000-0000CB050000}"/>
    <cellStyle name="40% - Akzent4 4 3 2" xfId="1488" xr:uid="{00000000-0005-0000-0000-0000CC050000}"/>
    <cellStyle name="40% - Akzent4 4 4" xfId="1489" xr:uid="{00000000-0005-0000-0000-0000CD050000}"/>
    <cellStyle name="40% - Akzent4 4 5" xfId="1490" xr:uid="{00000000-0005-0000-0000-0000CE050000}"/>
    <cellStyle name="40% - Akzent4 4 6" xfId="1491" xr:uid="{00000000-0005-0000-0000-0000CF050000}"/>
    <cellStyle name="40% - Akzent4 4 7" xfId="1492" xr:uid="{00000000-0005-0000-0000-0000D0050000}"/>
    <cellStyle name="40% - Akzent4 4 8" xfId="1493" xr:uid="{00000000-0005-0000-0000-0000D1050000}"/>
    <cellStyle name="40% - Akzent4 4 9" xfId="1494" xr:uid="{00000000-0005-0000-0000-0000D2050000}"/>
    <cellStyle name="40% - Akzent4 5" xfId="1495" xr:uid="{00000000-0005-0000-0000-0000D3050000}"/>
    <cellStyle name="40% - Akzent4 5 2" xfId="1496" xr:uid="{00000000-0005-0000-0000-0000D4050000}"/>
    <cellStyle name="40% - Akzent4 5 2 2" xfId="1497" xr:uid="{00000000-0005-0000-0000-0000D5050000}"/>
    <cellStyle name="40% - Akzent4 5 3" xfId="1498" xr:uid="{00000000-0005-0000-0000-0000D6050000}"/>
    <cellStyle name="40% - Akzent4 5 4" xfId="1499" xr:uid="{00000000-0005-0000-0000-0000D7050000}"/>
    <cellStyle name="40% - Akzent4 5 5" xfId="1500" xr:uid="{00000000-0005-0000-0000-0000D8050000}"/>
    <cellStyle name="40% - Akzent4 6" xfId="1501" xr:uid="{00000000-0005-0000-0000-0000D9050000}"/>
    <cellStyle name="40% - Akzent4 6 2" xfId="1502" xr:uid="{00000000-0005-0000-0000-0000DA050000}"/>
    <cellStyle name="40% - Akzent4 6 2 2" xfId="1503" xr:uid="{00000000-0005-0000-0000-0000DB050000}"/>
    <cellStyle name="40% - Akzent4 6 3" xfId="1504" xr:uid="{00000000-0005-0000-0000-0000DC050000}"/>
    <cellStyle name="40% - Akzent4 6 4" xfId="1505" xr:uid="{00000000-0005-0000-0000-0000DD050000}"/>
    <cellStyle name="40% - Akzent4 6 5" xfId="1506" xr:uid="{00000000-0005-0000-0000-0000DE050000}"/>
    <cellStyle name="40% - Akzent4 7" xfId="1507" xr:uid="{00000000-0005-0000-0000-0000DF050000}"/>
    <cellStyle name="40% - Akzent4 7 2" xfId="1508" xr:uid="{00000000-0005-0000-0000-0000E0050000}"/>
    <cellStyle name="40% - Akzent4 7 2 2" xfId="1509" xr:uid="{00000000-0005-0000-0000-0000E1050000}"/>
    <cellStyle name="40% - Akzent4 7 3" xfId="1510" xr:uid="{00000000-0005-0000-0000-0000E2050000}"/>
    <cellStyle name="40% - Akzent4 7 4" xfId="1511" xr:uid="{00000000-0005-0000-0000-0000E3050000}"/>
    <cellStyle name="40% - Akzent4 7 5" xfId="1512" xr:uid="{00000000-0005-0000-0000-0000E4050000}"/>
    <cellStyle name="40% - Akzent4 8" xfId="1513" xr:uid="{00000000-0005-0000-0000-0000E5050000}"/>
    <cellStyle name="40% - Akzent4 8 2" xfId="1514" xr:uid="{00000000-0005-0000-0000-0000E6050000}"/>
    <cellStyle name="40% - Akzent4 8 2 2" xfId="1515" xr:uid="{00000000-0005-0000-0000-0000E7050000}"/>
    <cellStyle name="40% - Akzent4 8 3" xfId="1516" xr:uid="{00000000-0005-0000-0000-0000E8050000}"/>
    <cellStyle name="40% - Akzent4 8 4" xfId="1517" xr:uid="{00000000-0005-0000-0000-0000E9050000}"/>
    <cellStyle name="40% - Akzent4 8 5" xfId="1518" xr:uid="{00000000-0005-0000-0000-0000EA050000}"/>
    <cellStyle name="40% - Akzent4 9" xfId="1519" xr:uid="{00000000-0005-0000-0000-0000EB050000}"/>
    <cellStyle name="40% - Akzent4 9 2" xfId="1520" xr:uid="{00000000-0005-0000-0000-0000EC050000}"/>
    <cellStyle name="40% - Akzent4 9 2 2" xfId="1521" xr:uid="{00000000-0005-0000-0000-0000ED050000}"/>
    <cellStyle name="40% - Akzent4 9 3" xfId="1522" xr:uid="{00000000-0005-0000-0000-0000EE050000}"/>
    <cellStyle name="40% - Akzent4 9 4" xfId="1523" xr:uid="{00000000-0005-0000-0000-0000EF050000}"/>
    <cellStyle name="40% - Akzent4 9 5" xfId="1524" xr:uid="{00000000-0005-0000-0000-0000F0050000}"/>
    <cellStyle name="40% - Akzent5 10" xfId="1525" xr:uid="{00000000-0005-0000-0000-0000F1050000}"/>
    <cellStyle name="40% - Akzent5 10 2" xfId="1526" xr:uid="{00000000-0005-0000-0000-0000F2050000}"/>
    <cellStyle name="40% - Akzent5 10 2 2" xfId="1527" xr:uid="{00000000-0005-0000-0000-0000F3050000}"/>
    <cellStyle name="40% - Akzent5 10 3" xfId="1528" xr:uid="{00000000-0005-0000-0000-0000F4050000}"/>
    <cellStyle name="40% - Akzent5 10 4" xfId="1529" xr:uid="{00000000-0005-0000-0000-0000F5050000}"/>
    <cellStyle name="40% - Akzent5 10 5" xfId="1530" xr:uid="{00000000-0005-0000-0000-0000F6050000}"/>
    <cellStyle name="40% - Akzent5 11" xfId="1531" xr:uid="{00000000-0005-0000-0000-0000F7050000}"/>
    <cellStyle name="40% - Akzent5 11 2" xfId="1532" xr:uid="{00000000-0005-0000-0000-0000F8050000}"/>
    <cellStyle name="40% - Akzent5 11 2 2" xfId="1533" xr:uid="{00000000-0005-0000-0000-0000F9050000}"/>
    <cellStyle name="40% - Akzent5 11 3" xfId="1534" xr:uid="{00000000-0005-0000-0000-0000FA050000}"/>
    <cellStyle name="40% - Akzent5 11 4" xfId="1535" xr:uid="{00000000-0005-0000-0000-0000FB050000}"/>
    <cellStyle name="40% - Akzent5 11 5" xfId="1536" xr:uid="{00000000-0005-0000-0000-0000FC050000}"/>
    <cellStyle name="40% - Akzent5 12" xfId="1537" xr:uid="{00000000-0005-0000-0000-0000FD050000}"/>
    <cellStyle name="40% - Akzent5 12 2" xfId="1538" xr:uid="{00000000-0005-0000-0000-0000FE050000}"/>
    <cellStyle name="40% - Akzent5 12 3" xfId="1539" xr:uid="{00000000-0005-0000-0000-0000FF050000}"/>
    <cellStyle name="40% - Akzent5 13" xfId="1540" xr:uid="{00000000-0005-0000-0000-000000060000}"/>
    <cellStyle name="40% - Akzent5 13 2" xfId="1541" xr:uid="{00000000-0005-0000-0000-000001060000}"/>
    <cellStyle name="40% - Akzent5 13 3" xfId="1542" xr:uid="{00000000-0005-0000-0000-000002060000}"/>
    <cellStyle name="40% - Akzent5 14" xfId="1543" xr:uid="{00000000-0005-0000-0000-000003060000}"/>
    <cellStyle name="40% - Akzent5 14 2" xfId="1544" xr:uid="{00000000-0005-0000-0000-000004060000}"/>
    <cellStyle name="40% - Akzent5 14 3" xfId="1545" xr:uid="{00000000-0005-0000-0000-000005060000}"/>
    <cellStyle name="40% - Akzent5 15" xfId="1546" xr:uid="{00000000-0005-0000-0000-000006060000}"/>
    <cellStyle name="40% - Akzent5 15 2" xfId="1547" xr:uid="{00000000-0005-0000-0000-000007060000}"/>
    <cellStyle name="40% - Akzent5 15 3" xfId="1548" xr:uid="{00000000-0005-0000-0000-000008060000}"/>
    <cellStyle name="40% - Akzent5 16" xfId="1549" xr:uid="{00000000-0005-0000-0000-000009060000}"/>
    <cellStyle name="40% - Akzent5 16 2" xfId="1550" xr:uid="{00000000-0005-0000-0000-00000A060000}"/>
    <cellStyle name="40% - Akzent5 16 3" xfId="1551" xr:uid="{00000000-0005-0000-0000-00000B060000}"/>
    <cellStyle name="40% - Akzent5 2" xfId="1552" xr:uid="{00000000-0005-0000-0000-00000C060000}"/>
    <cellStyle name="40% - Akzent5 2 10" xfId="1553" xr:uid="{00000000-0005-0000-0000-00000D060000}"/>
    <cellStyle name="40% - Akzent5 2 11" xfId="1554" xr:uid="{00000000-0005-0000-0000-00000E060000}"/>
    <cellStyle name="40% - Akzent5 2 12" xfId="1555" xr:uid="{00000000-0005-0000-0000-00000F060000}"/>
    <cellStyle name="40% - Akzent5 2 13" xfId="1556" xr:uid="{00000000-0005-0000-0000-000010060000}"/>
    <cellStyle name="40% - Akzent5 2 14" xfId="1557" xr:uid="{00000000-0005-0000-0000-000011060000}"/>
    <cellStyle name="40% - Akzent5 2 15" xfId="1558" xr:uid="{00000000-0005-0000-0000-000012060000}"/>
    <cellStyle name="40% - Akzent5 2 16" xfId="1559" xr:uid="{00000000-0005-0000-0000-000013060000}"/>
    <cellStyle name="40% - Akzent5 2 17" xfId="1560" xr:uid="{00000000-0005-0000-0000-000014060000}"/>
    <cellStyle name="40% - Akzent5 2 18" xfId="1561" xr:uid="{00000000-0005-0000-0000-000015060000}"/>
    <cellStyle name="40% - Akzent5 2 19" xfId="1562" xr:uid="{00000000-0005-0000-0000-000016060000}"/>
    <cellStyle name="40% - Akzent5 2 2" xfId="1563" xr:uid="{00000000-0005-0000-0000-000017060000}"/>
    <cellStyle name="40% - Akzent5 2 20" xfId="1564" xr:uid="{00000000-0005-0000-0000-000018060000}"/>
    <cellStyle name="40% - Akzent5 2 21" xfId="1565" xr:uid="{00000000-0005-0000-0000-000019060000}"/>
    <cellStyle name="40% - Akzent5 2 22" xfId="1566" xr:uid="{00000000-0005-0000-0000-00001A060000}"/>
    <cellStyle name="40% - Akzent5 2 23" xfId="1567" xr:uid="{00000000-0005-0000-0000-00001B060000}"/>
    <cellStyle name="40% - Akzent5 2 24" xfId="1568" xr:uid="{00000000-0005-0000-0000-00001C060000}"/>
    <cellStyle name="40% - Akzent5 2 25" xfId="1569" xr:uid="{00000000-0005-0000-0000-00001D060000}"/>
    <cellStyle name="40% - Akzent5 2 26" xfId="1570" xr:uid="{00000000-0005-0000-0000-00001E060000}"/>
    <cellStyle name="40% - Akzent5 2 27" xfId="1571" xr:uid="{00000000-0005-0000-0000-00001F060000}"/>
    <cellStyle name="40% - Akzent5 2 28" xfId="1572" xr:uid="{00000000-0005-0000-0000-000020060000}"/>
    <cellStyle name="40% - Akzent5 2 29" xfId="1573" xr:uid="{00000000-0005-0000-0000-000021060000}"/>
    <cellStyle name="40% - Akzent5 2 3" xfId="1574" xr:uid="{00000000-0005-0000-0000-000022060000}"/>
    <cellStyle name="40% - Akzent5 2 30" xfId="1575" xr:uid="{00000000-0005-0000-0000-000023060000}"/>
    <cellStyle name="40% - Akzent5 2 31" xfId="1576" xr:uid="{00000000-0005-0000-0000-000024060000}"/>
    <cellStyle name="40% - Akzent5 2 32" xfId="1577" xr:uid="{00000000-0005-0000-0000-000025060000}"/>
    <cellStyle name="40% - Akzent5 2 33" xfId="1578" xr:uid="{00000000-0005-0000-0000-000026060000}"/>
    <cellStyle name="40% - Akzent5 2 34" xfId="1579" xr:uid="{00000000-0005-0000-0000-000027060000}"/>
    <cellStyle name="40% - Akzent5 2 35" xfId="1580" xr:uid="{00000000-0005-0000-0000-000028060000}"/>
    <cellStyle name="40% - Akzent5 2 36" xfId="1581" xr:uid="{00000000-0005-0000-0000-000029060000}"/>
    <cellStyle name="40% - Akzent5 2 37" xfId="1582" xr:uid="{00000000-0005-0000-0000-00002A060000}"/>
    <cellStyle name="40% - Akzent5 2 38" xfId="1583" xr:uid="{00000000-0005-0000-0000-00002B060000}"/>
    <cellStyle name="40% - Akzent5 2 39" xfId="1584" xr:uid="{00000000-0005-0000-0000-00002C060000}"/>
    <cellStyle name="40% - Akzent5 2 4" xfId="1585" xr:uid="{00000000-0005-0000-0000-00002D060000}"/>
    <cellStyle name="40% - Akzent5 2 5" xfId="1586" xr:uid="{00000000-0005-0000-0000-00002E060000}"/>
    <cellStyle name="40% - Akzent5 2 6" xfId="1587" xr:uid="{00000000-0005-0000-0000-00002F060000}"/>
    <cellStyle name="40% - Akzent5 2 7" xfId="1588" xr:uid="{00000000-0005-0000-0000-000030060000}"/>
    <cellStyle name="40% - Akzent5 2 8" xfId="1589" xr:uid="{00000000-0005-0000-0000-000031060000}"/>
    <cellStyle name="40% - Akzent5 2 9" xfId="1590" xr:uid="{00000000-0005-0000-0000-000032060000}"/>
    <cellStyle name="40% - Akzent5 3" xfId="1591" xr:uid="{00000000-0005-0000-0000-000033060000}"/>
    <cellStyle name="40% - Akzent5 3 10" xfId="1592" xr:uid="{00000000-0005-0000-0000-000034060000}"/>
    <cellStyle name="40% - Akzent5 3 11" xfId="1593" xr:uid="{00000000-0005-0000-0000-000035060000}"/>
    <cellStyle name="40% - Akzent5 3 12" xfId="1594" xr:uid="{00000000-0005-0000-0000-000036060000}"/>
    <cellStyle name="40% - Akzent5 3 13" xfId="1595" xr:uid="{00000000-0005-0000-0000-000037060000}"/>
    <cellStyle name="40% - Akzent5 3 14" xfId="1596" xr:uid="{00000000-0005-0000-0000-000038060000}"/>
    <cellStyle name="40% - Akzent5 3 15" xfId="1597" xr:uid="{00000000-0005-0000-0000-000039060000}"/>
    <cellStyle name="40% - Akzent5 3 16" xfId="1598" xr:uid="{00000000-0005-0000-0000-00003A060000}"/>
    <cellStyle name="40% - Akzent5 3 17" xfId="1599" xr:uid="{00000000-0005-0000-0000-00003B060000}"/>
    <cellStyle name="40% - Akzent5 3 18" xfId="1600" xr:uid="{00000000-0005-0000-0000-00003C060000}"/>
    <cellStyle name="40% - Akzent5 3 19" xfId="1601" xr:uid="{00000000-0005-0000-0000-00003D060000}"/>
    <cellStyle name="40% - Akzent5 3 2" xfId="1602" xr:uid="{00000000-0005-0000-0000-00003E060000}"/>
    <cellStyle name="40% - Akzent5 3 2 2" xfId="1603" xr:uid="{00000000-0005-0000-0000-00003F060000}"/>
    <cellStyle name="40% - Akzent5 3 20" xfId="1604" xr:uid="{00000000-0005-0000-0000-000040060000}"/>
    <cellStyle name="40% - Akzent5 3 21" xfId="1605" xr:uid="{00000000-0005-0000-0000-000041060000}"/>
    <cellStyle name="40% - Akzent5 3 22" xfId="1606" xr:uid="{00000000-0005-0000-0000-000042060000}"/>
    <cellStyle name="40% - Akzent5 3 23" xfId="1607" xr:uid="{00000000-0005-0000-0000-000043060000}"/>
    <cellStyle name="40% - Akzent5 3 3" xfId="1608" xr:uid="{00000000-0005-0000-0000-000044060000}"/>
    <cellStyle name="40% - Akzent5 3 3 2" xfId="1609" xr:uid="{00000000-0005-0000-0000-000045060000}"/>
    <cellStyle name="40% - Akzent5 3 4" xfId="1610" xr:uid="{00000000-0005-0000-0000-000046060000}"/>
    <cellStyle name="40% - Akzent5 3 4 2" xfId="1611" xr:uid="{00000000-0005-0000-0000-000047060000}"/>
    <cellStyle name="40% - Akzent5 3 5" xfId="1612" xr:uid="{00000000-0005-0000-0000-000048060000}"/>
    <cellStyle name="40% - Akzent5 3 5 2" xfId="1613" xr:uid="{00000000-0005-0000-0000-000049060000}"/>
    <cellStyle name="40% - Akzent5 3 6" xfId="1614" xr:uid="{00000000-0005-0000-0000-00004A060000}"/>
    <cellStyle name="40% - Akzent5 3 6 2" xfId="1615" xr:uid="{00000000-0005-0000-0000-00004B060000}"/>
    <cellStyle name="40% - Akzent5 3 7" xfId="1616" xr:uid="{00000000-0005-0000-0000-00004C060000}"/>
    <cellStyle name="40% - Akzent5 3 7 2" xfId="1617" xr:uid="{00000000-0005-0000-0000-00004D060000}"/>
    <cellStyle name="40% - Akzent5 3 8" xfId="1618" xr:uid="{00000000-0005-0000-0000-00004E060000}"/>
    <cellStyle name="40% - Akzent5 3 8 2" xfId="1619" xr:uid="{00000000-0005-0000-0000-00004F060000}"/>
    <cellStyle name="40% - Akzent5 3 9" xfId="1620" xr:uid="{00000000-0005-0000-0000-000050060000}"/>
    <cellStyle name="40% - Akzent5 4" xfId="1621" xr:uid="{00000000-0005-0000-0000-000051060000}"/>
    <cellStyle name="40% - Akzent5 4 10" xfId="1622" xr:uid="{00000000-0005-0000-0000-000052060000}"/>
    <cellStyle name="40% - Akzent5 4 2" xfId="1623" xr:uid="{00000000-0005-0000-0000-000053060000}"/>
    <cellStyle name="40% - Akzent5 4 2 2" xfId="1624" xr:uid="{00000000-0005-0000-0000-000054060000}"/>
    <cellStyle name="40% - Akzent5 4 3" xfId="1625" xr:uid="{00000000-0005-0000-0000-000055060000}"/>
    <cellStyle name="40% - Akzent5 4 3 2" xfId="1626" xr:uid="{00000000-0005-0000-0000-000056060000}"/>
    <cellStyle name="40% - Akzent5 4 4" xfId="1627" xr:uid="{00000000-0005-0000-0000-000057060000}"/>
    <cellStyle name="40% - Akzent5 4 5" xfId="1628" xr:uid="{00000000-0005-0000-0000-000058060000}"/>
    <cellStyle name="40% - Akzent5 4 6" xfId="1629" xr:uid="{00000000-0005-0000-0000-000059060000}"/>
    <cellStyle name="40% - Akzent5 4 7" xfId="1630" xr:uid="{00000000-0005-0000-0000-00005A060000}"/>
    <cellStyle name="40% - Akzent5 4 8" xfId="1631" xr:uid="{00000000-0005-0000-0000-00005B060000}"/>
    <cellStyle name="40% - Akzent5 4 9" xfId="1632" xr:uid="{00000000-0005-0000-0000-00005C060000}"/>
    <cellStyle name="40% - Akzent5 5" xfId="1633" xr:uid="{00000000-0005-0000-0000-00005D060000}"/>
    <cellStyle name="40% - Akzent5 5 2" xfId="1634" xr:uid="{00000000-0005-0000-0000-00005E060000}"/>
    <cellStyle name="40% - Akzent5 5 2 2" xfId="1635" xr:uid="{00000000-0005-0000-0000-00005F060000}"/>
    <cellStyle name="40% - Akzent5 5 3" xfId="1636" xr:uid="{00000000-0005-0000-0000-000060060000}"/>
    <cellStyle name="40% - Akzent5 5 4" xfId="1637" xr:uid="{00000000-0005-0000-0000-000061060000}"/>
    <cellStyle name="40% - Akzent5 5 5" xfId="1638" xr:uid="{00000000-0005-0000-0000-000062060000}"/>
    <cellStyle name="40% - Akzent5 6" xfId="1639" xr:uid="{00000000-0005-0000-0000-000063060000}"/>
    <cellStyle name="40% - Akzent5 6 2" xfId="1640" xr:uid="{00000000-0005-0000-0000-000064060000}"/>
    <cellStyle name="40% - Akzent5 6 2 2" xfId="1641" xr:uid="{00000000-0005-0000-0000-000065060000}"/>
    <cellStyle name="40% - Akzent5 6 3" xfId="1642" xr:uid="{00000000-0005-0000-0000-000066060000}"/>
    <cellStyle name="40% - Akzent5 6 4" xfId="1643" xr:uid="{00000000-0005-0000-0000-000067060000}"/>
    <cellStyle name="40% - Akzent5 6 5" xfId="1644" xr:uid="{00000000-0005-0000-0000-000068060000}"/>
    <cellStyle name="40% - Akzent5 7" xfId="1645" xr:uid="{00000000-0005-0000-0000-000069060000}"/>
    <cellStyle name="40% - Akzent5 7 2" xfId="1646" xr:uid="{00000000-0005-0000-0000-00006A060000}"/>
    <cellStyle name="40% - Akzent5 7 2 2" xfId="1647" xr:uid="{00000000-0005-0000-0000-00006B060000}"/>
    <cellStyle name="40% - Akzent5 7 3" xfId="1648" xr:uid="{00000000-0005-0000-0000-00006C060000}"/>
    <cellStyle name="40% - Akzent5 7 4" xfId="1649" xr:uid="{00000000-0005-0000-0000-00006D060000}"/>
    <cellStyle name="40% - Akzent5 7 5" xfId="1650" xr:uid="{00000000-0005-0000-0000-00006E060000}"/>
    <cellStyle name="40% - Akzent5 8" xfId="1651" xr:uid="{00000000-0005-0000-0000-00006F060000}"/>
    <cellStyle name="40% - Akzent5 8 2" xfId="1652" xr:uid="{00000000-0005-0000-0000-000070060000}"/>
    <cellStyle name="40% - Akzent5 8 2 2" xfId="1653" xr:uid="{00000000-0005-0000-0000-000071060000}"/>
    <cellStyle name="40% - Akzent5 8 3" xfId="1654" xr:uid="{00000000-0005-0000-0000-000072060000}"/>
    <cellStyle name="40% - Akzent5 8 4" xfId="1655" xr:uid="{00000000-0005-0000-0000-000073060000}"/>
    <cellStyle name="40% - Akzent5 8 5" xfId="1656" xr:uid="{00000000-0005-0000-0000-000074060000}"/>
    <cellStyle name="40% - Akzent5 9" xfId="1657" xr:uid="{00000000-0005-0000-0000-000075060000}"/>
    <cellStyle name="40% - Akzent5 9 2" xfId="1658" xr:uid="{00000000-0005-0000-0000-000076060000}"/>
    <cellStyle name="40% - Akzent5 9 2 2" xfId="1659" xr:uid="{00000000-0005-0000-0000-000077060000}"/>
    <cellStyle name="40% - Akzent5 9 3" xfId="1660" xr:uid="{00000000-0005-0000-0000-000078060000}"/>
    <cellStyle name="40% - Akzent5 9 4" xfId="1661" xr:uid="{00000000-0005-0000-0000-000079060000}"/>
    <cellStyle name="40% - Akzent5 9 5" xfId="1662" xr:uid="{00000000-0005-0000-0000-00007A060000}"/>
    <cellStyle name="40% - Akzent6 10" xfId="1663" xr:uid="{00000000-0005-0000-0000-00007B060000}"/>
    <cellStyle name="40% - Akzent6 10 2" xfId="1664" xr:uid="{00000000-0005-0000-0000-00007C060000}"/>
    <cellStyle name="40% - Akzent6 10 2 2" xfId="1665" xr:uid="{00000000-0005-0000-0000-00007D060000}"/>
    <cellStyle name="40% - Akzent6 10 3" xfId="1666" xr:uid="{00000000-0005-0000-0000-00007E060000}"/>
    <cellStyle name="40% - Akzent6 10 4" xfId="1667" xr:uid="{00000000-0005-0000-0000-00007F060000}"/>
    <cellStyle name="40% - Akzent6 10 5" xfId="1668" xr:uid="{00000000-0005-0000-0000-000080060000}"/>
    <cellStyle name="40% - Akzent6 11" xfId="1669" xr:uid="{00000000-0005-0000-0000-000081060000}"/>
    <cellStyle name="40% - Akzent6 11 2" xfId="1670" xr:uid="{00000000-0005-0000-0000-000082060000}"/>
    <cellStyle name="40% - Akzent6 11 2 2" xfId="1671" xr:uid="{00000000-0005-0000-0000-000083060000}"/>
    <cellStyle name="40% - Akzent6 11 3" xfId="1672" xr:uid="{00000000-0005-0000-0000-000084060000}"/>
    <cellStyle name="40% - Akzent6 11 4" xfId="1673" xr:uid="{00000000-0005-0000-0000-000085060000}"/>
    <cellStyle name="40% - Akzent6 11 5" xfId="1674" xr:uid="{00000000-0005-0000-0000-000086060000}"/>
    <cellStyle name="40% - Akzent6 12" xfId="1675" xr:uid="{00000000-0005-0000-0000-000087060000}"/>
    <cellStyle name="40% - Akzent6 12 2" xfId="1676" xr:uid="{00000000-0005-0000-0000-000088060000}"/>
    <cellStyle name="40% - Akzent6 12 3" xfId="1677" xr:uid="{00000000-0005-0000-0000-000089060000}"/>
    <cellStyle name="40% - Akzent6 13" xfId="1678" xr:uid="{00000000-0005-0000-0000-00008A060000}"/>
    <cellStyle name="40% - Akzent6 13 2" xfId="1679" xr:uid="{00000000-0005-0000-0000-00008B060000}"/>
    <cellStyle name="40% - Akzent6 13 3" xfId="1680" xr:uid="{00000000-0005-0000-0000-00008C060000}"/>
    <cellStyle name="40% - Akzent6 14" xfId="1681" xr:uid="{00000000-0005-0000-0000-00008D060000}"/>
    <cellStyle name="40% - Akzent6 14 2" xfId="1682" xr:uid="{00000000-0005-0000-0000-00008E060000}"/>
    <cellStyle name="40% - Akzent6 14 3" xfId="1683" xr:uid="{00000000-0005-0000-0000-00008F060000}"/>
    <cellStyle name="40% - Akzent6 15" xfId="1684" xr:uid="{00000000-0005-0000-0000-000090060000}"/>
    <cellStyle name="40% - Akzent6 15 2" xfId="1685" xr:uid="{00000000-0005-0000-0000-000091060000}"/>
    <cellStyle name="40% - Akzent6 15 3" xfId="1686" xr:uid="{00000000-0005-0000-0000-000092060000}"/>
    <cellStyle name="40% - Akzent6 16" xfId="1687" xr:uid="{00000000-0005-0000-0000-000093060000}"/>
    <cellStyle name="40% - Akzent6 16 2" xfId="1688" xr:uid="{00000000-0005-0000-0000-000094060000}"/>
    <cellStyle name="40% - Akzent6 16 3" xfId="1689" xr:uid="{00000000-0005-0000-0000-000095060000}"/>
    <cellStyle name="40% - Akzent6 2" xfId="1690" xr:uid="{00000000-0005-0000-0000-000096060000}"/>
    <cellStyle name="40% - Akzent6 2 10" xfId="1691" xr:uid="{00000000-0005-0000-0000-000097060000}"/>
    <cellStyle name="40% - Akzent6 2 11" xfId="1692" xr:uid="{00000000-0005-0000-0000-000098060000}"/>
    <cellStyle name="40% - Akzent6 2 12" xfId="1693" xr:uid="{00000000-0005-0000-0000-000099060000}"/>
    <cellStyle name="40% - Akzent6 2 13" xfId="1694" xr:uid="{00000000-0005-0000-0000-00009A060000}"/>
    <cellStyle name="40% - Akzent6 2 14" xfId="1695" xr:uid="{00000000-0005-0000-0000-00009B060000}"/>
    <cellStyle name="40% - Akzent6 2 15" xfId="1696" xr:uid="{00000000-0005-0000-0000-00009C060000}"/>
    <cellStyle name="40% - Akzent6 2 16" xfId="1697" xr:uid="{00000000-0005-0000-0000-00009D060000}"/>
    <cellStyle name="40% - Akzent6 2 17" xfId="1698" xr:uid="{00000000-0005-0000-0000-00009E060000}"/>
    <cellStyle name="40% - Akzent6 2 18" xfId="1699" xr:uid="{00000000-0005-0000-0000-00009F060000}"/>
    <cellStyle name="40% - Akzent6 2 19" xfId="1700" xr:uid="{00000000-0005-0000-0000-0000A0060000}"/>
    <cellStyle name="40% - Akzent6 2 2" xfId="1701" xr:uid="{00000000-0005-0000-0000-0000A1060000}"/>
    <cellStyle name="40% - Akzent6 2 20" xfId="1702" xr:uid="{00000000-0005-0000-0000-0000A2060000}"/>
    <cellStyle name="40% - Akzent6 2 21" xfId="1703" xr:uid="{00000000-0005-0000-0000-0000A3060000}"/>
    <cellStyle name="40% - Akzent6 2 22" xfId="1704" xr:uid="{00000000-0005-0000-0000-0000A4060000}"/>
    <cellStyle name="40% - Akzent6 2 23" xfId="1705" xr:uid="{00000000-0005-0000-0000-0000A5060000}"/>
    <cellStyle name="40% - Akzent6 2 24" xfId="1706" xr:uid="{00000000-0005-0000-0000-0000A6060000}"/>
    <cellStyle name="40% - Akzent6 2 25" xfId="1707" xr:uid="{00000000-0005-0000-0000-0000A7060000}"/>
    <cellStyle name="40% - Akzent6 2 26" xfId="1708" xr:uid="{00000000-0005-0000-0000-0000A8060000}"/>
    <cellStyle name="40% - Akzent6 2 27" xfId="1709" xr:uid="{00000000-0005-0000-0000-0000A9060000}"/>
    <cellStyle name="40% - Akzent6 2 28" xfId="1710" xr:uid="{00000000-0005-0000-0000-0000AA060000}"/>
    <cellStyle name="40% - Akzent6 2 29" xfId="1711" xr:uid="{00000000-0005-0000-0000-0000AB060000}"/>
    <cellStyle name="40% - Akzent6 2 3" xfId="1712" xr:uid="{00000000-0005-0000-0000-0000AC060000}"/>
    <cellStyle name="40% - Akzent6 2 30" xfId="1713" xr:uid="{00000000-0005-0000-0000-0000AD060000}"/>
    <cellStyle name="40% - Akzent6 2 31" xfId="1714" xr:uid="{00000000-0005-0000-0000-0000AE060000}"/>
    <cellStyle name="40% - Akzent6 2 32" xfId="1715" xr:uid="{00000000-0005-0000-0000-0000AF060000}"/>
    <cellStyle name="40% - Akzent6 2 33" xfId="1716" xr:uid="{00000000-0005-0000-0000-0000B0060000}"/>
    <cellStyle name="40% - Akzent6 2 34" xfId="1717" xr:uid="{00000000-0005-0000-0000-0000B1060000}"/>
    <cellStyle name="40% - Akzent6 2 35" xfId="1718" xr:uid="{00000000-0005-0000-0000-0000B2060000}"/>
    <cellStyle name="40% - Akzent6 2 36" xfId="1719" xr:uid="{00000000-0005-0000-0000-0000B3060000}"/>
    <cellStyle name="40% - Akzent6 2 37" xfId="1720" xr:uid="{00000000-0005-0000-0000-0000B4060000}"/>
    <cellStyle name="40% - Akzent6 2 38" xfId="1721" xr:uid="{00000000-0005-0000-0000-0000B5060000}"/>
    <cellStyle name="40% - Akzent6 2 39" xfId="1722" xr:uid="{00000000-0005-0000-0000-0000B6060000}"/>
    <cellStyle name="40% - Akzent6 2 4" xfId="1723" xr:uid="{00000000-0005-0000-0000-0000B7060000}"/>
    <cellStyle name="40% - Akzent6 2 5" xfId="1724" xr:uid="{00000000-0005-0000-0000-0000B8060000}"/>
    <cellStyle name="40% - Akzent6 2 6" xfId="1725" xr:uid="{00000000-0005-0000-0000-0000B9060000}"/>
    <cellStyle name="40% - Akzent6 2 7" xfId="1726" xr:uid="{00000000-0005-0000-0000-0000BA060000}"/>
    <cellStyle name="40% - Akzent6 2 8" xfId="1727" xr:uid="{00000000-0005-0000-0000-0000BB060000}"/>
    <cellStyle name="40% - Akzent6 2 9" xfId="1728" xr:uid="{00000000-0005-0000-0000-0000BC060000}"/>
    <cellStyle name="40% - Akzent6 3" xfId="1729" xr:uid="{00000000-0005-0000-0000-0000BD060000}"/>
    <cellStyle name="40% - Akzent6 3 10" xfId="1730" xr:uid="{00000000-0005-0000-0000-0000BE060000}"/>
    <cellStyle name="40% - Akzent6 3 11" xfId="1731" xr:uid="{00000000-0005-0000-0000-0000BF060000}"/>
    <cellStyle name="40% - Akzent6 3 12" xfId="1732" xr:uid="{00000000-0005-0000-0000-0000C0060000}"/>
    <cellStyle name="40% - Akzent6 3 13" xfId="1733" xr:uid="{00000000-0005-0000-0000-0000C1060000}"/>
    <cellStyle name="40% - Akzent6 3 14" xfId="1734" xr:uid="{00000000-0005-0000-0000-0000C2060000}"/>
    <cellStyle name="40% - Akzent6 3 15" xfId="1735" xr:uid="{00000000-0005-0000-0000-0000C3060000}"/>
    <cellStyle name="40% - Akzent6 3 16" xfId="1736" xr:uid="{00000000-0005-0000-0000-0000C4060000}"/>
    <cellStyle name="40% - Akzent6 3 17" xfId="1737" xr:uid="{00000000-0005-0000-0000-0000C5060000}"/>
    <cellStyle name="40% - Akzent6 3 18" xfId="1738" xr:uid="{00000000-0005-0000-0000-0000C6060000}"/>
    <cellStyle name="40% - Akzent6 3 19" xfId="1739" xr:uid="{00000000-0005-0000-0000-0000C7060000}"/>
    <cellStyle name="40% - Akzent6 3 2" xfId="1740" xr:uid="{00000000-0005-0000-0000-0000C8060000}"/>
    <cellStyle name="40% - Akzent6 3 2 2" xfId="1741" xr:uid="{00000000-0005-0000-0000-0000C9060000}"/>
    <cellStyle name="40% - Akzent6 3 20" xfId="1742" xr:uid="{00000000-0005-0000-0000-0000CA060000}"/>
    <cellStyle name="40% - Akzent6 3 21" xfId="1743" xr:uid="{00000000-0005-0000-0000-0000CB060000}"/>
    <cellStyle name="40% - Akzent6 3 22" xfId="1744" xr:uid="{00000000-0005-0000-0000-0000CC060000}"/>
    <cellStyle name="40% - Akzent6 3 23" xfId="1745" xr:uid="{00000000-0005-0000-0000-0000CD060000}"/>
    <cellStyle name="40% - Akzent6 3 3" xfId="1746" xr:uid="{00000000-0005-0000-0000-0000CE060000}"/>
    <cellStyle name="40% - Akzent6 3 3 2" xfId="1747" xr:uid="{00000000-0005-0000-0000-0000CF060000}"/>
    <cellStyle name="40% - Akzent6 3 4" xfId="1748" xr:uid="{00000000-0005-0000-0000-0000D0060000}"/>
    <cellStyle name="40% - Akzent6 3 4 2" xfId="1749" xr:uid="{00000000-0005-0000-0000-0000D1060000}"/>
    <cellStyle name="40% - Akzent6 3 5" xfId="1750" xr:uid="{00000000-0005-0000-0000-0000D2060000}"/>
    <cellStyle name="40% - Akzent6 3 5 2" xfId="1751" xr:uid="{00000000-0005-0000-0000-0000D3060000}"/>
    <cellStyle name="40% - Akzent6 3 6" xfId="1752" xr:uid="{00000000-0005-0000-0000-0000D4060000}"/>
    <cellStyle name="40% - Akzent6 3 6 2" xfId="1753" xr:uid="{00000000-0005-0000-0000-0000D5060000}"/>
    <cellStyle name="40% - Akzent6 3 7" xfId="1754" xr:uid="{00000000-0005-0000-0000-0000D6060000}"/>
    <cellStyle name="40% - Akzent6 3 7 2" xfId="1755" xr:uid="{00000000-0005-0000-0000-0000D7060000}"/>
    <cellStyle name="40% - Akzent6 3 8" xfId="1756" xr:uid="{00000000-0005-0000-0000-0000D8060000}"/>
    <cellStyle name="40% - Akzent6 3 8 2" xfId="1757" xr:uid="{00000000-0005-0000-0000-0000D9060000}"/>
    <cellStyle name="40% - Akzent6 3 9" xfId="1758" xr:uid="{00000000-0005-0000-0000-0000DA060000}"/>
    <cellStyle name="40% - Akzent6 4" xfId="1759" xr:uid="{00000000-0005-0000-0000-0000DB060000}"/>
    <cellStyle name="40% - Akzent6 4 10" xfId="1760" xr:uid="{00000000-0005-0000-0000-0000DC060000}"/>
    <cellStyle name="40% - Akzent6 4 2" xfId="1761" xr:uid="{00000000-0005-0000-0000-0000DD060000}"/>
    <cellStyle name="40% - Akzent6 4 2 2" xfId="1762" xr:uid="{00000000-0005-0000-0000-0000DE060000}"/>
    <cellStyle name="40% - Akzent6 4 3" xfId="1763" xr:uid="{00000000-0005-0000-0000-0000DF060000}"/>
    <cellStyle name="40% - Akzent6 4 3 2" xfId="1764" xr:uid="{00000000-0005-0000-0000-0000E0060000}"/>
    <cellStyle name="40% - Akzent6 4 4" xfId="1765" xr:uid="{00000000-0005-0000-0000-0000E1060000}"/>
    <cellStyle name="40% - Akzent6 4 5" xfId="1766" xr:uid="{00000000-0005-0000-0000-0000E2060000}"/>
    <cellStyle name="40% - Akzent6 4 6" xfId="1767" xr:uid="{00000000-0005-0000-0000-0000E3060000}"/>
    <cellStyle name="40% - Akzent6 4 7" xfId="1768" xr:uid="{00000000-0005-0000-0000-0000E4060000}"/>
    <cellStyle name="40% - Akzent6 4 8" xfId="1769" xr:uid="{00000000-0005-0000-0000-0000E5060000}"/>
    <cellStyle name="40% - Akzent6 4 9" xfId="1770" xr:uid="{00000000-0005-0000-0000-0000E6060000}"/>
    <cellStyle name="40% - Akzent6 5" xfId="1771" xr:uid="{00000000-0005-0000-0000-0000E7060000}"/>
    <cellStyle name="40% - Akzent6 5 2" xfId="1772" xr:uid="{00000000-0005-0000-0000-0000E8060000}"/>
    <cellStyle name="40% - Akzent6 5 2 2" xfId="1773" xr:uid="{00000000-0005-0000-0000-0000E9060000}"/>
    <cellStyle name="40% - Akzent6 5 3" xfId="1774" xr:uid="{00000000-0005-0000-0000-0000EA060000}"/>
    <cellStyle name="40% - Akzent6 5 4" xfId="1775" xr:uid="{00000000-0005-0000-0000-0000EB060000}"/>
    <cellStyle name="40% - Akzent6 5 5" xfId="1776" xr:uid="{00000000-0005-0000-0000-0000EC060000}"/>
    <cellStyle name="40% - Akzent6 6" xfId="1777" xr:uid="{00000000-0005-0000-0000-0000ED060000}"/>
    <cellStyle name="40% - Akzent6 6 2" xfId="1778" xr:uid="{00000000-0005-0000-0000-0000EE060000}"/>
    <cellStyle name="40% - Akzent6 6 2 2" xfId="1779" xr:uid="{00000000-0005-0000-0000-0000EF060000}"/>
    <cellStyle name="40% - Akzent6 6 3" xfId="1780" xr:uid="{00000000-0005-0000-0000-0000F0060000}"/>
    <cellStyle name="40% - Akzent6 6 4" xfId="1781" xr:uid="{00000000-0005-0000-0000-0000F1060000}"/>
    <cellStyle name="40% - Akzent6 6 5" xfId="1782" xr:uid="{00000000-0005-0000-0000-0000F2060000}"/>
    <cellStyle name="40% - Akzent6 7" xfId="1783" xr:uid="{00000000-0005-0000-0000-0000F3060000}"/>
    <cellStyle name="40% - Akzent6 7 2" xfId="1784" xr:uid="{00000000-0005-0000-0000-0000F4060000}"/>
    <cellStyle name="40% - Akzent6 7 2 2" xfId="1785" xr:uid="{00000000-0005-0000-0000-0000F5060000}"/>
    <cellStyle name="40% - Akzent6 7 3" xfId="1786" xr:uid="{00000000-0005-0000-0000-0000F6060000}"/>
    <cellStyle name="40% - Akzent6 7 4" xfId="1787" xr:uid="{00000000-0005-0000-0000-0000F7060000}"/>
    <cellStyle name="40% - Akzent6 7 5" xfId="1788" xr:uid="{00000000-0005-0000-0000-0000F8060000}"/>
    <cellStyle name="40% - Akzent6 8" xfId="1789" xr:uid="{00000000-0005-0000-0000-0000F9060000}"/>
    <cellStyle name="40% - Akzent6 8 2" xfId="1790" xr:uid="{00000000-0005-0000-0000-0000FA060000}"/>
    <cellStyle name="40% - Akzent6 8 2 2" xfId="1791" xr:uid="{00000000-0005-0000-0000-0000FB060000}"/>
    <cellStyle name="40% - Akzent6 8 3" xfId="1792" xr:uid="{00000000-0005-0000-0000-0000FC060000}"/>
    <cellStyle name="40% - Akzent6 8 4" xfId="1793" xr:uid="{00000000-0005-0000-0000-0000FD060000}"/>
    <cellStyle name="40% - Akzent6 8 5" xfId="1794" xr:uid="{00000000-0005-0000-0000-0000FE060000}"/>
    <cellStyle name="40% - Akzent6 9" xfId="1795" xr:uid="{00000000-0005-0000-0000-0000FF060000}"/>
    <cellStyle name="40% - Akzent6 9 2" xfId="1796" xr:uid="{00000000-0005-0000-0000-000000070000}"/>
    <cellStyle name="40% - Akzent6 9 2 2" xfId="1797" xr:uid="{00000000-0005-0000-0000-000001070000}"/>
    <cellStyle name="40% - Akzent6 9 3" xfId="1798" xr:uid="{00000000-0005-0000-0000-000002070000}"/>
    <cellStyle name="40% - Akzent6 9 4" xfId="1799" xr:uid="{00000000-0005-0000-0000-000003070000}"/>
    <cellStyle name="40% - Akzent6 9 5" xfId="1800" xr:uid="{00000000-0005-0000-0000-000004070000}"/>
    <cellStyle name="60% - Accent1 10" xfId="1801" xr:uid="{00000000-0005-0000-0000-000005070000}"/>
    <cellStyle name="60% - Accent1 11" xfId="1802" xr:uid="{00000000-0005-0000-0000-000006070000}"/>
    <cellStyle name="60% - Accent1 12" xfId="1803" xr:uid="{00000000-0005-0000-0000-000007070000}"/>
    <cellStyle name="60% - Accent1 13" xfId="1804" xr:uid="{00000000-0005-0000-0000-000008070000}"/>
    <cellStyle name="60% - Accent1 2" xfId="1805" xr:uid="{00000000-0005-0000-0000-000009070000}"/>
    <cellStyle name="60% - Accent1 3" xfId="1806" xr:uid="{00000000-0005-0000-0000-00000A070000}"/>
    <cellStyle name="60% - Accent1 4" xfId="1807" xr:uid="{00000000-0005-0000-0000-00000B070000}"/>
    <cellStyle name="60% - Accent1 5" xfId="1808" xr:uid="{00000000-0005-0000-0000-00000C070000}"/>
    <cellStyle name="60% - Accent1 6" xfId="1809" xr:uid="{00000000-0005-0000-0000-00000D070000}"/>
    <cellStyle name="60% - Accent1 7" xfId="1810" xr:uid="{00000000-0005-0000-0000-00000E070000}"/>
    <cellStyle name="60% - Accent1 8" xfId="1811" xr:uid="{00000000-0005-0000-0000-00000F070000}"/>
    <cellStyle name="60% - Accent1 9" xfId="1812" xr:uid="{00000000-0005-0000-0000-000010070000}"/>
    <cellStyle name="60% - Accent2 10" xfId="1813" xr:uid="{00000000-0005-0000-0000-000011070000}"/>
    <cellStyle name="60% - Accent2 11" xfId="1814" xr:uid="{00000000-0005-0000-0000-000012070000}"/>
    <cellStyle name="60% - Accent2 12" xfId="1815" xr:uid="{00000000-0005-0000-0000-000013070000}"/>
    <cellStyle name="60% - Accent2 13" xfId="1816" xr:uid="{00000000-0005-0000-0000-000014070000}"/>
    <cellStyle name="60% - Accent2 2" xfId="1817" xr:uid="{00000000-0005-0000-0000-000015070000}"/>
    <cellStyle name="60% - Accent2 3" xfId="1818" xr:uid="{00000000-0005-0000-0000-000016070000}"/>
    <cellStyle name="60% - Accent2 4" xfId="1819" xr:uid="{00000000-0005-0000-0000-000017070000}"/>
    <cellStyle name="60% - Accent2 5" xfId="1820" xr:uid="{00000000-0005-0000-0000-000018070000}"/>
    <cellStyle name="60% - Accent2 6" xfId="1821" xr:uid="{00000000-0005-0000-0000-000019070000}"/>
    <cellStyle name="60% - Accent2 7" xfId="1822" xr:uid="{00000000-0005-0000-0000-00001A070000}"/>
    <cellStyle name="60% - Accent2 8" xfId="1823" xr:uid="{00000000-0005-0000-0000-00001B070000}"/>
    <cellStyle name="60% - Accent2 9" xfId="1824" xr:uid="{00000000-0005-0000-0000-00001C070000}"/>
    <cellStyle name="60% - Accent3 10" xfId="1825" xr:uid="{00000000-0005-0000-0000-00001D070000}"/>
    <cellStyle name="60% - Accent3 11" xfId="1826" xr:uid="{00000000-0005-0000-0000-00001E070000}"/>
    <cellStyle name="60% - Accent3 12" xfId="1827" xr:uid="{00000000-0005-0000-0000-00001F070000}"/>
    <cellStyle name="60% - Accent3 13" xfId="1828" xr:uid="{00000000-0005-0000-0000-000020070000}"/>
    <cellStyle name="60% - Accent3 2" xfId="1829" xr:uid="{00000000-0005-0000-0000-000021070000}"/>
    <cellStyle name="60% - Accent3 3" xfId="1830" xr:uid="{00000000-0005-0000-0000-000022070000}"/>
    <cellStyle name="60% - Accent3 4" xfId="1831" xr:uid="{00000000-0005-0000-0000-000023070000}"/>
    <cellStyle name="60% - Accent3 5" xfId="1832" xr:uid="{00000000-0005-0000-0000-000024070000}"/>
    <cellStyle name="60% - Accent3 6" xfId="1833" xr:uid="{00000000-0005-0000-0000-000025070000}"/>
    <cellStyle name="60% - Accent3 7" xfId="1834" xr:uid="{00000000-0005-0000-0000-000026070000}"/>
    <cellStyle name="60% - Accent3 8" xfId="1835" xr:uid="{00000000-0005-0000-0000-000027070000}"/>
    <cellStyle name="60% - Accent3 9" xfId="1836" xr:uid="{00000000-0005-0000-0000-000028070000}"/>
    <cellStyle name="60% - Accent4 10" xfId="1837" xr:uid="{00000000-0005-0000-0000-000029070000}"/>
    <cellStyle name="60% - Accent4 11" xfId="1838" xr:uid="{00000000-0005-0000-0000-00002A070000}"/>
    <cellStyle name="60% - Accent4 12" xfId="1839" xr:uid="{00000000-0005-0000-0000-00002B070000}"/>
    <cellStyle name="60% - Accent4 13" xfId="1840" xr:uid="{00000000-0005-0000-0000-00002C070000}"/>
    <cellStyle name="60% - Accent4 2" xfId="1841" xr:uid="{00000000-0005-0000-0000-00002D070000}"/>
    <cellStyle name="60% - Accent4 3" xfId="1842" xr:uid="{00000000-0005-0000-0000-00002E070000}"/>
    <cellStyle name="60% - Accent4 4" xfId="1843" xr:uid="{00000000-0005-0000-0000-00002F070000}"/>
    <cellStyle name="60% - Accent4 5" xfId="1844" xr:uid="{00000000-0005-0000-0000-000030070000}"/>
    <cellStyle name="60% - Accent4 6" xfId="1845" xr:uid="{00000000-0005-0000-0000-000031070000}"/>
    <cellStyle name="60% - Accent4 7" xfId="1846" xr:uid="{00000000-0005-0000-0000-000032070000}"/>
    <cellStyle name="60% - Accent4 8" xfId="1847" xr:uid="{00000000-0005-0000-0000-000033070000}"/>
    <cellStyle name="60% - Accent4 9" xfId="1848" xr:uid="{00000000-0005-0000-0000-000034070000}"/>
    <cellStyle name="60% - Accent5 10" xfId="1849" xr:uid="{00000000-0005-0000-0000-000035070000}"/>
    <cellStyle name="60% - Accent5 11" xfId="1850" xr:uid="{00000000-0005-0000-0000-000036070000}"/>
    <cellStyle name="60% - Accent5 12" xfId="1851" xr:uid="{00000000-0005-0000-0000-000037070000}"/>
    <cellStyle name="60% - Accent5 13" xfId="1852" xr:uid="{00000000-0005-0000-0000-000038070000}"/>
    <cellStyle name="60% - Accent5 2" xfId="1853" xr:uid="{00000000-0005-0000-0000-000039070000}"/>
    <cellStyle name="60% - Accent5 3" xfId="1854" xr:uid="{00000000-0005-0000-0000-00003A070000}"/>
    <cellStyle name="60% - Accent5 4" xfId="1855" xr:uid="{00000000-0005-0000-0000-00003B070000}"/>
    <cellStyle name="60% - Accent5 5" xfId="1856" xr:uid="{00000000-0005-0000-0000-00003C070000}"/>
    <cellStyle name="60% - Accent5 6" xfId="1857" xr:uid="{00000000-0005-0000-0000-00003D070000}"/>
    <cellStyle name="60% - Accent5 7" xfId="1858" xr:uid="{00000000-0005-0000-0000-00003E070000}"/>
    <cellStyle name="60% - Accent5 8" xfId="1859" xr:uid="{00000000-0005-0000-0000-00003F070000}"/>
    <cellStyle name="60% - Accent5 9" xfId="1860" xr:uid="{00000000-0005-0000-0000-000040070000}"/>
    <cellStyle name="60% - Accent6 10" xfId="1861" xr:uid="{00000000-0005-0000-0000-000041070000}"/>
    <cellStyle name="60% - Accent6 11" xfId="1862" xr:uid="{00000000-0005-0000-0000-000042070000}"/>
    <cellStyle name="60% - Accent6 12" xfId="1863" xr:uid="{00000000-0005-0000-0000-000043070000}"/>
    <cellStyle name="60% - Accent6 13" xfId="1864" xr:uid="{00000000-0005-0000-0000-000044070000}"/>
    <cellStyle name="60% - Accent6 2" xfId="1865" xr:uid="{00000000-0005-0000-0000-000045070000}"/>
    <cellStyle name="60% - Accent6 3" xfId="1866" xr:uid="{00000000-0005-0000-0000-000046070000}"/>
    <cellStyle name="60% - Accent6 4" xfId="1867" xr:uid="{00000000-0005-0000-0000-000047070000}"/>
    <cellStyle name="60% - Accent6 5" xfId="1868" xr:uid="{00000000-0005-0000-0000-000048070000}"/>
    <cellStyle name="60% - Accent6 6" xfId="1869" xr:uid="{00000000-0005-0000-0000-000049070000}"/>
    <cellStyle name="60% - Accent6 7" xfId="1870" xr:uid="{00000000-0005-0000-0000-00004A070000}"/>
    <cellStyle name="60% - Accent6 8" xfId="1871" xr:uid="{00000000-0005-0000-0000-00004B070000}"/>
    <cellStyle name="60% - Accent6 9" xfId="1872" xr:uid="{00000000-0005-0000-0000-00004C070000}"/>
    <cellStyle name="60% - Akzent1 10" xfId="1873" xr:uid="{00000000-0005-0000-0000-00004D070000}"/>
    <cellStyle name="60% - Akzent1 10 2" xfId="1874" xr:uid="{00000000-0005-0000-0000-00004E070000}"/>
    <cellStyle name="60% - Akzent1 10 3" xfId="1875" xr:uid="{00000000-0005-0000-0000-00004F070000}"/>
    <cellStyle name="60% - Akzent1 10 4" xfId="1876" xr:uid="{00000000-0005-0000-0000-000050070000}"/>
    <cellStyle name="60% - Akzent1 10 5" xfId="1877" xr:uid="{00000000-0005-0000-0000-000051070000}"/>
    <cellStyle name="60% - Akzent1 11" xfId="1878" xr:uid="{00000000-0005-0000-0000-000052070000}"/>
    <cellStyle name="60% - Akzent1 11 2" xfId="1879" xr:uid="{00000000-0005-0000-0000-000053070000}"/>
    <cellStyle name="60% - Akzent1 11 3" xfId="1880" xr:uid="{00000000-0005-0000-0000-000054070000}"/>
    <cellStyle name="60% - Akzent1 11 4" xfId="1881" xr:uid="{00000000-0005-0000-0000-000055070000}"/>
    <cellStyle name="60% - Akzent1 11 5" xfId="1882" xr:uid="{00000000-0005-0000-0000-000056070000}"/>
    <cellStyle name="60% - Akzent1 12" xfId="1883" xr:uid="{00000000-0005-0000-0000-000057070000}"/>
    <cellStyle name="60% - Akzent1 13" xfId="1884" xr:uid="{00000000-0005-0000-0000-000058070000}"/>
    <cellStyle name="60% - Akzent1 14" xfId="1885" xr:uid="{00000000-0005-0000-0000-000059070000}"/>
    <cellStyle name="60% - Akzent1 15" xfId="1886" xr:uid="{00000000-0005-0000-0000-00005A070000}"/>
    <cellStyle name="60% - Akzent1 16" xfId="1887" xr:uid="{00000000-0005-0000-0000-00005B070000}"/>
    <cellStyle name="60% - Akzent1 2" xfId="1888" xr:uid="{00000000-0005-0000-0000-00005C070000}"/>
    <cellStyle name="60% - Akzent1 2 10" xfId="1889" xr:uid="{00000000-0005-0000-0000-00005D070000}"/>
    <cellStyle name="60% - Akzent1 2 11" xfId="1890" xr:uid="{00000000-0005-0000-0000-00005E070000}"/>
    <cellStyle name="60% - Akzent1 2 12" xfId="1891" xr:uid="{00000000-0005-0000-0000-00005F070000}"/>
    <cellStyle name="60% - Akzent1 2 13" xfId="1892" xr:uid="{00000000-0005-0000-0000-000060070000}"/>
    <cellStyle name="60% - Akzent1 2 14" xfId="1893" xr:uid="{00000000-0005-0000-0000-000061070000}"/>
    <cellStyle name="60% - Akzent1 2 15" xfId="1894" xr:uid="{00000000-0005-0000-0000-000062070000}"/>
    <cellStyle name="60% - Akzent1 2 16" xfId="1895" xr:uid="{00000000-0005-0000-0000-000063070000}"/>
    <cellStyle name="60% - Akzent1 2 17" xfId="1896" xr:uid="{00000000-0005-0000-0000-000064070000}"/>
    <cellStyle name="60% - Akzent1 2 18" xfId="1897" xr:uid="{00000000-0005-0000-0000-000065070000}"/>
    <cellStyle name="60% - Akzent1 2 19" xfId="1898" xr:uid="{00000000-0005-0000-0000-000066070000}"/>
    <cellStyle name="60% - Akzent1 2 2" xfId="1899" xr:uid="{00000000-0005-0000-0000-000067070000}"/>
    <cellStyle name="60% - Akzent1 2 20" xfId="1900" xr:uid="{00000000-0005-0000-0000-000068070000}"/>
    <cellStyle name="60% - Akzent1 2 21" xfId="1901" xr:uid="{00000000-0005-0000-0000-000069070000}"/>
    <cellStyle name="60% - Akzent1 2 22" xfId="1902" xr:uid="{00000000-0005-0000-0000-00006A070000}"/>
    <cellStyle name="60% - Akzent1 2 23" xfId="1903" xr:uid="{00000000-0005-0000-0000-00006B070000}"/>
    <cellStyle name="60% - Akzent1 2 24" xfId="1904" xr:uid="{00000000-0005-0000-0000-00006C070000}"/>
    <cellStyle name="60% - Akzent1 2 25" xfId="1905" xr:uid="{00000000-0005-0000-0000-00006D070000}"/>
    <cellStyle name="60% - Akzent1 2 26" xfId="1906" xr:uid="{00000000-0005-0000-0000-00006E070000}"/>
    <cellStyle name="60% - Akzent1 2 27" xfId="1907" xr:uid="{00000000-0005-0000-0000-00006F070000}"/>
    <cellStyle name="60% - Akzent1 2 28" xfId="1908" xr:uid="{00000000-0005-0000-0000-000070070000}"/>
    <cellStyle name="60% - Akzent1 2 29" xfId="1909" xr:uid="{00000000-0005-0000-0000-000071070000}"/>
    <cellStyle name="60% - Akzent1 2 3" xfId="1910" xr:uid="{00000000-0005-0000-0000-000072070000}"/>
    <cellStyle name="60% - Akzent1 2 30" xfId="1911" xr:uid="{00000000-0005-0000-0000-000073070000}"/>
    <cellStyle name="60% - Akzent1 2 31" xfId="1912" xr:uid="{00000000-0005-0000-0000-000074070000}"/>
    <cellStyle name="60% - Akzent1 2 32" xfId="1913" xr:uid="{00000000-0005-0000-0000-000075070000}"/>
    <cellStyle name="60% - Akzent1 2 33" xfId="1914" xr:uid="{00000000-0005-0000-0000-000076070000}"/>
    <cellStyle name="60% - Akzent1 2 34" xfId="1915" xr:uid="{00000000-0005-0000-0000-000077070000}"/>
    <cellStyle name="60% - Akzent1 2 35" xfId="1916" xr:uid="{00000000-0005-0000-0000-000078070000}"/>
    <cellStyle name="60% - Akzent1 2 36" xfId="1917" xr:uid="{00000000-0005-0000-0000-000079070000}"/>
    <cellStyle name="60% - Akzent1 2 4" xfId="1918" xr:uid="{00000000-0005-0000-0000-00007A070000}"/>
    <cellStyle name="60% - Akzent1 2 5" xfId="1919" xr:uid="{00000000-0005-0000-0000-00007B070000}"/>
    <cellStyle name="60% - Akzent1 2 6" xfId="1920" xr:uid="{00000000-0005-0000-0000-00007C070000}"/>
    <cellStyle name="60% - Akzent1 2 7" xfId="1921" xr:uid="{00000000-0005-0000-0000-00007D070000}"/>
    <cellStyle name="60% - Akzent1 2 8" xfId="1922" xr:uid="{00000000-0005-0000-0000-00007E070000}"/>
    <cellStyle name="60% - Akzent1 2 9" xfId="1923" xr:uid="{00000000-0005-0000-0000-00007F070000}"/>
    <cellStyle name="60% - Akzent1 3" xfId="1924" xr:uid="{00000000-0005-0000-0000-000080070000}"/>
    <cellStyle name="60% - Akzent1 3 10" xfId="1925" xr:uid="{00000000-0005-0000-0000-000081070000}"/>
    <cellStyle name="60% - Akzent1 3 11" xfId="1926" xr:uid="{00000000-0005-0000-0000-000082070000}"/>
    <cellStyle name="60% - Akzent1 3 12" xfId="1927" xr:uid="{00000000-0005-0000-0000-000083070000}"/>
    <cellStyle name="60% - Akzent1 3 13" xfId="1928" xr:uid="{00000000-0005-0000-0000-000084070000}"/>
    <cellStyle name="60% - Akzent1 3 14" xfId="1929" xr:uid="{00000000-0005-0000-0000-000085070000}"/>
    <cellStyle name="60% - Akzent1 3 15" xfId="1930" xr:uid="{00000000-0005-0000-0000-000086070000}"/>
    <cellStyle name="60% - Akzent1 3 16" xfId="1931" xr:uid="{00000000-0005-0000-0000-000087070000}"/>
    <cellStyle name="60% - Akzent1 3 17" xfId="1932" xr:uid="{00000000-0005-0000-0000-000088070000}"/>
    <cellStyle name="60% - Akzent1 3 18" xfId="1933" xr:uid="{00000000-0005-0000-0000-000089070000}"/>
    <cellStyle name="60% - Akzent1 3 19" xfId="1934" xr:uid="{00000000-0005-0000-0000-00008A070000}"/>
    <cellStyle name="60% - Akzent1 3 2" xfId="1935" xr:uid="{00000000-0005-0000-0000-00008B070000}"/>
    <cellStyle name="60% - Akzent1 3 20" xfId="1936" xr:uid="{00000000-0005-0000-0000-00008C070000}"/>
    <cellStyle name="60% - Akzent1 3 21" xfId="1937" xr:uid="{00000000-0005-0000-0000-00008D070000}"/>
    <cellStyle name="60% - Akzent1 3 22" xfId="1938" xr:uid="{00000000-0005-0000-0000-00008E070000}"/>
    <cellStyle name="60% - Akzent1 3 23" xfId="1939" xr:uid="{00000000-0005-0000-0000-00008F070000}"/>
    <cellStyle name="60% - Akzent1 3 24" xfId="1940" xr:uid="{00000000-0005-0000-0000-000090070000}"/>
    <cellStyle name="60% - Akzent1 3 25" xfId="1941" xr:uid="{00000000-0005-0000-0000-000091070000}"/>
    <cellStyle name="60% - Akzent1 3 26" xfId="1942" xr:uid="{00000000-0005-0000-0000-000092070000}"/>
    <cellStyle name="60% - Akzent1 3 27" xfId="1943" xr:uid="{00000000-0005-0000-0000-000093070000}"/>
    <cellStyle name="60% - Akzent1 3 28" xfId="1944" xr:uid="{00000000-0005-0000-0000-000094070000}"/>
    <cellStyle name="60% - Akzent1 3 29" xfId="1945" xr:uid="{00000000-0005-0000-0000-000095070000}"/>
    <cellStyle name="60% - Akzent1 3 3" xfId="1946" xr:uid="{00000000-0005-0000-0000-000096070000}"/>
    <cellStyle name="60% - Akzent1 3 4" xfId="1947" xr:uid="{00000000-0005-0000-0000-000097070000}"/>
    <cellStyle name="60% - Akzent1 3 5" xfId="1948" xr:uid="{00000000-0005-0000-0000-000098070000}"/>
    <cellStyle name="60% - Akzent1 3 6" xfId="1949" xr:uid="{00000000-0005-0000-0000-000099070000}"/>
    <cellStyle name="60% - Akzent1 3 7" xfId="1950" xr:uid="{00000000-0005-0000-0000-00009A070000}"/>
    <cellStyle name="60% - Akzent1 3 8" xfId="1951" xr:uid="{00000000-0005-0000-0000-00009B070000}"/>
    <cellStyle name="60% - Akzent1 3 9" xfId="1952" xr:uid="{00000000-0005-0000-0000-00009C070000}"/>
    <cellStyle name="60% - Akzent1 4" xfId="1953" xr:uid="{00000000-0005-0000-0000-00009D070000}"/>
    <cellStyle name="60% - Akzent1 4 10" xfId="1954" xr:uid="{00000000-0005-0000-0000-00009E070000}"/>
    <cellStyle name="60% - Akzent1 4 11" xfId="1955" xr:uid="{00000000-0005-0000-0000-00009F070000}"/>
    <cellStyle name="60% - Akzent1 4 2" xfId="1956" xr:uid="{00000000-0005-0000-0000-0000A0070000}"/>
    <cellStyle name="60% - Akzent1 4 3" xfId="1957" xr:uid="{00000000-0005-0000-0000-0000A1070000}"/>
    <cellStyle name="60% - Akzent1 4 4" xfId="1958" xr:uid="{00000000-0005-0000-0000-0000A2070000}"/>
    <cellStyle name="60% - Akzent1 4 5" xfId="1959" xr:uid="{00000000-0005-0000-0000-0000A3070000}"/>
    <cellStyle name="60% - Akzent1 4 6" xfId="1960" xr:uid="{00000000-0005-0000-0000-0000A4070000}"/>
    <cellStyle name="60% - Akzent1 4 7" xfId="1961" xr:uid="{00000000-0005-0000-0000-0000A5070000}"/>
    <cellStyle name="60% - Akzent1 4 8" xfId="1962" xr:uid="{00000000-0005-0000-0000-0000A6070000}"/>
    <cellStyle name="60% - Akzent1 4 9" xfId="1963" xr:uid="{00000000-0005-0000-0000-0000A7070000}"/>
    <cellStyle name="60% - Akzent1 5" xfId="1964" xr:uid="{00000000-0005-0000-0000-0000A8070000}"/>
    <cellStyle name="60% - Akzent1 5 2" xfId="1965" xr:uid="{00000000-0005-0000-0000-0000A9070000}"/>
    <cellStyle name="60% - Akzent1 5 3" xfId="1966" xr:uid="{00000000-0005-0000-0000-0000AA070000}"/>
    <cellStyle name="60% - Akzent1 5 4" xfId="1967" xr:uid="{00000000-0005-0000-0000-0000AB070000}"/>
    <cellStyle name="60% - Akzent1 5 5" xfId="1968" xr:uid="{00000000-0005-0000-0000-0000AC070000}"/>
    <cellStyle name="60% - Akzent1 6" xfId="1969" xr:uid="{00000000-0005-0000-0000-0000AD070000}"/>
    <cellStyle name="60% - Akzent1 6 2" xfId="1970" xr:uid="{00000000-0005-0000-0000-0000AE070000}"/>
    <cellStyle name="60% - Akzent1 6 3" xfId="1971" xr:uid="{00000000-0005-0000-0000-0000AF070000}"/>
    <cellStyle name="60% - Akzent1 6 4" xfId="1972" xr:uid="{00000000-0005-0000-0000-0000B0070000}"/>
    <cellStyle name="60% - Akzent1 6 5" xfId="1973" xr:uid="{00000000-0005-0000-0000-0000B1070000}"/>
    <cellStyle name="60% - Akzent1 7" xfId="1974" xr:uid="{00000000-0005-0000-0000-0000B2070000}"/>
    <cellStyle name="60% - Akzent1 7 2" xfId="1975" xr:uid="{00000000-0005-0000-0000-0000B3070000}"/>
    <cellStyle name="60% - Akzent1 7 3" xfId="1976" xr:uid="{00000000-0005-0000-0000-0000B4070000}"/>
    <cellStyle name="60% - Akzent1 7 4" xfId="1977" xr:uid="{00000000-0005-0000-0000-0000B5070000}"/>
    <cellStyle name="60% - Akzent1 7 5" xfId="1978" xr:uid="{00000000-0005-0000-0000-0000B6070000}"/>
    <cellStyle name="60% - Akzent1 8" xfId="1979" xr:uid="{00000000-0005-0000-0000-0000B7070000}"/>
    <cellStyle name="60% - Akzent1 8 2" xfId="1980" xr:uid="{00000000-0005-0000-0000-0000B8070000}"/>
    <cellStyle name="60% - Akzent1 8 3" xfId="1981" xr:uid="{00000000-0005-0000-0000-0000B9070000}"/>
    <cellStyle name="60% - Akzent1 8 4" xfId="1982" xr:uid="{00000000-0005-0000-0000-0000BA070000}"/>
    <cellStyle name="60% - Akzent1 8 5" xfId="1983" xr:uid="{00000000-0005-0000-0000-0000BB070000}"/>
    <cellStyle name="60% - Akzent1 9" xfId="1984" xr:uid="{00000000-0005-0000-0000-0000BC070000}"/>
    <cellStyle name="60% - Akzent1 9 2" xfId="1985" xr:uid="{00000000-0005-0000-0000-0000BD070000}"/>
    <cellStyle name="60% - Akzent1 9 3" xfId="1986" xr:uid="{00000000-0005-0000-0000-0000BE070000}"/>
    <cellStyle name="60% - Akzent1 9 4" xfId="1987" xr:uid="{00000000-0005-0000-0000-0000BF070000}"/>
    <cellStyle name="60% - Akzent1 9 5" xfId="1988" xr:uid="{00000000-0005-0000-0000-0000C0070000}"/>
    <cellStyle name="60% - Akzent2 10" xfId="1989" xr:uid="{00000000-0005-0000-0000-0000C1070000}"/>
    <cellStyle name="60% - Akzent2 10 2" xfId="1990" xr:uid="{00000000-0005-0000-0000-0000C2070000}"/>
    <cellStyle name="60% - Akzent2 10 3" xfId="1991" xr:uid="{00000000-0005-0000-0000-0000C3070000}"/>
    <cellStyle name="60% - Akzent2 10 4" xfId="1992" xr:uid="{00000000-0005-0000-0000-0000C4070000}"/>
    <cellStyle name="60% - Akzent2 10 5" xfId="1993" xr:uid="{00000000-0005-0000-0000-0000C5070000}"/>
    <cellStyle name="60% - Akzent2 11" xfId="1994" xr:uid="{00000000-0005-0000-0000-0000C6070000}"/>
    <cellStyle name="60% - Akzent2 11 2" xfId="1995" xr:uid="{00000000-0005-0000-0000-0000C7070000}"/>
    <cellStyle name="60% - Akzent2 11 3" xfId="1996" xr:uid="{00000000-0005-0000-0000-0000C8070000}"/>
    <cellStyle name="60% - Akzent2 11 4" xfId="1997" xr:uid="{00000000-0005-0000-0000-0000C9070000}"/>
    <cellStyle name="60% - Akzent2 11 5" xfId="1998" xr:uid="{00000000-0005-0000-0000-0000CA070000}"/>
    <cellStyle name="60% - Akzent2 12" xfId="1999" xr:uid="{00000000-0005-0000-0000-0000CB070000}"/>
    <cellStyle name="60% - Akzent2 13" xfId="2000" xr:uid="{00000000-0005-0000-0000-0000CC070000}"/>
    <cellStyle name="60% - Akzent2 14" xfId="2001" xr:uid="{00000000-0005-0000-0000-0000CD070000}"/>
    <cellStyle name="60% - Akzent2 15" xfId="2002" xr:uid="{00000000-0005-0000-0000-0000CE070000}"/>
    <cellStyle name="60% - Akzent2 16" xfId="2003" xr:uid="{00000000-0005-0000-0000-0000CF070000}"/>
    <cellStyle name="60% - Akzent2 2" xfId="2004" xr:uid="{00000000-0005-0000-0000-0000D0070000}"/>
    <cellStyle name="60% - Akzent2 2 10" xfId="2005" xr:uid="{00000000-0005-0000-0000-0000D1070000}"/>
    <cellStyle name="60% - Akzent2 2 11" xfId="2006" xr:uid="{00000000-0005-0000-0000-0000D2070000}"/>
    <cellStyle name="60% - Akzent2 2 12" xfId="2007" xr:uid="{00000000-0005-0000-0000-0000D3070000}"/>
    <cellStyle name="60% - Akzent2 2 13" xfId="2008" xr:uid="{00000000-0005-0000-0000-0000D4070000}"/>
    <cellStyle name="60% - Akzent2 2 14" xfId="2009" xr:uid="{00000000-0005-0000-0000-0000D5070000}"/>
    <cellStyle name="60% - Akzent2 2 15" xfId="2010" xr:uid="{00000000-0005-0000-0000-0000D6070000}"/>
    <cellStyle name="60% - Akzent2 2 16" xfId="2011" xr:uid="{00000000-0005-0000-0000-0000D7070000}"/>
    <cellStyle name="60% - Akzent2 2 17" xfId="2012" xr:uid="{00000000-0005-0000-0000-0000D8070000}"/>
    <cellStyle name="60% - Akzent2 2 18" xfId="2013" xr:uid="{00000000-0005-0000-0000-0000D9070000}"/>
    <cellStyle name="60% - Akzent2 2 19" xfId="2014" xr:uid="{00000000-0005-0000-0000-0000DA070000}"/>
    <cellStyle name="60% - Akzent2 2 2" xfId="2015" xr:uid="{00000000-0005-0000-0000-0000DB070000}"/>
    <cellStyle name="60% - Akzent2 2 20" xfId="2016" xr:uid="{00000000-0005-0000-0000-0000DC070000}"/>
    <cellStyle name="60% - Akzent2 2 21" xfId="2017" xr:uid="{00000000-0005-0000-0000-0000DD070000}"/>
    <cellStyle name="60% - Akzent2 2 22" xfId="2018" xr:uid="{00000000-0005-0000-0000-0000DE070000}"/>
    <cellStyle name="60% - Akzent2 2 23" xfId="2019" xr:uid="{00000000-0005-0000-0000-0000DF070000}"/>
    <cellStyle name="60% - Akzent2 2 24" xfId="2020" xr:uid="{00000000-0005-0000-0000-0000E0070000}"/>
    <cellStyle name="60% - Akzent2 2 25" xfId="2021" xr:uid="{00000000-0005-0000-0000-0000E1070000}"/>
    <cellStyle name="60% - Akzent2 2 26" xfId="2022" xr:uid="{00000000-0005-0000-0000-0000E2070000}"/>
    <cellStyle name="60% - Akzent2 2 27" xfId="2023" xr:uid="{00000000-0005-0000-0000-0000E3070000}"/>
    <cellStyle name="60% - Akzent2 2 28" xfId="2024" xr:uid="{00000000-0005-0000-0000-0000E4070000}"/>
    <cellStyle name="60% - Akzent2 2 29" xfId="2025" xr:uid="{00000000-0005-0000-0000-0000E5070000}"/>
    <cellStyle name="60% - Akzent2 2 3" xfId="2026" xr:uid="{00000000-0005-0000-0000-0000E6070000}"/>
    <cellStyle name="60% - Akzent2 2 30" xfId="2027" xr:uid="{00000000-0005-0000-0000-0000E7070000}"/>
    <cellStyle name="60% - Akzent2 2 31" xfId="2028" xr:uid="{00000000-0005-0000-0000-0000E8070000}"/>
    <cellStyle name="60% - Akzent2 2 32" xfId="2029" xr:uid="{00000000-0005-0000-0000-0000E9070000}"/>
    <cellStyle name="60% - Akzent2 2 33" xfId="2030" xr:uid="{00000000-0005-0000-0000-0000EA070000}"/>
    <cellStyle name="60% - Akzent2 2 34" xfId="2031" xr:uid="{00000000-0005-0000-0000-0000EB070000}"/>
    <cellStyle name="60% - Akzent2 2 35" xfId="2032" xr:uid="{00000000-0005-0000-0000-0000EC070000}"/>
    <cellStyle name="60% - Akzent2 2 36" xfId="2033" xr:uid="{00000000-0005-0000-0000-0000ED070000}"/>
    <cellStyle name="60% - Akzent2 2 4" xfId="2034" xr:uid="{00000000-0005-0000-0000-0000EE070000}"/>
    <cellStyle name="60% - Akzent2 2 5" xfId="2035" xr:uid="{00000000-0005-0000-0000-0000EF070000}"/>
    <cellStyle name="60% - Akzent2 2 6" xfId="2036" xr:uid="{00000000-0005-0000-0000-0000F0070000}"/>
    <cellStyle name="60% - Akzent2 2 7" xfId="2037" xr:uid="{00000000-0005-0000-0000-0000F1070000}"/>
    <cellStyle name="60% - Akzent2 2 8" xfId="2038" xr:uid="{00000000-0005-0000-0000-0000F2070000}"/>
    <cellStyle name="60% - Akzent2 2 9" xfId="2039" xr:uid="{00000000-0005-0000-0000-0000F3070000}"/>
    <cellStyle name="60% - Akzent2 3" xfId="2040" xr:uid="{00000000-0005-0000-0000-0000F4070000}"/>
    <cellStyle name="60% - Akzent2 3 10" xfId="2041" xr:uid="{00000000-0005-0000-0000-0000F5070000}"/>
    <cellStyle name="60% - Akzent2 3 11" xfId="2042" xr:uid="{00000000-0005-0000-0000-0000F6070000}"/>
    <cellStyle name="60% - Akzent2 3 12" xfId="2043" xr:uid="{00000000-0005-0000-0000-0000F7070000}"/>
    <cellStyle name="60% - Akzent2 3 13" xfId="2044" xr:uid="{00000000-0005-0000-0000-0000F8070000}"/>
    <cellStyle name="60% - Akzent2 3 14" xfId="2045" xr:uid="{00000000-0005-0000-0000-0000F9070000}"/>
    <cellStyle name="60% - Akzent2 3 15" xfId="2046" xr:uid="{00000000-0005-0000-0000-0000FA070000}"/>
    <cellStyle name="60% - Akzent2 3 16" xfId="2047" xr:uid="{00000000-0005-0000-0000-0000FB070000}"/>
    <cellStyle name="60% - Akzent2 3 17" xfId="2048" xr:uid="{00000000-0005-0000-0000-0000FC070000}"/>
    <cellStyle name="60% - Akzent2 3 18" xfId="2049" xr:uid="{00000000-0005-0000-0000-0000FD070000}"/>
    <cellStyle name="60% - Akzent2 3 19" xfId="2050" xr:uid="{00000000-0005-0000-0000-0000FE070000}"/>
    <cellStyle name="60% - Akzent2 3 2" xfId="2051" xr:uid="{00000000-0005-0000-0000-0000FF070000}"/>
    <cellStyle name="60% - Akzent2 3 20" xfId="2052" xr:uid="{00000000-0005-0000-0000-000000080000}"/>
    <cellStyle name="60% - Akzent2 3 21" xfId="2053" xr:uid="{00000000-0005-0000-0000-000001080000}"/>
    <cellStyle name="60% - Akzent2 3 22" xfId="2054" xr:uid="{00000000-0005-0000-0000-000002080000}"/>
    <cellStyle name="60% - Akzent2 3 23" xfId="2055" xr:uid="{00000000-0005-0000-0000-000003080000}"/>
    <cellStyle name="60% - Akzent2 3 24" xfId="2056" xr:uid="{00000000-0005-0000-0000-000004080000}"/>
    <cellStyle name="60% - Akzent2 3 25" xfId="2057" xr:uid="{00000000-0005-0000-0000-000005080000}"/>
    <cellStyle name="60% - Akzent2 3 26" xfId="2058" xr:uid="{00000000-0005-0000-0000-000006080000}"/>
    <cellStyle name="60% - Akzent2 3 27" xfId="2059" xr:uid="{00000000-0005-0000-0000-000007080000}"/>
    <cellStyle name="60% - Akzent2 3 28" xfId="2060" xr:uid="{00000000-0005-0000-0000-000008080000}"/>
    <cellStyle name="60% - Akzent2 3 29" xfId="2061" xr:uid="{00000000-0005-0000-0000-000009080000}"/>
    <cellStyle name="60% - Akzent2 3 3" xfId="2062" xr:uid="{00000000-0005-0000-0000-00000A080000}"/>
    <cellStyle name="60% - Akzent2 3 4" xfId="2063" xr:uid="{00000000-0005-0000-0000-00000B080000}"/>
    <cellStyle name="60% - Akzent2 3 5" xfId="2064" xr:uid="{00000000-0005-0000-0000-00000C080000}"/>
    <cellStyle name="60% - Akzent2 3 6" xfId="2065" xr:uid="{00000000-0005-0000-0000-00000D080000}"/>
    <cellStyle name="60% - Akzent2 3 7" xfId="2066" xr:uid="{00000000-0005-0000-0000-00000E080000}"/>
    <cellStyle name="60% - Akzent2 3 8" xfId="2067" xr:uid="{00000000-0005-0000-0000-00000F080000}"/>
    <cellStyle name="60% - Akzent2 3 9" xfId="2068" xr:uid="{00000000-0005-0000-0000-000010080000}"/>
    <cellStyle name="60% - Akzent2 4" xfId="2069" xr:uid="{00000000-0005-0000-0000-000011080000}"/>
    <cellStyle name="60% - Akzent2 4 10" xfId="2070" xr:uid="{00000000-0005-0000-0000-000012080000}"/>
    <cellStyle name="60% - Akzent2 4 11" xfId="2071" xr:uid="{00000000-0005-0000-0000-000013080000}"/>
    <cellStyle name="60% - Akzent2 4 2" xfId="2072" xr:uid="{00000000-0005-0000-0000-000014080000}"/>
    <cellStyle name="60% - Akzent2 4 3" xfId="2073" xr:uid="{00000000-0005-0000-0000-000015080000}"/>
    <cellStyle name="60% - Akzent2 4 4" xfId="2074" xr:uid="{00000000-0005-0000-0000-000016080000}"/>
    <cellStyle name="60% - Akzent2 4 5" xfId="2075" xr:uid="{00000000-0005-0000-0000-000017080000}"/>
    <cellStyle name="60% - Akzent2 4 6" xfId="2076" xr:uid="{00000000-0005-0000-0000-000018080000}"/>
    <cellStyle name="60% - Akzent2 4 7" xfId="2077" xr:uid="{00000000-0005-0000-0000-000019080000}"/>
    <cellStyle name="60% - Akzent2 4 8" xfId="2078" xr:uid="{00000000-0005-0000-0000-00001A080000}"/>
    <cellStyle name="60% - Akzent2 4 9" xfId="2079" xr:uid="{00000000-0005-0000-0000-00001B080000}"/>
    <cellStyle name="60% - Akzent2 5" xfId="2080" xr:uid="{00000000-0005-0000-0000-00001C080000}"/>
    <cellStyle name="60% - Akzent2 5 2" xfId="2081" xr:uid="{00000000-0005-0000-0000-00001D080000}"/>
    <cellStyle name="60% - Akzent2 5 3" xfId="2082" xr:uid="{00000000-0005-0000-0000-00001E080000}"/>
    <cellStyle name="60% - Akzent2 5 4" xfId="2083" xr:uid="{00000000-0005-0000-0000-00001F080000}"/>
    <cellStyle name="60% - Akzent2 5 5" xfId="2084" xr:uid="{00000000-0005-0000-0000-000020080000}"/>
    <cellStyle name="60% - Akzent2 6" xfId="2085" xr:uid="{00000000-0005-0000-0000-000021080000}"/>
    <cellStyle name="60% - Akzent2 6 2" xfId="2086" xr:uid="{00000000-0005-0000-0000-000022080000}"/>
    <cellStyle name="60% - Akzent2 6 3" xfId="2087" xr:uid="{00000000-0005-0000-0000-000023080000}"/>
    <cellStyle name="60% - Akzent2 6 4" xfId="2088" xr:uid="{00000000-0005-0000-0000-000024080000}"/>
    <cellStyle name="60% - Akzent2 6 5" xfId="2089" xr:uid="{00000000-0005-0000-0000-000025080000}"/>
    <cellStyle name="60% - Akzent2 7" xfId="2090" xr:uid="{00000000-0005-0000-0000-000026080000}"/>
    <cellStyle name="60% - Akzent2 7 2" xfId="2091" xr:uid="{00000000-0005-0000-0000-000027080000}"/>
    <cellStyle name="60% - Akzent2 7 3" xfId="2092" xr:uid="{00000000-0005-0000-0000-000028080000}"/>
    <cellStyle name="60% - Akzent2 7 4" xfId="2093" xr:uid="{00000000-0005-0000-0000-000029080000}"/>
    <cellStyle name="60% - Akzent2 7 5" xfId="2094" xr:uid="{00000000-0005-0000-0000-00002A080000}"/>
    <cellStyle name="60% - Akzent2 8" xfId="2095" xr:uid="{00000000-0005-0000-0000-00002B080000}"/>
    <cellStyle name="60% - Akzent2 8 2" xfId="2096" xr:uid="{00000000-0005-0000-0000-00002C080000}"/>
    <cellStyle name="60% - Akzent2 8 3" xfId="2097" xr:uid="{00000000-0005-0000-0000-00002D080000}"/>
    <cellStyle name="60% - Akzent2 8 4" xfId="2098" xr:uid="{00000000-0005-0000-0000-00002E080000}"/>
    <cellStyle name="60% - Akzent2 8 5" xfId="2099" xr:uid="{00000000-0005-0000-0000-00002F080000}"/>
    <cellStyle name="60% - Akzent2 9" xfId="2100" xr:uid="{00000000-0005-0000-0000-000030080000}"/>
    <cellStyle name="60% - Akzent2 9 2" xfId="2101" xr:uid="{00000000-0005-0000-0000-000031080000}"/>
    <cellStyle name="60% - Akzent2 9 3" xfId="2102" xr:uid="{00000000-0005-0000-0000-000032080000}"/>
    <cellStyle name="60% - Akzent2 9 4" xfId="2103" xr:uid="{00000000-0005-0000-0000-000033080000}"/>
    <cellStyle name="60% - Akzent2 9 5" xfId="2104" xr:uid="{00000000-0005-0000-0000-000034080000}"/>
    <cellStyle name="60% - Akzent3 10" xfId="2105" xr:uid="{00000000-0005-0000-0000-000035080000}"/>
    <cellStyle name="60% - Akzent3 10 2" xfId="2106" xr:uid="{00000000-0005-0000-0000-000036080000}"/>
    <cellStyle name="60% - Akzent3 10 3" xfId="2107" xr:uid="{00000000-0005-0000-0000-000037080000}"/>
    <cellStyle name="60% - Akzent3 10 4" xfId="2108" xr:uid="{00000000-0005-0000-0000-000038080000}"/>
    <cellStyle name="60% - Akzent3 10 5" xfId="2109" xr:uid="{00000000-0005-0000-0000-000039080000}"/>
    <cellStyle name="60% - Akzent3 11" xfId="2110" xr:uid="{00000000-0005-0000-0000-00003A080000}"/>
    <cellStyle name="60% - Akzent3 11 2" xfId="2111" xr:uid="{00000000-0005-0000-0000-00003B080000}"/>
    <cellStyle name="60% - Akzent3 11 3" xfId="2112" xr:uid="{00000000-0005-0000-0000-00003C080000}"/>
    <cellStyle name="60% - Akzent3 11 4" xfId="2113" xr:uid="{00000000-0005-0000-0000-00003D080000}"/>
    <cellStyle name="60% - Akzent3 11 5" xfId="2114" xr:uid="{00000000-0005-0000-0000-00003E080000}"/>
    <cellStyle name="60% - Akzent3 12" xfId="2115" xr:uid="{00000000-0005-0000-0000-00003F080000}"/>
    <cellStyle name="60% - Akzent3 13" xfId="2116" xr:uid="{00000000-0005-0000-0000-000040080000}"/>
    <cellStyle name="60% - Akzent3 14" xfId="2117" xr:uid="{00000000-0005-0000-0000-000041080000}"/>
    <cellStyle name="60% - Akzent3 15" xfId="2118" xr:uid="{00000000-0005-0000-0000-000042080000}"/>
    <cellStyle name="60% - Akzent3 16" xfId="2119" xr:uid="{00000000-0005-0000-0000-000043080000}"/>
    <cellStyle name="60% - Akzent3 2" xfId="2120" xr:uid="{00000000-0005-0000-0000-000044080000}"/>
    <cellStyle name="60% - Akzent3 2 10" xfId="2121" xr:uid="{00000000-0005-0000-0000-000045080000}"/>
    <cellStyle name="60% - Akzent3 2 11" xfId="2122" xr:uid="{00000000-0005-0000-0000-000046080000}"/>
    <cellStyle name="60% - Akzent3 2 12" xfId="2123" xr:uid="{00000000-0005-0000-0000-000047080000}"/>
    <cellStyle name="60% - Akzent3 2 13" xfId="2124" xr:uid="{00000000-0005-0000-0000-000048080000}"/>
    <cellStyle name="60% - Akzent3 2 14" xfId="2125" xr:uid="{00000000-0005-0000-0000-000049080000}"/>
    <cellStyle name="60% - Akzent3 2 15" xfId="2126" xr:uid="{00000000-0005-0000-0000-00004A080000}"/>
    <cellStyle name="60% - Akzent3 2 16" xfId="2127" xr:uid="{00000000-0005-0000-0000-00004B080000}"/>
    <cellStyle name="60% - Akzent3 2 17" xfId="2128" xr:uid="{00000000-0005-0000-0000-00004C080000}"/>
    <cellStyle name="60% - Akzent3 2 18" xfId="2129" xr:uid="{00000000-0005-0000-0000-00004D080000}"/>
    <cellStyle name="60% - Akzent3 2 19" xfId="2130" xr:uid="{00000000-0005-0000-0000-00004E080000}"/>
    <cellStyle name="60% - Akzent3 2 2" xfId="2131" xr:uid="{00000000-0005-0000-0000-00004F080000}"/>
    <cellStyle name="60% - Akzent3 2 20" xfId="2132" xr:uid="{00000000-0005-0000-0000-000050080000}"/>
    <cellStyle name="60% - Akzent3 2 21" xfId="2133" xr:uid="{00000000-0005-0000-0000-000051080000}"/>
    <cellStyle name="60% - Akzent3 2 22" xfId="2134" xr:uid="{00000000-0005-0000-0000-000052080000}"/>
    <cellStyle name="60% - Akzent3 2 23" xfId="2135" xr:uid="{00000000-0005-0000-0000-000053080000}"/>
    <cellStyle name="60% - Akzent3 2 24" xfId="2136" xr:uid="{00000000-0005-0000-0000-000054080000}"/>
    <cellStyle name="60% - Akzent3 2 25" xfId="2137" xr:uid="{00000000-0005-0000-0000-000055080000}"/>
    <cellStyle name="60% - Akzent3 2 26" xfId="2138" xr:uid="{00000000-0005-0000-0000-000056080000}"/>
    <cellStyle name="60% - Akzent3 2 27" xfId="2139" xr:uid="{00000000-0005-0000-0000-000057080000}"/>
    <cellStyle name="60% - Akzent3 2 28" xfId="2140" xr:uid="{00000000-0005-0000-0000-000058080000}"/>
    <cellStyle name="60% - Akzent3 2 29" xfId="2141" xr:uid="{00000000-0005-0000-0000-000059080000}"/>
    <cellStyle name="60% - Akzent3 2 3" xfId="2142" xr:uid="{00000000-0005-0000-0000-00005A080000}"/>
    <cellStyle name="60% - Akzent3 2 30" xfId="2143" xr:uid="{00000000-0005-0000-0000-00005B080000}"/>
    <cellStyle name="60% - Akzent3 2 31" xfId="2144" xr:uid="{00000000-0005-0000-0000-00005C080000}"/>
    <cellStyle name="60% - Akzent3 2 32" xfId="2145" xr:uid="{00000000-0005-0000-0000-00005D080000}"/>
    <cellStyle name="60% - Akzent3 2 33" xfId="2146" xr:uid="{00000000-0005-0000-0000-00005E080000}"/>
    <cellStyle name="60% - Akzent3 2 34" xfId="2147" xr:uid="{00000000-0005-0000-0000-00005F080000}"/>
    <cellStyle name="60% - Akzent3 2 35" xfId="2148" xr:uid="{00000000-0005-0000-0000-000060080000}"/>
    <cellStyle name="60% - Akzent3 2 36" xfId="2149" xr:uid="{00000000-0005-0000-0000-000061080000}"/>
    <cellStyle name="60% - Akzent3 2 4" xfId="2150" xr:uid="{00000000-0005-0000-0000-000062080000}"/>
    <cellStyle name="60% - Akzent3 2 5" xfId="2151" xr:uid="{00000000-0005-0000-0000-000063080000}"/>
    <cellStyle name="60% - Akzent3 2 6" xfId="2152" xr:uid="{00000000-0005-0000-0000-000064080000}"/>
    <cellStyle name="60% - Akzent3 2 7" xfId="2153" xr:uid="{00000000-0005-0000-0000-000065080000}"/>
    <cellStyle name="60% - Akzent3 2 8" xfId="2154" xr:uid="{00000000-0005-0000-0000-000066080000}"/>
    <cellStyle name="60% - Akzent3 2 9" xfId="2155" xr:uid="{00000000-0005-0000-0000-000067080000}"/>
    <cellStyle name="60% - Akzent3 3" xfId="2156" xr:uid="{00000000-0005-0000-0000-000068080000}"/>
    <cellStyle name="60% - Akzent3 3 10" xfId="2157" xr:uid="{00000000-0005-0000-0000-000069080000}"/>
    <cellStyle name="60% - Akzent3 3 11" xfId="2158" xr:uid="{00000000-0005-0000-0000-00006A080000}"/>
    <cellStyle name="60% - Akzent3 3 12" xfId="2159" xr:uid="{00000000-0005-0000-0000-00006B080000}"/>
    <cellStyle name="60% - Akzent3 3 13" xfId="2160" xr:uid="{00000000-0005-0000-0000-00006C080000}"/>
    <cellStyle name="60% - Akzent3 3 14" xfId="2161" xr:uid="{00000000-0005-0000-0000-00006D080000}"/>
    <cellStyle name="60% - Akzent3 3 15" xfId="2162" xr:uid="{00000000-0005-0000-0000-00006E080000}"/>
    <cellStyle name="60% - Akzent3 3 16" xfId="2163" xr:uid="{00000000-0005-0000-0000-00006F080000}"/>
    <cellStyle name="60% - Akzent3 3 17" xfId="2164" xr:uid="{00000000-0005-0000-0000-000070080000}"/>
    <cellStyle name="60% - Akzent3 3 18" xfId="2165" xr:uid="{00000000-0005-0000-0000-000071080000}"/>
    <cellStyle name="60% - Akzent3 3 19" xfId="2166" xr:uid="{00000000-0005-0000-0000-000072080000}"/>
    <cellStyle name="60% - Akzent3 3 2" xfId="2167" xr:uid="{00000000-0005-0000-0000-000073080000}"/>
    <cellStyle name="60% - Akzent3 3 20" xfId="2168" xr:uid="{00000000-0005-0000-0000-000074080000}"/>
    <cellStyle name="60% - Akzent3 3 21" xfId="2169" xr:uid="{00000000-0005-0000-0000-000075080000}"/>
    <cellStyle name="60% - Akzent3 3 22" xfId="2170" xr:uid="{00000000-0005-0000-0000-000076080000}"/>
    <cellStyle name="60% - Akzent3 3 23" xfId="2171" xr:uid="{00000000-0005-0000-0000-000077080000}"/>
    <cellStyle name="60% - Akzent3 3 24" xfId="2172" xr:uid="{00000000-0005-0000-0000-000078080000}"/>
    <cellStyle name="60% - Akzent3 3 25" xfId="2173" xr:uid="{00000000-0005-0000-0000-000079080000}"/>
    <cellStyle name="60% - Akzent3 3 26" xfId="2174" xr:uid="{00000000-0005-0000-0000-00007A080000}"/>
    <cellStyle name="60% - Akzent3 3 27" xfId="2175" xr:uid="{00000000-0005-0000-0000-00007B080000}"/>
    <cellStyle name="60% - Akzent3 3 28" xfId="2176" xr:uid="{00000000-0005-0000-0000-00007C080000}"/>
    <cellStyle name="60% - Akzent3 3 29" xfId="2177" xr:uid="{00000000-0005-0000-0000-00007D080000}"/>
    <cellStyle name="60% - Akzent3 3 3" xfId="2178" xr:uid="{00000000-0005-0000-0000-00007E080000}"/>
    <cellStyle name="60% - Akzent3 3 4" xfId="2179" xr:uid="{00000000-0005-0000-0000-00007F080000}"/>
    <cellStyle name="60% - Akzent3 3 5" xfId="2180" xr:uid="{00000000-0005-0000-0000-000080080000}"/>
    <cellStyle name="60% - Akzent3 3 6" xfId="2181" xr:uid="{00000000-0005-0000-0000-000081080000}"/>
    <cellStyle name="60% - Akzent3 3 7" xfId="2182" xr:uid="{00000000-0005-0000-0000-000082080000}"/>
    <cellStyle name="60% - Akzent3 3 8" xfId="2183" xr:uid="{00000000-0005-0000-0000-000083080000}"/>
    <cellStyle name="60% - Akzent3 3 9" xfId="2184" xr:uid="{00000000-0005-0000-0000-000084080000}"/>
    <cellStyle name="60% - Akzent3 4" xfId="2185" xr:uid="{00000000-0005-0000-0000-000085080000}"/>
    <cellStyle name="60% - Akzent3 4 10" xfId="2186" xr:uid="{00000000-0005-0000-0000-000086080000}"/>
    <cellStyle name="60% - Akzent3 4 11" xfId="2187" xr:uid="{00000000-0005-0000-0000-000087080000}"/>
    <cellStyle name="60% - Akzent3 4 2" xfId="2188" xr:uid="{00000000-0005-0000-0000-000088080000}"/>
    <cellStyle name="60% - Akzent3 4 3" xfId="2189" xr:uid="{00000000-0005-0000-0000-000089080000}"/>
    <cellStyle name="60% - Akzent3 4 4" xfId="2190" xr:uid="{00000000-0005-0000-0000-00008A080000}"/>
    <cellStyle name="60% - Akzent3 4 5" xfId="2191" xr:uid="{00000000-0005-0000-0000-00008B080000}"/>
    <cellStyle name="60% - Akzent3 4 6" xfId="2192" xr:uid="{00000000-0005-0000-0000-00008C080000}"/>
    <cellStyle name="60% - Akzent3 4 7" xfId="2193" xr:uid="{00000000-0005-0000-0000-00008D080000}"/>
    <cellStyle name="60% - Akzent3 4 8" xfId="2194" xr:uid="{00000000-0005-0000-0000-00008E080000}"/>
    <cellStyle name="60% - Akzent3 4 9" xfId="2195" xr:uid="{00000000-0005-0000-0000-00008F080000}"/>
    <cellStyle name="60% - Akzent3 5" xfId="2196" xr:uid="{00000000-0005-0000-0000-000090080000}"/>
    <cellStyle name="60% - Akzent3 5 2" xfId="2197" xr:uid="{00000000-0005-0000-0000-000091080000}"/>
    <cellStyle name="60% - Akzent3 5 3" xfId="2198" xr:uid="{00000000-0005-0000-0000-000092080000}"/>
    <cellStyle name="60% - Akzent3 5 4" xfId="2199" xr:uid="{00000000-0005-0000-0000-000093080000}"/>
    <cellStyle name="60% - Akzent3 5 5" xfId="2200" xr:uid="{00000000-0005-0000-0000-000094080000}"/>
    <cellStyle name="60% - Akzent3 6" xfId="2201" xr:uid="{00000000-0005-0000-0000-000095080000}"/>
    <cellStyle name="60% - Akzent3 6 2" xfId="2202" xr:uid="{00000000-0005-0000-0000-000096080000}"/>
    <cellStyle name="60% - Akzent3 6 3" xfId="2203" xr:uid="{00000000-0005-0000-0000-000097080000}"/>
    <cellStyle name="60% - Akzent3 6 4" xfId="2204" xr:uid="{00000000-0005-0000-0000-000098080000}"/>
    <cellStyle name="60% - Akzent3 6 5" xfId="2205" xr:uid="{00000000-0005-0000-0000-000099080000}"/>
    <cellStyle name="60% - Akzent3 7" xfId="2206" xr:uid="{00000000-0005-0000-0000-00009A080000}"/>
    <cellStyle name="60% - Akzent3 7 2" xfId="2207" xr:uid="{00000000-0005-0000-0000-00009B080000}"/>
    <cellStyle name="60% - Akzent3 7 3" xfId="2208" xr:uid="{00000000-0005-0000-0000-00009C080000}"/>
    <cellStyle name="60% - Akzent3 7 4" xfId="2209" xr:uid="{00000000-0005-0000-0000-00009D080000}"/>
    <cellStyle name="60% - Akzent3 7 5" xfId="2210" xr:uid="{00000000-0005-0000-0000-00009E080000}"/>
    <cellStyle name="60% - Akzent3 8" xfId="2211" xr:uid="{00000000-0005-0000-0000-00009F080000}"/>
    <cellStyle name="60% - Akzent3 8 2" xfId="2212" xr:uid="{00000000-0005-0000-0000-0000A0080000}"/>
    <cellStyle name="60% - Akzent3 8 3" xfId="2213" xr:uid="{00000000-0005-0000-0000-0000A1080000}"/>
    <cellStyle name="60% - Akzent3 8 4" xfId="2214" xr:uid="{00000000-0005-0000-0000-0000A2080000}"/>
    <cellStyle name="60% - Akzent3 8 5" xfId="2215" xr:uid="{00000000-0005-0000-0000-0000A3080000}"/>
    <cellStyle name="60% - Akzent3 9" xfId="2216" xr:uid="{00000000-0005-0000-0000-0000A4080000}"/>
    <cellStyle name="60% - Akzent3 9 2" xfId="2217" xr:uid="{00000000-0005-0000-0000-0000A5080000}"/>
    <cellStyle name="60% - Akzent3 9 3" xfId="2218" xr:uid="{00000000-0005-0000-0000-0000A6080000}"/>
    <cellStyle name="60% - Akzent3 9 4" xfId="2219" xr:uid="{00000000-0005-0000-0000-0000A7080000}"/>
    <cellStyle name="60% - Akzent3 9 5" xfId="2220" xr:uid="{00000000-0005-0000-0000-0000A8080000}"/>
    <cellStyle name="60% - Akzent4 10" xfId="2221" xr:uid="{00000000-0005-0000-0000-0000A9080000}"/>
    <cellStyle name="60% - Akzent4 10 2" xfId="2222" xr:uid="{00000000-0005-0000-0000-0000AA080000}"/>
    <cellStyle name="60% - Akzent4 10 3" xfId="2223" xr:uid="{00000000-0005-0000-0000-0000AB080000}"/>
    <cellStyle name="60% - Akzent4 10 4" xfId="2224" xr:uid="{00000000-0005-0000-0000-0000AC080000}"/>
    <cellStyle name="60% - Akzent4 10 5" xfId="2225" xr:uid="{00000000-0005-0000-0000-0000AD080000}"/>
    <cellStyle name="60% - Akzent4 11" xfId="2226" xr:uid="{00000000-0005-0000-0000-0000AE080000}"/>
    <cellStyle name="60% - Akzent4 11 2" xfId="2227" xr:uid="{00000000-0005-0000-0000-0000AF080000}"/>
    <cellStyle name="60% - Akzent4 11 3" xfId="2228" xr:uid="{00000000-0005-0000-0000-0000B0080000}"/>
    <cellStyle name="60% - Akzent4 11 4" xfId="2229" xr:uid="{00000000-0005-0000-0000-0000B1080000}"/>
    <cellStyle name="60% - Akzent4 11 5" xfId="2230" xr:uid="{00000000-0005-0000-0000-0000B2080000}"/>
    <cellStyle name="60% - Akzent4 12" xfId="2231" xr:uid="{00000000-0005-0000-0000-0000B3080000}"/>
    <cellStyle name="60% - Akzent4 13" xfId="2232" xr:uid="{00000000-0005-0000-0000-0000B4080000}"/>
    <cellStyle name="60% - Akzent4 14" xfId="2233" xr:uid="{00000000-0005-0000-0000-0000B5080000}"/>
    <cellStyle name="60% - Akzent4 15" xfId="2234" xr:uid="{00000000-0005-0000-0000-0000B6080000}"/>
    <cellStyle name="60% - Akzent4 16" xfId="2235" xr:uid="{00000000-0005-0000-0000-0000B7080000}"/>
    <cellStyle name="60% - Akzent4 2" xfId="2236" xr:uid="{00000000-0005-0000-0000-0000B8080000}"/>
    <cellStyle name="60% - Akzent4 2 10" xfId="2237" xr:uid="{00000000-0005-0000-0000-0000B9080000}"/>
    <cellStyle name="60% - Akzent4 2 11" xfId="2238" xr:uid="{00000000-0005-0000-0000-0000BA080000}"/>
    <cellStyle name="60% - Akzent4 2 12" xfId="2239" xr:uid="{00000000-0005-0000-0000-0000BB080000}"/>
    <cellStyle name="60% - Akzent4 2 13" xfId="2240" xr:uid="{00000000-0005-0000-0000-0000BC080000}"/>
    <cellStyle name="60% - Akzent4 2 14" xfId="2241" xr:uid="{00000000-0005-0000-0000-0000BD080000}"/>
    <cellStyle name="60% - Akzent4 2 15" xfId="2242" xr:uid="{00000000-0005-0000-0000-0000BE080000}"/>
    <cellStyle name="60% - Akzent4 2 16" xfId="2243" xr:uid="{00000000-0005-0000-0000-0000BF080000}"/>
    <cellStyle name="60% - Akzent4 2 17" xfId="2244" xr:uid="{00000000-0005-0000-0000-0000C0080000}"/>
    <cellStyle name="60% - Akzent4 2 18" xfId="2245" xr:uid="{00000000-0005-0000-0000-0000C1080000}"/>
    <cellStyle name="60% - Akzent4 2 19" xfId="2246" xr:uid="{00000000-0005-0000-0000-0000C2080000}"/>
    <cellStyle name="60% - Akzent4 2 2" xfId="2247" xr:uid="{00000000-0005-0000-0000-0000C3080000}"/>
    <cellStyle name="60% - Akzent4 2 20" xfId="2248" xr:uid="{00000000-0005-0000-0000-0000C4080000}"/>
    <cellStyle name="60% - Akzent4 2 21" xfId="2249" xr:uid="{00000000-0005-0000-0000-0000C5080000}"/>
    <cellStyle name="60% - Akzent4 2 22" xfId="2250" xr:uid="{00000000-0005-0000-0000-0000C6080000}"/>
    <cellStyle name="60% - Akzent4 2 23" xfId="2251" xr:uid="{00000000-0005-0000-0000-0000C7080000}"/>
    <cellStyle name="60% - Akzent4 2 24" xfId="2252" xr:uid="{00000000-0005-0000-0000-0000C8080000}"/>
    <cellStyle name="60% - Akzent4 2 25" xfId="2253" xr:uid="{00000000-0005-0000-0000-0000C9080000}"/>
    <cellStyle name="60% - Akzent4 2 26" xfId="2254" xr:uid="{00000000-0005-0000-0000-0000CA080000}"/>
    <cellStyle name="60% - Akzent4 2 27" xfId="2255" xr:uid="{00000000-0005-0000-0000-0000CB080000}"/>
    <cellStyle name="60% - Akzent4 2 28" xfId="2256" xr:uid="{00000000-0005-0000-0000-0000CC080000}"/>
    <cellStyle name="60% - Akzent4 2 29" xfId="2257" xr:uid="{00000000-0005-0000-0000-0000CD080000}"/>
    <cellStyle name="60% - Akzent4 2 3" xfId="2258" xr:uid="{00000000-0005-0000-0000-0000CE080000}"/>
    <cellStyle name="60% - Akzent4 2 30" xfId="2259" xr:uid="{00000000-0005-0000-0000-0000CF080000}"/>
    <cellStyle name="60% - Akzent4 2 31" xfId="2260" xr:uid="{00000000-0005-0000-0000-0000D0080000}"/>
    <cellStyle name="60% - Akzent4 2 32" xfId="2261" xr:uid="{00000000-0005-0000-0000-0000D1080000}"/>
    <cellStyle name="60% - Akzent4 2 33" xfId="2262" xr:uid="{00000000-0005-0000-0000-0000D2080000}"/>
    <cellStyle name="60% - Akzent4 2 34" xfId="2263" xr:uid="{00000000-0005-0000-0000-0000D3080000}"/>
    <cellStyle name="60% - Akzent4 2 35" xfId="2264" xr:uid="{00000000-0005-0000-0000-0000D4080000}"/>
    <cellStyle name="60% - Akzent4 2 36" xfId="2265" xr:uid="{00000000-0005-0000-0000-0000D5080000}"/>
    <cellStyle name="60% - Akzent4 2 4" xfId="2266" xr:uid="{00000000-0005-0000-0000-0000D6080000}"/>
    <cellStyle name="60% - Akzent4 2 5" xfId="2267" xr:uid="{00000000-0005-0000-0000-0000D7080000}"/>
    <cellStyle name="60% - Akzent4 2 6" xfId="2268" xr:uid="{00000000-0005-0000-0000-0000D8080000}"/>
    <cellStyle name="60% - Akzent4 2 7" xfId="2269" xr:uid="{00000000-0005-0000-0000-0000D9080000}"/>
    <cellStyle name="60% - Akzent4 2 8" xfId="2270" xr:uid="{00000000-0005-0000-0000-0000DA080000}"/>
    <cellStyle name="60% - Akzent4 2 9" xfId="2271" xr:uid="{00000000-0005-0000-0000-0000DB080000}"/>
    <cellStyle name="60% - Akzent4 3" xfId="2272" xr:uid="{00000000-0005-0000-0000-0000DC080000}"/>
    <cellStyle name="60% - Akzent4 3 10" xfId="2273" xr:uid="{00000000-0005-0000-0000-0000DD080000}"/>
    <cellStyle name="60% - Akzent4 3 11" xfId="2274" xr:uid="{00000000-0005-0000-0000-0000DE080000}"/>
    <cellStyle name="60% - Akzent4 3 12" xfId="2275" xr:uid="{00000000-0005-0000-0000-0000DF080000}"/>
    <cellStyle name="60% - Akzent4 3 13" xfId="2276" xr:uid="{00000000-0005-0000-0000-0000E0080000}"/>
    <cellStyle name="60% - Akzent4 3 14" xfId="2277" xr:uid="{00000000-0005-0000-0000-0000E1080000}"/>
    <cellStyle name="60% - Akzent4 3 15" xfId="2278" xr:uid="{00000000-0005-0000-0000-0000E2080000}"/>
    <cellStyle name="60% - Akzent4 3 16" xfId="2279" xr:uid="{00000000-0005-0000-0000-0000E3080000}"/>
    <cellStyle name="60% - Akzent4 3 17" xfId="2280" xr:uid="{00000000-0005-0000-0000-0000E4080000}"/>
    <cellStyle name="60% - Akzent4 3 18" xfId="2281" xr:uid="{00000000-0005-0000-0000-0000E5080000}"/>
    <cellStyle name="60% - Akzent4 3 19" xfId="2282" xr:uid="{00000000-0005-0000-0000-0000E6080000}"/>
    <cellStyle name="60% - Akzent4 3 2" xfId="2283" xr:uid="{00000000-0005-0000-0000-0000E7080000}"/>
    <cellStyle name="60% - Akzent4 3 20" xfId="2284" xr:uid="{00000000-0005-0000-0000-0000E8080000}"/>
    <cellStyle name="60% - Akzent4 3 21" xfId="2285" xr:uid="{00000000-0005-0000-0000-0000E9080000}"/>
    <cellStyle name="60% - Akzent4 3 22" xfId="2286" xr:uid="{00000000-0005-0000-0000-0000EA080000}"/>
    <cellStyle name="60% - Akzent4 3 23" xfId="2287" xr:uid="{00000000-0005-0000-0000-0000EB080000}"/>
    <cellStyle name="60% - Akzent4 3 24" xfId="2288" xr:uid="{00000000-0005-0000-0000-0000EC080000}"/>
    <cellStyle name="60% - Akzent4 3 25" xfId="2289" xr:uid="{00000000-0005-0000-0000-0000ED080000}"/>
    <cellStyle name="60% - Akzent4 3 26" xfId="2290" xr:uid="{00000000-0005-0000-0000-0000EE080000}"/>
    <cellStyle name="60% - Akzent4 3 27" xfId="2291" xr:uid="{00000000-0005-0000-0000-0000EF080000}"/>
    <cellStyle name="60% - Akzent4 3 28" xfId="2292" xr:uid="{00000000-0005-0000-0000-0000F0080000}"/>
    <cellStyle name="60% - Akzent4 3 29" xfId="2293" xr:uid="{00000000-0005-0000-0000-0000F1080000}"/>
    <cellStyle name="60% - Akzent4 3 3" xfId="2294" xr:uid="{00000000-0005-0000-0000-0000F2080000}"/>
    <cellStyle name="60% - Akzent4 3 4" xfId="2295" xr:uid="{00000000-0005-0000-0000-0000F3080000}"/>
    <cellStyle name="60% - Akzent4 3 5" xfId="2296" xr:uid="{00000000-0005-0000-0000-0000F4080000}"/>
    <cellStyle name="60% - Akzent4 3 6" xfId="2297" xr:uid="{00000000-0005-0000-0000-0000F5080000}"/>
    <cellStyle name="60% - Akzent4 3 7" xfId="2298" xr:uid="{00000000-0005-0000-0000-0000F6080000}"/>
    <cellStyle name="60% - Akzent4 3 8" xfId="2299" xr:uid="{00000000-0005-0000-0000-0000F7080000}"/>
    <cellStyle name="60% - Akzent4 3 9" xfId="2300" xr:uid="{00000000-0005-0000-0000-0000F8080000}"/>
    <cellStyle name="60% - Akzent4 4" xfId="2301" xr:uid="{00000000-0005-0000-0000-0000F9080000}"/>
    <cellStyle name="60% - Akzent4 4 10" xfId="2302" xr:uid="{00000000-0005-0000-0000-0000FA080000}"/>
    <cellStyle name="60% - Akzent4 4 11" xfId="2303" xr:uid="{00000000-0005-0000-0000-0000FB080000}"/>
    <cellStyle name="60% - Akzent4 4 2" xfId="2304" xr:uid="{00000000-0005-0000-0000-0000FC080000}"/>
    <cellStyle name="60% - Akzent4 4 3" xfId="2305" xr:uid="{00000000-0005-0000-0000-0000FD080000}"/>
    <cellStyle name="60% - Akzent4 4 4" xfId="2306" xr:uid="{00000000-0005-0000-0000-0000FE080000}"/>
    <cellStyle name="60% - Akzent4 4 5" xfId="2307" xr:uid="{00000000-0005-0000-0000-0000FF080000}"/>
    <cellStyle name="60% - Akzent4 4 6" xfId="2308" xr:uid="{00000000-0005-0000-0000-000000090000}"/>
    <cellStyle name="60% - Akzent4 4 7" xfId="2309" xr:uid="{00000000-0005-0000-0000-000001090000}"/>
    <cellStyle name="60% - Akzent4 4 8" xfId="2310" xr:uid="{00000000-0005-0000-0000-000002090000}"/>
    <cellStyle name="60% - Akzent4 4 9" xfId="2311" xr:uid="{00000000-0005-0000-0000-000003090000}"/>
    <cellStyle name="60% - Akzent4 5" xfId="2312" xr:uid="{00000000-0005-0000-0000-000004090000}"/>
    <cellStyle name="60% - Akzent4 5 2" xfId="2313" xr:uid="{00000000-0005-0000-0000-000005090000}"/>
    <cellStyle name="60% - Akzent4 5 3" xfId="2314" xr:uid="{00000000-0005-0000-0000-000006090000}"/>
    <cellStyle name="60% - Akzent4 5 4" xfId="2315" xr:uid="{00000000-0005-0000-0000-000007090000}"/>
    <cellStyle name="60% - Akzent4 5 5" xfId="2316" xr:uid="{00000000-0005-0000-0000-000008090000}"/>
    <cellStyle name="60% - Akzent4 6" xfId="2317" xr:uid="{00000000-0005-0000-0000-000009090000}"/>
    <cellStyle name="60% - Akzent4 6 2" xfId="2318" xr:uid="{00000000-0005-0000-0000-00000A090000}"/>
    <cellStyle name="60% - Akzent4 6 3" xfId="2319" xr:uid="{00000000-0005-0000-0000-00000B090000}"/>
    <cellStyle name="60% - Akzent4 6 4" xfId="2320" xr:uid="{00000000-0005-0000-0000-00000C090000}"/>
    <cellStyle name="60% - Akzent4 6 5" xfId="2321" xr:uid="{00000000-0005-0000-0000-00000D090000}"/>
    <cellStyle name="60% - Akzent4 7" xfId="2322" xr:uid="{00000000-0005-0000-0000-00000E090000}"/>
    <cellStyle name="60% - Akzent4 7 2" xfId="2323" xr:uid="{00000000-0005-0000-0000-00000F090000}"/>
    <cellStyle name="60% - Akzent4 7 3" xfId="2324" xr:uid="{00000000-0005-0000-0000-000010090000}"/>
    <cellStyle name="60% - Akzent4 7 4" xfId="2325" xr:uid="{00000000-0005-0000-0000-000011090000}"/>
    <cellStyle name="60% - Akzent4 7 5" xfId="2326" xr:uid="{00000000-0005-0000-0000-000012090000}"/>
    <cellStyle name="60% - Akzent4 8" xfId="2327" xr:uid="{00000000-0005-0000-0000-000013090000}"/>
    <cellStyle name="60% - Akzent4 8 2" xfId="2328" xr:uid="{00000000-0005-0000-0000-000014090000}"/>
    <cellStyle name="60% - Akzent4 8 3" xfId="2329" xr:uid="{00000000-0005-0000-0000-000015090000}"/>
    <cellStyle name="60% - Akzent4 8 4" xfId="2330" xr:uid="{00000000-0005-0000-0000-000016090000}"/>
    <cellStyle name="60% - Akzent4 8 5" xfId="2331" xr:uid="{00000000-0005-0000-0000-000017090000}"/>
    <cellStyle name="60% - Akzent4 9" xfId="2332" xr:uid="{00000000-0005-0000-0000-000018090000}"/>
    <cellStyle name="60% - Akzent4 9 2" xfId="2333" xr:uid="{00000000-0005-0000-0000-000019090000}"/>
    <cellStyle name="60% - Akzent4 9 3" xfId="2334" xr:uid="{00000000-0005-0000-0000-00001A090000}"/>
    <cellStyle name="60% - Akzent4 9 4" xfId="2335" xr:uid="{00000000-0005-0000-0000-00001B090000}"/>
    <cellStyle name="60% - Akzent4 9 5" xfId="2336" xr:uid="{00000000-0005-0000-0000-00001C090000}"/>
    <cellStyle name="60% - Akzent5 10" xfId="2337" xr:uid="{00000000-0005-0000-0000-00001D090000}"/>
    <cellStyle name="60% - Akzent5 10 2" xfId="2338" xr:uid="{00000000-0005-0000-0000-00001E090000}"/>
    <cellStyle name="60% - Akzent5 10 3" xfId="2339" xr:uid="{00000000-0005-0000-0000-00001F090000}"/>
    <cellStyle name="60% - Akzent5 10 4" xfId="2340" xr:uid="{00000000-0005-0000-0000-000020090000}"/>
    <cellStyle name="60% - Akzent5 10 5" xfId="2341" xr:uid="{00000000-0005-0000-0000-000021090000}"/>
    <cellStyle name="60% - Akzent5 11" xfId="2342" xr:uid="{00000000-0005-0000-0000-000022090000}"/>
    <cellStyle name="60% - Akzent5 11 2" xfId="2343" xr:uid="{00000000-0005-0000-0000-000023090000}"/>
    <cellStyle name="60% - Akzent5 11 3" xfId="2344" xr:uid="{00000000-0005-0000-0000-000024090000}"/>
    <cellStyle name="60% - Akzent5 11 4" xfId="2345" xr:uid="{00000000-0005-0000-0000-000025090000}"/>
    <cellStyle name="60% - Akzent5 11 5" xfId="2346" xr:uid="{00000000-0005-0000-0000-000026090000}"/>
    <cellStyle name="60% - Akzent5 12" xfId="2347" xr:uid="{00000000-0005-0000-0000-000027090000}"/>
    <cellStyle name="60% - Akzent5 13" xfId="2348" xr:uid="{00000000-0005-0000-0000-000028090000}"/>
    <cellStyle name="60% - Akzent5 14" xfId="2349" xr:uid="{00000000-0005-0000-0000-000029090000}"/>
    <cellStyle name="60% - Akzent5 15" xfId="2350" xr:uid="{00000000-0005-0000-0000-00002A090000}"/>
    <cellStyle name="60% - Akzent5 16" xfId="2351" xr:uid="{00000000-0005-0000-0000-00002B090000}"/>
    <cellStyle name="60% - Akzent5 2" xfId="2352" xr:uid="{00000000-0005-0000-0000-00002C090000}"/>
    <cellStyle name="60% - Akzent5 2 10" xfId="2353" xr:uid="{00000000-0005-0000-0000-00002D090000}"/>
    <cellStyle name="60% - Akzent5 2 11" xfId="2354" xr:uid="{00000000-0005-0000-0000-00002E090000}"/>
    <cellStyle name="60% - Akzent5 2 12" xfId="2355" xr:uid="{00000000-0005-0000-0000-00002F090000}"/>
    <cellStyle name="60% - Akzent5 2 13" xfId="2356" xr:uid="{00000000-0005-0000-0000-000030090000}"/>
    <cellStyle name="60% - Akzent5 2 14" xfId="2357" xr:uid="{00000000-0005-0000-0000-000031090000}"/>
    <cellStyle name="60% - Akzent5 2 15" xfId="2358" xr:uid="{00000000-0005-0000-0000-000032090000}"/>
    <cellStyle name="60% - Akzent5 2 16" xfId="2359" xr:uid="{00000000-0005-0000-0000-000033090000}"/>
    <cellStyle name="60% - Akzent5 2 17" xfId="2360" xr:uid="{00000000-0005-0000-0000-000034090000}"/>
    <cellStyle name="60% - Akzent5 2 18" xfId="2361" xr:uid="{00000000-0005-0000-0000-000035090000}"/>
    <cellStyle name="60% - Akzent5 2 19" xfId="2362" xr:uid="{00000000-0005-0000-0000-000036090000}"/>
    <cellStyle name="60% - Akzent5 2 2" xfId="2363" xr:uid="{00000000-0005-0000-0000-000037090000}"/>
    <cellStyle name="60% - Akzent5 2 20" xfId="2364" xr:uid="{00000000-0005-0000-0000-000038090000}"/>
    <cellStyle name="60% - Akzent5 2 21" xfId="2365" xr:uid="{00000000-0005-0000-0000-000039090000}"/>
    <cellStyle name="60% - Akzent5 2 22" xfId="2366" xr:uid="{00000000-0005-0000-0000-00003A090000}"/>
    <cellStyle name="60% - Akzent5 2 23" xfId="2367" xr:uid="{00000000-0005-0000-0000-00003B090000}"/>
    <cellStyle name="60% - Akzent5 2 24" xfId="2368" xr:uid="{00000000-0005-0000-0000-00003C090000}"/>
    <cellStyle name="60% - Akzent5 2 25" xfId="2369" xr:uid="{00000000-0005-0000-0000-00003D090000}"/>
    <cellStyle name="60% - Akzent5 2 26" xfId="2370" xr:uid="{00000000-0005-0000-0000-00003E090000}"/>
    <cellStyle name="60% - Akzent5 2 27" xfId="2371" xr:uid="{00000000-0005-0000-0000-00003F090000}"/>
    <cellStyle name="60% - Akzent5 2 28" xfId="2372" xr:uid="{00000000-0005-0000-0000-000040090000}"/>
    <cellStyle name="60% - Akzent5 2 29" xfId="2373" xr:uid="{00000000-0005-0000-0000-000041090000}"/>
    <cellStyle name="60% - Akzent5 2 3" xfId="2374" xr:uid="{00000000-0005-0000-0000-000042090000}"/>
    <cellStyle name="60% - Akzent5 2 30" xfId="2375" xr:uid="{00000000-0005-0000-0000-000043090000}"/>
    <cellStyle name="60% - Akzent5 2 31" xfId="2376" xr:uid="{00000000-0005-0000-0000-000044090000}"/>
    <cellStyle name="60% - Akzent5 2 32" xfId="2377" xr:uid="{00000000-0005-0000-0000-000045090000}"/>
    <cellStyle name="60% - Akzent5 2 33" xfId="2378" xr:uid="{00000000-0005-0000-0000-000046090000}"/>
    <cellStyle name="60% - Akzent5 2 34" xfId="2379" xr:uid="{00000000-0005-0000-0000-000047090000}"/>
    <cellStyle name="60% - Akzent5 2 35" xfId="2380" xr:uid="{00000000-0005-0000-0000-000048090000}"/>
    <cellStyle name="60% - Akzent5 2 36" xfId="2381" xr:uid="{00000000-0005-0000-0000-000049090000}"/>
    <cellStyle name="60% - Akzent5 2 4" xfId="2382" xr:uid="{00000000-0005-0000-0000-00004A090000}"/>
    <cellStyle name="60% - Akzent5 2 5" xfId="2383" xr:uid="{00000000-0005-0000-0000-00004B090000}"/>
    <cellStyle name="60% - Akzent5 2 6" xfId="2384" xr:uid="{00000000-0005-0000-0000-00004C090000}"/>
    <cellStyle name="60% - Akzent5 2 7" xfId="2385" xr:uid="{00000000-0005-0000-0000-00004D090000}"/>
    <cellStyle name="60% - Akzent5 2 8" xfId="2386" xr:uid="{00000000-0005-0000-0000-00004E090000}"/>
    <cellStyle name="60% - Akzent5 2 9" xfId="2387" xr:uid="{00000000-0005-0000-0000-00004F090000}"/>
    <cellStyle name="60% - Akzent5 3" xfId="2388" xr:uid="{00000000-0005-0000-0000-000050090000}"/>
    <cellStyle name="60% - Akzent5 3 10" xfId="2389" xr:uid="{00000000-0005-0000-0000-000051090000}"/>
    <cellStyle name="60% - Akzent5 3 11" xfId="2390" xr:uid="{00000000-0005-0000-0000-000052090000}"/>
    <cellStyle name="60% - Akzent5 3 12" xfId="2391" xr:uid="{00000000-0005-0000-0000-000053090000}"/>
    <cellStyle name="60% - Akzent5 3 13" xfId="2392" xr:uid="{00000000-0005-0000-0000-000054090000}"/>
    <cellStyle name="60% - Akzent5 3 14" xfId="2393" xr:uid="{00000000-0005-0000-0000-000055090000}"/>
    <cellStyle name="60% - Akzent5 3 15" xfId="2394" xr:uid="{00000000-0005-0000-0000-000056090000}"/>
    <cellStyle name="60% - Akzent5 3 16" xfId="2395" xr:uid="{00000000-0005-0000-0000-000057090000}"/>
    <cellStyle name="60% - Akzent5 3 17" xfId="2396" xr:uid="{00000000-0005-0000-0000-000058090000}"/>
    <cellStyle name="60% - Akzent5 3 18" xfId="2397" xr:uid="{00000000-0005-0000-0000-000059090000}"/>
    <cellStyle name="60% - Akzent5 3 19" xfId="2398" xr:uid="{00000000-0005-0000-0000-00005A090000}"/>
    <cellStyle name="60% - Akzent5 3 2" xfId="2399" xr:uid="{00000000-0005-0000-0000-00005B090000}"/>
    <cellStyle name="60% - Akzent5 3 20" xfId="2400" xr:uid="{00000000-0005-0000-0000-00005C090000}"/>
    <cellStyle name="60% - Akzent5 3 21" xfId="2401" xr:uid="{00000000-0005-0000-0000-00005D090000}"/>
    <cellStyle name="60% - Akzent5 3 22" xfId="2402" xr:uid="{00000000-0005-0000-0000-00005E090000}"/>
    <cellStyle name="60% - Akzent5 3 23" xfId="2403" xr:uid="{00000000-0005-0000-0000-00005F090000}"/>
    <cellStyle name="60% - Akzent5 3 24" xfId="2404" xr:uid="{00000000-0005-0000-0000-000060090000}"/>
    <cellStyle name="60% - Akzent5 3 25" xfId="2405" xr:uid="{00000000-0005-0000-0000-000061090000}"/>
    <cellStyle name="60% - Akzent5 3 26" xfId="2406" xr:uid="{00000000-0005-0000-0000-000062090000}"/>
    <cellStyle name="60% - Akzent5 3 27" xfId="2407" xr:uid="{00000000-0005-0000-0000-000063090000}"/>
    <cellStyle name="60% - Akzent5 3 28" xfId="2408" xr:uid="{00000000-0005-0000-0000-000064090000}"/>
    <cellStyle name="60% - Akzent5 3 29" xfId="2409" xr:uid="{00000000-0005-0000-0000-000065090000}"/>
    <cellStyle name="60% - Akzent5 3 3" xfId="2410" xr:uid="{00000000-0005-0000-0000-000066090000}"/>
    <cellStyle name="60% - Akzent5 3 4" xfId="2411" xr:uid="{00000000-0005-0000-0000-000067090000}"/>
    <cellStyle name="60% - Akzent5 3 5" xfId="2412" xr:uid="{00000000-0005-0000-0000-000068090000}"/>
    <cellStyle name="60% - Akzent5 3 6" xfId="2413" xr:uid="{00000000-0005-0000-0000-000069090000}"/>
    <cellStyle name="60% - Akzent5 3 7" xfId="2414" xr:uid="{00000000-0005-0000-0000-00006A090000}"/>
    <cellStyle name="60% - Akzent5 3 8" xfId="2415" xr:uid="{00000000-0005-0000-0000-00006B090000}"/>
    <cellStyle name="60% - Akzent5 3 9" xfId="2416" xr:uid="{00000000-0005-0000-0000-00006C090000}"/>
    <cellStyle name="60% - Akzent5 4" xfId="2417" xr:uid="{00000000-0005-0000-0000-00006D090000}"/>
    <cellStyle name="60% - Akzent5 4 10" xfId="2418" xr:uid="{00000000-0005-0000-0000-00006E090000}"/>
    <cellStyle name="60% - Akzent5 4 11" xfId="2419" xr:uid="{00000000-0005-0000-0000-00006F090000}"/>
    <cellStyle name="60% - Akzent5 4 2" xfId="2420" xr:uid="{00000000-0005-0000-0000-000070090000}"/>
    <cellStyle name="60% - Akzent5 4 3" xfId="2421" xr:uid="{00000000-0005-0000-0000-000071090000}"/>
    <cellStyle name="60% - Akzent5 4 4" xfId="2422" xr:uid="{00000000-0005-0000-0000-000072090000}"/>
    <cellStyle name="60% - Akzent5 4 5" xfId="2423" xr:uid="{00000000-0005-0000-0000-000073090000}"/>
    <cellStyle name="60% - Akzent5 4 6" xfId="2424" xr:uid="{00000000-0005-0000-0000-000074090000}"/>
    <cellStyle name="60% - Akzent5 4 7" xfId="2425" xr:uid="{00000000-0005-0000-0000-000075090000}"/>
    <cellStyle name="60% - Akzent5 4 8" xfId="2426" xr:uid="{00000000-0005-0000-0000-000076090000}"/>
    <cellStyle name="60% - Akzent5 4 9" xfId="2427" xr:uid="{00000000-0005-0000-0000-000077090000}"/>
    <cellStyle name="60% - Akzent5 5" xfId="2428" xr:uid="{00000000-0005-0000-0000-000078090000}"/>
    <cellStyle name="60% - Akzent5 5 2" xfId="2429" xr:uid="{00000000-0005-0000-0000-000079090000}"/>
    <cellStyle name="60% - Akzent5 5 3" xfId="2430" xr:uid="{00000000-0005-0000-0000-00007A090000}"/>
    <cellStyle name="60% - Akzent5 5 4" xfId="2431" xr:uid="{00000000-0005-0000-0000-00007B090000}"/>
    <cellStyle name="60% - Akzent5 5 5" xfId="2432" xr:uid="{00000000-0005-0000-0000-00007C090000}"/>
    <cellStyle name="60% - Akzent5 6" xfId="2433" xr:uid="{00000000-0005-0000-0000-00007D090000}"/>
    <cellStyle name="60% - Akzent5 6 2" xfId="2434" xr:uid="{00000000-0005-0000-0000-00007E090000}"/>
    <cellStyle name="60% - Akzent5 6 3" xfId="2435" xr:uid="{00000000-0005-0000-0000-00007F090000}"/>
    <cellStyle name="60% - Akzent5 6 4" xfId="2436" xr:uid="{00000000-0005-0000-0000-000080090000}"/>
    <cellStyle name="60% - Akzent5 6 5" xfId="2437" xr:uid="{00000000-0005-0000-0000-000081090000}"/>
    <cellStyle name="60% - Akzent5 7" xfId="2438" xr:uid="{00000000-0005-0000-0000-000082090000}"/>
    <cellStyle name="60% - Akzent5 7 2" xfId="2439" xr:uid="{00000000-0005-0000-0000-000083090000}"/>
    <cellStyle name="60% - Akzent5 7 3" xfId="2440" xr:uid="{00000000-0005-0000-0000-000084090000}"/>
    <cellStyle name="60% - Akzent5 7 4" xfId="2441" xr:uid="{00000000-0005-0000-0000-000085090000}"/>
    <cellStyle name="60% - Akzent5 7 5" xfId="2442" xr:uid="{00000000-0005-0000-0000-000086090000}"/>
    <cellStyle name="60% - Akzent5 8" xfId="2443" xr:uid="{00000000-0005-0000-0000-000087090000}"/>
    <cellStyle name="60% - Akzent5 8 2" xfId="2444" xr:uid="{00000000-0005-0000-0000-000088090000}"/>
    <cellStyle name="60% - Akzent5 8 3" xfId="2445" xr:uid="{00000000-0005-0000-0000-000089090000}"/>
    <cellStyle name="60% - Akzent5 8 4" xfId="2446" xr:uid="{00000000-0005-0000-0000-00008A090000}"/>
    <cellStyle name="60% - Akzent5 8 5" xfId="2447" xr:uid="{00000000-0005-0000-0000-00008B090000}"/>
    <cellStyle name="60% - Akzent5 9" xfId="2448" xr:uid="{00000000-0005-0000-0000-00008C090000}"/>
    <cellStyle name="60% - Akzent5 9 2" xfId="2449" xr:uid="{00000000-0005-0000-0000-00008D090000}"/>
    <cellStyle name="60% - Akzent5 9 3" xfId="2450" xr:uid="{00000000-0005-0000-0000-00008E090000}"/>
    <cellStyle name="60% - Akzent5 9 4" xfId="2451" xr:uid="{00000000-0005-0000-0000-00008F090000}"/>
    <cellStyle name="60% - Akzent5 9 5" xfId="2452" xr:uid="{00000000-0005-0000-0000-000090090000}"/>
    <cellStyle name="60% - Akzent6 10" xfId="2453" xr:uid="{00000000-0005-0000-0000-000091090000}"/>
    <cellStyle name="60% - Akzent6 10 2" xfId="2454" xr:uid="{00000000-0005-0000-0000-000092090000}"/>
    <cellStyle name="60% - Akzent6 10 3" xfId="2455" xr:uid="{00000000-0005-0000-0000-000093090000}"/>
    <cellStyle name="60% - Akzent6 10 4" xfId="2456" xr:uid="{00000000-0005-0000-0000-000094090000}"/>
    <cellStyle name="60% - Akzent6 10 5" xfId="2457" xr:uid="{00000000-0005-0000-0000-000095090000}"/>
    <cellStyle name="60% - Akzent6 11" xfId="2458" xr:uid="{00000000-0005-0000-0000-000096090000}"/>
    <cellStyle name="60% - Akzent6 11 2" xfId="2459" xr:uid="{00000000-0005-0000-0000-000097090000}"/>
    <cellStyle name="60% - Akzent6 11 3" xfId="2460" xr:uid="{00000000-0005-0000-0000-000098090000}"/>
    <cellStyle name="60% - Akzent6 11 4" xfId="2461" xr:uid="{00000000-0005-0000-0000-000099090000}"/>
    <cellStyle name="60% - Akzent6 11 5" xfId="2462" xr:uid="{00000000-0005-0000-0000-00009A090000}"/>
    <cellStyle name="60% - Akzent6 12" xfId="2463" xr:uid="{00000000-0005-0000-0000-00009B090000}"/>
    <cellStyle name="60% - Akzent6 13" xfId="2464" xr:uid="{00000000-0005-0000-0000-00009C090000}"/>
    <cellStyle name="60% - Akzent6 14" xfId="2465" xr:uid="{00000000-0005-0000-0000-00009D090000}"/>
    <cellStyle name="60% - Akzent6 15" xfId="2466" xr:uid="{00000000-0005-0000-0000-00009E090000}"/>
    <cellStyle name="60% - Akzent6 16" xfId="2467" xr:uid="{00000000-0005-0000-0000-00009F090000}"/>
    <cellStyle name="60% - Akzent6 2" xfId="2468" xr:uid="{00000000-0005-0000-0000-0000A0090000}"/>
    <cellStyle name="60% - Akzent6 2 10" xfId="2469" xr:uid="{00000000-0005-0000-0000-0000A1090000}"/>
    <cellStyle name="60% - Akzent6 2 11" xfId="2470" xr:uid="{00000000-0005-0000-0000-0000A2090000}"/>
    <cellStyle name="60% - Akzent6 2 12" xfId="2471" xr:uid="{00000000-0005-0000-0000-0000A3090000}"/>
    <cellStyle name="60% - Akzent6 2 13" xfId="2472" xr:uid="{00000000-0005-0000-0000-0000A4090000}"/>
    <cellStyle name="60% - Akzent6 2 14" xfId="2473" xr:uid="{00000000-0005-0000-0000-0000A5090000}"/>
    <cellStyle name="60% - Akzent6 2 15" xfId="2474" xr:uid="{00000000-0005-0000-0000-0000A6090000}"/>
    <cellStyle name="60% - Akzent6 2 16" xfId="2475" xr:uid="{00000000-0005-0000-0000-0000A7090000}"/>
    <cellStyle name="60% - Akzent6 2 17" xfId="2476" xr:uid="{00000000-0005-0000-0000-0000A8090000}"/>
    <cellStyle name="60% - Akzent6 2 18" xfId="2477" xr:uid="{00000000-0005-0000-0000-0000A9090000}"/>
    <cellStyle name="60% - Akzent6 2 19" xfId="2478" xr:uid="{00000000-0005-0000-0000-0000AA090000}"/>
    <cellStyle name="60% - Akzent6 2 2" xfId="2479" xr:uid="{00000000-0005-0000-0000-0000AB090000}"/>
    <cellStyle name="60% - Akzent6 2 20" xfId="2480" xr:uid="{00000000-0005-0000-0000-0000AC090000}"/>
    <cellStyle name="60% - Akzent6 2 21" xfId="2481" xr:uid="{00000000-0005-0000-0000-0000AD090000}"/>
    <cellStyle name="60% - Akzent6 2 22" xfId="2482" xr:uid="{00000000-0005-0000-0000-0000AE090000}"/>
    <cellStyle name="60% - Akzent6 2 23" xfId="2483" xr:uid="{00000000-0005-0000-0000-0000AF090000}"/>
    <cellStyle name="60% - Akzent6 2 24" xfId="2484" xr:uid="{00000000-0005-0000-0000-0000B0090000}"/>
    <cellStyle name="60% - Akzent6 2 25" xfId="2485" xr:uid="{00000000-0005-0000-0000-0000B1090000}"/>
    <cellStyle name="60% - Akzent6 2 26" xfId="2486" xr:uid="{00000000-0005-0000-0000-0000B2090000}"/>
    <cellStyle name="60% - Akzent6 2 27" xfId="2487" xr:uid="{00000000-0005-0000-0000-0000B3090000}"/>
    <cellStyle name="60% - Akzent6 2 28" xfId="2488" xr:uid="{00000000-0005-0000-0000-0000B4090000}"/>
    <cellStyle name="60% - Akzent6 2 29" xfId="2489" xr:uid="{00000000-0005-0000-0000-0000B5090000}"/>
    <cellStyle name="60% - Akzent6 2 3" xfId="2490" xr:uid="{00000000-0005-0000-0000-0000B6090000}"/>
    <cellStyle name="60% - Akzent6 2 30" xfId="2491" xr:uid="{00000000-0005-0000-0000-0000B7090000}"/>
    <cellStyle name="60% - Akzent6 2 31" xfId="2492" xr:uid="{00000000-0005-0000-0000-0000B8090000}"/>
    <cellStyle name="60% - Akzent6 2 32" xfId="2493" xr:uid="{00000000-0005-0000-0000-0000B9090000}"/>
    <cellStyle name="60% - Akzent6 2 33" xfId="2494" xr:uid="{00000000-0005-0000-0000-0000BA090000}"/>
    <cellStyle name="60% - Akzent6 2 34" xfId="2495" xr:uid="{00000000-0005-0000-0000-0000BB090000}"/>
    <cellStyle name="60% - Akzent6 2 35" xfId="2496" xr:uid="{00000000-0005-0000-0000-0000BC090000}"/>
    <cellStyle name="60% - Akzent6 2 36" xfId="2497" xr:uid="{00000000-0005-0000-0000-0000BD090000}"/>
    <cellStyle name="60% - Akzent6 2 4" xfId="2498" xr:uid="{00000000-0005-0000-0000-0000BE090000}"/>
    <cellStyle name="60% - Akzent6 2 5" xfId="2499" xr:uid="{00000000-0005-0000-0000-0000BF090000}"/>
    <cellStyle name="60% - Akzent6 2 6" xfId="2500" xr:uid="{00000000-0005-0000-0000-0000C0090000}"/>
    <cellStyle name="60% - Akzent6 2 7" xfId="2501" xr:uid="{00000000-0005-0000-0000-0000C1090000}"/>
    <cellStyle name="60% - Akzent6 2 8" xfId="2502" xr:uid="{00000000-0005-0000-0000-0000C2090000}"/>
    <cellStyle name="60% - Akzent6 2 9" xfId="2503" xr:uid="{00000000-0005-0000-0000-0000C3090000}"/>
    <cellStyle name="60% - Akzent6 3" xfId="2504" xr:uid="{00000000-0005-0000-0000-0000C4090000}"/>
    <cellStyle name="60% - Akzent6 3 10" xfId="2505" xr:uid="{00000000-0005-0000-0000-0000C5090000}"/>
    <cellStyle name="60% - Akzent6 3 11" xfId="2506" xr:uid="{00000000-0005-0000-0000-0000C6090000}"/>
    <cellStyle name="60% - Akzent6 3 12" xfId="2507" xr:uid="{00000000-0005-0000-0000-0000C7090000}"/>
    <cellStyle name="60% - Akzent6 3 13" xfId="2508" xr:uid="{00000000-0005-0000-0000-0000C8090000}"/>
    <cellStyle name="60% - Akzent6 3 14" xfId="2509" xr:uid="{00000000-0005-0000-0000-0000C9090000}"/>
    <cellStyle name="60% - Akzent6 3 15" xfId="2510" xr:uid="{00000000-0005-0000-0000-0000CA090000}"/>
    <cellStyle name="60% - Akzent6 3 16" xfId="2511" xr:uid="{00000000-0005-0000-0000-0000CB090000}"/>
    <cellStyle name="60% - Akzent6 3 17" xfId="2512" xr:uid="{00000000-0005-0000-0000-0000CC090000}"/>
    <cellStyle name="60% - Akzent6 3 18" xfId="2513" xr:uid="{00000000-0005-0000-0000-0000CD090000}"/>
    <cellStyle name="60% - Akzent6 3 19" xfId="2514" xr:uid="{00000000-0005-0000-0000-0000CE090000}"/>
    <cellStyle name="60% - Akzent6 3 2" xfId="2515" xr:uid="{00000000-0005-0000-0000-0000CF090000}"/>
    <cellStyle name="60% - Akzent6 3 20" xfId="2516" xr:uid="{00000000-0005-0000-0000-0000D0090000}"/>
    <cellStyle name="60% - Akzent6 3 21" xfId="2517" xr:uid="{00000000-0005-0000-0000-0000D1090000}"/>
    <cellStyle name="60% - Akzent6 3 22" xfId="2518" xr:uid="{00000000-0005-0000-0000-0000D2090000}"/>
    <cellStyle name="60% - Akzent6 3 23" xfId="2519" xr:uid="{00000000-0005-0000-0000-0000D3090000}"/>
    <cellStyle name="60% - Akzent6 3 24" xfId="2520" xr:uid="{00000000-0005-0000-0000-0000D4090000}"/>
    <cellStyle name="60% - Akzent6 3 25" xfId="2521" xr:uid="{00000000-0005-0000-0000-0000D5090000}"/>
    <cellStyle name="60% - Akzent6 3 26" xfId="2522" xr:uid="{00000000-0005-0000-0000-0000D6090000}"/>
    <cellStyle name="60% - Akzent6 3 27" xfId="2523" xr:uid="{00000000-0005-0000-0000-0000D7090000}"/>
    <cellStyle name="60% - Akzent6 3 28" xfId="2524" xr:uid="{00000000-0005-0000-0000-0000D8090000}"/>
    <cellStyle name="60% - Akzent6 3 29" xfId="2525" xr:uid="{00000000-0005-0000-0000-0000D9090000}"/>
    <cellStyle name="60% - Akzent6 3 3" xfId="2526" xr:uid="{00000000-0005-0000-0000-0000DA090000}"/>
    <cellStyle name="60% - Akzent6 3 4" xfId="2527" xr:uid="{00000000-0005-0000-0000-0000DB090000}"/>
    <cellStyle name="60% - Akzent6 3 5" xfId="2528" xr:uid="{00000000-0005-0000-0000-0000DC090000}"/>
    <cellStyle name="60% - Akzent6 3 6" xfId="2529" xr:uid="{00000000-0005-0000-0000-0000DD090000}"/>
    <cellStyle name="60% - Akzent6 3 7" xfId="2530" xr:uid="{00000000-0005-0000-0000-0000DE090000}"/>
    <cellStyle name="60% - Akzent6 3 8" xfId="2531" xr:uid="{00000000-0005-0000-0000-0000DF090000}"/>
    <cellStyle name="60% - Akzent6 3 9" xfId="2532" xr:uid="{00000000-0005-0000-0000-0000E0090000}"/>
    <cellStyle name="60% - Akzent6 4" xfId="2533" xr:uid="{00000000-0005-0000-0000-0000E1090000}"/>
    <cellStyle name="60% - Akzent6 4 10" xfId="2534" xr:uid="{00000000-0005-0000-0000-0000E2090000}"/>
    <cellStyle name="60% - Akzent6 4 11" xfId="2535" xr:uid="{00000000-0005-0000-0000-0000E3090000}"/>
    <cellStyle name="60% - Akzent6 4 2" xfId="2536" xr:uid="{00000000-0005-0000-0000-0000E4090000}"/>
    <cellStyle name="60% - Akzent6 4 3" xfId="2537" xr:uid="{00000000-0005-0000-0000-0000E5090000}"/>
    <cellStyle name="60% - Akzent6 4 4" xfId="2538" xr:uid="{00000000-0005-0000-0000-0000E6090000}"/>
    <cellStyle name="60% - Akzent6 4 5" xfId="2539" xr:uid="{00000000-0005-0000-0000-0000E7090000}"/>
    <cellStyle name="60% - Akzent6 4 6" xfId="2540" xr:uid="{00000000-0005-0000-0000-0000E8090000}"/>
    <cellStyle name="60% - Akzent6 4 7" xfId="2541" xr:uid="{00000000-0005-0000-0000-0000E9090000}"/>
    <cellStyle name="60% - Akzent6 4 8" xfId="2542" xr:uid="{00000000-0005-0000-0000-0000EA090000}"/>
    <cellStyle name="60% - Akzent6 4 9" xfId="2543" xr:uid="{00000000-0005-0000-0000-0000EB090000}"/>
    <cellStyle name="60% - Akzent6 5" xfId="2544" xr:uid="{00000000-0005-0000-0000-0000EC090000}"/>
    <cellStyle name="60% - Akzent6 5 2" xfId="2545" xr:uid="{00000000-0005-0000-0000-0000ED090000}"/>
    <cellStyle name="60% - Akzent6 5 3" xfId="2546" xr:uid="{00000000-0005-0000-0000-0000EE090000}"/>
    <cellStyle name="60% - Akzent6 5 4" xfId="2547" xr:uid="{00000000-0005-0000-0000-0000EF090000}"/>
    <cellStyle name="60% - Akzent6 5 5" xfId="2548" xr:uid="{00000000-0005-0000-0000-0000F0090000}"/>
    <cellStyle name="60% - Akzent6 6" xfId="2549" xr:uid="{00000000-0005-0000-0000-0000F1090000}"/>
    <cellStyle name="60% - Akzent6 6 2" xfId="2550" xr:uid="{00000000-0005-0000-0000-0000F2090000}"/>
    <cellStyle name="60% - Akzent6 6 3" xfId="2551" xr:uid="{00000000-0005-0000-0000-0000F3090000}"/>
    <cellStyle name="60% - Akzent6 6 4" xfId="2552" xr:uid="{00000000-0005-0000-0000-0000F4090000}"/>
    <cellStyle name="60% - Akzent6 6 5" xfId="2553" xr:uid="{00000000-0005-0000-0000-0000F5090000}"/>
    <cellStyle name="60% - Akzent6 7" xfId="2554" xr:uid="{00000000-0005-0000-0000-0000F6090000}"/>
    <cellStyle name="60% - Akzent6 7 2" xfId="2555" xr:uid="{00000000-0005-0000-0000-0000F7090000}"/>
    <cellStyle name="60% - Akzent6 7 3" xfId="2556" xr:uid="{00000000-0005-0000-0000-0000F8090000}"/>
    <cellStyle name="60% - Akzent6 7 4" xfId="2557" xr:uid="{00000000-0005-0000-0000-0000F9090000}"/>
    <cellStyle name="60% - Akzent6 7 5" xfId="2558" xr:uid="{00000000-0005-0000-0000-0000FA090000}"/>
    <cellStyle name="60% - Akzent6 8" xfId="2559" xr:uid="{00000000-0005-0000-0000-0000FB090000}"/>
    <cellStyle name="60% - Akzent6 8 2" xfId="2560" xr:uid="{00000000-0005-0000-0000-0000FC090000}"/>
    <cellStyle name="60% - Akzent6 8 3" xfId="2561" xr:uid="{00000000-0005-0000-0000-0000FD090000}"/>
    <cellStyle name="60% - Akzent6 8 4" xfId="2562" xr:uid="{00000000-0005-0000-0000-0000FE090000}"/>
    <cellStyle name="60% - Akzent6 8 5" xfId="2563" xr:uid="{00000000-0005-0000-0000-0000FF090000}"/>
    <cellStyle name="60% - Akzent6 9" xfId="2564" xr:uid="{00000000-0005-0000-0000-0000000A0000}"/>
    <cellStyle name="60% - Akzent6 9 2" xfId="2565" xr:uid="{00000000-0005-0000-0000-0000010A0000}"/>
    <cellStyle name="60% - Akzent6 9 3" xfId="2566" xr:uid="{00000000-0005-0000-0000-0000020A0000}"/>
    <cellStyle name="60% - Akzent6 9 4" xfId="2567" xr:uid="{00000000-0005-0000-0000-0000030A0000}"/>
    <cellStyle name="60% - Akzent6 9 5" xfId="2568" xr:uid="{00000000-0005-0000-0000-0000040A0000}"/>
    <cellStyle name="Accent1 10" xfId="2569" xr:uid="{00000000-0005-0000-0000-0000050A0000}"/>
    <cellStyle name="Accent1 11" xfId="2570" xr:uid="{00000000-0005-0000-0000-0000060A0000}"/>
    <cellStyle name="Accent1 12" xfId="2571" xr:uid="{00000000-0005-0000-0000-0000070A0000}"/>
    <cellStyle name="Accent1 13" xfId="2572" xr:uid="{00000000-0005-0000-0000-0000080A0000}"/>
    <cellStyle name="Accent1 2" xfId="2573" xr:uid="{00000000-0005-0000-0000-0000090A0000}"/>
    <cellStyle name="Accent1 3" xfId="2574" xr:uid="{00000000-0005-0000-0000-00000A0A0000}"/>
    <cellStyle name="Accent1 4" xfId="2575" xr:uid="{00000000-0005-0000-0000-00000B0A0000}"/>
    <cellStyle name="Accent1 5" xfId="2576" xr:uid="{00000000-0005-0000-0000-00000C0A0000}"/>
    <cellStyle name="Accent1 6" xfId="2577" xr:uid="{00000000-0005-0000-0000-00000D0A0000}"/>
    <cellStyle name="Accent1 7" xfId="2578" xr:uid="{00000000-0005-0000-0000-00000E0A0000}"/>
    <cellStyle name="Accent1 8" xfId="2579" xr:uid="{00000000-0005-0000-0000-00000F0A0000}"/>
    <cellStyle name="Accent1 9" xfId="2580" xr:uid="{00000000-0005-0000-0000-0000100A0000}"/>
    <cellStyle name="Accent2 10" xfId="2581" xr:uid="{00000000-0005-0000-0000-0000110A0000}"/>
    <cellStyle name="Accent2 11" xfId="2582" xr:uid="{00000000-0005-0000-0000-0000120A0000}"/>
    <cellStyle name="Accent2 12" xfId="2583" xr:uid="{00000000-0005-0000-0000-0000130A0000}"/>
    <cellStyle name="Accent2 13" xfId="2584" xr:uid="{00000000-0005-0000-0000-0000140A0000}"/>
    <cellStyle name="Accent2 2" xfId="2585" xr:uid="{00000000-0005-0000-0000-0000150A0000}"/>
    <cellStyle name="Accent2 3" xfId="2586" xr:uid="{00000000-0005-0000-0000-0000160A0000}"/>
    <cellStyle name="Accent2 4" xfId="2587" xr:uid="{00000000-0005-0000-0000-0000170A0000}"/>
    <cellStyle name="Accent2 5" xfId="2588" xr:uid="{00000000-0005-0000-0000-0000180A0000}"/>
    <cellStyle name="Accent2 6" xfId="2589" xr:uid="{00000000-0005-0000-0000-0000190A0000}"/>
    <cellStyle name="Accent2 7" xfId="2590" xr:uid="{00000000-0005-0000-0000-00001A0A0000}"/>
    <cellStyle name="Accent2 8" xfId="2591" xr:uid="{00000000-0005-0000-0000-00001B0A0000}"/>
    <cellStyle name="Accent2 9" xfId="2592" xr:uid="{00000000-0005-0000-0000-00001C0A0000}"/>
    <cellStyle name="Accent3 10" xfId="2593" xr:uid="{00000000-0005-0000-0000-00001D0A0000}"/>
    <cellStyle name="Accent3 11" xfId="2594" xr:uid="{00000000-0005-0000-0000-00001E0A0000}"/>
    <cellStyle name="Accent3 12" xfId="2595" xr:uid="{00000000-0005-0000-0000-00001F0A0000}"/>
    <cellStyle name="Accent3 13" xfId="2596" xr:uid="{00000000-0005-0000-0000-0000200A0000}"/>
    <cellStyle name="Accent3 2" xfId="2597" xr:uid="{00000000-0005-0000-0000-0000210A0000}"/>
    <cellStyle name="Accent3 3" xfId="2598" xr:uid="{00000000-0005-0000-0000-0000220A0000}"/>
    <cellStyle name="Accent3 4" xfId="2599" xr:uid="{00000000-0005-0000-0000-0000230A0000}"/>
    <cellStyle name="Accent3 5" xfId="2600" xr:uid="{00000000-0005-0000-0000-0000240A0000}"/>
    <cellStyle name="Accent3 6" xfId="2601" xr:uid="{00000000-0005-0000-0000-0000250A0000}"/>
    <cellStyle name="Accent3 7" xfId="2602" xr:uid="{00000000-0005-0000-0000-0000260A0000}"/>
    <cellStyle name="Accent3 8" xfId="2603" xr:uid="{00000000-0005-0000-0000-0000270A0000}"/>
    <cellStyle name="Accent3 9" xfId="2604" xr:uid="{00000000-0005-0000-0000-0000280A0000}"/>
    <cellStyle name="Accent4 10" xfId="2605" xr:uid="{00000000-0005-0000-0000-0000290A0000}"/>
    <cellStyle name="Accent4 11" xfId="2606" xr:uid="{00000000-0005-0000-0000-00002A0A0000}"/>
    <cellStyle name="Accent4 12" xfId="2607" xr:uid="{00000000-0005-0000-0000-00002B0A0000}"/>
    <cellStyle name="Accent4 13" xfId="2608" xr:uid="{00000000-0005-0000-0000-00002C0A0000}"/>
    <cellStyle name="Accent4 2" xfId="2609" xr:uid="{00000000-0005-0000-0000-00002D0A0000}"/>
    <cellStyle name="Accent4 3" xfId="2610" xr:uid="{00000000-0005-0000-0000-00002E0A0000}"/>
    <cellStyle name="Accent4 4" xfId="2611" xr:uid="{00000000-0005-0000-0000-00002F0A0000}"/>
    <cellStyle name="Accent4 5" xfId="2612" xr:uid="{00000000-0005-0000-0000-0000300A0000}"/>
    <cellStyle name="Accent4 6" xfId="2613" xr:uid="{00000000-0005-0000-0000-0000310A0000}"/>
    <cellStyle name="Accent4 7" xfId="2614" xr:uid="{00000000-0005-0000-0000-0000320A0000}"/>
    <cellStyle name="Accent4 8" xfId="2615" xr:uid="{00000000-0005-0000-0000-0000330A0000}"/>
    <cellStyle name="Accent4 9" xfId="2616" xr:uid="{00000000-0005-0000-0000-0000340A0000}"/>
    <cellStyle name="Accent5 10" xfId="2617" xr:uid="{00000000-0005-0000-0000-0000350A0000}"/>
    <cellStyle name="Accent5 11" xfId="2618" xr:uid="{00000000-0005-0000-0000-0000360A0000}"/>
    <cellStyle name="Accent5 12" xfId="2619" xr:uid="{00000000-0005-0000-0000-0000370A0000}"/>
    <cellStyle name="Accent5 13" xfId="2620" xr:uid="{00000000-0005-0000-0000-0000380A0000}"/>
    <cellStyle name="Accent5 2" xfId="2621" xr:uid="{00000000-0005-0000-0000-0000390A0000}"/>
    <cellStyle name="Accent5 3" xfId="2622" xr:uid="{00000000-0005-0000-0000-00003A0A0000}"/>
    <cellStyle name="Accent5 4" xfId="2623" xr:uid="{00000000-0005-0000-0000-00003B0A0000}"/>
    <cellStyle name="Accent5 5" xfId="2624" xr:uid="{00000000-0005-0000-0000-00003C0A0000}"/>
    <cellStyle name="Accent5 6" xfId="2625" xr:uid="{00000000-0005-0000-0000-00003D0A0000}"/>
    <cellStyle name="Accent5 7" xfId="2626" xr:uid="{00000000-0005-0000-0000-00003E0A0000}"/>
    <cellStyle name="Accent5 8" xfId="2627" xr:uid="{00000000-0005-0000-0000-00003F0A0000}"/>
    <cellStyle name="Accent5 9" xfId="2628" xr:uid="{00000000-0005-0000-0000-0000400A0000}"/>
    <cellStyle name="Accent6 10" xfId="2629" xr:uid="{00000000-0005-0000-0000-0000410A0000}"/>
    <cellStyle name="Accent6 11" xfId="2630" xr:uid="{00000000-0005-0000-0000-0000420A0000}"/>
    <cellStyle name="Accent6 12" xfId="2631" xr:uid="{00000000-0005-0000-0000-0000430A0000}"/>
    <cellStyle name="Accent6 13" xfId="2632" xr:uid="{00000000-0005-0000-0000-0000440A0000}"/>
    <cellStyle name="Accent6 2" xfId="2633" xr:uid="{00000000-0005-0000-0000-0000450A0000}"/>
    <cellStyle name="Accent6 3" xfId="2634" xr:uid="{00000000-0005-0000-0000-0000460A0000}"/>
    <cellStyle name="Accent6 4" xfId="2635" xr:uid="{00000000-0005-0000-0000-0000470A0000}"/>
    <cellStyle name="Accent6 5" xfId="2636" xr:uid="{00000000-0005-0000-0000-0000480A0000}"/>
    <cellStyle name="Accent6 6" xfId="2637" xr:uid="{00000000-0005-0000-0000-0000490A0000}"/>
    <cellStyle name="Accent6 7" xfId="2638" xr:uid="{00000000-0005-0000-0000-00004A0A0000}"/>
    <cellStyle name="Accent6 8" xfId="2639" xr:uid="{00000000-0005-0000-0000-00004B0A0000}"/>
    <cellStyle name="Accent6 9" xfId="2640" xr:uid="{00000000-0005-0000-0000-00004C0A0000}"/>
    <cellStyle name="Akzent1 10" xfId="2641" xr:uid="{00000000-0005-0000-0000-00004D0A0000}"/>
    <cellStyle name="Akzent1 10 2" xfId="2642" xr:uid="{00000000-0005-0000-0000-00004E0A0000}"/>
    <cellStyle name="Akzent1 11" xfId="2643" xr:uid="{00000000-0005-0000-0000-00004F0A0000}"/>
    <cellStyle name="Akzent1 11 2" xfId="2644" xr:uid="{00000000-0005-0000-0000-0000500A0000}"/>
    <cellStyle name="Akzent1 2" xfId="2645" xr:uid="{00000000-0005-0000-0000-0000510A0000}"/>
    <cellStyle name="Akzent1 2 10" xfId="2646" xr:uid="{00000000-0005-0000-0000-0000520A0000}"/>
    <cellStyle name="Akzent1 2 11" xfId="2647" xr:uid="{00000000-0005-0000-0000-0000530A0000}"/>
    <cellStyle name="Akzent1 2 12" xfId="2648" xr:uid="{00000000-0005-0000-0000-0000540A0000}"/>
    <cellStyle name="Akzent1 2 13" xfId="2649" xr:uid="{00000000-0005-0000-0000-0000550A0000}"/>
    <cellStyle name="Akzent1 2 14" xfId="2650" xr:uid="{00000000-0005-0000-0000-0000560A0000}"/>
    <cellStyle name="Akzent1 2 15" xfId="2651" xr:uid="{00000000-0005-0000-0000-0000570A0000}"/>
    <cellStyle name="Akzent1 2 16" xfId="2652" xr:uid="{00000000-0005-0000-0000-0000580A0000}"/>
    <cellStyle name="Akzent1 2 17" xfId="2653" xr:uid="{00000000-0005-0000-0000-0000590A0000}"/>
    <cellStyle name="Akzent1 2 18" xfId="2654" xr:uid="{00000000-0005-0000-0000-00005A0A0000}"/>
    <cellStyle name="Akzent1 2 19" xfId="2655" xr:uid="{00000000-0005-0000-0000-00005B0A0000}"/>
    <cellStyle name="Akzent1 2 2" xfId="2656" xr:uid="{00000000-0005-0000-0000-00005C0A0000}"/>
    <cellStyle name="Akzent1 2 20" xfId="2657" xr:uid="{00000000-0005-0000-0000-00005D0A0000}"/>
    <cellStyle name="Akzent1 2 21" xfId="2658" xr:uid="{00000000-0005-0000-0000-00005E0A0000}"/>
    <cellStyle name="Akzent1 2 22" xfId="2659" xr:uid="{00000000-0005-0000-0000-00005F0A0000}"/>
    <cellStyle name="Akzent1 2 23" xfId="2660" xr:uid="{00000000-0005-0000-0000-0000600A0000}"/>
    <cellStyle name="Akzent1 2 24" xfId="2661" xr:uid="{00000000-0005-0000-0000-0000610A0000}"/>
    <cellStyle name="Akzent1 2 25" xfId="2662" xr:uid="{00000000-0005-0000-0000-0000620A0000}"/>
    <cellStyle name="Akzent1 2 26" xfId="2663" xr:uid="{00000000-0005-0000-0000-0000630A0000}"/>
    <cellStyle name="Akzent1 2 27" xfId="2664" xr:uid="{00000000-0005-0000-0000-0000640A0000}"/>
    <cellStyle name="Akzent1 2 28" xfId="2665" xr:uid="{00000000-0005-0000-0000-0000650A0000}"/>
    <cellStyle name="Akzent1 2 29" xfId="2666" xr:uid="{00000000-0005-0000-0000-0000660A0000}"/>
    <cellStyle name="Akzent1 2 3" xfId="2667" xr:uid="{00000000-0005-0000-0000-0000670A0000}"/>
    <cellStyle name="Akzent1 2 30" xfId="2668" xr:uid="{00000000-0005-0000-0000-0000680A0000}"/>
    <cellStyle name="Akzent1 2 31" xfId="2669" xr:uid="{00000000-0005-0000-0000-0000690A0000}"/>
    <cellStyle name="Akzent1 2 32" xfId="2670" xr:uid="{00000000-0005-0000-0000-00006A0A0000}"/>
    <cellStyle name="Akzent1 2 33" xfId="2671" xr:uid="{00000000-0005-0000-0000-00006B0A0000}"/>
    <cellStyle name="Akzent1 2 34" xfId="2672" xr:uid="{00000000-0005-0000-0000-00006C0A0000}"/>
    <cellStyle name="Akzent1 2 35" xfId="2673" xr:uid="{00000000-0005-0000-0000-00006D0A0000}"/>
    <cellStyle name="Akzent1 2 36" xfId="2674" xr:uid="{00000000-0005-0000-0000-00006E0A0000}"/>
    <cellStyle name="Akzent1 2 4" xfId="2675" xr:uid="{00000000-0005-0000-0000-00006F0A0000}"/>
    <cellStyle name="Akzent1 2 5" xfId="2676" xr:uid="{00000000-0005-0000-0000-0000700A0000}"/>
    <cellStyle name="Akzent1 2 6" xfId="2677" xr:uid="{00000000-0005-0000-0000-0000710A0000}"/>
    <cellStyle name="Akzent1 2 7" xfId="2678" xr:uid="{00000000-0005-0000-0000-0000720A0000}"/>
    <cellStyle name="Akzent1 2 8" xfId="2679" xr:uid="{00000000-0005-0000-0000-0000730A0000}"/>
    <cellStyle name="Akzent1 2 9" xfId="2680" xr:uid="{00000000-0005-0000-0000-0000740A0000}"/>
    <cellStyle name="Akzent1 3" xfId="2681" xr:uid="{00000000-0005-0000-0000-0000750A0000}"/>
    <cellStyle name="Akzent1 3 2" xfId="2682" xr:uid="{00000000-0005-0000-0000-0000760A0000}"/>
    <cellStyle name="Akzent1 3 3" xfId="2683" xr:uid="{00000000-0005-0000-0000-0000770A0000}"/>
    <cellStyle name="Akzent1 3 4" xfId="2684" xr:uid="{00000000-0005-0000-0000-0000780A0000}"/>
    <cellStyle name="Akzent1 3 5" xfId="2685" xr:uid="{00000000-0005-0000-0000-0000790A0000}"/>
    <cellStyle name="Akzent1 3 6" xfId="2686" xr:uid="{00000000-0005-0000-0000-00007A0A0000}"/>
    <cellStyle name="Akzent1 3 7" xfId="2687" xr:uid="{00000000-0005-0000-0000-00007B0A0000}"/>
    <cellStyle name="Akzent1 3 8" xfId="2688" xr:uid="{00000000-0005-0000-0000-00007C0A0000}"/>
    <cellStyle name="Akzent1 4" xfId="2689" xr:uid="{00000000-0005-0000-0000-00007D0A0000}"/>
    <cellStyle name="Akzent1 4 2" xfId="2690" xr:uid="{00000000-0005-0000-0000-00007E0A0000}"/>
    <cellStyle name="Akzent1 4 3" xfId="2691" xr:uid="{00000000-0005-0000-0000-00007F0A0000}"/>
    <cellStyle name="Akzent1 4 4" xfId="2692" xr:uid="{00000000-0005-0000-0000-0000800A0000}"/>
    <cellStyle name="Akzent1 4 5" xfId="2693" xr:uid="{00000000-0005-0000-0000-0000810A0000}"/>
    <cellStyle name="Akzent1 4 6" xfId="2694" xr:uid="{00000000-0005-0000-0000-0000820A0000}"/>
    <cellStyle name="Akzent1 4 7" xfId="2695" xr:uid="{00000000-0005-0000-0000-0000830A0000}"/>
    <cellStyle name="Akzent1 4 8" xfId="2696" xr:uid="{00000000-0005-0000-0000-0000840A0000}"/>
    <cellStyle name="Akzent1 5" xfId="2697" xr:uid="{00000000-0005-0000-0000-0000850A0000}"/>
    <cellStyle name="Akzent1 5 2" xfId="2698" xr:uid="{00000000-0005-0000-0000-0000860A0000}"/>
    <cellStyle name="Akzent1 6" xfId="2699" xr:uid="{00000000-0005-0000-0000-0000870A0000}"/>
    <cellStyle name="Akzent1 6 2" xfId="2700" xr:uid="{00000000-0005-0000-0000-0000880A0000}"/>
    <cellStyle name="Akzent1 7" xfId="2701" xr:uid="{00000000-0005-0000-0000-0000890A0000}"/>
    <cellStyle name="Akzent1 7 2" xfId="2702" xr:uid="{00000000-0005-0000-0000-00008A0A0000}"/>
    <cellStyle name="Akzent1 8" xfId="2703" xr:uid="{00000000-0005-0000-0000-00008B0A0000}"/>
    <cellStyle name="Akzent1 8 2" xfId="2704" xr:uid="{00000000-0005-0000-0000-00008C0A0000}"/>
    <cellStyle name="Akzent1 9" xfId="2705" xr:uid="{00000000-0005-0000-0000-00008D0A0000}"/>
    <cellStyle name="Akzent1 9 2" xfId="2706" xr:uid="{00000000-0005-0000-0000-00008E0A0000}"/>
    <cellStyle name="Akzent2 10" xfId="2707" xr:uid="{00000000-0005-0000-0000-00008F0A0000}"/>
    <cellStyle name="Akzent2 10 2" xfId="2708" xr:uid="{00000000-0005-0000-0000-0000900A0000}"/>
    <cellStyle name="Akzent2 10 3" xfId="2709" xr:uid="{00000000-0005-0000-0000-0000910A0000}"/>
    <cellStyle name="Akzent2 10 4" xfId="2710" xr:uid="{00000000-0005-0000-0000-0000920A0000}"/>
    <cellStyle name="Akzent2 10 5" xfId="2711" xr:uid="{00000000-0005-0000-0000-0000930A0000}"/>
    <cellStyle name="Akzent2 11" xfId="2712" xr:uid="{00000000-0005-0000-0000-0000940A0000}"/>
    <cellStyle name="Akzent2 11 2" xfId="2713" xr:uid="{00000000-0005-0000-0000-0000950A0000}"/>
    <cellStyle name="Akzent2 11 3" xfId="2714" xr:uid="{00000000-0005-0000-0000-0000960A0000}"/>
    <cellStyle name="Akzent2 11 4" xfId="2715" xr:uid="{00000000-0005-0000-0000-0000970A0000}"/>
    <cellStyle name="Akzent2 11 5" xfId="2716" xr:uid="{00000000-0005-0000-0000-0000980A0000}"/>
    <cellStyle name="Akzent2 12" xfId="2717" xr:uid="{00000000-0005-0000-0000-0000990A0000}"/>
    <cellStyle name="Akzent2 13" xfId="2718" xr:uid="{00000000-0005-0000-0000-00009A0A0000}"/>
    <cellStyle name="Akzent2 14" xfId="2719" xr:uid="{00000000-0005-0000-0000-00009B0A0000}"/>
    <cellStyle name="Akzent2 15" xfId="2720" xr:uid="{00000000-0005-0000-0000-00009C0A0000}"/>
    <cellStyle name="Akzent2 16" xfId="2721" xr:uid="{00000000-0005-0000-0000-00009D0A0000}"/>
    <cellStyle name="Akzent2 2" xfId="2722" xr:uid="{00000000-0005-0000-0000-00009E0A0000}"/>
    <cellStyle name="Akzent2 2 10" xfId="2723" xr:uid="{00000000-0005-0000-0000-00009F0A0000}"/>
    <cellStyle name="Akzent2 2 11" xfId="2724" xr:uid="{00000000-0005-0000-0000-0000A00A0000}"/>
    <cellStyle name="Akzent2 2 12" xfId="2725" xr:uid="{00000000-0005-0000-0000-0000A10A0000}"/>
    <cellStyle name="Akzent2 2 13" xfId="2726" xr:uid="{00000000-0005-0000-0000-0000A20A0000}"/>
    <cellStyle name="Akzent2 2 14" xfId="2727" xr:uid="{00000000-0005-0000-0000-0000A30A0000}"/>
    <cellStyle name="Akzent2 2 15" xfId="2728" xr:uid="{00000000-0005-0000-0000-0000A40A0000}"/>
    <cellStyle name="Akzent2 2 16" xfId="2729" xr:uid="{00000000-0005-0000-0000-0000A50A0000}"/>
    <cellStyle name="Akzent2 2 17" xfId="2730" xr:uid="{00000000-0005-0000-0000-0000A60A0000}"/>
    <cellStyle name="Akzent2 2 18" xfId="2731" xr:uid="{00000000-0005-0000-0000-0000A70A0000}"/>
    <cellStyle name="Akzent2 2 19" xfId="2732" xr:uid="{00000000-0005-0000-0000-0000A80A0000}"/>
    <cellStyle name="Akzent2 2 2" xfId="2733" xr:uid="{00000000-0005-0000-0000-0000A90A0000}"/>
    <cellStyle name="Akzent2 2 20" xfId="2734" xr:uid="{00000000-0005-0000-0000-0000AA0A0000}"/>
    <cellStyle name="Akzent2 2 21" xfId="2735" xr:uid="{00000000-0005-0000-0000-0000AB0A0000}"/>
    <cellStyle name="Akzent2 2 22" xfId="2736" xr:uid="{00000000-0005-0000-0000-0000AC0A0000}"/>
    <cellStyle name="Akzent2 2 23" xfId="2737" xr:uid="{00000000-0005-0000-0000-0000AD0A0000}"/>
    <cellStyle name="Akzent2 2 24" xfId="2738" xr:uid="{00000000-0005-0000-0000-0000AE0A0000}"/>
    <cellStyle name="Akzent2 2 25" xfId="2739" xr:uid="{00000000-0005-0000-0000-0000AF0A0000}"/>
    <cellStyle name="Akzent2 2 26" xfId="2740" xr:uid="{00000000-0005-0000-0000-0000B00A0000}"/>
    <cellStyle name="Akzent2 2 27" xfId="2741" xr:uid="{00000000-0005-0000-0000-0000B10A0000}"/>
    <cellStyle name="Akzent2 2 28" xfId="2742" xr:uid="{00000000-0005-0000-0000-0000B20A0000}"/>
    <cellStyle name="Akzent2 2 29" xfId="2743" xr:uid="{00000000-0005-0000-0000-0000B30A0000}"/>
    <cellStyle name="Akzent2 2 3" xfId="2744" xr:uid="{00000000-0005-0000-0000-0000B40A0000}"/>
    <cellStyle name="Akzent2 2 30" xfId="2745" xr:uid="{00000000-0005-0000-0000-0000B50A0000}"/>
    <cellStyle name="Akzent2 2 31" xfId="2746" xr:uid="{00000000-0005-0000-0000-0000B60A0000}"/>
    <cellStyle name="Akzent2 2 32" xfId="2747" xr:uid="{00000000-0005-0000-0000-0000B70A0000}"/>
    <cellStyle name="Akzent2 2 33" xfId="2748" xr:uid="{00000000-0005-0000-0000-0000B80A0000}"/>
    <cellStyle name="Akzent2 2 34" xfId="2749" xr:uid="{00000000-0005-0000-0000-0000B90A0000}"/>
    <cellStyle name="Akzent2 2 35" xfId="2750" xr:uid="{00000000-0005-0000-0000-0000BA0A0000}"/>
    <cellStyle name="Akzent2 2 36" xfId="2751" xr:uid="{00000000-0005-0000-0000-0000BB0A0000}"/>
    <cellStyle name="Akzent2 2 4" xfId="2752" xr:uid="{00000000-0005-0000-0000-0000BC0A0000}"/>
    <cellStyle name="Akzent2 2 5" xfId="2753" xr:uid="{00000000-0005-0000-0000-0000BD0A0000}"/>
    <cellStyle name="Akzent2 2 6" xfId="2754" xr:uid="{00000000-0005-0000-0000-0000BE0A0000}"/>
    <cellStyle name="Akzent2 2 7" xfId="2755" xr:uid="{00000000-0005-0000-0000-0000BF0A0000}"/>
    <cellStyle name="Akzent2 2 8" xfId="2756" xr:uid="{00000000-0005-0000-0000-0000C00A0000}"/>
    <cellStyle name="Akzent2 2 9" xfId="2757" xr:uid="{00000000-0005-0000-0000-0000C10A0000}"/>
    <cellStyle name="Akzent2 3" xfId="2758" xr:uid="{00000000-0005-0000-0000-0000C20A0000}"/>
    <cellStyle name="Akzent2 3 10" xfId="2759" xr:uid="{00000000-0005-0000-0000-0000C30A0000}"/>
    <cellStyle name="Akzent2 3 11" xfId="2760" xr:uid="{00000000-0005-0000-0000-0000C40A0000}"/>
    <cellStyle name="Akzent2 3 12" xfId="2761" xr:uid="{00000000-0005-0000-0000-0000C50A0000}"/>
    <cellStyle name="Akzent2 3 13" xfId="2762" xr:uid="{00000000-0005-0000-0000-0000C60A0000}"/>
    <cellStyle name="Akzent2 3 14" xfId="2763" xr:uid="{00000000-0005-0000-0000-0000C70A0000}"/>
    <cellStyle name="Akzent2 3 15" xfId="2764" xr:uid="{00000000-0005-0000-0000-0000C80A0000}"/>
    <cellStyle name="Akzent2 3 16" xfId="2765" xr:uid="{00000000-0005-0000-0000-0000C90A0000}"/>
    <cellStyle name="Akzent2 3 17" xfId="2766" xr:uid="{00000000-0005-0000-0000-0000CA0A0000}"/>
    <cellStyle name="Akzent2 3 18" xfId="2767" xr:uid="{00000000-0005-0000-0000-0000CB0A0000}"/>
    <cellStyle name="Akzent2 3 19" xfId="2768" xr:uid="{00000000-0005-0000-0000-0000CC0A0000}"/>
    <cellStyle name="Akzent2 3 2" xfId="2769" xr:uid="{00000000-0005-0000-0000-0000CD0A0000}"/>
    <cellStyle name="Akzent2 3 20" xfId="2770" xr:uid="{00000000-0005-0000-0000-0000CE0A0000}"/>
    <cellStyle name="Akzent2 3 21" xfId="2771" xr:uid="{00000000-0005-0000-0000-0000CF0A0000}"/>
    <cellStyle name="Akzent2 3 22" xfId="2772" xr:uid="{00000000-0005-0000-0000-0000D00A0000}"/>
    <cellStyle name="Akzent2 3 23" xfId="2773" xr:uid="{00000000-0005-0000-0000-0000D10A0000}"/>
    <cellStyle name="Akzent2 3 24" xfId="2774" xr:uid="{00000000-0005-0000-0000-0000D20A0000}"/>
    <cellStyle name="Akzent2 3 25" xfId="2775" xr:uid="{00000000-0005-0000-0000-0000D30A0000}"/>
    <cellStyle name="Akzent2 3 26" xfId="2776" xr:uid="{00000000-0005-0000-0000-0000D40A0000}"/>
    <cellStyle name="Akzent2 3 27" xfId="2777" xr:uid="{00000000-0005-0000-0000-0000D50A0000}"/>
    <cellStyle name="Akzent2 3 28" xfId="2778" xr:uid="{00000000-0005-0000-0000-0000D60A0000}"/>
    <cellStyle name="Akzent2 3 29" xfId="2779" xr:uid="{00000000-0005-0000-0000-0000D70A0000}"/>
    <cellStyle name="Akzent2 3 3" xfId="2780" xr:uid="{00000000-0005-0000-0000-0000D80A0000}"/>
    <cellStyle name="Akzent2 3 4" xfId="2781" xr:uid="{00000000-0005-0000-0000-0000D90A0000}"/>
    <cellStyle name="Akzent2 3 5" xfId="2782" xr:uid="{00000000-0005-0000-0000-0000DA0A0000}"/>
    <cellStyle name="Akzent2 3 6" xfId="2783" xr:uid="{00000000-0005-0000-0000-0000DB0A0000}"/>
    <cellStyle name="Akzent2 3 7" xfId="2784" xr:uid="{00000000-0005-0000-0000-0000DC0A0000}"/>
    <cellStyle name="Akzent2 3 8" xfId="2785" xr:uid="{00000000-0005-0000-0000-0000DD0A0000}"/>
    <cellStyle name="Akzent2 3 9" xfId="2786" xr:uid="{00000000-0005-0000-0000-0000DE0A0000}"/>
    <cellStyle name="Akzent2 4" xfId="2787" xr:uid="{00000000-0005-0000-0000-0000DF0A0000}"/>
    <cellStyle name="Akzent2 4 10" xfId="2788" xr:uid="{00000000-0005-0000-0000-0000E00A0000}"/>
    <cellStyle name="Akzent2 4 11" xfId="2789" xr:uid="{00000000-0005-0000-0000-0000E10A0000}"/>
    <cellStyle name="Akzent2 4 2" xfId="2790" xr:uid="{00000000-0005-0000-0000-0000E20A0000}"/>
    <cellStyle name="Akzent2 4 3" xfId="2791" xr:uid="{00000000-0005-0000-0000-0000E30A0000}"/>
    <cellStyle name="Akzent2 4 4" xfId="2792" xr:uid="{00000000-0005-0000-0000-0000E40A0000}"/>
    <cellStyle name="Akzent2 4 5" xfId="2793" xr:uid="{00000000-0005-0000-0000-0000E50A0000}"/>
    <cellStyle name="Akzent2 4 6" xfId="2794" xr:uid="{00000000-0005-0000-0000-0000E60A0000}"/>
    <cellStyle name="Akzent2 4 7" xfId="2795" xr:uid="{00000000-0005-0000-0000-0000E70A0000}"/>
    <cellStyle name="Akzent2 4 8" xfId="2796" xr:uid="{00000000-0005-0000-0000-0000E80A0000}"/>
    <cellStyle name="Akzent2 4 9" xfId="2797" xr:uid="{00000000-0005-0000-0000-0000E90A0000}"/>
    <cellStyle name="Akzent2 5" xfId="2798" xr:uid="{00000000-0005-0000-0000-0000EA0A0000}"/>
    <cellStyle name="Akzent2 5 2" xfId="2799" xr:uid="{00000000-0005-0000-0000-0000EB0A0000}"/>
    <cellStyle name="Akzent2 5 3" xfId="2800" xr:uid="{00000000-0005-0000-0000-0000EC0A0000}"/>
    <cellStyle name="Akzent2 5 4" xfId="2801" xr:uid="{00000000-0005-0000-0000-0000ED0A0000}"/>
    <cellStyle name="Akzent2 5 5" xfId="2802" xr:uid="{00000000-0005-0000-0000-0000EE0A0000}"/>
    <cellStyle name="Akzent2 6" xfId="2803" xr:uid="{00000000-0005-0000-0000-0000EF0A0000}"/>
    <cellStyle name="Akzent2 6 2" xfId="2804" xr:uid="{00000000-0005-0000-0000-0000F00A0000}"/>
    <cellStyle name="Akzent2 6 3" xfId="2805" xr:uid="{00000000-0005-0000-0000-0000F10A0000}"/>
    <cellStyle name="Akzent2 6 4" xfId="2806" xr:uid="{00000000-0005-0000-0000-0000F20A0000}"/>
    <cellStyle name="Akzent2 6 5" xfId="2807" xr:uid="{00000000-0005-0000-0000-0000F30A0000}"/>
    <cellStyle name="Akzent2 7" xfId="2808" xr:uid="{00000000-0005-0000-0000-0000F40A0000}"/>
    <cellStyle name="Akzent2 7 2" xfId="2809" xr:uid="{00000000-0005-0000-0000-0000F50A0000}"/>
    <cellStyle name="Akzent2 7 3" xfId="2810" xr:uid="{00000000-0005-0000-0000-0000F60A0000}"/>
    <cellStyle name="Akzent2 7 4" xfId="2811" xr:uid="{00000000-0005-0000-0000-0000F70A0000}"/>
    <cellStyle name="Akzent2 7 5" xfId="2812" xr:uid="{00000000-0005-0000-0000-0000F80A0000}"/>
    <cellStyle name="Akzent2 8" xfId="2813" xr:uid="{00000000-0005-0000-0000-0000F90A0000}"/>
    <cellStyle name="Akzent2 8 2" xfId="2814" xr:uid="{00000000-0005-0000-0000-0000FA0A0000}"/>
    <cellStyle name="Akzent2 8 3" xfId="2815" xr:uid="{00000000-0005-0000-0000-0000FB0A0000}"/>
    <cellStyle name="Akzent2 8 4" xfId="2816" xr:uid="{00000000-0005-0000-0000-0000FC0A0000}"/>
    <cellStyle name="Akzent2 8 5" xfId="2817" xr:uid="{00000000-0005-0000-0000-0000FD0A0000}"/>
    <cellStyle name="Akzent2 9" xfId="2818" xr:uid="{00000000-0005-0000-0000-0000FE0A0000}"/>
    <cellStyle name="Akzent2 9 2" xfId="2819" xr:uid="{00000000-0005-0000-0000-0000FF0A0000}"/>
    <cellStyle name="Akzent2 9 3" xfId="2820" xr:uid="{00000000-0005-0000-0000-0000000B0000}"/>
    <cellStyle name="Akzent2 9 4" xfId="2821" xr:uid="{00000000-0005-0000-0000-0000010B0000}"/>
    <cellStyle name="Akzent2 9 5" xfId="2822" xr:uid="{00000000-0005-0000-0000-0000020B0000}"/>
    <cellStyle name="Akzent3 10" xfId="2823" xr:uid="{00000000-0005-0000-0000-0000030B0000}"/>
    <cellStyle name="Akzent3 10 2" xfId="2824" xr:uid="{00000000-0005-0000-0000-0000040B0000}"/>
    <cellStyle name="Akzent3 10 3" xfId="2825" xr:uid="{00000000-0005-0000-0000-0000050B0000}"/>
    <cellStyle name="Akzent3 10 4" xfId="2826" xr:uid="{00000000-0005-0000-0000-0000060B0000}"/>
    <cellStyle name="Akzent3 10 5" xfId="2827" xr:uid="{00000000-0005-0000-0000-0000070B0000}"/>
    <cellStyle name="Akzent3 11" xfId="2828" xr:uid="{00000000-0005-0000-0000-0000080B0000}"/>
    <cellStyle name="Akzent3 11 2" xfId="2829" xr:uid="{00000000-0005-0000-0000-0000090B0000}"/>
    <cellStyle name="Akzent3 11 3" xfId="2830" xr:uid="{00000000-0005-0000-0000-00000A0B0000}"/>
    <cellStyle name="Akzent3 11 4" xfId="2831" xr:uid="{00000000-0005-0000-0000-00000B0B0000}"/>
    <cellStyle name="Akzent3 11 5" xfId="2832" xr:uid="{00000000-0005-0000-0000-00000C0B0000}"/>
    <cellStyle name="Akzent3 12" xfId="2833" xr:uid="{00000000-0005-0000-0000-00000D0B0000}"/>
    <cellStyle name="Akzent3 13" xfId="2834" xr:uid="{00000000-0005-0000-0000-00000E0B0000}"/>
    <cellStyle name="Akzent3 14" xfId="2835" xr:uid="{00000000-0005-0000-0000-00000F0B0000}"/>
    <cellStyle name="Akzent3 15" xfId="2836" xr:uid="{00000000-0005-0000-0000-0000100B0000}"/>
    <cellStyle name="Akzent3 16" xfId="2837" xr:uid="{00000000-0005-0000-0000-0000110B0000}"/>
    <cellStyle name="Akzent3 2" xfId="2838" xr:uid="{00000000-0005-0000-0000-0000120B0000}"/>
    <cellStyle name="Akzent3 2 10" xfId="2839" xr:uid="{00000000-0005-0000-0000-0000130B0000}"/>
    <cellStyle name="Akzent3 2 11" xfId="2840" xr:uid="{00000000-0005-0000-0000-0000140B0000}"/>
    <cellStyle name="Akzent3 2 12" xfId="2841" xr:uid="{00000000-0005-0000-0000-0000150B0000}"/>
    <cellStyle name="Akzent3 2 13" xfId="2842" xr:uid="{00000000-0005-0000-0000-0000160B0000}"/>
    <cellStyle name="Akzent3 2 14" xfId="2843" xr:uid="{00000000-0005-0000-0000-0000170B0000}"/>
    <cellStyle name="Akzent3 2 15" xfId="2844" xr:uid="{00000000-0005-0000-0000-0000180B0000}"/>
    <cellStyle name="Akzent3 2 16" xfId="2845" xr:uid="{00000000-0005-0000-0000-0000190B0000}"/>
    <cellStyle name="Akzent3 2 17" xfId="2846" xr:uid="{00000000-0005-0000-0000-00001A0B0000}"/>
    <cellStyle name="Akzent3 2 18" xfId="2847" xr:uid="{00000000-0005-0000-0000-00001B0B0000}"/>
    <cellStyle name="Akzent3 2 19" xfId="2848" xr:uid="{00000000-0005-0000-0000-00001C0B0000}"/>
    <cellStyle name="Akzent3 2 2" xfId="2849" xr:uid="{00000000-0005-0000-0000-00001D0B0000}"/>
    <cellStyle name="Akzent3 2 20" xfId="2850" xr:uid="{00000000-0005-0000-0000-00001E0B0000}"/>
    <cellStyle name="Akzent3 2 21" xfId="2851" xr:uid="{00000000-0005-0000-0000-00001F0B0000}"/>
    <cellStyle name="Akzent3 2 22" xfId="2852" xr:uid="{00000000-0005-0000-0000-0000200B0000}"/>
    <cellStyle name="Akzent3 2 23" xfId="2853" xr:uid="{00000000-0005-0000-0000-0000210B0000}"/>
    <cellStyle name="Akzent3 2 24" xfId="2854" xr:uid="{00000000-0005-0000-0000-0000220B0000}"/>
    <cellStyle name="Akzent3 2 25" xfId="2855" xr:uid="{00000000-0005-0000-0000-0000230B0000}"/>
    <cellStyle name="Akzent3 2 26" xfId="2856" xr:uid="{00000000-0005-0000-0000-0000240B0000}"/>
    <cellStyle name="Akzent3 2 27" xfId="2857" xr:uid="{00000000-0005-0000-0000-0000250B0000}"/>
    <cellStyle name="Akzent3 2 28" xfId="2858" xr:uid="{00000000-0005-0000-0000-0000260B0000}"/>
    <cellStyle name="Akzent3 2 29" xfId="2859" xr:uid="{00000000-0005-0000-0000-0000270B0000}"/>
    <cellStyle name="Akzent3 2 3" xfId="2860" xr:uid="{00000000-0005-0000-0000-0000280B0000}"/>
    <cellStyle name="Akzent3 2 30" xfId="2861" xr:uid="{00000000-0005-0000-0000-0000290B0000}"/>
    <cellStyle name="Akzent3 2 31" xfId="2862" xr:uid="{00000000-0005-0000-0000-00002A0B0000}"/>
    <cellStyle name="Akzent3 2 32" xfId="2863" xr:uid="{00000000-0005-0000-0000-00002B0B0000}"/>
    <cellStyle name="Akzent3 2 33" xfId="2864" xr:uid="{00000000-0005-0000-0000-00002C0B0000}"/>
    <cellStyle name="Akzent3 2 34" xfId="2865" xr:uid="{00000000-0005-0000-0000-00002D0B0000}"/>
    <cellStyle name="Akzent3 2 35" xfId="2866" xr:uid="{00000000-0005-0000-0000-00002E0B0000}"/>
    <cellStyle name="Akzent3 2 36" xfId="2867" xr:uid="{00000000-0005-0000-0000-00002F0B0000}"/>
    <cellStyle name="Akzent3 2 4" xfId="2868" xr:uid="{00000000-0005-0000-0000-0000300B0000}"/>
    <cellStyle name="Akzent3 2 5" xfId="2869" xr:uid="{00000000-0005-0000-0000-0000310B0000}"/>
    <cellStyle name="Akzent3 2 6" xfId="2870" xr:uid="{00000000-0005-0000-0000-0000320B0000}"/>
    <cellStyle name="Akzent3 2 7" xfId="2871" xr:uid="{00000000-0005-0000-0000-0000330B0000}"/>
    <cellStyle name="Akzent3 2 8" xfId="2872" xr:uid="{00000000-0005-0000-0000-0000340B0000}"/>
    <cellStyle name="Akzent3 2 9" xfId="2873" xr:uid="{00000000-0005-0000-0000-0000350B0000}"/>
    <cellStyle name="Akzent3 3" xfId="2874" xr:uid="{00000000-0005-0000-0000-0000360B0000}"/>
    <cellStyle name="Akzent3 3 10" xfId="2875" xr:uid="{00000000-0005-0000-0000-0000370B0000}"/>
    <cellStyle name="Akzent3 3 11" xfId="2876" xr:uid="{00000000-0005-0000-0000-0000380B0000}"/>
    <cellStyle name="Akzent3 3 12" xfId="2877" xr:uid="{00000000-0005-0000-0000-0000390B0000}"/>
    <cellStyle name="Akzent3 3 13" xfId="2878" xr:uid="{00000000-0005-0000-0000-00003A0B0000}"/>
    <cellStyle name="Akzent3 3 14" xfId="2879" xr:uid="{00000000-0005-0000-0000-00003B0B0000}"/>
    <cellStyle name="Akzent3 3 15" xfId="2880" xr:uid="{00000000-0005-0000-0000-00003C0B0000}"/>
    <cellStyle name="Akzent3 3 16" xfId="2881" xr:uid="{00000000-0005-0000-0000-00003D0B0000}"/>
    <cellStyle name="Akzent3 3 17" xfId="2882" xr:uid="{00000000-0005-0000-0000-00003E0B0000}"/>
    <cellStyle name="Akzent3 3 18" xfId="2883" xr:uid="{00000000-0005-0000-0000-00003F0B0000}"/>
    <cellStyle name="Akzent3 3 19" xfId="2884" xr:uid="{00000000-0005-0000-0000-0000400B0000}"/>
    <cellStyle name="Akzent3 3 2" xfId="2885" xr:uid="{00000000-0005-0000-0000-0000410B0000}"/>
    <cellStyle name="Akzent3 3 20" xfId="2886" xr:uid="{00000000-0005-0000-0000-0000420B0000}"/>
    <cellStyle name="Akzent3 3 21" xfId="2887" xr:uid="{00000000-0005-0000-0000-0000430B0000}"/>
    <cellStyle name="Akzent3 3 22" xfId="2888" xr:uid="{00000000-0005-0000-0000-0000440B0000}"/>
    <cellStyle name="Akzent3 3 23" xfId="2889" xr:uid="{00000000-0005-0000-0000-0000450B0000}"/>
    <cellStyle name="Akzent3 3 24" xfId="2890" xr:uid="{00000000-0005-0000-0000-0000460B0000}"/>
    <cellStyle name="Akzent3 3 25" xfId="2891" xr:uid="{00000000-0005-0000-0000-0000470B0000}"/>
    <cellStyle name="Akzent3 3 26" xfId="2892" xr:uid="{00000000-0005-0000-0000-0000480B0000}"/>
    <cellStyle name="Akzent3 3 27" xfId="2893" xr:uid="{00000000-0005-0000-0000-0000490B0000}"/>
    <cellStyle name="Akzent3 3 28" xfId="2894" xr:uid="{00000000-0005-0000-0000-00004A0B0000}"/>
    <cellStyle name="Akzent3 3 29" xfId="2895" xr:uid="{00000000-0005-0000-0000-00004B0B0000}"/>
    <cellStyle name="Akzent3 3 3" xfId="2896" xr:uid="{00000000-0005-0000-0000-00004C0B0000}"/>
    <cellStyle name="Akzent3 3 4" xfId="2897" xr:uid="{00000000-0005-0000-0000-00004D0B0000}"/>
    <cellStyle name="Akzent3 3 5" xfId="2898" xr:uid="{00000000-0005-0000-0000-00004E0B0000}"/>
    <cellStyle name="Akzent3 3 6" xfId="2899" xr:uid="{00000000-0005-0000-0000-00004F0B0000}"/>
    <cellStyle name="Akzent3 3 7" xfId="2900" xr:uid="{00000000-0005-0000-0000-0000500B0000}"/>
    <cellStyle name="Akzent3 3 8" xfId="2901" xr:uid="{00000000-0005-0000-0000-0000510B0000}"/>
    <cellStyle name="Akzent3 3 9" xfId="2902" xr:uid="{00000000-0005-0000-0000-0000520B0000}"/>
    <cellStyle name="Akzent3 4" xfId="2903" xr:uid="{00000000-0005-0000-0000-0000530B0000}"/>
    <cellStyle name="Akzent3 4 10" xfId="2904" xr:uid="{00000000-0005-0000-0000-0000540B0000}"/>
    <cellStyle name="Akzent3 4 11" xfId="2905" xr:uid="{00000000-0005-0000-0000-0000550B0000}"/>
    <cellStyle name="Akzent3 4 2" xfId="2906" xr:uid="{00000000-0005-0000-0000-0000560B0000}"/>
    <cellStyle name="Akzent3 4 3" xfId="2907" xr:uid="{00000000-0005-0000-0000-0000570B0000}"/>
    <cellStyle name="Akzent3 4 4" xfId="2908" xr:uid="{00000000-0005-0000-0000-0000580B0000}"/>
    <cellStyle name="Akzent3 4 5" xfId="2909" xr:uid="{00000000-0005-0000-0000-0000590B0000}"/>
    <cellStyle name="Akzent3 4 6" xfId="2910" xr:uid="{00000000-0005-0000-0000-00005A0B0000}"/>
    <cellStyle name="Akzent3 4 7" xfId="2911" xr:uid="{00000000-0005-0000-0000-00005B0B0000}"/>
    <cellStyle name="Akzent3 4 8" xfId="2912" xr:uid="{00000000-0005-0000-0000-00005C0B0000}"/>
    <cellStyle name="Akzent3 4 9" xfId="2913" xr:uid="{00000000-0005-0000-0000-00005D0B0000}"/>
    <cellStyle name="Akzent3 5" xfId="2914" xr:uid="{00000000-0005-0000-0000-00005E0B0000}"/>
    <cellStyle name="Akzent3 5 2" xfId="2915" xr:uid="{00000000-0005-0000-0000-00005F0B0000}"/>
    <cellStyle name="Akzent3 5 3" xfId="2916" xr:uid="{00000000-0005-0000-0000-0000600B0000}"/>
    <cellStyle name="Akzent3 5 4" xfId="2917" xr:uid="{00000000-0005-0000-0000-0000610B0000}"/>
    <cellStyle name="Akzent3 5 5" xfId="2918" xr:uid="{00000000-0005-0000-0000-0000620B0000}"/>
    <cellStyle name="Akzent3 6" xfId="2919" xr:uid="{00000000-0005-0000-0000-0000630B0000}"/>
    <cellStyle name="Akzent3 6 2" xfId="2920" xr:uid="{00000000-0005-0000-0000-0000640B0000}"/>
    <cellStyle name="Akzent3 6 3" xfId="2921" xr:uid="{00000000-0005-0000-0000-0000650B0000}"/>
    <cellStyle name="Akzent3 6 4" xfId="2922" xr:uid="{00000000-0005-0000-0000-0000660B0000}"/>
    <cellStyle name="Akzent3 6 5" xfId="2923" xr:uid="{00000000-0005-0000-0000-0000670B0000}"/>
    <cellStyle name="Akzent3 7" xfId="2924" xr:uid="{00000000-0005-0000-0000-0000680B0000}"/>
    <cellStyle name="Akzent3 7 2" xfId="2925" xr:uid="{00000000-0005-0000-0000-0000690B0000}"/>
    <cellStyle name="Akzent3 7 3" xfId="2926" xr:uid="{00000000-0005-0000-0000-00006A0B0000}"/>
    <cellStyle name="Akzent3 7 4" xfId="2927" xr:uid="{00000000-0005-0000-0000-00006B0B0000}"/>
    <cellStyle name="Akzent3 7 5" xfId="2928" xr:uid="{00000000-0005-0000-0000-00006C0B0000}"/>
    <cellStyle name="Akzent3 8" xfId="2929" xr:uid="{00000000-0005-0000-0000-00006D0B0000}"/>
    <cellStyle name="Akzent3 8 2" xfId="2930" xr:uid="{00000000-0005-0000-0000-00006E0B0000}"/>
    <cellStyle name="Akzent3 8 3" xfId="2931" xr:uid="{00000000-0005-0000-0000-00006F0B0000}"/>
    <cellStyle name="Akzent3 8 4" xfId="2932" xr:uid="{00000000-0005-0000-0000-0000700B0000}"/>
    <cellStyle name="Akzent3 8 5" xfId="2933" xr:uid="{00000000-0005-0000-0000-0000710B0000}"/>
    <cellStyle name="Akzent3 9" xfId="2934" xr:uid="{00000000-0005-0000-0000-0000720B0000}"/>
    <cellStyle name="Akzent3 9 2" xfId="2935" xr:uid="{00000000-0005-0000-0000-0000730B0000}"/>
    <cellStyle name="Akzent3 9 3" xfId="2936" xr:uid="{00000000-0005-0000-0000-0000740B0000}"/>
    <cellStyle name="Akzent3 9 4" xfId="2937" xr:uid="{00000000-0005-0000-0000-0000750B0000}"/>
    <cellStyle name="Akzent3 9 5" xfId="2938" xr:uid="{00000000-0005-0000-0000-0000760B0000}"/>
    <cellStyle name="Akzent4 10" xfId="2939" xr:uid="{00000000-0005-0000-0000-0000770B0000}"/>
    <cellStyle name="Akzent4 10 2" xfId="2940" xr:uid="{00000000-0005-0000-0000-0000780B0000}"/>
    <cellStyle name="Akzent4 10 3" xfId="2941" xr:uid="{00000000-0005-0000-0000-0000790B0000}"/>
    <cellStyle name="Akzent4 10 4" xfId="2942" xr:uid="{00000000-0005-0000-0000-00007A0B0000}"/>
    <cellStyle name="Akzent4 10 5" xfId="2943" xr:uid="{00000000-0005-0000-0000-00007B0B0000}"/>
    <cellStyle name="Akzent4 11" xfId="2944" xr:uid="{00000000-0005-0000-0000-00007C0B0000}"/>
    <cellStyle name="Akzent4 11 2" xfId="2945" xr:uid="{00000000-0005-0000-0000-00007D0B0000}"/>
    <cellStyle name="Akzent4 11 3" xfId="2946" xr:uid="{00000000-0005-0000-0000-00007E0B0000}"/>
    <cellStyle name="Akzent4 11 4" xfId="2947" xr:uid="{00000000-0005-0000-0000-00007F0B0000}"/>
    <cellStyle name="Akzent4 11 5" xfId="2948" xr:uid="{00000000-0005-0000-0000-0000800B0000}"/>
    <cellStyle name="Akzent4 12" xfId="2949" xr:uid="{00000000-0005-0000-0000-0000810B0000}"/>
    <cellStyle name="Akzent4 13" xfId="2950" xr:uid="{00000000-0005-0000-0000-0000820B0000}"/>
    <cellStyle name="Akzent4 14" xfId="2951" xr:uid="{00000000-0005-0000-0000-0000830B0000}"/>
    <cellStyle name="Akzent4 15" xfId="2952" xr:uid="{00000000-0005-0000-0000-0000840B0000}"/>
    <cellStyle name="Akzent4 16" xfId="2953" xr:uid="{00000000-0005-0000-0000-0000850B0000}"/>
    <cellStyle name="Akzent4 2" xfId="2954" xr:uid="{00000000-0005-0000-0000-0000860B0000}"/>
    <cellStyle name="Akzent4 2 10" xfId="2955" xr:uid="{00000000-0005-0000-0000-0000870B0000}"/>
    <cellStyle name="Akzent4 2 11" xfId="2956" xr:uid="{00000000-0005-0000-0000-0000880B0000}"/>
    <cellStyle name="Akzent4 2 12" xfId="2957" xr:uid="{00000000-0005-0000-0000-0000890B0000}"/>
    <cellStyle name="Akzent4 2 13" xfId="2958" xr:uid="{00000000-0005-0000-0000-00008A0B0000}"/>
    <cellStyle name="Akzent4 2 14" xfId="2959" xr:uid="{00000000-0005-0000-0000-00008B0B0000}"/>
    <cellStyle name="Akzent4 2 15" xfId="2960" xr:uid="{00000000-0005-0000-0000-00008C0B0000}"/>
    <cellStyle name="Akzent4 2 16" xfId="2961" xr:uid="{00000000-0005-0000-0000-00008D0B0000}"/>
    <cellStyle name="Akzent4 2 17" xfId="2962" xr:uid="{00000000-0005-0000-0000-00008E0B0000}"/>
    <cellStyle name="Akzent4 2 18" xfId="2963" xr:uid="{00000000-0005-0000-0000-00008F0B0000}"/>
    <cellStyle name="Akzent4 2 19" xfId="2964" xr:uid="{00000000-0005-0000-0000-0000900B0000}"/>
    <cellStyle name="Akzent4 2 2" xfId="2965" xr:uid="{00000000-0005-0000-0000-0000910B0000}"/>
    <cellStyle name="Akzent4 2 20" xfId="2966" xr:uid="{00000000-0005-0000-0000-0000920B0000}"/>
    <cellStyle name="Akzent4 2 21" xfId="2967" xr:uid="{00000000-0005-0000-0000-0000930B0000}"/>
    <cellStyle name="Akzent4 2 22" xfId="2968" xr:uid="{00000000-0005-0000-0000-0000940B0000}"/>
    <cellStyle name="Akzent4 2 23" xfId="2969" xr:uid="{00000000-0005-0000-0000-0000950B0000}"/>
    <cellStyle name="Akzent4 2 24" xfId="2970" xr:uid="{00000000-0005-0000-0000-0000960B0000}"/>
    <cellStyle name="Akzent4 2 25" xfId="2971" xr:uid="{00000000-0005-0000-0000-0000970B0000}"/>
    <cellStyle name="Akzent4 2 26" xfId="2972" xr:uid="{00000000-0005-0000-0000-0000980B0000}"/>
    <cellStyle name="Akzent4 2 27" xfId="2973" xr:uid="{00000000-0005-0000-0000-0000990B0000}"/>
    <cellStyle name="Akzent4 2 28" xfId="2974" xr:uid="{00000000-0005-0000-0000-00009A0B0000}"/>
    <cellStyle name="Akzent4 2 29" xfId="2975" xr:uid="{00000000-0005-0000-0000-00009B0B0000}"/>
    <cellStyle name="Akzent4 2 3" xfId="2976" xr:uid="{00000000-0005-0000-0000-00009C0B0000}"/>
    <cellStyle name="Akzent4 2 30" xfId="2977" xr:uid="{00000000-0005-0000-0000-00009D0B0000}"/>
    <cellStyle name="Akzent4 2 31" xfId="2978" xr:uid="{00000000-0005-0000-0000-00009E0B0000}"/>
    <cellStyle name="Akzent4 2 32" xfId="2979" xr:uid="{00000000-0005-0000-0000-00009F0B0000}"/>
    <cellStyle name="Akzent4 2 33" xfId="2980" xr:uid="{00000000-0005-0000-0000-0000A00B0000}"/>
    <cellStyle name="Akzent4 2 34" xfId="2981" xr:uid="{00000000-0005-0000-0000-0000A10B0000}"/>
    <cellStyle name="Akzent4 2 35" xfId="2982" xr:uid="{00000000-0005-0000-0000-0000A20B0000}"/>
    <cellStyle name="Akzent4 2 36" xfId="2983" xr:uid="{00000000-0005-0000-0000-0000A30B0000}"/>
    <cellStyle name="Akzent4 2 37" xfId="2984" xr:uid="{00000000-0005-0000-0000-0000A40B0000}"/>
    <cellStyle name="Akzent4 2 4" xfId="2985" xr:uid="{00000000-0005-0000-0000-0000A50B0000}"/>
    <cellStyle name="Akzent4 2 5" xfId="2986" xr:uid="{00000000-0005-0000-0000-0000A60B0000}"/>
    <cellStyle name="Akzent4 2 6" xfId="2987" xr:uid="{00000000-0005-0000-0000-0000A70B0000}"/>
    <cellStyle name="Akzent4 2 7" xfId="2988" xr:uid="{00000000-0005-0000-0000-0000A80B0000}"/>
    <cellStyle name="Akzent4 2 8" xfId="2989" xr:uid="{00000000-0005-0000-0000-0000A90B0000}"/>
    <cellStyle name="Akzent4 2 9" xfId="2990" xr:uid="{00000000-0005-0000-0000-0000AA0B0000}"/>
    <cellStyle name="Akzent4 3" xfId="2991" xr:uid="{00000000-0005-0000-0000-0000AB0B0000}"/>
    <cellStyle name="Akzent4 3 10" xfId="2992" xr:uid="{00000000-0005-0000-0000-0000AC0B0000}"/>
    <cellStyle name="Akzent4 3 11" xfId="2993" xr:uid="{00000000-0005-0000-0000-0000AD0B0000}"/>
    <cellStyle name="Akzent4 3 12" xfId="2994" xr:uid="{00000000-0005-0000-0000-0000AE0B0000}"/>
    <cellStyle name="Akzent4 3 13" xfId="2995" xr:uid="{00000000-0005-0000-0000-0000AF0B0000}"/>
    <cellStyle name="Akzent4 3 14" xfId="2996" xr:uid="{00000000-0005-0000-0000-0000B00B0000}"/>
    <cellStyle name="Akzent4 3 15" xfId="2997" xr:uid="{00000000-0005-0000-0000-0000B10B0000}"/>
    <cellStyle name="Akzent4 3 16" xfId="2998" xr:uid="{00000000-0005-0000-0000-0000B20B0000}"/>
    <cellStyle name="Akzent4 3 17" xfId="2999" xr:uid="{00000000-0005-0000-0000-0000B30B0000}"/>
    <cellStyle name="Akzent4 3 18" xfId="3000" xr:uid="{00000000-0005-0000-0000-0000B40B0000}"/>
    <cellStyle name="Akzent4 3 19" xfId="3001" xr:uid="{00000000-0005-0000-0000-0000B50B0000}"/>
    <cellStyle name="Akzent4 3 2" xfId="3002" xr:uid="{00000000-0005-0000-0000-0000B60B0000}"/>
    <cellStyle name="Akzent4 3 20" xfId="3003" xr:uid="{00000000-0005-0000-0000-0000B70B0000}"/>
    <cellStyle name="Akzent4 3 21" xfId="3004" xr:uid="{00000000-0005-0000-0000-0000B80B0000}"/>
    <cellStyle name="Akzent4 3 22" xfId="3005" xr:uid="{00000000-0005-0000-0000-0000B90B0000}"/>
    <cellStyle name="Akzent4 3 23" xfId="3006" xr:uid="{00000000-0005-0000-0000-0000BA0B0000}"/>
    <cellStyle name="Akzent4 3 24" xfId="3007" xr:uid="{00000000-0005-0000-0000-0000BB0B0000}"/>
    <cellStyle name="Akzent4 3 25" xfId="3008" xr:uid="{00000000-0005-0000-0000-0000BC0B0000}"/>
    <cellStyle name="Akzent4 3 26" xfId="3009" xr:uid="{00000000-0005-0000-0000-0000BD0B0000}"/>
    <cellStyle name="Akzent4 3 27" xfId="3010" xr:uid="{00000000-0005-0000-0000-0000BE0B0000}"/>
    <cellStyle name="Akzent4 3 28" xfId="3011" xr:uid="{00000000-0005-0000-0000-0000BF0B0000}"/>
    <cellStyle name="Akzent4 3 29" xfId="3012" xr:uid="{00000000-0005-0000-0000-0000C00B0000}"/>
    <cellStyle name="Akzent4 3 3" xfId="3013" xr:uid="{00000000-0005-0000-0000-0000C10B0000}"/>
    <cellStyle name="Akzent4 3 4" xfId="3014" xr:uid="{00000000-0005-0000-0000-0000C20B0000}"/>
    <cellStyle name="Akzent4 3 5" xfId="3015" xr:uid="{00000000-0005-0000-0000-0000C30B0000}"/>
    <cellStyle name="Akzent4 3 6" xfId="3016" xr:uid="{00000000-0005-0000-0000-0000C40B0000}"/>
    <cellStyle name="Akzent4 3 7" xfId="3017" xr:uid="{00000000-0005-0000-0000-0000C50B0000}"/>
    <cellStyle name="Akzent4 3 8" xfId="3018" xr:uid="{00000000-0005-0000-0000-0000C60B0000}"/>
    <cellStyle name="Akzent4 3 9" xfId="3019" xr:uid="{00000000-0005-0000-0000-0000C70B0000}"/>
    <cellStyle name="Akzent4 4" xfId="3020" xr:uid="{00000000-0005-0000-0000-0000C80B0000}"/>
    <cellStyle name="Akzent4 4 10" xfId="3021" xr:uid="{00000000-0005-0000-0000-0000C90B0000}"/>
    <cellStyle name="Akzent4 4 11" xfId="3022" xr:uid="{00000000-0005-0000-0000-0000CA0B0000}"/>
    <cellStyle name="Akzent4 4 2" xfId="3023" xr:uid="{00000000-0005-0000-0000-0000CB0B0000}"/>
    <cellStyle name="Akzent4 4 3" xfId="3024" xr:uid="{00000000-0005-0000-0000-0000CC0B0000}"/>
    <cellStyle name="Akzent4 4 4" xfId="3025" xr:uid="{00000000-0005-0000-0000-0000CD0B0000}"/>
    <cellStyle name="Akzent4 4 5" xfId="3026" xr:uid="{00000000-0005-0000-0000-0000CE0B0000}"/>
    <cellStyle name="Akzent4 4 6" xfId="3027" xr:uid="{00000000-0005-0000-0000-0000CF0B0000}"/>
    <cellStyle name="Akzent4 4 7" xfId="3028" xr:uid="{00000000-0005-0000-0000-0000D00B0000}"/>
    <cellStyle name="Akzent4 4 8" xfId="3029" xr:uid="{00000000-0005-0000-0000-0000D10B0000}"/>
    <cellStyle name="Akzent4 4 9" xfId="3030" xr:uid="{00000000-0005-0000-0000-0000D20B0000}"/>
    <cellStyle name="Akzent4 5" xfId="3031" xr:uid="{00000000-0005-0000-0000-0000D30B0000}"/>
    <cellStyle name="Akzent4 5 2" xfId="3032" xr:uid="{00000000-0005-0000-0000-0000D40B0000}"/>
    <cellStyle name="Akzent4 5 3" xfId="3033" xr:uid="{00000000-0005-0000-0000-0000D50B0000}"/>
    <cellStyle name="Akzent4 5 4" xfId="3034" xr:uid="{00000000-0005-0000-0000-0000D60B0000}"/>
    <cellStyle name="Akzent4 5 5" xfId="3035" xr:uid="{00000000-0005-0000-0000-0000D70B0000}"/>
    <cellStyle name="Akzent4 6" xfId="3036" xr:uid="{00000000-0005-0000-0000-0000D80B0000}"/>
    <cellStyle name="Akzent4 6 2" xfId="3037" xr:uid="{00000000-0005-0000-0000-0000D90B0000}"/>
    <cellStyle name="Akzent4 6 3" xfId="3038" xr:uid="{00000000-0005-0000-0000-0000DA0B0000}"/>
    <cellStyle name="Akzent4 6 4" xfId="3039" xr:uid="{00000000-0005-0000-0000-0000DB0B0000}"/>
    <cellStyle name="Akzent4 6 5" xfId="3040" xr:uid="{00000000-0005-0000-0000-0000DC0B0000}"/>
    <cellStyle name="Akzent4 7" xfId="3041" xr:uid="{00000000-0005-0000-0000-0000DD0B0000}"/>
    <cellStyle name="Akzent4 7 2" xfId="3042" xr:uid="{00000000-0005-0000-0000-0000DE0B0000}"/>
    <cellStyle name="Akzent4 7 3" xfId="3043" xr:uid="{00000000-0005-0000-0000-0000DF0B0000}"/>
    <cellStyle name="Akzent4 7 4" xfId="3044" xr:uid="{00000000-0005-0000-0000-0000E00B0000}"/>
    <cellStyle name="Akzent4 7 5" xfId="3045" xr:uid="{00000000-0005-0000-0000-0000E10B0000}"/>
    <cellStyle name="Akzent4 8" xfId="3046" xr:uid="{00000000-0005-0000-0000-0000E20B0000}"/>
    <cellStyle name="Akzent4 8 2" xfId="3047" xr:uid="{00000000-0005-0000-0000-0000E30B0000}"/>
    <cellStyle name="Akzent4 8 3" xfId="3048" xr:uid="{00000000-0005-0000-0000-0000E40B0000}"/>
    <cellStyle name="Akzent4 8 4" xfId="3049" xr:uid="{00000000-0005-0000-0000-0000E50B0000}"/>
    <cellStyle name="Akzent4 8 5" xfId="3050" xr:uid="{00000000-0005-0000-0000-0000E60B0000}"/>
    <cellStyle name="Akzent4 9" xfId="3051" xr:uid="{00000000-0005-0000-0000-0000E70B0000}"/>
    <cellStyle name="Akzent4 9 2" xfId="3052" xr:uid="{00000000-0005-0000-0000-0000E80B0000}"/>
    <cellStyle name="Akzent4 9 3" xfId="3053" xr:uid="{00000000-0005-0000-0000-0000E90B0000}"/>
    <cellStyle name="Akzent4 9 4" xfId="3054" xr:uid="{00000000-0005-0000-0000-0000EA0B0000}"/>
    <cellStyle name="Akzent4 9 5" xfId="3055" xr:uid="{00000000-0005-0000-0000-0000EB0B0000}"/>
    <cellStyle name="Akzent5 10" xfId="3056" xr:uid="{00000000-0005-0000-0000-0000EC0B0000}"/>
    <cellStyle name="Akzent5 10 2" xfId="3057" xr:uid="{00000000-0005-0000-0000-0000ED0B0000}"/>
    <cellStyle name="Akzent5 10 3" xfId="3058" xr:uid="{00000000-0005-0000-0000-0000EE0B0000}"/>
    <cellStyle name="Akzent5 10 4" xfId="3059" xr:uid="{00000000-0005-0000-0000-0000EF0B0000}"/>
    <cellStyle name="Akzent5 10 5" xfId="3060" xr:uid="{00000000-0005-0000-0000-0000F00B0000}"/>
    <cellStyle name="Akzent5 11" xfId="3061" xr:uid="{00000000-0005-0000-0000-0000F10B0000}"/>
    <cellStyle name="Akzent5 11 2" xfId="3062" xr:uid="{00000000-0005-0000-0000-0000F20B0000}"/>
    <cellStyle name="Akzent5 11 3" xfId="3063" xr:uid="{00000000-0005-0000-0000-0000F30B0000}"/>
    <cellStyle name="Akzent5 11 4" xfId="3064" xr:uid="{00000000-0005-0000-0000-0000F40B0000}"/>
    <cellStyle name="Akzent5 11 5" xfId="3065" xr:uid="{00000000-0005-0000-0000-0000F50B0000}"/>
    <cellStyle name="Akzent5 12" xfId="3066" xr:uid="{00000000-0005-0000-0000-0000F60B0000}"/>
    <cellStyle name="Akzent5 13" xfId="3067" xr:uid="{00000000-0005-0000-0000-0000F70B0000}"/>
    <cellStyle name="Akzent5 14" xfId="3068" xr:uid="{00000000-0005-0000-0000-0000F80B0000}"/>
    <cellStyle name="Akzent5 15" xfId="3069" xr:uid="{00000000-0005-0000-0000-0000F90B0000}"/>
    <cellStyle name="Akzent5 16" xfId="3070" xr:uid="{00000000-0005-0000-0000-0000FA0B0000}"/>
    <cellStyle name="Akzent5 2" xfId="3071" xr:uid="{00000000-0005-0000-0000-0000FB0B0000}"/>
    <cellStyle name="Akzent5 2 10" xfId="3072" xr:uid="{00000000-0005-0000-0000-0000FC0B0000}"/>
    <cellStyle name="Akzent5 2 11" xfId="3073" xr:uid="{00000000-0005-0000-0000-0000FD0B0000}"/>
    <cellStyle name="Akzent5 2 12" xfId="3074" xr:uid="{00000000-0005-0000-0000-0000FE0B0000}"/>
    <cellStyle name="Akzent5 2 13" xfId="3075" xr:uid="{00000000-0005-0000-0000-0000FF0B0000}"/>
    <cellStyle name="Akzent5 2 14" xfId="3076" xr:uid="{00000000-0005-0000-0000-0000000C0000}"/>
    <cellStyle name="Akzent5 2 15" xfId="3077" xr:uid="{00000000-0005-0000-0000-0000010C0000}"/>
    <cellStyle name="Akzent5 2 16" xfId="3078" xr:uid="{00000000-0005-0000-0000-0000020C0000}"/>
    <cellStyle name="Akzent5 2 17" xfId="3079" xr:uid="{00000000-0005-0000-0000-0000030C0000}"/>
    <cellStyle name="Akzent5 2 18" xfId="3080" xr:uid="{00000000-0005-0000-0000-0000040C0000}"/>
    <cellStyle name="Akzent5 2 19" xfId="3081" xr:uid="{00000000-0005-0000-0000-0000050C0000}"/>
    <cellStyle name="Akzent5 2 2" xfId="3082" xr:uid="{00000000-0005-0000-0000-0000060C0000}"/>
    <cellStyle name="Akzent5 2 20" xfId="3083" xr:uid="{00000000-0005-0000-0000-0000070C0000}"/>
    <cellStyle name="Akzent5 2 21" xfId="3084" xr:uid="{00000000-0005-0000-0000-0000080C0000}"/>
    <cellStyle name="Akzent5 2 22" xfId="3085" xr:uid="{00000000-0005-0000-0000-0000090C0000}"/>
    <cellStyle name="Akzent5 2 23" xfId="3086" xr:uid="{00000000-0005-0000-0000-00000A0C0000}"/>
    <cellStyle name="Akzent5 2 24" xfId="3087" xr:uid="{00000000-0005-0000-0000-00000B0C0000}"/>
    <cellStyle name="Akzent5 2 25" xfId="3088" xr:uid="{00000000-0005-0000-0000-00000C0C0000}"/>
    <cellStyle name="Akzent5 2 26" xfId="3089" xr:uid="{00000000-0005-0000-0000-00000D0C0000}"/>
    <cellStyle name="Akzent5 2 27" xfId="3090" xr:uid="{00000000-0005-0000-0000-00000E0C0000}"/>
    <cellStyle name="Akzent5 2 28" xfId="3091" xr:uid="{00000000-0005-0000-0000-00000F0C0000}"/>
    <cellStyle name="Akzent5 2 29" xfId="3092" xr:uid="{00000000-0005-0000-0000-0000100C0000}"/>
    <cellStyle name="Akzent5 2 3" xfId="3093" xr:uid="{00000000-0005-0000-0000-0000110C0000}"/>
    <cellStyle name="Akzent5 2 30" xfId="3094" xr:uid="{00000000-0005-0000-0000-0000120C0000}"/>
    <cellStyle name="Akzent5 2 31" xfId="3095" xr:uid="{00000000-0005-0000-0000-0000130C0000}"/>
    <cellStyle name="Akzent5 2 32" xfId="3096" xr:uid="{00000000-0005-0000-0000-0000140C0000}"/>
    <cellStyle name="Akzent5 2 33" xfId="3097" xr:uid="{00000000-0005-0000-0000-0000150C0000}"/>
    <cellStyle name="Akzent5 2 34" xfId="3098" xr:uid="{00000000-0005-0000-0000-0000160C0000}"/>
    <cellStyle name="Akzent5 2 35" xfId="3099" xr:uid="{00000000-0005-0000-0000-0000170C0000}"/>
    <cellStyle name="Akzent5 2 36" xfId="3100" xr:uid="{00000000-0005-0000-0000-0000180C0000}"/>
    <cellStyle name="Akzent5 2 4" xfId="3101" xr:uid="{00000000-0005-0000-0000-0000190C0000}"/>
    <cellStyle name="Akzent5 2 5" xfId="3102" xr:uid="{00000000-0005-0000-0000-00001A0C0000}"/>
    <cellStyle name="Akzent5 2 6" xfId="3103" xr:uid="{00000000-0005-0000-0000-00001B0C0000}"/>
    <cellStyle name="Akzent5 2 7" xfId="3104" xr:uid="{00000000-0005-0000-0000-00001C0C0000}"/>
    <cellStyle name="Akzent5 2 8" xfId="3105" xr:uid="{00000000-0005-0000-0000-00001D0C0000}"/>
    <cellStyle name="Akzent5 2 9" xfId="3106" xr:uid="{00000000-0005-0000-0000-00001E0C0000}"/>
    <cellStyle name="Akzent5 3" xfId="3107" xr:uid="{00000000-0005-0000-0000-00001F0C0000}"/>
    <cellStyle name="Akzent5 3 10" xfId="3108" xr:uid="{00000000-0005-0000-0000-0000200C0000}"/>
    <cellStyle name="Akzent5 3 11" xfId="3109" xr:uid="{00000000-0005-0000-0000-0000210C0000}"/>
    <cellStyle name="Akzent5 3 12" xfId="3110" xr:uid="{00000000-0005-0000-0000-0000220C0000}"/>
    <cellStyle name="Akzent5 3 13" xfId="3111" xr:uid="{00000000-0005-0000-0000-0000230C0000}"/>
    <cellStyle name="Akzent5 3 14" xfId="3112" xr:uid="{00000000-0005-0000-0000-0000240C0000}"/>
    <cellStyle name="Akzent5 3 15" xfId="3113" xr:uid="{00000000-0005-0000-0000-0000250C0000}"/>
    <cellStyle name="Akzent5 3 16" xfId="3114" xr:uid="{00000000-0005-0000-0000-0000260C0000}"/>
    <cellStyle name="Akzent5 3 17" xfId="3115" xr:uid="{00000000-0005-0000-0000-0000270C0000}"/>
    <cellStyle name="Akzent5 3 18" xfId="3116" xr:uid="{00000000-0005-0000-0000-0000280C0000}"/>
    <cellStyle name="Akzent5 3 19" xfId="3117" xr:uid="{00000000-0005-0000-0000-0000290C0000}"/>
    <cellStyle name="Akzent5 3 2" xfId="3118" xr:uid="{00000000-0005-0000-0000-00002A0C0000}"/>
    <cellStyle name="Akzent5 3 20" xfId="3119" xr:uid="{00000000-0005-0000-0000-00002B0C0000}"/>
    <cellStyle name="Akzent5 3 21" xfId="3120" xr:uid="{00000000-0005-0000-0000-00002C0C0000}"/>
    <cellStyle name="Akzent5 3 22" xfId="3121" xr:uid="{00000000-0005-0000-0000-00002D0C0000}"/>
    <cellStyle name="Akzent5 3 23" xfId="3122" xr:uid="{00000000-0005-0000-0000-00002E0C0000}"/>
    <cellStyle name="Akzent5 3 24" xfId="3123" xr:uid="{00000000-0005-0000-0000-00002F0C0000}"/>
    <cellStyle name="Akzent5 3 25" xfId="3124" xr:uid="{00000000-0005-0000-0000-0000300C0000}"/>
    <cellStyle name="Akzent5 3 26" xfId="3125" xr:uid="{00000000-0005-0000-0000-0000310C0000}"/>
    <cellStyle name="Akzent5 3 27" xfId="3126" xr:uid="{00000000-0005-0000-0000-0000320C0000}"/>
    <cellStyle name="Akzent5 3 28" xfId="3127" xr:uid="{00000000-0005-0000-0000-0000330C0000}"/>
    <cellStyle name="Akzent5 3 29" xfId="3128" xr:uid="{00000000-0005-0000-0000-0000340C0000}"/>
    <cellStyle name="Akzent5 3 3" xfId="3129" xr:uid="{00000000-0005-0000-0000-0000350C0000}"/>
    <cellStyle name="Akzent5 3 4" xfId="3130" xr:uid="{00000000-0005-0000-0000-0000360C0000}"/>
    <cellStyle name="Akzent5 3 5" xfId="3131" xr:uid="{00000000-0005-0000-0000-0000370C0000}"/>
    <cellStyle name="Akzent5 3 6" xfId="3132" xr:uid="{00000000-0005-0000-0000-0000380C0000}"/>
    <cellStyle name="Akzent5 3 7" xfId="3133" xr:uid="{00000000-0005-0000-0000-0000390C0000}"/>
    <cellStyle name="Akzent5 3 8" xfId="3134" xr:uid="{00000000-0005-0000-0000-00003A0C0000}"/>
    <cellStyle name="Akzent5 3 9" xfId="3135" xr:uid="{00000000-0005-0000-0000-00003B0C0000}"/>
    <cellStyle name="Akzent5 4" xfId="3136" xr:uid="{00000000-0005-0000-0000-00003C0C0000}"/>
    <cellStyle name="Akzent5 4 10" xfId="3137" xr:uid="{00000000-0005-0000-0000-00003D0C0000}"/>
    <cellStyle name="Akzent5 4 11" xfId="3138" xr:uid="{00000000-0005-0000-0000-00003E0C0000}"/>
    <cellStyle name="Akzent5 4 2" xfId="3139" xr:uid="{00000000-0005-0000-0000-00003F0C0000}"/>
    <cellStyle name="Akzent5 4 3" xfId="3140" xr:uid="{00000000-0005-0000-0000-0000400C0000}"/>
    <cellStyle name="Akzent5 4 4" xfId="3141" xr:uid="{00000000-0005-0000-0000-0000410C0000}"/>
    <cellStyle name="Akzent5 4 5" xfId="3142" xr:uid="{00000000-0005-0000-0000-0000420C0000}"/>
    <cellStyle name="Akzent5 4 6" xfId="3143" xr:uid="{00000000-0005-0000-0000-0000430C0000}"/>
    <cellStyle name="Akzent5 4 7" xfId="3144" xr:uid="{00000000-0005-0000-0000-0000440C0000}"/>
    <cellStyle name="Akzent5 4 8" xfId="3145" xr:uid="{00000000-0005-0000-0000-0000450C0000}"/>
    <cellStyle name="Akzent5 4 9" xfId="3146" xr:uid="{00000000-0005-0000-0000-0000460C0000}"/>
    <cellStyle name="Akzent5 5" xfId="3147" xr:uid="{00000000-0005-0000-0000-0000470C0000}"/>
    <cellStyle name="Akzent5 5 2" xfId="3148" xr:uid="{00000000-0005-0000-0000-0000480C0000}"/>
    <cellStyle name="Akzent5 5 3" xfId="3149" xr:uid="{00000000-0005-0000-0000-0000490C0000}"/>
    <cellStyle name="Akzent5 5 4" xfId="3150" xr:uid="{00000000-0005-0000-0000-00004A0C0000}"/>
    <cellStyle name="Akzent5 5 5" xfId="3151" xr:uid="{00000000-0005-0000-0000-00004B0C0000}"/>
    <cellStyle name="Akzent5 6" xfId="3152" xr:uid="{00000000-0005-0000-0000-00004C0C0000}"/>
    <cellStyle name="Akzent5 6 2" xfId="3153" xr:uid="{00000000-0005-0000-0000-00004D0C0000}"/>
    <cellStyle name="Akzent5 6 3" xfId="3154" xr:uid="{00000000-0005-0000-0000-00004E0C0000}"/>
    <cellStyle name="Akzent5 6 4" xfId="3155" xr:uid="{00000000-0005-0000-0000-00004F0C0000}"/>
    <cellStyle name="Akzent5 6 5" xfId="3156" xr:uid="{00000000-0005-0000-0000-0000500C0000}"/>
    <cellStyle name="Akzent5 7" xfId="3157" xr:uid="{00000000-0005-0000-0000-0000510C0000}"/>
    <cellStyle name="Akzent5 7 2" xfId="3158" xr:uid="{00000000-0005-0000-0000-0000520C0000}"/>
    <cellStyle name="Akzent5 7 3" xfId="3159" xr:uid="{00000000-0005-0000-0000-0000530C0000}"/>
    <cellStyle name="Akzent5 7 4" xfId="3160" xr:uid="{00000000-0005-0000-0000-0000540C0000}"/>
    <cellStyle name="Akzent5 7 5" xfId="3161" xr:uid="{00000000-0005-0000-0000-0000550C0000}"/>
    <cellStyle name="Akzent5 8" xfId="3162" xr:uid="{00000000-0005-0000-0000-0000560C0000}"/>
    <cellStyle name="Akzent5 8 2" xfId="3163" xr:uid="{00000000-0005-0000-0000-0000570C0000}"/>
    <cellStyle name="Akzent5 8 3" xfId="3164" xr:uid="{00000000-0005-0000-0000-0000580C0000}"/>
    <cellStyle name="Akzent5 8 4" xfId="3165" xr:uid="{00000000-0005-0000-0000-0000590C0000}"/>
    <cellStyle name="Akzent5 8 5" xfId="3166" xr:uid="{00000000-0005-0000-0000-00005A0C0000}"/>
    <cellStyle name="Akzent5 9" xfId="3167" xr:uid="{00000000-0005-0000-0000-00005B0C0000}"/>
    <cellStyle name="Akzent5 9 2" xfId="3168" xr:uid="{00000000-0005-0000-0000-00005C0C0000}"/>
    <cellStyle name="Akzent5 9 3" xfId="3169" xr:uid="{00000000-0005-0000-0000-00005D0C0000}"/>
    <cellStyle name="Akzent5 9 4" xfId="3170" xr:uid="{00000000-0005-0000-0000-00005E0C0000}"/>
    <cellStyle name="Akzent5 9 5" xfId="3171" xr:uid="{00000000-0005-0000-0000-00005F0C0000}"/>
    <cellStyle name="Akzent6 10" xfId="3172" xr:uid="{00000000-0005-0000-0000-0000600C0000}"/>
    <cellStyle name="Akzent6 10 2" xfId="3173" xr:uid="{00000000-0005-0000-0000-0000610C0000}"/>
    <cellStyle name="Akzent6 10 3" xfId="3174" xr:uid="{00000000-0005-0000-0000-0000620C0000}"/>
    <cellStyle name="Akzent6 10 4" xfId="3175" xr:uid="{00000000-0005-0000-0000-0000630C0000}"/>
    <cellStyle name="Akzent6 10 5" xfId="3176" xr:uid="{00000000-0005-0000-0000-0000640C0000}"/>
    <cellStyle name="Akzent6 11" xfId="3177" xr:uid="{00000000-0005-0000-0000-0000650C0000}"/>
    <cellStyle name="Akzent6 11 2" xfId="3178" xr:uid="{00000000-0005-0000-0000-0000660C0000}"/>
    <cellStyle name="Akzent6 11 3" xfId="3179" xr:uid="{00000000-0005-0000-0000-0000670C0000}"/>
    <cellStyle name="Akzent6 11 4" xfId="3180" xr:uid="{00000000-0005-0000-0000-0000680C0000}"/>
    <cellStyle name="Akzent6 11 5" xfId="3181" xr:uid="{00000000-0005-0000-0000-0000690C0000}"/>
    <cellStyle name="Akzent6 12" xfId="3182" xr:uid="{00000000-0005-0000-0000-00006A0C0000}"/>
    <cellStyle name="Akzent6 13" xfId="3183" xr:uid="{00000000-0005-0000-0000-00006B0C0000}"/>
    <cellStyle name="Akzent6 14" xfId="3184" xr:uid="{00000000-0005-0000-0000-00006C0C0000}"/>
    <cellStyle name="Akzent6 15" xfId="3185" xr:uid="{00000000-0005-0000-0000-00006D0C0000}"/>
    <cellStyle name="Akzent6 16" xfId="3186" xr:uid="{00000000-0005-0000-0000-00006E0C0000}"/>
    <cellStyle name="Akzent6 2" xfId="3187" xr:uid="{00000000-0005-0000-0000-00006F0C0000}"/>
    <cellStyle name="Akzent6 2 10" xfId="3188" xr:uid="{00000000-0005-0000-0000-0000700C0000}"/>
    <cellStyle name="Akzent6 2 11" xfId="3189" xr:uid="{00000000-0005-0000-0000-0000710C0000}"/>
    <cellStyle name="Akzent6 2 12" xfId="3190" xr:uid="{00000000-0005-0000-0000-0000720C0000}"/>
    <cellStyle name="Akzent6 2 13" xfId="3191" xr:uid="{00000000-0005-0000-0000-0000730C0000}"/>
    <cellStyle name="Akzent6 2 14" xfId="3192" xr:uid="{00000000-0005-0000-0000-0000740C0000}"/>
    <cellStyle name="Akzent6 2 15" xfId="3193" xr:uid="{00000000-0005-0000-0000-0000750C0000}"/>
    <cellStyle name="Akzent6 2 16" xfId="3194" xr:uid="{00000000-0005-0000-0000-0000760C0000}"/>
    <cellStyle name="Akzent6 2 17" xfId="3195" xr:uid="{00000000-0005-0000-0000-0000770C0000}"/>
    <cellStyle name="Akzent6 2 18" xfId="3196" xr:uid="{00000000-0005-0000-0000-0000780C0000}"/>
    <cellStyle name="Akzent6 2 19" xfId="3197" xr:uid="{00000000-0005-0000-0000-0000790C0000}"/>
    <cellStyle name="Akzent6 2 2" xfId="3198" xr:uid="{00000000-0005-0000-0000-00007A0C0000}"/>
    <cellStyle name="Akzent6 2 20" xfId="3199" xr:uid="{00000000-0005-0000-0000-00007B0C0000}"/>
    <cellStyle name="Akzent6 2 21" xfId="3200" xr:uid="{00000000-0005-0000-0000-00007C0C0000}"/>
    <cellStyle name="Akzent6 2 22" xfId="3201" xr:uid="{00000000-0005-0000-0000-00007D0C0000}"/>
    <cellStyle name="Akzent6 2 23" xfId="3202" xr:uid="{00000000-0005-0000-0000-00007E0C0000}"/>
    <cellStyle name="Akzent6 2 24" xfId="3203" xr:uid="{00000000-0005-0000-0000-00007F0C0000}"/>
    <cellStyle name="Akzent6 2 25" xfId="3204" xr:uid="{00000000-0005-0000-0000-0000800C0000}"/>
    <cellStyle name="Akzent6 2 26" xfId="3205" xr:uid="{00000000-0005-0000-0000-0000810C0000}"/>
    <cellStyle name="Akzent6 2 27" xfId="3206" xr:uid="{00000000-0005-0000-0000-0000820C0000}"/>
    <cellStyle name="Akzent6 2 28" xfId="3207" xr:uid="{00000000-0005-0000-0000-0000830C0000}"/>
    <cellStyle name="Akzent6 2 29" xfId="3208" xr:uid="{00000000-0005-0000-0000-0000840C0000}"/>
    <cellStyle name="Akzent6 2 3" xfId="3209" xr:uid="{00000000-0005-0000-0000-0000850C0000}"/>
    <cellStyle name="Akzent6 2 30" xfId="3210" xr:uid="{00000000-0005-0000-0000-0000860C0000}"/>
    <cellStyle name="Akzent6 2 31" xfId="3211" xr:uid="{00000000-0005-0000-0000-0000870C0000}"/>
    <cellStyle name="Akzent6 2 32" xfId="3212" xr:uid="{00000000-0005-0000-0000-0000880C0000}"/>
    <cellStyle name="Akzent6 2 33" xfId="3213" xr:uid="{00000000-0005-0000-0000-0000890C0000}"/>
    <cellStyle name="Akzent6 2 34" xfId="3214" xr:uid="{00000000-0005-0000-0000-00008A0C0000}"/>
    <cellStyle name="Akzent6 2 35" xfId="3215" xr:uid="{00000000-0005-0000-0000-00008B0C0000}"/>
    <cellStyle name="Akzent6 2 36" xfId="3216" xr:uid="{00000000-0005-0000-0000-00008C0C0000}"/>
    <cellStyle name="Akzent6 2 4" xfId="3217" xr:uid="{00000000-0005-0000-0000-00008D0C0000}"/>
    <cellStyle name="Akzent6 2 5" xfId="3218" xr:uid="{00000000-0005-0000-0000-00008E0C0000}"/>
    <cellStyle name="Akzent6 2 6" xfId="3219" xr:uid="{00000000-0005-0000-0000-00008F0C0000}"/>
    <cellStyle name="Akzent6 2 7" xfId="3220" xr:uid="{00000000-0005-0000-0000-0000900C0000}"/>
    <cellStyle name="Akzent6 2 8" xfId="3221" xr:uid="{00000000-0005-0000-0000-0000910C0000}"/>
    <cellStyle name="Akzent6 2 9" xfId="3222" xr:uid="{00000000-0005-0000-0000-0000920C0000}"/>
    <cellStyle name="Akzent6 3" xfId="3223" xr:uid="{00000000-0005-0000-0000-0000930C0000}"/>
    <cellStyle name="Akzent6 3 10" xfId="3224" xr:uid="{00000000-0005-0000-0000-0000940C0000}"/>
    <cellStyle name="Akzent6 3 11" xfId="3225" xr:uid="{00000000-0005-0000-0000-0000950C0000}"/>
    <cellStyle name="Akzent6 3 12" xfId="3226" xr:uid="{00000000-0005-0000-0000-0000960C0000}"/>
    <cellStyle name="Akzent6 3 13" xfId="3227" xr:uid="{00000000-0005-0000-0000-0000970C0000}"/>
    <cellStyle name="Akzent6 3 14" xfId="3228" xr:uid="{00000000-0005-0000-0000-0000980C0000}"/>
    <cellStyle name="Akzent6 3 15" xfId="3229" xr:uid="{00000000-0005-0000-0000-0000990C0000}"/>
    <cellStyle name="Akzent6 3 16" xfId="3230" xr:uid="{00000000-0005-0000-0000-00009A0C0000}"/>
    <cellStyle name="Akzent6 3 17" xfId="3231" xr:uid="{00000000-0005-0000-0000-00009B0C0000}"/>
    <cellStyle name="Akzent6 3 18" xfId="3232" xr:uid="{00000000-0005-0000-0000-00009C0C0000}"/>
    <cellStyle name="Akzent6 3 19" xfId="3233" xr:uid="{00000000-0005-0000-0000-00009D0C0000}"/>
    <cellStyle name="Akzent6 3 2" xfId="3234" xr:uid="{00000000-0005-0000-0000-00009E0C0000}"/>
    <cellStyle name="Akzent6 3 20" xfId="3235" xr:uid="{00000000-0005-0000-0000-00009F0C0000}"/>
    <cellStyle name="Akzent6 3 21" xfId="3236" xr:uid="{00000000-0005-0000-0000-0000A00C0000}"/>
    <cellStyle name="Akzent6 3 22" xfId="3237" xr:uid="{00000000-0005-0000-0000-0000A10C0000}"/>
    <cellStyle name="Akzent6 3 23" xfId="3238" xr:uid="{00000000-0005-0000-0000-0000A20C0000}"/>
    <cellStyle name="Akzent6 3 24" xfId="3239" xr:uid="{00000000-0005-0000-0000-0000A30C0000}"/>
    <cellStyle name="Akzent6 3 25" xfId="3240" xr:uid="{00000000-0005-0000-0000-0000A40C0000}"/>
    <cellStyle name="Akzent6 3 26" xfId="3241" xr:uid="{00000000-0005-0000-0000-0000A50C0000}"/>
    <cellStyle name="Akzent6 3 27" xfId="3242" xr:uid="{00000000-0005-0000-0000-0000A60C0000}"/>
    <cellStyle name="Akzent6 3 28" xfId="3243" xr:uid="{00000000-0005-0000-0000-0000A70C0000}"/>
    <cellStyle name="Akzent6 3 29" xfId="3244" xr:uid="{00000000-0005-0000-0000-0000A80C0000}"/>
    <cellStyle name="Akzent6 3 3" xfId="3245" xr:uid="{00000000-0005-0000-0000-0000A90C0000}"/>
    <cellStyle name="Akzent6 3 4" xfId="3246" xr:uid="{00000000-0005-0000-0000-0000AA0C0000}"/>
    <cellStyle name="Akzent6 3 5" xfId="3247" xr:uid="{00000000-0005-0000-0000-0000AB0C0000}"/>
    <cellStyle name="Akzent6 3 6" xfId="3248" xr:uid="{00000000-0005-0000-0000-0000AC0C0000}"/>
    <cellStyle name="Akzent6 3 7" xfId="3249" xr:uid="{00000000-0005-0000-0000-0000AD0C0000}"/>
    <cellStyle name="Akzent6 3 8" xfId="3250" xr:uid="{00000000-0005-0000-0000-0000AE0C0000}"/>
    <cellStyle name="Akzent6 3 9" xfId="3251" xr:uid="{00000000-0005-0000-0000-0000AF0C0000}"/>
    <cellStyle name="Akzent6 4" xfId="3252" xr:uid="{00000000-0005-0000-0000-0000B00C0000}"/>
    <cellStyle name="Akzent6 4 10" xfId="3253" xr:uid="{00000000-0005-0000-0000-0000B10C0000}"/>
    <cellStyle name="Akzent6 4 11" xfId="3254" xr:uid="{00000000-0005-0000-0000-0000B20C0000}"/>
    <cellStyle name="Akzent6 4 2" xfId="3255" xr:uid="{00000000-0005-0000-0000-0000B30C0000}"/>
    <cellStyle name="Akzent6 4 3" xfId="3256" xr:uid="{00000000-0005-0000-0000-0000B40C0000}"/>
    <cellStyle name="Akzent6 4 4" xfId="3257" xr:uid="{00000000-0005-0000-0000-0000B50C0000}"/>
    <cellStyle name="Akzent6 4 5" xfId="3258" xr:uid="{00000000-0005-0000-0000-0000B60C0000}"/>
    <cellStyle name="Akzent6 4 6" xfId="3259" xr:uid="{00000000-0005-0000-0000-0000B70C0000}"/>
    <cellStyle name="Akzent6 4 7" xfId="3260" xr:uid="{00000000-0005-0000-0000-0000B80C0000}"/>
    <cellStyle name="Akzent6 4 8" xfId="3261" xr:uid="{00000000-0005-0000-0000-0000B90C0000}"/>
    <cellStyle name="Akzent6 4 9" xfId="3262" xr:uid="{00000000-0005-0000-0000-0000BA0C0000}"/>
    <cellStyle name="Akzent6 5" xfId="3263" xr:uid="{00000000-0005-0000-0000-0000BB0C0000}"/>
    <cellStyle name="Akzent6 5 2" xfId="3264" xr:uid="{00000000-0005-0000-0000-0000BC0C0000}"/>
    <cellStyle name="Akzent6 5 3" xfId="3265" xr:uid="{00000000-0005-0000-0000-0000BD0C0000}"/>
    <cellStyle name="Akzent6 5 4" xfId="3266" xr:uid="{00000000-0005-0000-0000-0000BE0C0000}"/>
    <cellStyle name="Akzent6 5 5" xfId="3267" xr:uid="{00000000-0005-0000-0000-0000BF0C0000}"/>
    <cellStyle name="Akzent6 6" xfId="3268" xr:uid="{00000000-0005-0000-0000-0000C00C0000}"/>
    <cellStyle name="Akzent6 6 2" xfId="3269" xr:uid="{00000000-0005-0000-0000-0000C10C0000}"/>
    <cellStyle name="Akzent6 6 3" xfId="3270" xr:uid="{00000000-0005-0000-0000-0000C20C0000}"/>
    <cellStyle name="Akzent6 6 4" xfId="3271" xr:uid="{00000000-0005-0000-0000-0000C30C0000}"/>
    <cellStyle name="Akzent6 6 5" xfId="3272" xr:uid="{00000000-0005-0000-0000-0000C40C0000}"/>
    <cellStyle name="Akzent6 7" xfId="3273" xr:uid="{00000000-0005-0000-0000-0000C50C0000}"/>
    <cellStyle name="Akzent6 7 2" xfId="3274" xr:uid="{00000000-0005-0000-0000-0000C60C0000}"/>
    <cellStyle name="Akzent6 7 3" xfId="3275" xr:uid="{00000000-0005-0000-0000-0000C70C0000}"/>
    <cellStyle name="Akzent6 7 4" xfId="3276" xr:uid="{00000000-0005-0000-0000-0000C80C0000}"/>
    <cellStyle name="Akzent6 7 5" xfId="3277" xr:uid="{00000000-0005-0000-0000-0000C90C0000}"/>
    <cellStyle name="Akzent6 8" xfId="3278" xr:uid="{00000000-0005-0000-0000-0000CA0C0000}"/>
    <cellStyle name="Akzent6 8 2" xfId="3279" xr:uid="{00000000-0005-0000-0000-0000CB0C0000}"/>
    <cellStyle name="Akzent6 8 3" xfId="3280" xr:uid="{00000000-0005-0000-0000-0000CC0C0000}"/>
    <cellStyle name="Akzent6 8 4" xfId="3281" xr:uid="{00000000-0005-0000-0000-0000CD0C0000}"/>
    <cellStyle name="Akzent6 8 5" xfId="3282" xr:uid="{00000000-0005-0000-0000-0000CE0C0000}"/>
    <cellStyle name="Akzent6 9" xfId="3283" xr:uid="{00000000-0005-0000-0000-0000CF0C0000}"/>
    <cellStyle name="Akzent6 9 2" xfId="3284" xr:uid="{00000000-0005-0000-0000-0000D00C0000}"/>
    <cellStyle name="Akzent6 9 3" xfId="3285" xr:uid="{00000000-0005-0000-0000-0000D10C0000}"/>
    <cellStyle name="Akzent6 9 4" xfId="3286" xr:uid="{00000000-0005-0000-0000-0000D20C0000}"/>
    <cellStyle name="Akzent6 9 5" xfId="3287" xr:uid="{00000000-0005-0000-0000-0000D30C0000}"/>
    <cellStyle name="Ausgabe" xfId="1" builtinId="21"/>
    <cellStyle name="Ausgabe 10" xfId="3288" xr:uid="{00000000-0005-0000-0000-0000D50C0000}"/>
    <cellStyle name="Ausgabe 10 2" xfId="3289" xr:uid="{00000000-0005-0000-0000-0000D60C0000}"/>
    <cellStyle name="Ausgabe 10 2 2" xfId="3290" xr:uid="{00000000-0005-0000-0000-0000D70C0000}"/>
    <cellStyle name="Ausgabe 10 2 2 2" xfId="3291" xr:uid="{00000000-0005-0000-0000-0000D80C0000}"/>
    <cellStyle name="Ausgabe 10 2 3" xfId="3292" xr:uid="{00000000-0005-0000-0000-0000D90C0000}"/>
    <cellStyle name="Ausgabe 10 3" xfId="3293" xr:uid="{00000000-0005-0000-0000-0000DA0C0000}"/>
    <cellStyle name="Ausgabe 10 4" xfId="3294" xr:uid="{00000000-0005-0000-0000-0000DB0C0000}"/>
    <cellStyle name="Ausgabe 10 5" xfId="3295" xr:uid="{00000000-0005-0000-0000-0000DC0C0000}"/>
    <cellStyle name="Ausgabe 10 6" xfId="3296" xr:uid="{00000000-0005-0000-0000-0000DD0C0000}"/>
    <cellStyle name="Ausgabe 10 6 2" xfId="3297" xr:uid="{00000000-0005-0000-0000-0000DE0C0000}"/>
    <cellStyle name="Ausgabe 10 7" xfId="3298" xr:uid="{00000000-0005-0000-0000-0000DF0C0000}"/>
    <cellStyle name="Ausgabe 11" xfId="3299" xr:uid="{00000000-0005-0000-0000-0000E00C0000}"/>
    <cellStyle name="Ausgabe 11 2" xfId="3300" xr:uid="{00000000-0005-0000-0000-0000E10C0000}"/>
    <cellStyle name="Ausgabe 11 2 2" xfId="3301" xr:uid="{00000000-0005-0000-0000-0000E20C0000}"/>
    <cellStyle name="Ausgabe 11 2 2 2" xfId="3302" xr:uid="{00000000-0005-0000-0000-0000E30C0000}"/>
    <cellStyle name="Ausgabe 11 2 3" xfId="3303" xr:uid="{00000000-0005-0000-0000-0000E40C0000}"/>
    <cellStyle name="Ausgabe 11 3" xfId="3304" xr:uid="{00000000-0005-0000-0000-0000E50C0000}"/>
    <cellStyle name="Ausgabe 11 4" xfId="3305" xr:uid="{00000000-0005-0000-0000-0000E60C0000}"/>
    <cellStyle name="Ausgabe 11 5" xfId="3306" xr:uid="{00000000-0005-0000-0000-0000E70C0000}"/>
    <cellStyle name="Ausgabe 11 6" xfId="3307" xr:uid="{00000000-0005-0000-0000-0000E80C0000}"/>
    <cellStyle name="Ausgabe 11 6 2" xfId="3308" xr:uid="{00000000-0005-0000-0000-0000E90C0000}"/>
    <cellStyle name="Ausgabe 11 7" xfId="3309" xr:uid="{00000000-0005-0000-0000-0000EA0C0000}"/>
    <cellStyle name="Ausgabe 12" xfId="3310" xr:uid="{00000000-0005-0000-0000-0000EB0C0000}"/>
    <cellStyle name="Ausgabe 13" xfId="3311" xr:uid="{00000000-0005-0000-0000-0000EC0C0000}"/>
    <cellStyle name="Ausgabe 14" xfId="3312" xr:uid="{00000000-0005-0000-0000-0000ED0C0000}"/>
    <cellStyle name="Ausgabe 15" xfId="3313" xr:uid="{00000000-0005-0000-0000-0000EE0C0000}"/>
    <cellStyle name="Ausgabe 16" xfId="3314" xr:uid="{00000000-0005-0000-0000-0000EF0C0000}"/>
    <cellStyle name="Ausgabe 2" xfId="3315" xr:uid="{00000000-0005-0000-0000-0000F00C0000}"/>
    <cellStyle name="Ausgabe 2 10" xfId="3316" xr:uid="{00000000-0005-0000-0000-0000F10C0000}"/>
    <cellStyle name="Ausgabe 2 10 2" xfId="3317" xr:uid="{00000000-0005-0000-0000-0000F20C0000}"/>
    <cellStyle name="Ausgabe 2 10 2 2" xfId="3318" xr:uid="{00000000-0005-0000-0000-0000F30C0000}"/>
    <cellStyle name="Ausgabe 2 10 3" xfId="3319" xr:uid="{00000000-0005-0000-0000-0000F40C0000}"/>
    <cellStyle name="Ausgabe 2 11" xfId="3320" xr:uid="{00000000-0005-0000-0000-0000F50C0000}"/>
    <cellStyle name="Ausgabe 2 11 2" xfId="3321" xr:uid="{00000000-0005-0000-0000-0000F60C0000}"/>
    <cellStyle name="Ausgabe 2 11 2 2" xfId="3322" xr:uid="{00000000-0005-0000-0000-0000F70C0000}"/>
    <cellStyle name="Ausgabe 2 11 3" xfId="3323" xr:uid="{00000000-0005-0000-0000-0000F80C0000}"/>
    <cellStyle name="Ausgabe 2 12" xfId="3324" xr:uid="{00000000-0005-0000-0000-0000F90C0000}"/>
    <cellStyle name="Ausgabe 2 12 2" xfId="3325" xr:uid="{00000000-0005-0000-0000-0000FA0C0000}"/>
    <cellStyle name="Ausgabe 2 12 2 2" xfId="3326" xr:uid="{00000000-0005-0000-0000-0000FB0C0000}"/>
    <cellStyle name="Ausgabe 2 12 3" xfId="3327" xr:uid="{00000000-0005-0000-0000-0000FC0C0000}"/>
    <cellStyle name="Ausgabe 2 13" xfId="3328" xr:uid="{00000000-0005-0000-0000-0000FD0C0000}"/>
    <cellStyle name="Ausgabe 2 13 2" xfId="3329" xr:uid="{00000000-0005-0000-0000-0000FE0C0000}"/>
    <cellStyle name="Ausgabe 2 13 2 2" xfId="3330" xr:uid="{00000000-0005-0000-0000-0000FF0C0000}"/>
    <cellStyle name="Ausgabe 2 13 3" xfId="3331" xr:uid="{00000000-0005-0000-0000-0000000D0000}"/>
    <cellStyle name="Ausgabe 2 14" xfId="3332" xr:uid="{00000000-0005-0000-0000-0000010D0000}"/>
    <cellStyle name="Ausgabe 2 14 2" xfId="3333" xr:uid="{00000000-0005-0000-0000-0000020D0000}"/>
    <cellStyle name="Ausgabe 2 14 2 2" xfId="3334" xr:uid="{00000000-0005-0000-0000-0000030D0000}"/>
    <cellStyle name="Ausgabe 2 14 3" xfId="3335" xr:uid="{00000000-0005-0000-0000-0000040D0000}"/>
    <cellStyle name="Ausgabe 2 15" xfId="3336" xr:uid="{00000000-0005-0000-0000-0000050D0000}"/>
    <cellStyle name="Ausgabe 2 15 2" xfId="3337" xr:uid="{00000000-0005-0000-0000-0000060D0000}"/>
    <cellStyle name="Ausgabe 2 15 2 2" xfId="3338" xr:uid="{00000000-0005-0000-0000-0000070D0000}"/>
    <cellStyle name="Ausgabe 2 15 3" xfId="3339" xr:uid="{00000000-0005-0000-0000-0000080D0000}"/>
    <cellStyle name="Ausgabe 2 16" xfId="3340" xr:uid="{00000000-0005-0000-0000-0000090D0000}"/>
    <cellStyle name="Ausgabe 2 16 2" xfId="3341" xr:uid="{00000000-0005-0000-0000-00000A0D0000}"/>
    <cellStyle name="Ausgabe 2 16 2 2" xfId="3342" xr:uid="{00000000-0005-0000-0000-00000B0D0000}"/>
    <cellStyle name="Ausgabe 2 16 3" xfId="3343" xr:uid="{00000000-0005-0000-0000-00000C0D0000}"/>
    <cellStyle name="Ausgabe 2 17" xfId="3344" xr:uid="{00000000-0005-0000-0000-00000D0D0000}"/>
    <cellStyle name="Ausgabe 2 17 2" xfId="3345" xr:uid="{00000000-0005-0000-0000-00000E0D0000}"/>
    <cellStyle name="Ausgabe 2 17 2 2" xfId="3346" xr:uid="{00000000-0005-0000-0000-00000F0D0000}"/>
    <cellStyle name="Ausgabe 2 17 3" xfId="3347" xr:uid="{00000000-0005-0000-0000-0000100D0000}"/>
    <cellStyle name="Ausgabe 2 18" xfId="3348" xr:uid="{00000000-0005-0000-0000-0000110D0000}"/>
    <cellStyle name="Ausgabe 2 18 2" xfId="3349" xr:uid="{00000000-0005-0000-0000-0000120D0000}"/>
    <cellStyle name="Ausgabe 2 18 2 2" xfId="3350" xr:uid="{00000000-0005-0000-0000-0000130D0000}"/>
    <cellStyle name="Ausgabe 2 18 3" xfId="3351" xr:uid="{00000000-0005-0000-0000-0000140D0000}"/>
    <cellStyle name="Ausgabe 2 19" xfId="3352" xr:uid="{00000000-0005-0000-0000-0000150D0000}"/>
    <cellStyle name="Ausgabe 2 19 2" xfId="3353" xr:uid="{00000000-0005-0000-0000-0000160D0000}"/>
    <cellStyle name="Ausgabe 2 19 2 2" xfId="3354" xr:uid="{00000000-0005-0000-0000-0000170D0000}"/>
    <cellStyle name="Ausgabe 2 19 3" xfId="3355" xr:uid="{00000000-0005-0000-0000-0000180D0000}"/>
    <cellStyle name="Ausgabe 2 2" xfId="3356" xr:uid="{00000000-0005-0000-0000-0000190D0000}"/>
    <cellStyle name="Ausgabe 2 2 2" xfId="3357" xr:uid="{00000000-0005-0000-0000-00001A0D0000}"/>
    <cellStyle name="Ausgabe 2 2 2 2" xfId="3358" xr:uid="{00000000-0005-0000-0000-00001B0D0000}"/>
    <cellStyle name="Ausgabe 2 2 3" xfId="3359" xr:uid="{00000000-0005-0000-0000-00001C0D0000}"/>
    <cellStyle name="Ausgabe 2 20" xfId="3360" xr:uid="{00000000-0005-0000-0000-00001D0D0000}"/>
    <cellStyle name="Ausgabe 2 20 2" xfId="3361" xr:uid="{00000000-0005-0000-0000-00001E0D0000}"/>
    <cellStyle name="Ausgabe 2 20 2 2" xfId="3362" xr:uid="{00000000-0005-0000-0000-00001F0D0000}"/>
    <cellStyle name="Ausgabe 2 20 3" xfId="3363" xr:uid="{00000000-0005-0000-0000-0000200D0000}"/>
    <cellStyle name="Ausgabe 2 21" xfId="3364" xr:uid="{00000000-0005-0000-0000-0000210D0000}"/>
    <cellStyle name="Ausgabe 2 21 2" xfId="3365" xr:uid="{00000000-0005-0000-0000-0000220D0000}"/>
    <cellStyle name="Ausgabe 2 21 2 2" xfId="3366" xr:uid="{00000000-0005-0000-0000-0000230D0000}"/>
    <cellStyle name="Ausgabe 2 21 3" xfId="3367" xr:uid="{00000000-0005-0000-0000-0000240D0000}"/>
    <cellStyle name="Ausgabe 2 22" xfId="3368" xr:uid="{00000000-0005-0000-0000-0000250D0000}"/>
    <cellStyle name="Ausgabe 2 22 2" xfId="3369" xr:uid="{00000000-0005-0000-0000-0000260D0000}"/>
    <cellStyle name="Ausgabe 2 22 2 2" xfId="3370" xr:uid="{00000000-0005-0000-0000-0000270D0000}"/>
    <cellStyle name="Ausgabe 2 22 3" xfId="3371" xr:uid="{00000000-0005-0000-0000-0000280D0000}"/>
    <cellStyle name="Ausgabe 2 23" xfId="3372" xr:uid="{00000000-0005-0000-0000-0000290D0000}"/>
    <cellStyle name="Ausgabe 2 23 2" xfId="3373" xr:uid="{00000000-0005-0000-0000-00002A0D0000}"/>
    <cellStyle name="Ausgabe 2 23 2 2" xfId="3374" xr:uid="{00000000-0005-0000-0000-00002B0D0000}"/>
    <cellStyle name="Ausgabe 2 23 3" xfId="3375" xr:uid="{00000000-0005-0000-0000-00002C0D0000}"/>
    <cellStyle name="Ausgabe 2 24" xfId="3376" xr:uid="{00000000-0005-0000-0000-00002D0D0000}"/>
    <cellStyle name="Ausgabe 2 24 2" xfId="3377" xr:uid="{00000000-0005-0000-0000-00002E0D0000}"/>
    <cellStyle name="Ausgabe 2 24 2 2" xfId="3378" xr:uid="{00000000-0005-0000-0000-00002F0D0000}"/>
    <cellStyle name="Ausgabe 2 24 3" xfId="3379" xr:uid="{00000000-0005-0000-0000-0000300D0000}"/>
    <cellStyle name="Ausgabe 2 25" xfId="3380" xr:uid="{00000000-0005-0000-0000-0000310D0000}"/>
    <cellStyle name="Ausgabe 2 25 2" xfId="3381" xr:uid="{00000000-0005-0000-0000-0000320D0000}"/>
    <cellStyle name="Ausgabe 2 25 2 2" xfId="3382" xr:uid="{00000000-0005-0000-0000-0000330D0000}"/>
    <cellStyle name="Ausgabe 2 25 3" xfId="3383" xr:uid="{00000000-0005-0000-0000-0000340D0000}"/>
    <cellStyle name="Ausgabe 2 26" xfId="3384" xr:uid="{00000000-0005-0000-0000-0000350D0000}"/>
    <cellStyle name="Ausgabe 2 26 2" xfId="3385" xr:uid="{00000000-0005-0000-0000-0000360D0000}"/>
    <cellStyle name="Ausgabe 2 26 2 2" xfId="3386" xr:uid="{00000000-0005-0000-0000-0000370D0000}"/>
    <cellStyle name="Ausgabe 2 26 3" xfId="3387" xr:uid="{00000000-0005-0000-0000-0000380D0000}"/>
    <cellStyle name="Ausgabe 2 27" xfId="3388" xr:uid="{00000000-0005-0000-0000-0000390D0000}"/>
    <cellStyle name="Ausgabe 2 27 2" xfId="3389" xr:uid="{00000000-0005-0000-0000-00003A0D0000}"/>
    <cellStyle name="Ausgabe 2 27 2 2" xfId="3390" xr:uid="{00000000-0005-0000-0000-00003B0D0000}"/>
    <cellStyle name="Ausgabe 2 27 3" xfId="3391" xr:uid="{00000000-0005-0000-0000-00003C0D0000}"/>
    <cellStyle name="Ausgabe 2 28" xfId="3392" xr:uid="{00000000-0005-0000-0000-00003D0D0000}"/>
    <cellStyle name="Ausgabe 2 28 2" xfId="3393" xr:uid="{00000000-0005-0000-0000-00003E0D0000}"/>
    <cellStyle name="Ausgabe 2 28 2 2" xfId="3394" xr:uid="{00000000-0005-0000-0000-00003F0D0000}"/>
    <cellStyle name="Ausgabe 2 28 3" xfId="3395" xr:uid="{00000000-0005-0000-0000-0000400D0000}"/>
    <cellStyle name="Ausgabe 2 29" xfId="3396" xr:uid="{00000000-0005-0000-0000-0000410D0000}"/>
    <cellStyle name="Ausgabe 2 29 2" xfId="3397" xr:uid="{00000000-0005-0000-0000-0000420D0000}"/>
    <cellStyle name="Ausgabe 2 29 2 2" xfId="3398" xr:uid="{00000000-0005-0000-0000-0000430D0000}"/>
    <cellStyle name="Ausgabe 2 29 3" xfId="3399" xr:uid="{00000000-0005-0000-0000-0000440D0000}"/>
    <cellStyle name="Ausgabe 2 3" xfId="3400" xr:uid="{00000000-0005-0000-0000-0000450D0000}"/>
    <cellStyle name="Ausgabe 2 3 2" xfId="3401" xr:uid="{00000000-0005-0000-0000-0000460D0000}"/>
    <cellStyle name="Ausgabe 2 3 2 2" xfId="3402" xr:uid="{00000000-0005-0000-0000-0000470D0000}"/>
    <cellStyle name="Ausgabe 2 3 3" xfId="3403" xr:uid="{00000000-0005-0000-0000-0000480D0000}"/>
    <cellStyle name="Ausgabe 2 30" xfId="3404" xr:uid="{00000000-0005-0000-0000-0000490D0000}"/>
    <cellStyle name="Ausgabe 2 30 2" xfId="3405" xr:uid="{00000000-0005-0000-0000-00004A0D0000}"/>
    <cellStyle name="Ausgabe 2 30 2 2" xfId="3406" xr:uid="{00000000-0005-0000-0000-00004B0D0000}"/>
    <cellStyle name="Ausgabe 2 30 3" xfId="3407" xr:uid="{00000000-0005-0000-0000-00004C0D0000}"/>
    <cellStyle name="Ausgabe 2 31" xfId="3408" xr:uid="{00000000-0005-0000-0000-00004D0D0000}"/>
    <cellStyle name="Ausgabe 2 31 2" xfId="3409" xr:uid="{00000000-0005-0000-0000-00004E0D0000}"/>
    <cellStyle name="Ausgabe 2 31 2 2" xfId="3410" xr:uid="{00000000-0005-0000-0000-00004F0D0000}"/>
    <cellStyle name="Ausgabe 2 31 3" xfId="3411" xr:uid="{00000000-0005-0000-0000-0000500D0000}"/>
    <cellStyle name="Ausgabe 2 32" xfId="3412" xr:uid="{00000000-0005-0000-0000-0000510D0000}"/>
    <cellStyle name="Ausgabe 2 32 2" xfId="3413" xr:uid="{00000000-0005-0000-0000-0000520D0000}"/>
    <cellStyle name="Ausgabe 2 32 2 2" xfId="3414" xr:uid="{00000000-0005-0000-0000-0000530D0000}"/>
    <cellStyle name="Ausgabe 2 32 3" xfId="3415" xr:uid="{00000000-0005-0000-0000-0000540D0000}"/>
    <cellStyle name="Ausgabe 2 33" xfId="3416" xr:uid="{00000000-0005-0000-0000-0000550D0000}"/>
    <cellStyle name="Ausgabe 2 33 2" xfId="3417" xr:uid="{00000000-0005-0000-0000-0000560D0000}"/>
    <cellStyle name="Ausgabe 2 33 2 2" xfId="3418" xr:uid="{00000000-0005-0000-0000-0000570D0000}"/>
    <cellStyle name="Ausgabe 2 33 3" xfId="3419" xr:uid="{00000000-0005-0000-0000-0000580D0000}"/>
    <cellStyle name="Ausgabe 2 34" xfId="3420" xr:uid="{00000000-0005-0000-0000-0000590D0000}"/>
    <cellStyle name="Ausgabe 2 34 2" xfId="3421" xr:uid="{00000000-0005-0000-0000-00005A0D0000}"/>
    <cellStyle name="Ausgabe 2 34 2 2" xfId="3422" xr:uid="{00000000-0005-0000-0000-00005B0D0000}"/>
    <cellStyle name="Ausgabe 2 34 3" xfId="3423" xr:uid="{00000000-0005-0000-0000-00005C0D0000}"/>
    <cellStyle name="Ausgabe 2 35" xfId="3424" xr:uid="{00000000-0005-0000-0000-00005D0D0000}"/>
    <cellStyle name="Ausgabe 2 35 2" xfId="3425" xr:uid="{00000000-0005-0000-0000-00005E0D0000}"/>
    <cellStyle name="Ausgabe 2 35 2 2" xfId="3426" xr:uid="{00000000-0005-0000-0000-00005F0D0000}"/>
    <cellStyle name="Ausgabe 2 35 3" xfId="3427" xr:uid="{00000000-0005-0000-0000-0000600D0000}"/>
    <cellStyle name="Ausgabe 2 36" xfId="3428" xr:uid="{00000000-0005-0000-0000-0000610D0000}"/>
    <cellStyle name="Ausgabe 2 36 2" xfId="3429" xr:uid="{00000000-0005-0000-0000-0000620D0000}"/>
    <cellStyle name="Ausgabe 2 36 2 2" xfId="3430" xr:uid="{00000000-0005-0000-0000-0000630D0000}"/>
    <cellStyle name="Ausgabe 2 36 3" xfId="3431" xr:uid="{00000000-0005-0000-0000-0000640D0000}"/>
    <cellStyle name="Ausgabe 2 37" xfId="3432" xr:uid="{00000000-0005-0000-0000-0000650D0000}"/>
    <cellStyle name="Ausgabe 2 37 2" xfId="3433" xr:uid="{00000000-0005-0000-0000-0000660D0000}"/>
    <cellStyle name="Ausgabe 2 38" xfId="3434" xr:uid="{00000000-0005-0000-0000-0000670D0000}"/>
    <cellStyle name="Ausgabe 2 4" xfId="3435" xr:uid="{00000000-0005-0000-0000-0000680D0000}"/>
    <cellStyle name="Ausgabe 2 4 2" xfId="3436" xr:uid="{00000000-0005-0000-0000-0000690D0000}"/>
    <cellStyle name="Ausgabe 2 4 2 2" xfId="3437" xr:uid="{00000000-0005-0000-0000-00006A0D0000}"/>
    <cellStyle name="Ausgabe 2 4 3" xfId="3438" xr:uid="{00000000-0005-0000-0000-00006B0D0000}"/>
    <cellStyle name="Ausgabe 2 5" xfId="3439" xr:uid="{00000000-0005-0000-0000-00006C0D0000}"/>
    <cellStyle name="Ausgabe 2 5 2" xfId="3440" xr:uid="{00000000-0005-0000-0000-00006D0D0000}"/>
    <cellStyle name="Ausgabe 2 5 2 2" xfId="3441" xr:uid="{00000000-0005-0000-0000-00006E0D0000}"/>
    <cellStyle name="Ausgabe 2 5 3" xfId="3442" xr:uid="{00000000-0005-0000-0000-00006F0D0000}"/>
    <cellStyle name="Ausgabe 2 6" xfId="3443" xr:uid="{00000000-0005-0000-0000-0000700D0000}"/>
    <cellStyle name="Ausgabe 2 6 2" xfId="3444" xr:uid="{00000000-0005-0000-0000-0000710D0000}"/>
    <cellStyle name="Ausgabe 2 6 2 2" xfId="3445" xr:uid="{00000000-0005-0000-0000-0000720D0000}"/>
    <cellStyle name="Ausgabe 2 6 3" xfId="3446" xr:uid="{00000000-0005-0000-0000-0000730D0000}"/>
    <cellStyle name="Ausgabe 2 7" xfId="3447" xr:uid="{00000000-0005-0000-0000-0000740D0000}"/>
    <cellStyle name="Ausgabe 2 7 2" xfId="3448" xr:uid="{00000000-0005-0000-0000-0000750D0000}"/>
    <cellStyle name="Ausgabe 2 7 2 2" xfId="3449" xr:uid="{00000000-0005-0000-0000-0000760D0000}"/>
    <cellStyle name="Ausgabe 2 7 3" xfId="3450" xr:uid="{00000000-0005-0000-0000-0000770D0000}"/>
    <cellStyle name="Ausgabe 2 8" xfId="3451" xr:uid="{00000000-0005-0000-0000-0000780D0000}"/>
    <cellStyle name="Ausgabe 2 8 2" xfId="3452" xr:uid="{00000000-0005-0000-0000-0000790D0000}"/>
    <cellStyle name="Ausgabe 2 8 2 2" xfId="3453" xr:uid="{00000000-0005-0000-0000-00007A0D0000}"/>
    <cellStyle name="Ausgabe 2 8 3" xfId="3454" xr:uid="{00000000-0005-0000-0000-00007B0D0000}"/>
    <cellStyle name="Ausgabe 2 9" xfId="3455" xr:uid="{00000000-0005-0000-0000-00007C0D0000}"/>
    <cellStyle name="Ausgabe 2 9 2" xfId="3456" xr:uid="{00000000-0005-0000-0000-00007D0D0000}"/>
    <cellStyle name="Ausgabe 2 9 2 2" xfId="3457" xr:uid="{00000000-0005-0000-0000-00007E0D0000}"/>
    <cellStyle name="Ausgabe 2 9 3" xfId="3458" xr:uid="{00000000-0005-0000-0000-00007F0D0000}"/>
    <cellStyle name="Ausgabe 3" xfId="3459" xr:uid="{00000000-0005-0000-0000-0000800D0000}"/>
    <cellStyle name="Ausgabe 3 10" xfId="3460" xr:uid="{00000000-0005-0000-0000-0000810D0000}"/>
    <cellStyle name="Ausgabe 3 11" xfId="3461" xr:uid="{00000000-0005-0000-0000-0000820D0000}"/>
    <cellStyle name="Ausgabe 3 12" xfId="3462" xr:uid="{00000000-0005-0000-0000-0000830D0000}"/>
    <cellStyle name="Ausgabe 3 13" xfId="3463" xr:uid="{00000000-0005-0000-0000-0000840D0000}"/>
    <cellStyle name="Ausgabe 3 14" xfId="3464" xr:uid="{00000000-0005-0000-0000-0000850D0000}"/>
    <cellStyle name="Ausgabe 3 15" xfId="3465" xr:uid="{00000000-0005-0000-0000-0000860D0000}"/>
    <cellStyle name="Ausgabe 3 16" xfId="3466" xr:uid="{00000000-0005-0000-0000-0000870D0000}"/>
    <cellStyle name="Ausgabe 3 17" xfId="3467" xr:uid="{00000000-0005-0000-0000-0000880D0000}"/>
    <cellStyle name="Ausgabe 3 18" xfId="3468" xr:uid="{00000000-0005-0000-0000-0000890D0000}"/>
    <cellStyle name="Ausgabe 3 19" xfId="3469" xr:uid="{00000000-0005-0000-0000-00008A0D0000}"/>
    <cellStyle name="Ausgabe 3 2" xfId="3470" xr:uid="{00000000-0005-0000-0000-00008B0D0000}"/>
    <cellStyle name="Ausgabe 3 2 2" xfId="3471" xr:uid="{00000000-0005-0000-0000-00008C0D0000}"/>
    <cellStyle name="Ausgabe 3 2 2 2" xfId="3472" xr:uid="{00000000-0005-0000-0000-00008D0D0000}"/>
    <cellStyle name="Ausgabe 3 2 3" xfId="3473" xr:uid="{00000000-0005-0000-0000-00008E0D0000}"/>
    <cellStyle name="Ausgabe 3 20" xfId="3474" xr:uid="{00000000-0005-0000-0000-00008F0D0000}"/>
    <cellStyle name="Ausgabe 3 21" xfId="3475" xr:uid="{00000000-0005-0000-0000-0000900D0000}"/>
    <cellStyle name="Ausgabe 3 22" xfId="3476" xr:uid="{00000000-0005-0000-0000-0000910D0000}"/>
    <cellStyle name="Ausgabe 3 23" xfId="3477" xr:uid="{00000000-0005-0000-0000-0000920D0000}"/>
    <cellStyle name="Ausgabe 3 24" xfId="3478" xr:uid="{00000000-0005-0000-0000-0000930D0000}"/>
    <cellStyle name="Ausgabe 3 25" xfId="3479" xr:uid="{00000000-0005-0000-0000-0000940D0000}"/>
    <cellStyle name="Ausgabe 3 26" xfId="3480" xr:uid="{00000000-0005-0000-0000-0000950D0000}"/>
    <cellStyle name="Ausgabe 3 27" xfId="3481" xr:uid="{00000000-0005-0000-0000-0000960D0000}"/>
    <cellStyle name="Ausgabe 3 28" xfId="3482" xr:uid="{00000000-0005-0000-0000-0000970D0000}"/>
    <cellStyle name="Ausgabe 3 29" xfId="3483" xr:uid="{00000000-0005-0000-0000-0000980D0000}"/>
    <cellStyle name="Ausgabe 3 3" xfId="3484" xr:uid="{00000000-0005-0000-0000-0000990D0000}"/>
    <cellStyle name="Ausgabe 3 3 2" xfId="3485" xr:uid="{00000000-0005-0000-0000-00009A0D0000}"/>
    <cellStyle name="Ausgabe 3 3 2 2" xfId="3486" xr:uid="{00000000-0005-0000-0000-00009B0D0000}"/>
    <cellStyle name="Ausgabe 3 3 3" xfId="3487" xr:uid="{00000000-0005-0000-0000-00009C0D0000}"/>
    <cellStyle name="Ausgabe 3 30" xfId="3488" xr:uid="{00000000-0005-0000-0000-00009D0D0000}"/>
    <cellStyle name="Ausgabe 3 30 2" xfId="3489" xr:uid="{00000000-0005-0000-0000-00009E0D0000}"/>
    <cellStyle name="Ausgabe 3 31" xfId="3490" xr:uid="{00000000-0005-0000-0000-00009F0D0000}"/>
    <cellStyle name="Ausgabe 3 4" xfId="3491" xr:uid="{00000000-0005-0000-0000-0000A00D0000}"/>
    <cellStyle name="Ausgabe 3 4 2" xfId="3492" xr:uid="{00000000-0005-0000-0000-0000A10D0000}"/>
    <cellStyle name="Ausgabe 3 4 2 2" xfId="3493" xr:uid="{00000000-0005-0000-0000-0000A20D0000}"/>
    <cellStyle name="Ausgabe 3 4 3" xfId="3494" xr:uid="{00000000-0005-0000-0000-0000A30D0000}"/>
    <cellStyle name="Ausgabe 3 5" xfId="3495" xr:uid="{00000000-0005-0000-0000-0000A40D0000}"/>
    <cellStyle name="Ausgabe 3 5 2" xfId="3496" xr:uid="{00000000-0005-0000-0000-0000A50D0000}"/>
    <cellStyle name="Ausgabe 3 5 2 2" xfId="3497" xr:uid="{00000000-0005-0000-0000-0000A60D0000}"/>
    <cellStyle name="Ausgabe 3 5 3" xfId="3498" xr:uid="{00000000-0005-0000-0000-0000A70D0000}"/>
    <cellStyle name="Ausgabe 3 6" xfId="3499" xr:uid="{00000000-0005-0000-0000-0000A80D0000}"/>
    <cellStyle name="Ausgabe 3 6 2" xfId="3500" xr:uid="{00000000-0005-0000-0000-0000A90D0000}"/>
    <cellStyle name="Ausgabe 3 6 2 2" xfId="3501" xr:uid="{00000000-0005-0000-0000-0000AA0D0000}"/>
    <cellStyle name="Ausgabe 3 6 3" xfId="3502" xr:uid="{00000000-0005-0000-0000-0000AB0D0000}"/>
    <cellStyle name="Ausgabe 3 7" xfId="3503" xr:uid="{00000000-0005-0000-0000-0000AC0D0000}"/>
    <cellStyle name="Ausgabe 3 7 2" xfId="3504" xr:uid="{00000000-0005-0000-0000-0000AD0D0000}"/>
    <cellStyle name="Ausgabe 3 7 2 2" xfId="3505" xr:uid="{00000000-0005-0000-0000-0000AE0D0000}"/>
    <cellStyle name="Ausgabe 3 7 3" xfId="3506" xr:uid="{00000000-0005-0000-0000-0000AF0D0000}"/>
    <cellStyle name="Ausgabe 3 8" xfId="3507" xr:uid="{00000000-0005-0000-0000-0000B00D0000}"/>
    <cellStyle name="Ausgabe 3 8 2" xfId="3508" xr:uid="{00000000-0005-0000-0000-0000B10D0000}"/>
    <cellStyle name="Ausgabe 3 8 2 2" xfId="3509" xr:uid="{00000000-0005-0000-0000-0000B20D0000}"/>
    <cellStyle name="Ausgabe 3 8 3" xfId="3510" xr:uid="{00000000-0005-0000-0000-0000B30D0000}"/>
    <cellStyle name="Ausgabe 3 9" xfId="3511" xr:uid="{00000000-0005-0000-0000-0000B40D0000}"/>
    <cellStyle name="Ausgabe 4" xfId="3512" xr:uid="{00000000-0005-0000-0000-0000B50D0000}"/>
    <cellStyle name="Ausgabe 4 10" xfId="3513" xr:uid="{00000000-0005-0000-0000-0000B60D0000}"/>
    <cellStyle name="Ausgabe 4 11" xfId="3514" xr:uid="{00000000-0005-0000-0000-0000B70D0000}"/>
    <cellStyle name="Ausgabe 4 12" xfId="3515" xr:uid="{00000000-0005-0000-0000-0000B80D0000}"/>
    <cellStyle name="Ausgabe 4 12 2" xfId="3516" xr:uid="{00000000-0005-0000-0000-0000B90D0000}"/>
    <cellStyle name="Ausgabe 4 13" xfId="3517" xr:uid="{00000000-0005-0000-0000-0000BA0D0000}"/>
    <cellStyle name="Ausgabe 4 2" xfId="3518" xr:uid="{00000000-0005-0000-0000-0000BB0D0000}"/>
    <cellStyle name="Ausgabe 4 2 2" xfId="3519" xr:uid="{00000000-0005-0000-0000-0000BC0D0000}"/>
    <cellStyle name="Ausgabe 4 2 2 2" xfId="3520" xr:uid="{00000000-0005-0000-0000-0000BD0D0000}"/>
    <cellStyle name="Ausgabe 4 2 3" xfId="3521" xr:uid="{00000000-0005-0000-0000-0000BE0D0000}"/>
    <cellStyle name="Ausgabe 4 3" xfId="3522" xr:uid="{00000000-0005-0000-0000-0000BF0D0000}"/>
    <cellStyle name="Ausgabe 4 3 2" xfId="3523" xr:uid="{00000000-0005-0000-0000-0000C00D0000}"/>
    <cellStyle name="Ausgabe 4 3 2 2" xfId="3524" xr:uid="{00000000-0005-0000-0000-0000C10D0000}"/>
    <cellStyle name="Ausgabe 4 3 3" xfId="3525" xr:uid="{00000000-0005-0000-0000-0000C20D0000}"/>
    <cellStyle name="Ausgabe 4 4" xfId="3526" xr:uid="{00000000-0005-0000-0000-0000C30D0000}"/>
    <cellStyle name="Ausgabe 4 4 2" xfId="3527" xr:uid="{00000000-0005-0000-0000-0000C40D0000}"/>
    <cellStyle name="Ausgabe 4 4 2 2" xfId="3528" xr:uid="{00000000-0005-0000-0000-0000C50D0000}"/>
    <cellStyle name="Ausgabe 4 4 3" xfId="3529" xr:uid="{00000000-0005-0000-0000-0000C60D0000}"/>
    <cellStyle name="Ausgabe 4 5" xfId="3530" xr:uid="{00000000-0005-0000-0000-0000C70D0000}"/>
    <cellStyle name="Ausgabe 4 5 2" xfId="3531" xr:uid="{00000000-0005-0000-0000-0000C80D0000}"/>
    <cellStyle name="Ausgabe 4 5 2 2" xfId="3532" xr:uid="{00000000-0005-0000-0000-0000C90D0000}"/>
    <cellStyle name="Ausgabe 4 5 3" xfId="3533" xr:uid="{00000000-0005-0000-0000-0000CA0D0000}"/>
    <cellStyle name="Ausgabe 4 6" xfId="3534" xr:uid="{00000000-0005-0000-0000-0000CB0D0000}"/>
    <cellStyle name="Ausgabe 4 6 2" xfId="3535" xr:uid="{00000000-0005-0000-0000-0000CC0D0000}"/>
    <cellStyle name="Ausgabe 4 6 2 2" xfId="3536" xr:uid="{00000000-0005-0000-0000-0000CD0D0000}"/>
    <cellStyle name="Ausgabe 4 6 3" xfId="3537" xr:uid="{00000000-0005-0000-0000-0000CE0D0000}"/>
    <cellStyle name="Ausgabe 4 7" xfId="3538" xr:uid="{00000000-0005-0000-0000-0000CF0D0000}"/>
    <cellStyle name="Ausgabe 4 7 2" xfId="3539" xr:uid="{00000000-0005-0000-0000-0000D00D0000}"/>
    <cellStyle name="Ausgabe 4 7 2 2" xfId="3540" xr:uid="{00000000-0005-0000-0000-0000D10D0000}"/>
    <cellStyle name="Ausgabe 4 7 3" xfId="3541" xr:uid="{00000000-0005-0000-0000-0000D20D0000}"/>
    <cellStyle name="Ausgabe 4 8" xfId="3542" xr:uid="{00000000-0005-0000-0000-0000D30D0000}"/>
    <cellStyle name="Ausgabe 4 8 2" xfId="3543" xr:uid="{00000000-0005-0000-0000-0000D40D0000}"/>
    <cellStyle name="Ausgabe 4 8 2 2" xfId="3544" xr:uid="{00000000-0005-0000-0000-0000D50D0000}"/>
    <cellStyle name="Ausgabe 4 8 3" xfId="3545" xr:uid="{00000000-0005-0000-0000-0000D60D0000}"/>
    <cellStyle name="Ausgabe 4 9" xfId="3546" xr:uid="{00000000-0005-0000-0000-0000D70D0000}"/>
    <cellStyle name="Ausgabe 5" xfId="3547" xr:uid="{00000000-0005-0000-0000-0000D80D0000}"/>
    <cellStyle name="Ausgabe 5 2" xfId="3548" xr:uid="{00000000-0005-0000-0000-0000D90D0000}"/>
    <cellStyle name="Ausgabe 5 2 2" xfId="3549" xr:uid="{00000000-0005-0000-0000-0000DA0D0000}"/>
    <cellStyle name="Ausgabe 5 2 2 2" xfId="3550" xr:uid="{00000000-0005-0000-0000-0000DB0D0000}"/>
    <cellStyle name="Ausgabe 5 2 3" xfId="3551" xr:uid="{00000000-0005-0000-0000-0000DC0D0000}"/>
    <cellStyle name="Ausgabe 5 3" xfId="3552" xr:uid="{00000000-0005-0000-0000-0000DD0D0000}"/>
    <cellStyle name="Ausgabe 5 4" xfId="3553" xr:uid="{00000000-0005-0000-0000-0000DE0D0000}"/>
    <cellStyle name="Ausgabe 5 5" xfId="3554" xr:uid="{00000000-0005-0000-0000-0000DF0D0000}"/>
    <cellStyle name="Ausgabe 5 6" xfId="3555" xr:uid="{00000000-0005-0000-0000-0000E00D0000}"/>
    <cellStyle name="Ausgabe 5 6 2" xfId="3556" xr:uid="{00000000-0005-0000-0000-0000E10D0000}"/>
    <cellStyle name="Ausgabe 5 7" xfId="3557" xr:uid="{00000000-0005-0000-0000-0000E20D0000}"/>
    <cellStyle name="Ausgabe 6" xfId="3558" xr:uid="{00000000-0005-0000-0000-0000E30D0000}"/>
    <cellStyle name="Ausgabe 6 2" xfId="3559" xr:uid="{00000000-0005-0000-0000-0000E40D0000}"/>
    <cellStyle name="Ausgabe 6 2 2" xfId="3560" xr:uid="{00000000-0005-0000-0000-0000E50D0000}"/>
    <cellStyle name="Ausgabe 6 2 2 2" xfId="3561" xr:uid="{00000000-0005-0000-0000-0000E60D0000}"/>
    <cellStyle name="Ausgabe 6 2 3" xfId="3562" xr:uid="{00000000-0005-0000-0000-0000E70D0000}"/>
    <cellStyle name="Ausgabe 6 3" xfId="3563" xr:uid="{00000000-0005-0000-0000-0000E80D0000}"/>
    <cellStyle name="Ausgabe 6 4" xfId="3564" xr:uid="{00000000-0005-0000-0000-0000E90D0000}"/>
    <cellStyle name="Ausgabe 6 5" xfId="3565" xr:uid="{00000000-0005-0000-0000-0000EA0D0000}"/>
    <cellStyle name="Ausgabe 6 6" xfId="3566" xr:uid="{00000000-0005-0000-0000-0000EB0D0000}"/>
    <cellStyle name="Ausgabe 6 6 2" xfId="3567" xr:uid="{00000000-0005-0000-0000-0000EC0D0000}"/>
    <cellStyle name="Ausgabe 6 7" xfId="3568" xr:uid="{00000000-0005-0000-0000-0000ED0D0000}"/>
    <cellStyle name="Ausgabe 7" xfId="3569" xr:uid="{00000000-0005-0000-0000-0000EE0D0000}"/>
    <cellStyle name="Ausgabe 7 2" xfId="3570" xr:uid="{00000000-0005-0000-0000-0000EF0D0000}"/>
    <cellStyle name="Ausgabe 7 2 2" xfId="3571" xr:uid="{00000000-0005-0000-0000-0000F00D0000}"/>
    <cellStyle name="Ausgabe 7 2 2 2" xfId="3572" xr:uid="{00000000-0005-0000-0000-0000F10D0000}"/>
    <cellStyle name="Ausgabe 7 2 3" xfId="3573" xr:uid="{00000000-0005-0000-0000-0000F20D0000}"/>
    <cellStyle name="Ausgabe 7 3" xfId="3574" xr:uid="{00000000-0005-0000-0000-0000F30D0000}"/>
    <cellStyle name="Ausgabe 7 4" xfId="3575" xr:uid="{00000000-0005-0000-0000-0000F40D0000}"/>
    <cellStyle name="Ausgabe 7 5" xfId="3576" xr:uid="{00000000-0005-0000-0000-0000F50D0000}"/>
    <cellStyle name="Ausgabe 7 6" xfId="3577" xr:uid="{00000000-0005-0000-0000-0000F60D0000}"/>
    <cellStyle name="Ausgabe 7 6 2" xfId="3578" xr:uid="{00000000-0005-0000-0000-0000F70D0000}"/>
    <cellStyle name="Ausgabe 7 7" xfId="3579" xr:uid="{00000000-0005-0000-0000-0000F80D0000}"/>
    <cellStyle name="Ausgabe 8" xfId="3580" xr:uid="{00000000-0005-0000-0000-0000F90D0000}"/>
    <cellStyle name="Ausgabe 8 2" xfId="3581" xr:uid="{00000000-0005-0000-0000-0000FA0D0000}"/>
    <cellStyle name="Ausgabe 8 2 2" xfId="3582" xr:uid="{00000000-0005-0000-0000-0000FB0D0000}"/>
    <cellStyle name="Ausgabe 8 2 2 2" xfId="3583" xr:uid="{00000000-0005-0000-0000-0000FC0D0000}"/>
    <cellStyle name="Ausgabe 8 2 3" xfId="3584" xr:uid="{00000000-0005-0000-0000-0000FD0D0000}"/>
    <cellStyle name="Ausgabe 8 3" xfId="3585" xr:uid="{00000000-0005-0000-0000-0000FE0D0000}"/>
    <cellStyle name="Ausgabe 8 4" xfId="3586" xr:uid="{00000000-0005-0000-0000-0000FF0D0000}"/>
    <cellStyle name="Ausgabe 8 5" xfId="3587" xr:uid="{00000000-0005-0000-0000-0000000E0000}"/>
    <cellStyle name="Ausgabe 8 6" xfId="3588" xr:uid="{00000000-0005-0000-0000-0000010E0000}"/>
    <cellStyle name="Ausgabe 8 6 2" xfId="3589" xr:uid="{00000000-0005-0000-0000-0000020E0000}"/>
    <cellStyle name="Ausgabe 8 7" xfId="3590" xr:uid="{00000000-0005-0000-0000-0000030E0000}"/>
    <cellStyle name="Ausgabe 9" xfId="3591" xr:uid="{00000000-0005-0000-0000-0000040E0000}"/>
    <cellStyle name="Ausgabe 9 2" xfId="3592" xr:uid="{00000000-0005-0000-0000-0000050E0000}"/>
    <cellStyle name="Ausgabe 9 2 2" xfId="3593" xr:uid="{00000000-0005-0000-0000-0000060E0000}"/>
    <cellStyle name="Ausgabe 9 2 2 2" xfId="3594" xr:uid="{00000000-0005-0000-0000-0000070E0000}"/>
    <cellStyle name="Ausgabe 9 2 3" xfId="3595" xr:uid="{00000000-0005-0000-0000-0000080E0000}"/>
    <cellStyle name="Ausgabe 9 3" xfId="3596" xr:uid="{00000000-0005-0000-0000-0000090E0000}"/>
    <cellStyle name="Ausgabe 9 4" xfId="3597" xr:uid="{00000000-0005-0000-0000-00000A0E0000}"/>
    <cellStyle name="Ausgabe 9 5" xfId="3598" xr:uid="{00000000-0005-0000-0000-00000B0E0000}"/>
    <cellStyle name="Ausgabe 9 6" xfId="3599" xr:uid="{00000000-0005-0000-0000-00000C0E0000}"/>
    <cellStyle name="Ausgabe 9 6 2" xfId="3600" xr:uid="{00000000-0005-0000-0000-00000D0E0000}"/>
    <cellStyle name="Ausgabe 9 7" xfId="3601" xr:uid="{00000000-0005-0000-0000-00000E0E0000}"/>
    <cellStyle name="Bad 10" xfId="3602" xr:uid="{00000000-0005-0000-0000-00000F0E0000}"/>
    <cellStyle name="Bad 11" xfId="3603" xr:uid="{00000000-0005-0000-0000-0000100E0000}"/>
    <cellStyle name="Bad 12" xfId="3604" xr:uid="{00000000-0005-0000-0000-0000110E0000}"/>
    <cellStyle name="Bad 13" xfId="3605" xr:uid="{00000000-0005-0000-0000-0000120E0000}"/>
    <cellStyle name="Bad 2" xfId="3606" xr:uid="{00000000-0005-0000-0000-0000130E0000}"/>
    <cellStyle name="Bad 3" xfId="3607" xr:uid="{00000000-0005-0000-0000-0000140E0000}"/>
    <cellStyle name="Bad 4" xfId="3608" xr:uid="{00000000-0005-0000-0000-0000150E0000}"/>
    <cellStyle name="Bad 5" xfId="3609" xr:uid="{00000000-0005-0000-0000-0000160E0000}"/>
    <cellStyle name="Bad 6" xfId="3610" xr:uid="{00000000-0005-0000-0000-0000170E0000}"/>
    <cellStyle name="Bad 7" xfId="3611" xr:uid="{00000000-0005-0000-0000-0000180E0000}"/>
    <cellStyle name="Bad 8" xfId="3612" xr:uid="{00000000-0005-0000-0000-0000190E0000}"/>
    <cellStyle name="Bad 9" xfId="3613" xr:uid="{00000000-0005-0000-0000-00001A0E0000}"/>
    <cellStyle name="Berechnung 10" xfId="3614" xr:uid="{00000000-0005-0000-0000-00001B0E0000}"/>
    <cellStyle name="Berechnung 10 2" xfId="3615" xr:uid="{00000000-0005-0000-0000-00001C0E0000}"/>
    <cellStyle name="Berechnung 10 2 2" xfId="3616" xr:uid="{00000000-0005-0000-0000-00001D0E0000}"/>
    <cellStyle name="Berechnung 10 2 2 2" xfId="3617" xr:uid="{00000000-0005-0000-0000-00001E0E0000}"/>
    <cellStyle name="Berechnung 10 2 3" xfId="3618" xr:uid="{00000000-0005-0000-0000-00001F0E0000}"/>
    <cellStyle name="Berechnung 10 3" xfId="3619" xr:uid="{00000000-0005-0000-0000-0000200E0000}"/>
    <cellStyle name="Berechnung 10 4" xfId="3620" xr:uid="{00000000-0005-0000-0000-0000210E0000}"/>
    <cellStyle name="Berechnung 10 5" xfId="3621" xr:uid="{00000000-0005-0000-0000-0000220E0000}"/>
    <cellStyle name="Berechnung 10 6" xfId="3622" xr:uid="{00000000-0005-0000-0000-0000230E0000}"/>
    <cellStyle name="Berechnung 10 6 2" xfId="3623" xr:uid="{00000000-0005-0000-0000-0000240E0000}"/>
    <cellStyle name="Berechnung 10 7" xfId="3624" xr:uid="{00000000-0005-0000-0000-0000250E0000}"/>
    <cellStyle name="Berechnung 11" xfId="3625" xr:uid="{00000000-0005-0000-0000-0000260E0000}"/>
    <cellStyle name="Berechnung 11 2" xfId="3626" xr:uid="{00000000-0005-0000-0000-0000270E0000}"/>
    <cellStyle name="Berechnung 11 2 2" xfId="3627" xr:uid="{00000000-0005-0000-0000-0000280E0000}"/>
    <cellStyle name="Berechnung 11 2 2 2" xfId="3628" xr:uid="{00000000-0005-0000-0000-0000290E0000}"/>
    <cellStyle name="Berechnung 11 2 3" xfId="3629" xr:uid="{00000000-0005-0000-0000-00002A0E0000}"/>
    <cellStyle name="Berechnung 11 3" xfId="3630" xr:uid="{00000000-0005-0000-0000-00002B0E0000}"/>
    <cellStyle name="Berechnung 11 4" xfId="3631" xr:uid="{00000000-0005-0000-0000-00002C0E0000}"/>
    <cellStyle name="Berechnung 11 5" xfId="3632" xr:uid="{00000000-0005-0000-0000-00002D0E0000}"/>
    <cellStyle name="Berechnung 11 6" xfId="3633" xr:uid="{00000000-0005-0000-0000-00002E0E0000}"/>
    <cellStyle name="Berechnung 11 6 2" xfId="3634" xr:uid="{00000000-0005-0000-0000-00002F0E0000}"/>
    <cellStyle name="Berechnung 11 7" xfId="3635" xr:uid="{00000000-0005-0000-0000-0000300E0000}"/>
    <cellStyle name="Berechnung 12" xfId="3636" xr:uid="{00000000-0005-0000-0000-0000310E0000}"/>
    <cellStyle name="Berechnung 13" xfId="3637" xr:uid="{00000000-0005-0000-0000-0000320E0000}"/>
    <cellStyle name="Berechnung 14" xfId="3638" xr:uid="{00000000-0005-0000-0000-0000330E0000}"/>
    <cellStyle name="Berechnung 15" xfId="3639" xr:uid="{00000000-0005-0000-0000-0000340E0000}"/>
    <cellStyle name="Berechnung 16" xfId="3640" xr:uid="{00000000-0005-0000-0000-0000350E0000}"/>
    <cellStyle name="Berechnung 2" xfId="3641" xr:uid="{00000000-0005-0000-0000-0000360E0000}"/>
    <cellStyle name="Berechnung 2 10" xfId="3642" xr:uid="{00000000-0005-0000-0000-0000370E0000}"/>
    <cellStyle name="Berechnung 2 10 2" xfId="3643" xr:uid="{00000000-0005-0000-0000-0000380E0000}"/>
    <cellStyle name="Berechnung 2 10 2 2" xfId="3644" xr:uid="{00000000-0005-0000-0000-0000390E0000}"/>
    <cellStyle name="Berechnung 2 10 3" xfId="3645" xr:uid="{00000000-0005-0000-0000-00003A0E0000}"/>
    <cellStyle name="Berechnung 2 11" xfId="3646" xr:uid="{00000000-0005-0000-0000-00003B0E0000}"/>
    <cellStyle name="Berechnung 2 11 2" xfId="3647" xr:uid="{00000000-0005-0000-0000-00003C0E0000}"/>
    <cellStyle name="Berechnung 2 11 2 2" xfId="3648" xr:uid="{00000000-0005-0000-0000-00003D0E0000}"/>
    <cellStyle name="Berechnung 2 11 3" xfId="3649" xr:uid="{00000000-0005-0000-0000-00003E0E0000}"/>
    <cellStyle name="Berechnung 2 12" xfId="3650" xr:uid="{00000000-0005-0000-0000-00003F0E0000}"/>
    <cellStyle name="Berechnung 2 12 2" xfId="3651" xr:uid="{00000000-0005-0000-0000-0000400E0000}"/>
    <cellStyle name="Berechnung 2 12 2 2" xfId="3652" xr:uid="{00000000-0005-0000-0000-0000410E0000}"/>
    <cellStyle name="Berechnung 2 12 3" xfId="3653" xr:uid="{00000000-0005-0000-0000-0000420E0000}"/>
    <cellStyle name="Berechnung 2 13" xfId="3654" xr:uid="{00000000-0005-0000-0000-0000430E0000}"/>
    <cellStyle name="Berechnung 2 13 2" xfId="3655" xr:uid="{00000000-0005-0000-0000-0000440E0000}"/>
    <cellStyle name="Berechnung 2 13 2 2" xfId="3656" xr:uid="{00000000-0005-0000-0000-0000450E0000}"/>
    <cellStyle name="Berechnung 2 13 3" xfId="3657" xr:uid="{00000000-0005-0000-0000-0000460E0000}"/>
    <cellStyle name="Berechnung 2 14" xfId="3658" xr:uid="{00000000-0005-0000-0000-0000470E0000}"/>
    <cellStyle name="Berechnung 2 14 2" xfId="3659" xr:uid="{00000000-0005-0000-0000-0000480E0000}"/>
    <cellStyle name="Berechnung 2 14 2 2" xfId="3660" xr:uid="{00000000-0005-0000-0000-0000490E0000}"/>
    <cellStyle name="Berechnung 2 14 3" xfId="3661" xr:uid="{00000000-0005-0000-0000-00004A0E0000}"/>
    <cellStyle name="Berechnung 2 15" xfId="3662" xr:uid="{00000000-0005-0000-0000-00004B0E0000}"/>
    <cellStyle name="Berechnung 2 15 2" xfId="3663" xr:uid="{00000000-0005-0000-0000-00004C0E0000}"/>
    <cellStyle name="Berechnung 2 15 2 2" xfId="3664" xr:uid="{00000000-0005-0000-0000-00004D0E0000}"/>
    <cellStyle name="Berechnung 2 15 3" xfId="3665" xr:uid="{00000000-0005-0000-0000-00004E0E0000}"/>
    <cellStyle name="Berechnung 2 16" xfId="3666" xr:uid="{00000000-0005-0000-0000-00004F0E0000}"/>
    <cellStyle name="Berechnung 2 16 2" xfId="3667" xr:uid="{00000000-0005-0000-0000-0000500E0000}"/>
    <cellStyle name="Berechnung 2 16 2 2" xfId="3668" xr:uid="{00000000-0005-0000-0000-0000510E0000}"/>
    <cellStyle name="Berechnung 2 16 3" xfId="3669" xr:uid="{00000000-0005-0000-0000-0000520E0000}"/>
    <cellStyle name="Berechnung 2 17" xfId="3670" xr:uid="{00000000-0005-0000-0000-0000530E0000}"/>
    <cellStyle name="Berechnung 2 17 2" xfId="3671" xr:uid="{00000000-0005-0000-0000-0000540E0000}"/>
    <cellStyle name="Berechnung 2 17 2 2" xfId="3672" xr:uid="{00000000-0005-0000-0000-0000550E0000}"/>
    <cellStyle name="Berechnung 2 17 3" xfId="3673" xr:uid="{00000000-0005-0000-0000-0000560E0000}"/>
    <cellStyle name="Berechnung 2 18" xfId="3674" xr:uid="{00000000-0005-0000-0000-0000570E0000}"/>
    <cellStyle name="Berechnung 2 18 2" xfId="3675" xr:uid="{00000000-0005-0000-0000-0000580E0000}"/>
    <cellStyle name="Berechnung 2 18 2 2" xfId="3676" xr:uid="{00000000-0005-0000-0000-0000590E0000}"/>
    <cellStyle name="Berechnung 2 18 3" xfId="3677" xr:uid="{00000000-0005-0000-0000-00005A0E0000}"/>
    <cellStyle name="Berechnung 2 19" xfId="3678" xr:uid="{00000000-0005-0000-0000-00005B0E0000}"/>
    <cellStyle name="Berechnung 2 19 2" xfId="3679" xr:uid="{00000000-0005-0000-0000-00005C0E0000}"/>
    <cellStyle name="Berechnung 2 19 2 2" xfId="3680" xr:uid="{00000000-0005-0000-0000-00005D0E0000}"/>
    <cellStyle name="Berechnung 2 19 3" xfId="3681" xr:uid="{00000000-0005-0000-0000-00005E0E0000}"/>
    <cellStyle name="Berechnung 2 2" xfId="3682" xr:uid="{00000000-0005-0000-0000-00005F0E0000}"/>
    <cellStyle name="Berechnung 2 2 2" xfId="3683" xr:uid="{00000000-0005-0000-0000-0000600E0000}"/>
    <cellStyle name="Berechnung 2 2 2 2" xfId="3684" xr:uid="{00000000-0005-0000-0000-0000610E0000}"/>
    <cellStyle name="Berechnung 2 2 3" xfId="3685" xr:uid="{00000000-0005-0000-0000-0000620E0000}"/>
    <cellStyle name="Berechnung 2 20" xfId="3686" xr:uid="{00000000-0005-0000-0000-0000630E0000}"/>
    <cellStyle name="Berechnung 2 20 2" xfId="3687" xr:uid="{00000000-0005-0000-0000-0000640E0000}"/>
    <cellStyle name="Berechnung 2 20 2 2" xfId="3688" xr:uid="{00000000-0005-0000-0000-0000650E0000}"/>
    <cellStyle name="Berechnung 2 20 3" xfId="3689" xr:uid="{00000000-0005-0000-0000-0000660E0000}"/>
    <cellStyle name="Berechnung 2 21" xfId="3690" xr:uid="{00000000-0005-0000-0000-0000670E0000}"/>
    <cellStyle name="Berechnung 2 21 2" xfId="3691" xr:uid="{00000000-0005-0000-0000-0000680E0000}"/>
    <cellStyle name="Berechnung 2 21 2 2" xfId="3692" xr:uid="{00000000-0005-0000-0000-0000690E0000}"/>
    <cellStyle name="Berechnung 2 21 3" xfId="3693" xr:uid="{00000000-0005-0000-0000-00006A0E0000}"/>
    <cellStyle name="Berechnung 2 22" xfId="3694" xr:uid="{00000000-0005-0000-0000-00006B0E0000}"/>
    <cellStyle name="Berechnung 2 22 2" xfId="3695" xr:uid="{00000000-0005-0000-0000-00006C0E0000}"/>
    <cellStyle name="Berechnung 2 22 2 2" xfId="3696" xr:uid="{00000000-0005-0000-0000-00006D0E0000}"/>
    <cellStyle name="Berechnung 2 22 3" xfId="3697" xr:uid="{00000000-0005-0000-0000-00006E0E0000}"/>
    <cellStyle name="Berechnung 2 23" xfId="3698" xr:uid="{00000000-0005-0000-0000-00006F0E0000}"/>
    <cellStyle name="Berechnung 2 23 2" xfId="3699" xr:uid="{00000000-0005-0000-0000-0000700E0000}"/>
    <cellStyle name="Berechnung 2 23 2 2" xfId="3700" xr:uid="{00000000-0005-0000-0000-0000710E0000}"/>
    <cellStyle name="Berechnung 2 23 3" xfId="3701" xr:uid="{00000000-0005-0000-0000-0000720E0000}"/>
    <cellStyle name="Berechnung 2 24" xfId="3702" xr:uid="{00000000-0005-0000-0000-0000730E0000}"/>
    <cellStyle name="Berechnung 2 24 2" xfId="3703" xr:uid="{00000000-0005-0000-0000-0000740E0000}"/>
    <cellStyle name="Berechnung 2 24 2 2" xfId="3704" xr:uid="{00000000-0005-0000-0000-0000750E0000}"/>
    <cellStyle name="Berechnung 2 24 3" xfId="3705" xr:uid="{00000000-0005-0000-0000-0000760E0000}"/>
    <cellStyle name="Berechnung 2 25" xfId="3706" xr:uid="{00000000-0005-0000-0000-0000770E0000}"/>
    <cellStyle name="Berechnung 2 25 2" xfId="3707" xr:uid="{00000000-0005-0000-0000-0000780E0000}"/>
    <cellStyle name="Berechnung 2 25 2 2" xfId="3708" xr:uid="{00000000-0005-0000-0000-0000790E0000}"/>
    <cellStyle name="Berechnung 2 25 3" xfId="3709" xr:uid="{00000000-0005-0000-0000-00007A0E0000}"/>
    <cellStyle name="Berechnung 2 26" xfId="3710" xr:uid="{00000000-0005-0000-0000-00007B0E0000}"/>
    <cellStyle name="Berechnung 2 26 2" xfId="3711" xr:uid="{00000000-0005-0000-0000-00007C0E0000}"/>
    <cellStyle name="Berechnung 2 26 2 2" xfId="3712" xr:uid="{00000000-0005-0000-0000-00007D0E0000}"/>
    <cellStyle name="Berechnung 2 26 3" xfId="3713" xr:uid="{00000000-0005-0000-0000-00007E0E0000}"/>
    <cellStyle name="Berechnung 2 27" xfId="3714" xr:uid="{00000000-0005-0000-0000-00007F0E0000}"/>
    <cellStyle name="Berechnung 2 27 2" xfId="3715" xr:uid="{00000000-0005-0000-0000-0000800E0000}"/>
    <cellStyle name="Berechnung 2 27 2 2" xfId="3716" xr:uid="{00000000-0005-0000-0000-0000810E0000}"/>
    <cellStyle name="Berechnung 2 27 3" xfId="3717" xr:uid="{00000000-0005-0000-0000-0000820E0000}"/>
    <cellStyle name="Berechnung 2 28" xfId="3718" xr:uid="{00000000-0005-0000-0000-0000830E0000}"/>
    <cellStyle name="Berechnung 2 28 2" xfId="3719" xr:uid="{00000000-0005-0000-0000-0000840E0000}"/>
    <cellStyle name="Berechnung 2 28 2 2" xfId="3720" xr:uid="{00000000-0005-0000-0000-0000850E0000}"/>
    <cellStyle name="Berechnung 2 28 3" xfId="3721" xr:uid="{00000000-0005-0000-0000-0000860E0000}"/>
    <cellStyle name="Berechnung 2 29" xfId="3722" xr:uid="{00000000-0005-0000-0000-0000870E0000}"/>
    <cellStyle name="Berechnung 2 29 2" xfId="3723" xr:uid="{00000000-0005-0000-0000-0000880E0000}"/>
    <cellStyle name="Berechnung 2 29 2 2" xfId="3724" xr:uid="{00000000-0005-0000-0000-0000890E0000}"/>
    <cellStyle name="Berechnung 2 29 3" xfId="3725" xr:uid="{00000000-0005-0000-0000-00008A0E0000}"/>
    <cellStyle name="Berechnung 2 3" xfId="3726" xr:uid="{00000000-0005-0000-0000-00008B0E0000}"/>
    <cellStyle name="Berechnung 2 3 2" xfId="3727" xr:uid="{00000000-0005-0000-0000-00008C0E0000}"/>
    <cellStyle name="Berechnung 2 3 2 2" xfId="3728" xr:uid="{00000000-0005-0000-0000-00008D0E0000}"/>
    <cellStyle name="Berechnung 2 3 3" xfId="3729" xr:uid="{00000000-0005-0000-0000-00008E0E0000}"/>
    <cellStyle name="Berechnung 2 30" xfId="3730" xr:uid="{00000000-0005-0000-0000-00008F0E0000}"/>
    <cellStyle name="Berechnung 2 30 2" xfId="3731" xr:uid="{00000000-0005-0000-0000-0000900E0000}"/>
    <cellStyle name="Berechnung 2 30 2 2" xfId="3732" xr:uid="{00000000-0005-0000-0000-0000910E0000}"/>
    <cellStyle name="Berechnung 2 30 3" xfId="3733" xr:uid="{00000000-0005-0000-0000-0000920E0000}"/>
    <cellStyle name="Berechnung 2 31" xfId="3734" xr:uid="{00000000-0005-0000-0000-0000930E0000}"/>
    <cellStyle name="Berechnung 2 31 2" xfId="3735" xr:uid="{00000000-0005-0000-0000-0000940E0000}"/>
    <cellStyle name="Berechnung 2 31 2 2" xfId="3736" xr:uid="{00000000-0005-0000-0000-0000950E0000}"/>
    <cellStyle name="Berechnung 2 31 3" xfId="3737" xr:uid="{00000000-0005-0000-0000-0000960E0000}"/>
    <cellStyle name="Berechnung 2 32" xfId="3738" xr:uid="{00000000-0005-0000-0000-0000970E0000}"/>
    <cellStyle name="Berechnung 2 32 2" xfId="3739" xr:uid="{00000000-0005-0000-0000-0000980E0000}"/>
    <cellStyle name="Berechnung 2 32 2 2" xfId="3740" xr:uid="{00000000-0005-0000-0000-0000990E0000}"/>
    <cellStyle name="Berechnung 2 32 3" xfId="3741" xr:uid="{00000000-0005-0000-0000-00009A0E0000}"/>
    <cellStyle name="Berechnung 2 33" xfId="3742" xr:uid="{00000000-0005-0000-0000-00009B0E0000}"/>
    <cellStyle name="Berechnung 2 33 2" xfId="3743" xr:uid="{00000000-0005-0000-0000-00009C0E0000}"/>
    <cellStyle name="Berechnung 2 33 2 2" xfId="3744" xr:uid="{00000000-0005-0000-0000-00009D0E0000}"/>
    <cellStyle name="Berechnung 2 33 3" xfId="3745" xr:uid="{00000000-0005-0000-0000-00009E0E0000}"/>
    <cellStyle name="Berechnung 2 34" xfId="3746" xr:uid="{00000000-0005-0000-0000-00009F0E0000}"/>
    <cellStyle name="Berechnung 2 34 2" xfId="3747" xr:uid="{00000000-0005-0000-0000-0000A00E0000}"/>
    <cellStyle name="Berechnung 2 34 2 2" xfId="3748" xr:uid="{00000000-0005-0000-0000-0000A10E0000}"/>
    <cellStyle name="Berechnung 2 34 3" xfId="3749" xr:uid="{00000000-0005-0000-0000-0000A20E0000}"/>
    <cellStyle name="Berechnung 2 35" xfId="3750" xr:uid="{00000000-0005-0000-0000-0000A30E0000}"/>
    <cellStyle name="Berechnung 2 35 2" xfId="3751" xr:uid="{00000000-0005-0000-0000-0000A40E0000}"/>
    <cellStyle name="Berechnung 2 35 2 2" xfId="3752" xr:uid="{00000000-0005-0000-0000-0000A50E0000}"/>
    <cellStyle name="Berechnung 2 35 3" xfId="3753" xr:uid="{00000000-0005-0000-0000-0000A60E0000}"/>
    <cellStyle name="Berechnung 2 36" xfId="3754" xr:uid="{00000000-0005-0000-0000-0000A70E0000}"/>
    <cellStyle name="Berechnung 2 36 2" xfId="3755" xr:uid="{00000000-0005-0000-0000-0000A80E0000}"/>
    <cellStyle name="Berechnung 2 36 2 2" xfId="3756" xr:uid="{00000000-0005-0000-0000-0000A90E0000}"/>
    <cellStyle name="Berechnung 2 36 3" xfId="3757" xr:uid="{00000000-0005-0000-0000-0000AA0E0000}"/>
    <cellStyle name="Berechnung 2 37" xfId="3758" xr:uid="{00000000-0005-0000-0000-0000AB0E0000}"/>
    <cellStyle name="Berechnung 2 37 2" xfId="3759" xr:uid="{00000000-0005-0000-0000-0000AC0E0000}"/>
    <cellStyle name="Berechnung 2 38" xfId="3760" xr:uid="{00000000-0005-0000-0000-0000AD0E0000}"/>
    <cellStyle name="Berechnung 2 4" xfId="3761" xr:uid="{00000000-0005-0000-0000-0000AE0E0000}"/>
    <cellStyle name="Berechnung 2 4 2" xfId="3762" xr:uid="{00000000-0005-0000-0000-0000AF0E0000}"/>
    <cellStyle name="Berechnung 2 4 2 2" xfId="3763" xr:uid="{00000000-0005-0000-0000-0000B00E0000}"/>
    <cellStyle name="Berechnung 2 4 3" xfId="3764" xr:uid="{00000000-0005-0000-0000-0000B10E0000}"/>
    <cellStyle name="Berechnung 2 5" xfId="3765" xr:uid="{00000000-0005-0000-0000-0000B20E0000}"/>
    <cellStyle name="Berechnung 2 5 2" xfId="3766" xr:uid="{00000000-0005-0000-0000-0000B30E0000}"/>
    <cellStyle name="Berechnung 2 5 2 2" xfId="3767" xr:uid="{00000000-0005-0000-0000-0000B40E0000}"/>
    <cellStyle name="Berechnung 2 5 3" xfId="3768" xr:uid="{00000000-0005-0000-0000-0000B50E0000}"/>
    <cellStyle name="Berechnung 2 6" xfId="3769" xr:uid="{00000000-0005-0000-0000-0000B60E0000}"/>
    <cellStyle name="Berechnung 2 6 2" xfId="3770" xr:uid="{00000000-0005-0000-0000-0000B70E0000}"/>
    <cellStyle name="Berechnung 2 6 2 2" xfId="3771" xr:uid="{00000000-0005-0000-0000-0000B80E0000}"/>
    <cellStyle name="Berechnung 2 6 3" xfId="3772" xr:uid="{00000000-0005-0000-0000-0000B90E0000}"/>
    <cellStyle name="Berechnung 2 7" xfId="3773" xr:uid="{00000000-0005-0000-0000-0000BA0E0000}"/>
    <cellStyle name="Berechnung 2 7 2" xfId="3774" xr:uid="{00000000-0005-0000-0000-0000BB0E0000}"/>
    <cellStyle name="Berechnung 2 7 2 2" xfId="3775" xr:uid="{00000000-0005-0000-0000-0000BC0E0000}"/>
    <cellStyle name="Berechnung 2 7 3" xfId="3776" xr:uid="{00000000-0005-0000-0000-0000BD0E0000}"/>
    <cellStyle name="Berechnung 2 8" xfId="3777" xr:uid="{00000000-0005-0000-0000-0000BE0E0000}"/>
    <cellStyle name="Berechnung 2 8 2" xfId="3778" xr:uid="{00000000-0005-0000-0000-0000BF0E0000}"/>
    <cellStyle name="Berechnung 2 8 2 2" xfId="3779" xr:uid="{00000000-0005-0000-0000-0000C00E0000}"/>
    <cellStyle name="Berechnung 2 8 3" xfId="3780" xr:uid="{00000000-0005-0000-0000-0000C10E0000}"/>
    <cellStyle name="Berechnung 2 9" xfId="3781" xr:uid="{00000000-0005-0000-0000-0000C20E0000}"/>
    <cellStyle name="Berechnung 2 9 2" xfId="3782" xr:uid="{00000000-0005-0000-0000-0000C30E0000}"/>
    <cellStyle name="Berechnung 2 9 2 2" xfId="3783" xr:uid="{00000000-0005-0000-0000-0000C40E0000}"/>
    <cellStyle name="Berechnung 2 9 3" xfId="3784" xr:uid="{00000000-0005-0000-0000-0000C50E0000}"/>
    <cellStyle name="Berechnung 3" xfId="3785" xr:uid="{00000000-0005-0000-0000-0000C60E0000}"/>
    <cellStyle name="Berechnung 3 10" xfId="3786" xr:uid="{00000000-0005-0000-0000-0000C70E0000}"/>
    <cellStyle name="Berechnung 3 11" xfId="3787" xr:uid="{00000000-0005-0000-0000-0000C80E0000}"/>
    <cellStyle name="Berechnung 3 12" xfId="3788" xr:uid="{00000000-0005-0000-0000-0000C90E0000}"/>
    <cellStyle name="Berechnung 3 13" xfId="3789" xr:uid="{00000000-0005-0000-0000-0000CA0E0000}"/>
    <cellStyle name="Berechnung 3 14" xfId="3790" xr:uid="{00000000-0005-0000-0000-0000CB0E0000}"/>
    <cellStyle name="Berechnung 3 15" xfId="3791" xr:uid="{00000000-0005-0000-0000-0000CC0E0000}"/>
    <cellStyle name="Berechnung 3 16" xfId="3792" xr:uid="{00000000-0005-0000-0000-0000CD0E0000}"/>
    <cellStyle name="Berechnung 3 17" xfId="3793" xr:uid="{00000000-0005-0000-0000-0000CE0E0000}"/>
    <cellStyle name="Berechnung 3 18" xfId="3794" xr:uid="{00000000-0005-0000-0000-0000CF0E0000}"/>
    <cellStyle name="Berechnung 3 19" xfId="3795" xr:uid="{00000000-0005-0000-0000-0000D00E0000}"/>
    <cellStyle name="Berechnung 3 2" xfId="3796" xr:uid="{00000000-0005-0000-0000-0000D10E0000}"/>
    <cellStyle name="Berechnung 3 2 2" xfId="3797" xr:uid="{00000000-0005-0000-0000-0000D20E0000}"/>
    <cellStyle name="Berechnung 3 2 2 2" xfId="3798" xr:uid="{00000000-0005-0000-0000-0000D30E0000}"/>
    <cellStyle name="Berechnung 3 2 3" xfId="3799" xr:uid="{00000000-0005-0000-0000-0000D40E0000}"/>
    <cellStyle name="Berechnung 3 20" xfId="3800" xr:uid="{00000000-0005-0000-0000-0000D50E0000}"/>
    <cellStyle name="Berechnung 3 21" xfId="3801" xr:uid="{00000000-0005-0000-0000-0000D60E0000}"/>
    <cellStyle name="Berechnung 3 22" xfId="3802" xr:uid="{00000000-0005-0000-0000-0000D70E0000}"/>
    <cellStyle name="Berechnung 3 23" xfId="3803" xr:uid="{00000000-0005-0000-0000-0000D80E0000}"/>
    <cellStyle name="Berechnung 3 24" xfId="3804" xr:uid="{00000000-0005-0000-0000-0000D90E0000}"/>
    <cellStyle name="Berechnung 3 25" xfId="3805" xr:uid="{00000000-0005-0000-0000-0000DA0E0000}"/>
    <cellStyle name="Berechnung 3 26" xfId="3806" xr:uid="{00000000-0005-0000-0000-0000DB0E0000}"/>
    <cellStyle name="Berechnung 3 27" xfId="3807" xr:uid="{00000000-0005-0000-0000-0000DC0E0000}"/>
    <cellStyle name="Berechnung 3 28" xfId="3808" xr:uid="{00000000-0005-0000-0000-0000DD0E0000}"/>
    <cellStyle name="Berechnung 3 29" xfId="3809" xr:uid="{00000000-0005-0000-0000-0000DE0E0000}"/>
    <cellStyle name="Berechnung 3 3" xfId="3810" xr:uid="{00000000-0005-0000-0000-0000DF0E0000}"/>
    <cellStyle name="Berechnung 3 3 2" xfId="3811" xr:uid="{00000000-0005-0000-0000-0000E00E0000}"/>
    <cellStyle name="Berechnung 3 3 2 2" xfId="3812" xr:uid="{00000000-0005-0000-0000-0000E10E0000}"/>
    <cellStyle name="Berechnung 3 3 3" xfId="3813" xr:uid="{00000000-0005-0000-0000-0000E20E0000}"/>
    <cellStyle name="Berechnung 3 30" xfId="3814" xr:uid="{00000000-0005-0000-0000-0000E30E0000}"/>
    <cellStyle name="Berechnung 3 30 2" xfId="3815" xr:uid="{00000000-0005-0000-0000-0000E40E0000}"/>
    <cellStyle name="Berechnung 3 31" xfId="3816" xr:uid="{00000000-0005-0000-0000-0000E50E0000}"/>
    <cellStyle name="Berechnung 3 4" xfId="3817" xr:uid="{00000000-0005-0000-0000-0000E60E0000}"/>
    <cellStyle name="Berechnung 3 4 2" xfId="3818" xr:uid="{00000000-0005-0000-0000-0000E70E0000}"/>
    <cellStyle name="Berechnung 3 4 2 2" xfId="3819" xr:uid="{00000000-0005-0000-0000-0000E80E0000}"/>
    <cellStyle name="Berechnung 3 4 3" xfId="3820" xr:uid="{00000000-0005-0000-0000-0000E90E0000}"/>
    <cellStyle name="Berechnung 3 5" xfId="3821" xr:uid="{00000000-0005-0000-0000-0000EA0E0000}"/>
    <cellStyle name="Berechnung 3 5 2" xfId="3822" xr:uid="{00000000-0005-0000-0000-0000EB0E0000}"/>
    <cellStyle name="Berechnung 3 5 2 2" xfId="3823" xr:uid="{00000000-0005-0000-0000-0000EC0E0000}"/>
    <cellStyle name="Berechnung 3 5 3" xfId="3824" xr:uid="{00000000-0005-0000-0000-0000ED0E0000}"/>
    <cellStyle name="Berechnung 3 6" xfId="3825" xr:uid="{00000000-0005-0000-0000-0000EE0E0000}"/>
    <cellStyle name="Berechnung 3 6 2" xfId="3826" xr:uid="{00000000-0005-0000-0000-0000EF0E0000}"/>
    <cellStyle name="Berechnung 3 6 2 2" xfId="3827" xr:uid="{00000000-0005-0000-0000-0000F00E0000}"/>
    <cellStyle name="Berechnung 3 6 3" xfId="3828" xr:uid="{00000000-0005-0000-0000-0000F10E0000}"/>
    <cellStyle name="Berechnung 3 7" xfId="3829" xr:uid="{00000000-0005-0000-0000-0000F20E0000}"/>
    <cellStyle name="Berechnung 3 7 2" xfId="3830" xr:uid="{00000000-0005-0000-0000-0000F30E0000}"/>
    <cellStyle name="Berechnung 3 7 2 2" xfId="3831" xr:uid="{00000000-0005-0000-0000-0000F40E0000}"/>
    <cellStyle name="Berechnung 3 7 3" xfId="3832" xr:uid="{00000000-0005-0000-0000-0000F50E0000}"/>
    <cellStyle name="Berechnung 3 8" xfId="3833" xr:uid="{00000000-0005-0000-0000-0000F60E0000}"/>
    <cellStyle name="Berechnung 3 8 2" xfId="3834" xr:uid="{00000000-0005-0000-0000-0000F70E0000}"/>
    <cellStyle name="Berechnung 3 8 2 2" xfId="3835" xr:uid="{00000000-0005-0000-0000-0000F80E0000}"/>
    <cellStyle name="Berechnung 3 8 3" xfId="3836" xr:uid="{00000000-0005-0000-0000-0000F90E0000}"/>
    <cellStyle name="Berechnung 3 9" xfId="3837" xr:uid="{00000000-0005-0000-0000-0000FA0E0000}"/>
    <cellStyle name="Berechnung 4" xfId="3838" xr:uid="{00000000-0005-0000-0000-0000FB0E0000}"/>
    <cellStyle name="Berechnung 4 10" xfId="3839" xr:uid="{00000000-0005-0000-0000-0000FC0E0000}"/>
    <cellStyle name="Berechnung 4 11" xfId="3840" xr:uid="{00000000-0005-0000-0000-0000FD0E0000}"/>
    <cellStyle name="Berechnung 4 12" xfId="3841" xr:uid="{00000000-0005-0000-0000-0000FE0E0000}"/>
    <cellStyle name="Berechnung 4 12 2" xfId="3842" xr:uid="{00000000-0005-0000-0000-0000FF0E0000}"/>
    <cellStyle name="Berechnung 4 13" xfId="3843" xr:uid="{00000000-0005-0000-0000-0000000F0000}"/>
    <cellStyle name="Berechnung 4 2" xfId="3844" xr:uid="{00000000-0005-0000-0000-0000010F0000}"/>
    <cellStyle name="Berechnung 4 2 2" xfId="3845" xr:uid="{00000000-0005-0000-0000-0000020F0000}"/>
    <cellStyle name="Berechnung 4 2 2 2" xfId="3846" xr:uid="{00000000-0005-0000-0000-0000030F0000}"/>
    <cellStyle name="Berechnung 4 2 3" xfId="3847" xr:uid="{00000000-0005-0000-0000-0000040F0000}"/>
    <cellStyle name="Berechnung 4 3" xfId="3848" xr:uid="{00000000-0005-0000-0000-0000050F0000}"/>
    <cellStyle name="Berechnung 4 3 2" xfId="3849" xr:uid="{00000000-0005-0000-0000-0000060F0000}"/>
    <cellStyle name="Berechnung 4 3 2 2" xfId="3850" xr:uid="{00000000-0005-0000-0000-0000070F0000}"/>
    <cellStyle name="Berechnung 4 3 3" xfId="3851" xr:uid="{00000000-0005-0000-0000-0000080F0000}"/>
    <cellStyle name="Berechnung 4 4" xfId="3852" xr:uid="{00000000-0005-0000-0000-0000090F0000}"/>
    <cellStyle name="Berechnung 4 4 2" xfId="3853" xr:uid="{00000000-0005-0000-0000-00000A0F0000}"/>
    <cellStyle name="Berechnung 4 4 2 2" xfId="3854" xr:uid="{00000000-0005-0000-0000-00000B0F0000}"/>
    <cellStyle name="Berechnung 4 4 3" xfId="3855" xr:uid="{00000000-0005-0000-0000-00000C0F0000}"/>
    <cellStyle name="Berechnung 4 5" xfId="3856" xr:uid="{00000000-0005-0000-0000-00000D0F0000}"/>
    <cellStyle name="Berechnung 4 5 2" xfId="3857" xr:uid="{00000000-0005-0000-0000-00000E0F0000}"/>
    <cellStyle name="Berechnung 4 5 2 2" xfId="3858" xr:uid="{00000000-0005-0000-0000-00000F0F0000}"/>
    <cellStyle name="Berechnung 4 5 3" xfId="3859" xr:uid="{00000000-0005-0000-0000-0000100F0000}"/>
    <cellStyle name="Berechnung 4 6" xfId="3860" xr:uid="{00000000-0005-0000-0000-0000110F0000}"/>
    <cellStyle name="Berechnung 4 6 2" xfId="3861" xr:uid="{00000000-0005-0000-0000-0000120F0000}"/>
    <cellStyle name="Berechnung 4 6 2 2" xfId="3862" xr:uid="{00000000-0005-0000-0000-0000130F0000}"/>
    <cellStyle name="Berechnung 4 6 3" xfId="3863" xr:uid="{00000000-0005-0000-0000-0000140F0000}"/>
    <cellStyle name="Berechnung 4 7" xfId="3864" xr:uid="{00000000-0005-0000-0000-0000150F0000}"/>
    <cellStyle name="Berechnung 4 7 2" xfId="3865" xr:uid="{00000000-0005-0000-0000-0000160F0000}"/>
    <cellStyle name="Berechnung 4 7 2 2" xfId="3866" xr:uid="{00000000-0005-0000-0000-0000170F0000}"/>
    <cellStyle name="Berechnung 4 7 3" xfId="3867" xr:uid="{00000000-0005-0000-0000-0000180F0000}"/>
    <cellStyle name="Berechnung 4 8" xfId="3868" xr:uid="{00000000-0005-0000-0000-0000190F0000}"/>
    <cellStyle name="Berechnung 4 8 2" xfId="3869" xr:uid="{00000000-0005-0000-0000-00001A0F0000}"/>
    <cellStyle name="Berechnung 4 8 2 2" xfId="3870" xr:uid="{00000000-0005-0000-0000-00001B0F0000}"/>
    <cellStyle name="Berechnung 4 8 3" xfId="3871" xr:uid="{00000000-0005-0000-0000-00001C0F0000}"/>
    <cellStyle name="Berechnung 4 9" xfId="3872" xr:uid="{00000000-0005-0000-0000-00001D0F0000}"/>
    <cellStyle name="Berechnung 5" xfId="3873" xr:uid="{00000000-0005-0000-0000-00001E0F0000}"/>
    <cellStyle name="Berechnung 5 2" xfId="3874" xr:uid="{00000000-0005-0000-0000-00001F0F0000}"/>
    <cellStyle name="Berechnung 5 2 2" xfId="3875" xr:uid="{00000000-0005-0000-0000-0000200F0000}"/>
    <cellStyle name="Berechnung 5 2 2 2" xfId="3876" xr:uid="{00000000-0005-0000-0000-0000210F0000}"/>
    <cellStyle name="Berechnung 5 2 3" xfId="3877" xr:uid="{00000000-0005-0000-0000-0000220F0000}"/>
    <cellStyle name="Berechnung 5 3" xfId="3878" xr:uid="{00000000-0005-0000-0000-0000230F0000}"/>
    <cellStyle name="Berechnung 5 4" xfId="3879" xr:uid="{00000000-0005-0000-0000-0000240F0000}"/>
    <cellStyle name="Berechnung 5 5" xfId="3880" xr:uid="{00000000-0005-0000-0000-0000250F0000}"/>
    <cellStyle name="Berechnung 5 6" xfId="3881" xr:uid="{00000000-0005-0000-0000-0000260F0000}"/>
    <cellStyle name="Berechnung 5 6 2" xfId="3882" xr:uid="{00000000-0005-0000-0000-0000270F0000}"/>
    <cellStyle name="Berechnung 5 7" xfId="3883" xr:uid="{00000000-0005-0000-0000-0000280F0000}"/>
    <cellStyle name="Berechnung 6" xfId="3884" xr:uid="{00000000-0005-0000-0000-0000290F0000}"/>
    <cellStyle name="Berechnung 6 2" xfId="3885" xr:uid="{00000000-0005-0000-0000-00002A0F0000}"/>
    <cellStyle name="Berechnung 6 2 2" xfId="3886" xr:uid="{00000000-0005-0000-0000-00002B0F0000}"/>
    <cellStyle name="Berechnung 6 2 2 2" xfId="3887" xr:uid="{00000000-0005-0000-0000-00002C0F0000}"/>
    <cellStyle name="Berechnung 6 2 3" xfId="3888" xr:uid="{00000000-0005-0000-0000-00002D0F0000}"/>
    <cellStyle name="Berechnung 6 3" xfId="3889" xr:uid="{00000000-0005-0000-0000-00002E0F0000}"/>
    <cellStyle name="Berechnung 6 4" xfId="3890" xr:uid="{00000000-0005-0000-0000-00002F0F0000}"/>
    <cellStyle name="Berechnung 6 5" xfId="3891" xr:uid="{00000000-0005-0000-0000-0000300F0000}"/>
    <cellStyle name="Berechnung 6 6" xfId="3892" xr:uid="{00000000-0005-0000-0000-0000310F0000}"/>
    <cellStyle name="Berechnung 6 6 2" xfId="3893" xr:uid="{00000000-0005-0000-0000-0000320F0000}"/>
    <cellStyle name="Berechnung 6 7" xfId="3894" xr:uid="{00000000-0005-0000-0000-0000330F0000}"/>
    <cellStyle name="Berechnung 7" xfId="3895" xr:uid="{00000000-0005-0000-0000-0000340F0000}"/>
    <cellStyle name="Berechnung 7 2" xfId="3896" xr:uid="{00000000-0005-0000-0000-0000350F0000}"/>
    <cellStyle name="Berechnung 7 2 2" xfId="3897" xr:uid="{00000000-0005-0000-0000-0000360F0000}"/>
    <cellStyle name="Berechnung 7 2 2 2" xfId="3898" xr:uid="{00000000-0005-0000-0000-0000370F0000}"/>
    <cellStyle name="Berechnung 7 2 3" xfId="3899" xr:uid="{00000000-0005-0000-0000-0000380F0000}"/>
    <cellStyle name="Berechnung 7 3" xfId="3900" xr:uid="{00000000-0005-0000-0000-0000390F0000}"/>
    <cellStyle name="Berechnung 7 4" xfId="3901" xr:uid="{00000000-0005-0000-0000-00003A0F0000}"/>
    <cellStyle name="Berechnung 7 5" xfId="3902" xr:uid="{00000000-0005-0000-0000-00003B0F0000}"/>
    <cellStyle name="Berechnung 7 6" xfId="3903" xr:uid="{00000000-0005-0000-0000-00003C0F0000}"/>
    <cellStyle name="Berechnung 7 6 2" xfId="3904" xr:uid="{00000000-0005-0000-0000-00003D0F0000}"/>
    <cellStyle name="Berechnung 7 7" xfId="3905" xr:uid="{00000000-0005-0000-0000-00003E0F0000}"/>
    <cellStyle name="Berechnung 8" xfId="3906" xr:uid="{00000000-0005-0000-0000-00003F0F0000}"/>
    <cellStyle name="Berechnung 8 2" xfId="3907" xr:uid="{00000000-0005-0000-0000-0000400F0000}"/>
    <cellStyle name="Berechnung 8 2 2" xfId="3908" xr:uid="{00000000-0005-0000-0000-0000410F0000}"/>
    <cellStyle name="Berechnung 8 2 2 2" xfId="3909" xr:uid="{00000000-0005-0000-0000-0000420F0000}"/>
    <cellStyle name="Berechnung 8 2 3" xfId="3910" xr:uid="{00000000-0005-0000-0000-0000430F0000}"/>
    <cellStyle name="Berechnung 8 3" xfId="3911" xr:uid="{00000000-0005-0000-0000-0000440F0000}"/>
    <cellStyle name="Berechnung 8 4" xfId="3912" xr:uid="{00000000-0005-0000-0000-0000450F0000}"/>
    <cellStyle name="Berechnung 8 5" xfId="3913" xr:uid="{00000000-0005-0000-0000-0000460F0000}"/>
    <cellStyle name="Berechnung 8 6" xfId="3914" xr:uid="{00000000-0005-0000-0000-0000470F0000}"/>
    <cellStyle name="Berechnung 8 6 2" xfId="3915" xr:uid="{00000000-0005-0000-0000-0000480F0000}"/>
    <cellStyle name="Berechnung 8 7" xfId="3916" xr:uid="{00000000-0005-0000-0000-0000490F0000}"/>
    <cellStyle name="Berechnung 9" xfId="3917" xr:uid="{00000000-0005-0000-0000-00004A0F0000}"/>
    <cellStyle name="Berechnung 9 2" xfId="3918" xr:uid="{00000000-0005-0000-0000-00004B0F0000}"/>
    <cellStyle name="Berechnung 9 2 2" xfId="3919" xr:uid="{00000000-0005-0000-0000-00004C0F0000}"/>
    <cellStyle name="Berechnung 9 2 2 2" xfId="3920" xr:uid="{00000000-0005-0000-0000-00004D0F0000}"/>
    <cellStyle name="Berechnung 9 2 3" xfId="3921" xr:uid="{00000000-0005-0000-0000-00004E0F0000}"/>
    <cellStyle name="Berechnung 9 3" xfId="3922" xr:uid="{00000000-0005-0000-0000-00004F0F0000}"/>
    <cellStyle name="Berechnung 9 4" xfId="3923" xr:uid="{00000000-0005-0000-0000-0000500F0000}"/>
    <cellStyle name="Berechnung 9 5" xfId="3924" xr:uid="{00000000-0005-0000-0000-0000510F0000}"/>
    <cellStyle name="Berechnung 9 6" xfId="3925" xr:uid="{00000000-0005-0000-0000-0000520F0000}"/>
    <cellStyle name="Berechnung 9 6 2" xfId="3926" xr:uid="{00000000-0005-0000-0000-0000530F0000}"/>
    <cellStyle name="Berechnung 9 7" xfId="3927" xr:uid="{00000000-0005-0000-0000-0000540F0000}"/>
    <cellStyle name="Calculation 10" xfId="3928" xr:uid="{00000000-0005-0000-0000-0000550F0000}"/>
    <cellStyle name="Calculation 10 2" xfId="3929" xr:uid="{00000000-0005-0000-0000-0000560F0000}"/>
    <cellStyle name="Calculation 10 2 2" xfId="3930" xr:uid="{00000000-0005-0000-0000-0000570F0000}"/>
    <cellStyle name="Calculation 10 3" xfId="3931" xr:uid="{00000000-0005-0000-0000-0000580F0000}"/>
    <cellStyle name="Calculation 11" xfId="3932" xr:uid="{00000000-0005-0000-0000-0000590F0000}"/>
    <cellStyle name="Calculation 11 2" xfId="3933" xr:uid="{00000000-0005-0000-0000-00005A0F0000}"/>
    <cellStyle name="Calculation 11 2 2" xfId="3934" xr:uid="{00000000-0005-0000-0000-00005B0F0000}"/>
    <cellStyle name="Calculation 11 3" xfId="3935" xr:uid="{00000000-0005-0000-0000-00005C0F0000}"/>
    <cellStyle name="Calculation 12" xfId="3936" xr:uid="{00000000-0005-0000-0000-00005D0F0000}"/>
    <cellStyle name="Calculation 12 2" xfId="3937" xr:uid="{00000000-0005-0000-0000-00005E0F0000}"/>
    <cellStyle name="Calculation 12 2 2" xfId="3938" xr:uid="{00000000-0005-0000-0000-00005F0F0000}"/>
    <cellStyle name="Calculation 12 3" xfId="3939" xr:uid="{00000000-0005-0000-0000-0000600F0000}"/>
    <cellStyle name="Calculation 13" xfId="3940" xr:uid="{00000000-0005-0000-0000-0000610F0000}"/>
    <cellStyle name="Calculation 13 2" xfId="3941" xr:uid="{00000000-0005-0000-0000-0000620F0000}"/>
    <cellStyle name="Calculation 13 2 2" xfId="3942" xr:uid="{00000000-0005-0000-0000-0000630F0000}"/>
    <cellStyle name="Calculation 13 3" xfId="3943" xr:uid="{00000000-0005-0000-0000-0000640F0000}"/>
    <cellStyle name="Calculation 14" xfId="3944" xr:uid="{00000000-0005-0000-0000-0000650F0000}"/>
    <cellStyle name="Calculation 14 2" xfId="3945" xr:uid="{00000000-0005-0000-0000-0000660F0000}"/>
    <cellStyle name="Calculation 15" xfId="3946" xr:uid="{00000000-0005-0000-0000-0000670F0000}"/>
    <cellStyle name="Calculation 2" xfId="3947" xr:uid="{00000000-0005-0000-0000-0000680F0000}"/>
    <cellStyle name="Calculation 2 2" xfId="3948" xr:uid="{00000000-0005-0000-0000-0000690F0000}"/>
    <cellStyle name="Calculation 2 2 2" xfId="3949" xr:uid="{00000000-0005-0000-0000-00006A0F0000}"/>
    <cellStyle name="Calculation 2 3" xfId="3950" xr:uid="{00000000-0005-0000-0000-00006B0F0000}"/>
    <cellStyle name="Calculation 3" xfId="3951" xr:uid="{00000000-0005-0000-0000-00006C0F0000}"/>
    <cellStyle name="Calculation 3 2" xfId="3952" xr:uid="{00000000-0005-0000-0000-00006D0F0000}"/>
    <cellStyle name="Calculation 3 2 2" xfId="3953" xr:uid="{00000000-0005-0000-0000-00006E0F0000}"/>
    <cellStyle name="Calculation 3 3" xfId="3954" xr:uid="{00000000-0005-0000-0000-00006F0F0000}"/>
    <cellStyle name="Calculation 4" xfId="3955" xr:uid="{00000000-0005-0000-0000-0000700F0000}"/>
    <cellStyle name="Calculation 4 2" xfId="3956" xr:uid="{00000000-0005-0000-0000-0000710F0000}"/>
    <cellStyle name="Calculation 4 2 2" xfId="3957" xr:uid="{00000000-0005-0000-0000-0000720F0000}"/>
    <cellStyle name="Calculation 4 3" xfId="3958" xr:uid="{00000000-0005-0000-0000-0000730F0000}"/>
    <cellStyle name="Calculation 5" xfId="3959" xr:uid="{00000000-0005-0000-0000-0000740F0000}"/>
    <cellStyle name="Calculation 5 2" xfId="3960" xr:uid="{00000000-0005-0000-0000-0000750F0000}"/>
    <cellStyle name="Calculation 5 2 2" xfId="3961" xr:uid="{00000000-0005-0000-0000-0000760F0000}"/>
    <cellStyle name="Calculation 5 3" xfId="3962" xr:uid="{00000000-0005-0000-0000-0000770F0000}"/>
    <cellStyle name="Calculation 6" xfId="3963" xr:uid="{00000000-0005-0000-0000-0000780F0000}"/>
    <cellStyle name="Calculation 6 2" xfId="3964" xr:uid="{00000000-0005-0000-0000-0000790F0000}"/>
    <cellStyle name="Calculation 6 2 2" xfId="3965" xr:uid="{00000000-0005-0000-0000-00007A0F0000}"/>
    <cellStyle name="Calculation 6 3" xfId="3966" xr:uid="{00000000-0005-0000-0000-00007B0F0000}"/>
    <cellStyle name="Calculation 7" xfId="3967" xr:uid="{00000000-0005-0000-0000-00007C0F0000}"/>
    <cellStyle name="Calculation 7 2" xfId="3968" xr:uid="{00000000-0005-0000-0000-00007D0F0000}"/>
    <cellStyle name="Calculation 7 2 2" xfId="3969" xr:uid="{00000000-0005-0000-0000-00007E0F0000}"/>
    <cellStyle name="Calculation 7 3" xfId="3970" xr:uid="{00000000-0005-0000-0000-00007F0F0000}"/>
    <cellStyle name="Calculation 8" xfId="3971" xr:uid="{00000000-0005-0000-0000-0000800F0000}"/>
    <cellStyle name="Calculation 8 2" xfId="3972" xr:uid="{00000000-0005-0000-0000-0000810F0000}"/>
    <cellStyle name="Calculation 8 2 2" xfId="3973" xr:uid="{00000000-0005-0000-0000-0000820F0000}"/>
    <cellStyle name="Calculation 8 3" xfId="3974" xr:uid="{00000000-0005-0000-0000-0000830F0000}"/>
    <cellStyle name="Calculation 9" xfId="3975" xr:uid="{00000000-0005-0000-0000-0000840F0000}"/>
    <cellStyle name="Calculation 9 2" xfId="3976" xr:uid="{00000000-0005-0000-0000-0000850F0000}"/>
    <cellStyle name="Calculation 9 2 2" xfId="3977" xr:uid="{00000000-0005-0000-0000-0000860F0000}"/>
    <cellStyle name="Calculation 9 3" xfId="3978" xr:uid="{00000000-0005-0000-0000-0000870F0000}"/>
    <cellStyle name="Check Cell 10" xfId="3979" xr:uid="{00000000-0005-0000-0000-0000880F0000}"/>
    <cellStyle name="Check Cell 11" xfId="3980" xr:uid="{00000000-0005-0000-0000-0000890F0000}"/>
    <cellStyle name="Check Cell 12" xfId="3981" xr:uid="{00000000-0005-0000-0000-00008A0F0000}"/>
    <cellStyle name="Check Cell 13" xfId="3982" xr:uid="{00000000-0005-0000-0000-00008B0F0000}"/>
    <cellStyle name="Check Cell 2" xfId="3983" xr:uid="{00000000-0005-0000-0000-00008C0F0000}"/>
    <cellStyle name="Check Cell 3" xfId="3984" xr:uid="{00000000-0005-0000-0000-00008D0F0000}"/>
    <cellStyle name="Check Cell 4" xfId="3985" xr:uid="{00000000-0005-0000-0000-00008E0F0000}"/>
    <cellStyle name="Check Cell 5" xfId="3986" xr:uid="{00000000-0005-0000-0000-00008F0F0000}"/>
    <cellStyle name="Check Cell 6" xfId="3987" xr:uid="{00000000-0005-0000-0000-0000900F0000}"/>
    <cellStyle name="Check Cell 7" xfId="3988" xr:uid="{00000000-0005-0000-0000-0000910F0000}"/>
    <cellStyle name="Check Cell 8" xfId="3989" xr:uid="{00000000-0005-0000-0000-0000920F0000}"/>
    <cellStyle name="Check Cell 9" xfId="3990" xr:uid="{00000000-0005-0000-0000-0000930F0000}"/>
    <cellStyle name="Daten" xfId="3991" xr:uid="{00000000-0005-0000-0000-0000940F0000}"/>
    <cellStyle name="Dezimal 2" xfId="3992" xr:uid="{00000000-0005-0000-0000-0000950F0000}"/>
    <cellStyle name="Dezimal 2 2" xfId="3993" xr:uid="{00000000-0005-0000-0000-0000960F0000}"/>
    <cellStyle name="Dezimal 2 2 2" xfId="3994" xr:uid="{00000000-0005-0000-0000-0000970F0000}"/>
    <cellStyle name="Dezimal 2 2 2 2" xfId="3995" xr:uid="{00000000-0005-0000-0000-0000980F0000}"/>
    <cellStyle name="Dezimal 2 2 3" xfId="3996" xr:uid="{00000000-0005-0000-0000-0000990F0000}"/>
    <cellStyle name="Dezimal 2 3" xfId="3997" xr:uid="{00000000-0005-0000-0000-00009A0F0000}"/>
    <cellStyle name="Dezimal 2 3 2" xfId="3998" xr:uid="{00000000-0005-0000-0000-00009B0F0000}"/>
    <cellStyle name="Dezimal 2 3 2 2" xfId="3999" xr:uid="{00000000-0005-0000-0000-00009C0F0000}"/>
    <cellStyle name="Dezimal 2 3 3" xfId="4000" xr:uid="{00000000-0005-0000-0000-00009D0F0000}"/>
    <cellStyle name="Dezimal 2 4" xfId="4001" xr:uid="{00000000-0005-0000-0000-00009E0F0000}"/>
    <cellStyle name="Dezimal 2 4 2" xfId="4002" xr:uid="{00000000-0005-0000-0000-00009F0F0000}"/>
    <cellStyle name="Dezimal 2 5" xfId="4003" xr:uid="{00000000-0005-0000-0000-0000A00F0000}"/>
    <cellStyle name="Dezimal 2 5 2" xfId="4004" xr:uid="{00000000-0005-0000-0000-0000A10F0000}"/>
    <cellStyle name="Dezimal 2 6" xfId="4005" xr:uid="{00000000-0005-0000-0000-0000A20F0000}"/>
    <cellStyle name="Dezimal 2 6 2" xfId="4006" xr:uid="{00000000-0005-0000-0000-0000A30F0000}"/>
    <cellStyle name="Dezimal 2 7" xfId="4007" xr:uid="{00000000-0005-0000-0000-0000A40F0000}"/>
    <cellStyle name="Dezimal 2 7 2" xfId="4008" xr:uid="{00000000-0005-0000-0000-0000A50F0000}"/>
    <cellStyle name="Dezimal 2 8" xfId="4009" xr:uid="{00000000-0005-0000-0000-0000A60F0000}"/>
    <cellStyle name="Dezimal 3" xfId="4010" xr:uid="{00000000-0005-0000-0000-0000A70F0000}"/>
    <cellStyle name="Dezimal 3 2" xfId="4011" xr:uid="{00000000-0005-0000-0000-0000A80F0000}"/>
    <cellStyle name="Dezimal 3 2 2" xfId="4012" xr:uid="{00000000-0005-0000-0000-0000A90F0000}"/>
    <cellStyle name="Dezimal 3 2 2 2" xfId="4013" xr:uid="{00000000-0005-0000-0000-0000AA0F0000}"/>
    <cellStyle name="Dezimal 3 2 3" xfId="4014" xr:uid="{00000000-0005-0000-0000-0000AB0F0000}"/>
    <cellStyle name="Dezimal 3 3" xfId="4015" xr:uid="{00000000-0005-0000-0000-0000AC0F0000}"/>
    <cellStyle name="Dezimal 3 3 2" xfId="4016" xr:uid="{00000000-0005-0000-0000-0000AD0F0000}"/>
    <cellStyle name="Dezimal 3 4" xfId="4017" xr:uid="{00000000-0005-0000-0000-0000AE0F0000}"/>
    <cellStyle name="Dezimal 4" xfId="4018" xr:uid="{00000000-0005-0000-0000-0000AF0F0000}"/>
    <cellStyle name="Dezimal 4 2" xfId="4019" xr:uid="{00000000-0005-0000-0000-0000B00F0000}"/>
    <cellStyle name="Dezimal 5" xfId="4020" xr:uid="{00000000-0005-0000-0000-0000B10F0000}"/>
    <cellStyle name="Dezimal 5 2" xfId="4021" xr:uid="{00000000-0005-0000-0000-0000B20F0000}"/>
    <cellStyle name="Dezimal 6" xfId="4022" xr:uid="{00000000-0005-0000-0000-0000B30F0000}"/>
    <cellStyle name="Dezimal 7" xfId="4023" xr:uid="{00000000-0005-0000-0000-0000B40F0000}"/>
    <cellStyle name="Dezimal 8" xfId="4024" xr:uid="{00000000-0005-0000-0000-0000B50F0000}"/>
    <cellStyle name="Dezimal 8 2" xfId="4025" xr:uid="{00000000-0005-0000-0000-0000B60F0000}"/>
    <cellStyle name="Eingabe 10" xfId="4026" xr:uid="{00000000-0005-0000-0000-0000B70F0000}"/>
    <cellStyle name="Eingabe 10 2" xfId="4027" xr:uid="{00000000-0005-0000-0000-0000B80F0000}"/>
    <cellStyle name="Eingabe 10 2 2" xfId="4028" xr:uid="{00000000-0005-0000-0000-0000B90F0000}"/>
    <cellStyle name="Eingabe 10 2 2 2" xfId="4029" xr:uid="{00000000-0005-0000-0000-0000BA0F0000}"/>
    <cellStyle name="Eingabe 10 2 3" xfId="4030" xr:uid="{00000000-0005-0000-0000-0000BB0F0000}"/>
    <cellStyle name="Eingabe 10 3" xfId="4031" xr:uid="{00000000-0005-0000-0000-0000BC0F0000}"/>
    <cellStyle name="Eingabe 10 4" xfId="4032" xr:uid="{00000000-0005-0000-0000-0000BD0F0000}"/>
    <cellStyle name="Eingabe 10 5" xfId="4033" xr:uid="{00000000-0005-0000-0000-0000BE0F0000}"/>
    <cellStyle name="Eingabe 10 6" xfId="4034" xr:uid="{00000000-0005-0000-0000-0000BF0F0000}"/>
    <cellStyle name="Eingabe 10 6 2" xfId="4035" xr:uid="{00000000-0005-0000-0000-0000C00F0000}"/>
    <cellStyle name="Eingabe 10 7" xfId="4036" xr:uid="{00000000-0005-0000-0000-0000C10F0000}"/>
    <cellStyle name="Eingabe 11" xfId="4037" xr:uid="{00000000-0005-0000-0000-0000C20F0000}"/>
    <cellStyle name="Eingabe 11 2" xfId="4038" xr:uid="{00000000-0005-0000-0000-0000C30F0000}"/>
    <cellStyle name="Eingabe 11 2 2" xfId="4039" xr:uid="{00000000-0005-0000-0000-0000C40F0000}"/>
    <cellStyle name="Eingabe 11 2 2 2" xfId="4040" xr:uid="{00000000-0005-0000-0000-0000C50F0000}"/>
    <cellStyle name="Eingabe 11 2 3" xfId="4041" xr:uid="{00000000-0005-0000-0000-0000C60F0000}"/>
    <cellStyle name="Eingabe 11 3" xfId="4042" xr:uid="{00000000-0005-0000-0000-0000C70F0000}"/>
    <cellStyle name="Eingabe 11 4" xfId="4043" xr:uid="{00000000-0005-0000-0000-0000C80F0000}"/>
    <cellStyle name="Eingabe 11 5" xfId="4044" xr:uid="{00000000-0005-0000-0000-0000C90F0000}"/>
    <cellStyle name="Eingabe 11 6" xfId="4045" xr:uid="{00000000-0005-0000-0000-0000CA0F0000}"/>
    <cellStyle name="Eingabe 11 6 2" xfId="4046" xr:uid="{00000000-0005-0000-0000-0000CB0F0000}"/>
    <cellStyle name="Eingabe 11 7" xfId="4047" xr:uid="{00000000-0005-0000-0000-0000CC0F0000}"/>
    <cellStyle name="Eingabe 12" xfId="4048" xr:uid="{00000000-0005-0000-0000-0000CD0F0000}"/>
    <cellStyle name="Eingabe 13" xfId="4049" xr:uid="{00000000-0005-0000-0000-0000CE0F0000}"/>
    <cellStyle name="Eingabe 14" xfId="4050" xr:uid="{00000000-0005-0000-0000-0000CF0F0000}"/>
    <cellStyle name="Eingabe 15" xfId="4051" xr:uid="{00000000-0005-0000-0000-0000D00F0000}"/>
    <cellStyle name="Eingabe 16" xfId="4052" xr:uid="{00000000-0005-0000-0000-0000D10F0000}"/>
    <cellStyle name="Eingabe 2" xfId="4053" xr:uid="{00000000-0005-0000-0000-0000D20F0000}"/>
    <cellStyle name="Eingabe 2 10" xfId="4054" xr:uid="{00000000-0005-0000-0000-0000D30F0000}"/>
    <cellStyle name="Eingabe 2 10 2" xfId="4055" xr:uid="{00000000-0005-0000-0000-0000D40F0000}"/>
    <cellStyle name="Eingabe 2 10 2 2" xfId="4056" xr:uid="{00000000-0005-0000-0000-0000D50F0000}"/>
    <cellStyle name="Eingabe 2 10 3" xfId="4057" xr:uid="{00000000-0005-0000-0000-0000D60F0000}"/>
    <cellStyle name="Eingabe 2 11" xfId="4058" xr:uid="{00000000-0005-0000-0000-0000D70F0000}"/>
    <cellStyle name="Eingabe 2 11 2" xfId="4059" xr:uid="{00000000-0005-0000-0000-0000D80F0000}"/>
    <cellStyle name="Eingabe 2 11 2 2" xfId="4060" xr:uid="{00000000-0005-0000-0000-0000D90F0000}"/>
    <cellStyle name="Eingabe 2 11 3" xfId="4061" xr:uid="{00000000-0005-0000-0000-0000DA0F0000}"/>
    <cellStyle name="Eingabe 2 12" xfId="4062" xr:uid="{00000000-0005-0000-0000-0000DB0F0000}"/>
    <cellStyle name="Eingabe 2 12 2" xfId="4063" xr:uid="{00000000-0005-0000-0000-0000DC0F0000}"/>
    <cellStyle name="Eingabe 2 12 2 2" xfId="4064" xr:uid="{00000000-0005-0000-0000-0000DD0F0000}"/>
    <cellStyle name="Eingabe 2 12 3" xfId="4065" xr:uid="{00000000-0005-0000-0000-0000DE0F0000}"/>
    <cellStyle name="Eingabe 2 13" xfId="4066" xr:uid="{00000000-0005-0000-0000-0000DF0F0000}"/>
    <cellStyle name="Eingabe 2 13 2" xfId="4067" xr:uid="{00000000-0005-0000-0000-0000E00F0000}"/>
    <cellStyle name="Eingabe 2 13 2 2" xfId="4068" xr:uid="{00000000-0005-0000-0000-0000E10F0000}"/>
    <cellStyle name="Eingabe 2 13 3" xfId="4069" xr:uid="{00000000-0005-0000-0000-0000E20F0000}"/>
    <cellStyle name="Eingabe 2 14" xfId="4070" xr:uid="{00000000-0005-0000-0000-0000E30F0000}"/>
    <cellStyle name="Eingabe 2 14 2" xfId="4071" xr:uid="{00000000-0005-0000-0000-0000E40F0000}"/>
    <cellStyle name="Eingabe 2 14 2 2" xfId="4072" xr:uid="{00000000-0005-0000-0000-0000E50F0000}"/>
    <cellStyle name="Eingabe 2 14 3" xfId="4073" xr:uid="{00000000-0005-0000-0000-0000E60F0000}"/>
    <cellStyle name="Eingabe 2 15" xfId="4074" xr:uid="{00000000-0005-0000-0000-0000E70F0000}"/>
    <cellStyle name="Eingabe 2 15 2" xfId="4075" xr:uid="{00000000-0005-0000-0000-0000E80F0000}"/>
    <cellStyle name="Eingabe 2 15 2 2" xfId="4076" xr:uid="{00000000-0005-0000-0000-0000E90F0000}"/>
    <cellStyle name="Eingabe 2 15 3" xfId="4077" xr:uid="{00000000-0005-0000-0000-0000EA0F0000}"/>
    <cellStyle name="Eingabe 2 16" xfId="4078" xr:uid="{00000000-0005-0000-0000-0000EB0F0000}"/>
    <cellStyle name="Eingabe 2 16 2" xfId="4079" xr:uid="{00000000-0005-0000-0000-0000EC0F0000}"/>
    <cellStyle name="Eingabe 2 16 2 2" xfId="4080" xr:uid="{00000000-0005-0000-0000-0000ED0F0000}"/>
    <cellStyle name="Eingabe 2 16 3" xfId="4081" xr:uid="{00000000-0005-0000-0000-0000EE0F0000}"/>
    <cellStyle name="Eingabe 2 17" xfId="4082" xr:uid="{00000000-0005-0000-0000-0000EF0F0000}"/>
    <cellStyle name="Eingabe 2 17 2" xfId="4083" xr:uid="{00000000-0005-0000-0000-0000F00F0000}"/>
    <cellStyle name="Eingabe 2 17 2 2" xfId="4084" xr:uid="{00000000-0005-0000-0000-0000F10F0000}"/>
    <cellStyle name="Eingabe 2 17 3" xfId="4085" xr:uid="{00000000-0005-0000-0000-0000F20F0000}"/>
    <cellStyle name="Eingabe 2 18" xfId="4086" xr:uid="{00000000-0005-0000-0000-0000F30F0000}"/>
    <cellStyle name="Eingabe 2 18 2" xfId="4087" xr:uid="{00000000-0005-0000-0000-0000F40F0000}"/>
    <cellStyle name="Eingabe 2 18 2 2" xfId="4088" xr:uid="{00000000-0005-0000-0000-0000F50F0000}"/>
    <cellStyle name="Eingabe 2 18 3" xfId="4089" xr:uid="{00000000-0005-0000-0000-0000F60F0000}"/>
    <cellStyle name="Eingabe 2 19" xfId="4090" xr:uid="{00000000-0005-0000-0000-0000F70F0000}"/>
    <cellStyle name="Eingabe 2 19 2" xfId="4091" xr:uid="{00000000-0005-0000-0000-0000F80F0000}"/>
    <cellStyle name="Eingabe 2 19 2 2" xfId="4092" xr:uid="{00000000-0005-0000-0000-0000F90F0000}"/>
    <cellStyle name="Eingabe 2 19 3" xfId="4093" xr:uid="{00000000-0005-0000-0000-0000FA0F0000}"/>
    <cellStyle name="Eingabe 2 2" xfId="4094" xr:uid="{00000000-0005-0000-0000-0000FB0F0000}"/>
    <cellStyle name="Eingabe 2 2 2" xfId="4095" xr:uid="{00000000-0005-0000-0000-0000FC0F0000}"/>
    <cellStyle name="Eingabe 2 2 2 2" xfId="4096" xr:uid="{00000000-0005-0000-0000-0000FD0F0000}"/>
    <cellStyle name="Eingabe 2 2 3" xfId="4097" xr:uid="{00000000-0005-0000-0000-0000FE0F0000}"/>
    <cellStyle name="Eingabe 2 20" xfId="4098" xr:uid="{00000000-0005-0000-0000-0000FF0F0000}"/>
    <cellStyle name="Eingabe 2 20 2" xfId="4099" xr:uid="{00000000-0005-0000-0000-000000100000}"/>
    <cellStyle name="Eingabe 2 20 2 2" xfId="4100" xr:uid="{00000000-0005-0000-0000-000001100000}"/>
    <cellStyle name="Eingabe 2 20 3" xfId="4101" xr:uid="{00000000-0005-0000-0000-000002100000}"/>
    <cellStyle name="Eingabe 2 21" xfId="4102" xr:uid="{00000000-0005-0000-0000-000003100000}"/>
    <cellStyle name="Eingabe 2 21 2" xfId="4103" xr:uid="{00000000-0005-0000-0000-000004100000}"/>
    <cellStyle name="Eingabe 2 21 2 2" xfId="4104" xr:uid="{00000000-0005-0000-0000-000005100000}"/>
    <cellStyle name="Eingabe 2 21 3" xfId="4105" xr:uid="{00000000-0005-0000-0000-000006100000}"/>
    <cellStyle name="Eingabe 2 22" xfId="4106" xr:uid="{00000000-0005-0000-0000-000007100000}"/>
    <cellStyle name="Eingabe 2 22 2" xfId="4107" xr:uid="{00000000-0005-0000-0000-000008100000}"/>
    <cellStyle name="Eingabe 2 22 2 2" xfId="4108" xr:uid="{00000000-0005-0000-0000-000009100000}"/>
    <cellStyle name="Eingabe 2 22 3" xfId="4109" xr:uid="{00000000-0005-0000-0000-00000A100000}"/>
    <cellStyle name="Eingabe 2 23" xfId="4110" xr:uid="{00000000-0005-0000-0000-00000B100000}"/>
    <cellStyle name="Eingabe 2 23 2" xfId="4111" xr:uid="{00000000-0005-0000-0000-00000C100000}"/>
    <cellStyle name="Eingabe 2 23 2 2" xfId="4112" xr:uid="{00000000-0005-0000-0000-00000D100000}"/>
    <cellStyle name="Eingabe 2 23 3" xfId="4113" xr:uid="{00000000-0005-0000-0000-00000E100000}"/>
    <cellStyle name="Eingabe 2 24" xfId="4114" xr:uid="{00000000-0005-0000-0000-00000F100000}"/>
    <cellStyle name="Eingabe 2 24 2" xfId="4115" xr:uid="{00000000-0005-0000-0000-000010100000}"/>
    <cellStyle name="Eingabe 2 24 2 2" xfId="4116" xr:uid="{00000000-0005-0000-0000-000011100000}"/>
    <cellStyle name="Eingabe 2 24 3" xfId="4117" xr:uid="{00000000-0005-0000-0000-000012100000}"/>
    <cellStyle name="Eingabe 2 25" xfId="4118" xr:uid="{00000000-0005-0000-0000-000013100000}"/>
    <cellStyle name="Eingabe 2 25 2" xfId="4119" xr:uid="{00000000-0005-0000-0000-000014100000}"/>
    <cellStyle name="Eingabe 2 25 2 2" xfId="4120" xr:uid="{00000000-0005-0000-0000-000015100000}"/>
    <cellStyle name="Eingabe 2 25 3" xfId="4121" xr:uid="{00000000-0005-0000-0000-000016100000}"/>
    <cellStyle name="Eingabe 2 26" xfId="4122" xr:uid="{00000000-0005-0000-0000-000017100000}"/>
    <cellStyle name="Eingabe 2 26 2" xfId="4123" xr:uid="{00000000-0005-0000-0000-000018100000}"/>
    <cellStyle name="Eingabe 2 26 2 2" xfId="4124" xr:uid="{00000000-0005-0000-0000-000019100000}"/>
    <cellStyle name="Eingabe 2 26 3" xfId="4125" xr:uid="{00000000-0005-0000-0000-00001A100000}"/>
    <cellStyle name="Eingabe 2 27" xfId="4126" xr:uid="{00000000-0005-0000-0000-00001B100000}"/>
    <cellStyle name="Eingabe 2 27 2" xfId="4127" xr:uid="{00000000-0005-0000-0000-00001C100000}"/>
    <cellStyle name="Eingabe 2 27 2 2" xfId="4128" xr:uid="{00000000-0005-0000-0000-00001D100000}"/>
    <cellStyle name="Eingabe 2 27 3" xfId="4129" xr:uid="{00000000-0005-0000-0000-00001E100000}"/>
    <cellStyle name="Eingabe 2 28" xfId="4130" xr:uid="{00000000-0005-0000-0000-00001F100000}"/>
    <cellStyle name="Eingabe 2 28 2" xfId="4131" xr:uid="{00000000-0005-0000-0000-000020100000}"/>
    <cellStyle name="Eingabe 2 28 2 2" xfId="4132" xr:uid="{00000000-0005-0000-0000-000021100000}"/>
    <cellStyle name="Eingabe 2 28 3" xfId="4133" xr:uid="{00000000-0005-0000-0000-000022100000}"/>
    <cellStyle name="Eingabe 2 29" xfId="4134" xr:uid="{00000000-0005-0000-0000-000023100000}"/>
    <cellStyle name="Eingabe 2 29 2" xfId="4135" xr:uid="{00000000-0005-0000-0000-000024100000}"/>
    <cellStyle name="Eingabe 2 29 2 2" xfId="4136" xr:uid="{00000000-0005-0000-0000-000025100000}"/>
    <cellStyle name="Eingabe 2 29 3" xfId="4137" xr:uid="{00000000-0005-0000-0000-000026100000}"/>
    <cellStyle name="Eingabe 2 3" xfId="4138" xr:uid="{00000000-0005-0000-0000-000027100000}"/>
    <cellStyle name="Eingabe 2 3 2" xfId="4139" xr:uid="{00000000-0005-0000-0000-000028100000}"/>
    <cellStyle name="Eingabe 2 3 2 2" xfId="4140" xr:uid="{00000000-0005-0000-0000-000029100000}"/>
    <cellStyle name="Eingabe 2 3 3" xfId="4141" xr:uid="{00000000-0005-0000-0000-00002A100000}"/>
    <cellStyle name="Eingabe 2 30" xfId="4142" xr:uid="{00000000-0005-0000-0000-00002B100000}"/>
    <cellStyle name="Eingabe 2 30 2" xfId="4143" xr:uid="{00000000-0005-0000-0000-00002C100000}"/>
    <cellStyle name="Eingabe 2 30 2 2" xfId="4144" xr:uid="{00000000-0005-0000-0000-00002D100000}"/>
    <cellStyle name="Eingabe 2 30 3" xfId="4145" xr:uid="{00000000-0005-0000-0000-00002E100000}"/>
    <cellStyle name="Eingabe 2 31" xfId="4146" xr:uid="{00000000-0005-0000-0000-00002F100000}"/>
    <cellStyle name="Eingabe 2 31 2" xfId="4147" xr:uid="{00000000-0005-0000-0000-000030100000}"/>
    <cellStyle name="Eingabe 2 31 2 2" xfId="4148" xr:uid="{00000000-0005-0000-0000-000031100000}"/>
    <cellStyle name="Eingabe 2 31 3" xfId="4149" xr:uid="{00000000-0005-0000-0000-000032100000}"/>
    <cellStyle name="Eingabe 2 32" xfId="4150" xr:uid="{00000000-0005-0000-0000-000033100000}"/>
    <cellStyle name="Eingabe 2 32 2" xfId="4151" xr:uid="{00000000-0005-0000-0000-000034100000}"/>
    <cellStyle name="Eingabe 2 32 2 2" xfId="4152" xr:uid="{00000000-0005-0000-0000-000035100000}"/>
    <cellStyle name="Eingabe 2 32 3" xfId="4153" xr:uid="{00000000-0005-0000-0000-000036100000}"/>
    <cellStyle name="Eingabe 2 33" xfId="4154" xr:uid="{00000000-0005-0000-0000-000037100000}"/>
    <cellStyle name="Eingabe 2 33 2" xfId="4155" xr:uid="{00000000-0005-0000-0000-000038100000}"/>
    <cellStyle name="Eingabe 2 33 2 2" xfId="4156" xr:uid="{00000000-0005-0000-0000-000039100000}"/>
    <cellStyle name="Eingabe 2 33 3" xfId="4157" xr:uid="{00000000-0005-0000-0000-00003A100000}"/>
    <cellStyle name="Eingabe 2 34" xfId="4158" xr:uid="{00000000-0005-0000-0000-00003B100000}"/>
    <cellStyle name="Eingabe 2 34 2" xfId="4159" xr:uid="{00000000-0005-0000-0000-00003C100000}"/>
    <cellStyle name="Eingabe 2 34 2 2" xfId="4160" xr:uid="{00000000-0005-0000-0000-00003D100000}"/>
    <cellStyle name="Eingabe 2 34 3" xfId="4161" xr:uid="{00000000-0005-0000-0000-00003E100000}"/>
    <cellStyle name="Eingabe 2 35" xfId="4162" xr:uid="{00000000-0005-0000-0000-00003F100000}"/>
    <cellStyle name="Eingabe 2 35 2" xfId="4163" xr:uid="{00000000-0005-0000-0000-000040100000}"/>
    <cellStyle name="Eingabe 2 35 2 2" xfId="4164" xr:uid="{00000000-0005-0000-0000-000041100000}"/>
    <cellStyle name="Eingabe 2 35 3" xfId="4165" xr:uid="{00000000-0005-0000-0000-000042100000}"/>
    <cellStyle name="Eingabe 2 36" xfId="4166" xr:uid="{00000000-0005-0000-0000-000043100000}"/>
    <cellStyle name="Eingabe 2 36 2" xfId="4167" xr:uid="{00000000-0005-0000-0000-000044100000}"/>
    <cellStyle name="Eingabe 2 36 2 2" xfId="4168" xr:uid="{00000000-0005-0000-0000-000045100000}"/>
    <cellStyle name="Eingabe 2 36 3" xfId="4169" xr:uid="{00000000-0005-0000-0000-000046100000}"/>
    <cellStyle name="Eingabe 2 37" xfId="4170" xr:uid="{00000000-0005-0000-0000-000047100000}"/>
    <cellStyle name="Eingabe 2 37 2" xfId="4171" xr:uid="{00000000-0005-0000-0000-000048100000}"/>
    <cellStyle name="Eingabe 2 38" xfId="4172" xr:uid="{00000000-0005-0000-0000-000049100000}"/>
    <cellStyle name="Eingabe 2 4" xfId="4173" xr:uid="{00000000-0005-0000-0000-00004A100000}"/>
    <cellStyle name="Eingabe 2 4 2" xfId="4174" xr:uid="{00000000-0005-0000-0000-00004B100000}"/>
    <cellStyle name="Eingabe 2 4 2 2" xfId="4175" xr:uid="{00000000-0005-0000-0000-00004C100000}"/>
    <cellStyle name="Eingabe 2 4 3" xfId="4176" xr:uid="{00000000-0005-0000-0000-00004D100000}"/>
    <cellStyle name="Eingabe 2 5" xfId="4177" xr:uid="{00000000-0005-0000-0000-00004E100000}"/>
    <cellStyle name="Eingabe 2 5 2" xfId="4178" xr:uid="{00000000-0005-0000-0000-00004F100000}"/>
    <cellStyle name="Eingabe 2 5 2 2" xfId="4179" xr:uid="{00000000-0005-0000-0000-000050100000}"/>
    <cellStyle name="Eingabe 2 5 3" xfId="4180" xr:uid="{00000000-0005-0000-0000-000051100000}"/>
    <cellStyle name="Eingabe 2 6" xfId="4181" xr:uid="{00000000-0005-0000-0000-000052100000}"/>
    <cellStyle name="Eingabe 2 6 2" xfId="4182" xr:uid="{00000000-0005-0000-0000-000053100000}"/>
    <cellStyle name="Eingabe 2 6 2 2" xfId="4183" xr:uid="{00000000-0005-0000-0000-000054100000}"/>
    <cellStyle name="Eingabe 2 6 3" xfId="4184" xr:uid="{00000000-0005-0000-0000-000055100000}"/>
    <cellStyle name="Eingabe 2 7" xfId="4185" xr:uid="{00000000-0005-0000-0000-000056100000}"/>
    <cellStyle name="Eingabe 2 7 2" xfId="4186" xr:uid="{00000000-0005-0000-0000-000057100000}"/>
    <cellStyle name="Eingabe 2 7 2 2" xfId="4187" xr:uid="{00000000-0005-0000-0000-000058100000}"/>
    <cellStyle name="Eingabe 2 7 3" xfId="4188" xr:uid="{00000000-0005-0000-0000-000059100000}"/>
    <cellStyle name="Eingabe 2 8" xfId="4189" xr:uid="{00000000-0005-0000-0000-00005A100000}"/>
    <cellStyle name="Eingabe 2 8 2" xfId="4190" xr:uid="{00000000-0005-0000-0000-00005B100000}"/>
    <cellStyle name="Eingabe 2 8 2 2" xfId="4191" xr:uid="{00000000-0005-0000-0000-00005C100000}"/>
    <cellStyle name="Eingabe 2 8 3" xfId="4192" xr:uid="{00000000-0005-0000-0000-00005D100000}"/>
    <cellStyle name="Eingabe 2 9" xfId="4193" xr:uid="{00000000-0005-0000-0000-00005E100000}"/>
    <cellStyle name="Eingabe 2 9 2" xfId="4194" xr:uid="{00000000-0005-0000-0000-00005F100000}"/>
    <cellStyle name="Eingabe 2 9 2 2" xfId="4195" xr:uid="{00000000-0005-0000-0000-000060100000}"/>
    <cellStyle name="Eingabe 2 9 3" xfId="4196" xr:uid="{00000000-0005-0000-0000-000061100000}"/>
    <cellStyle name="Eingabe 3" xfId="4197" xr:uid="{00000000-0005-0000-0000-000062100000}"/>
    <cellStyle name="Eingabe 3 10" xfId="4198" xr:uid="{00000000-0005-0000-0000-000063100000}"/>
    <cellStyle name="Eingabe 3 11" xfId="4199" xr:uid="{00000000-0005-0000-0000-000064100000}"/>
    <cellStyle name="Eingabe 3 12" xfId="4200" xr:uid="{00000000-0005-0000-0000-000065100000}"/>
    <cellStyle name="Eingabe 3 13" xfId="4201" xr:uid="{00000000-0005-0000-0000-000066100000}"/>
    <cellStyle name="Eingabe 3 14" xfId="4202" xr:uid="{00000000-0005-0000-0000-000067100000}"/>
    <cellStyle name="Eingabe 3 15" xfId="4203" xr:uid="{00000000-0005-0000-0000-000068100000}"/>
    <cellStyle name="Eingabe 3 16" xfId="4204" xr:uid="{00000000-0005-0000-0000-000069100000}"/>
    <cellStyle name="Eingabe 3 17" xfId="4205" xr:uid="{00000000-0005-0000-0000-00006A100000}"/>
    <cellStyle name="Eingabe 3 18" xfId="4206" xr:uid="{00000000-0005-0000-0000-00006B100000}"/>
    <cellStyle name="Eingabe 3 19" xfId="4207" xr:uid="{00000000-0005-0000-0000-00006C100000}"/>
    <cellStyle name="Eingabe 3 2" xfId="4208" xr:uid="{00000000-0005-0000-0000-00006D100000}"/>
    <cellStyle name="Eingabe 3 2 2" xfId="4209" xr:uid="{00000000-0005-0000-0000-00006E100000}"/>
    <cellStyle name="Eingabe 3 2 2 2" xfId="4210" xr:uid="{00000000-0005-0000-0000-00006F100000}"/>
    <cellStyle name="Eingabe 3 2 3" xfId="4211" xr:uid="{00000000-0005-0000-0000-000070100000}"/>
    <cellStyle name="Eingabe 3 20" xfId="4212" xr:uid="{00000000-0005-0000-0000-000071100000}"/>
    <cellStyle name="Eingabe 3 21" xfId="4213" xr:uid="{00000000-0005-0000-0000-000072100000}"/>
    <cellStyle name="Eingabe 3 22" xfId="4214" xr:uid="{00000000-0005-0000-0000-000073100000}"/>
    <cellStyle name="Eingabe 3 23" xfId="4215" xr:uid="{00000000-0005-0000-0000-000074100000}"/>
    <cellStyle name="Eingabe 3 24" xfId="4216" xr:uid="{00000000-0005-0000-0000-000075100000}"/>
    <cellStyle name="Eingabe 3 25" xfId="4217" xr:uid="{00000000-0005-0000-0000-000076100000}"/>
    <cellStyle name="Eingabe 3 26" xfId="4218" xr:uid="{00000000-0005-0000-0000-000077100000}"/>
    <cellStyle name="Eingabe 3 27" xfId="4219" xr:uid="{00000000-0005-0000-0000-000078100000}"/>
    <cellStyle name="Eingabe 3 28" xfId="4220" xr:uid="{00000000-0005-0000-0000-000079100000}"/>
    <cellStyle name="Eingabe 3 29" xfId="4221" xr:uid="{00000000-0005-0000-0000-00007A100000}"/>
    <cellStyle name="Eingabe 3 3" xfId="4222" xr:uid="{00000000-0005-0000-0000-00007B100000}"/>
    <cellStyle name="Eingabe 3 3 2" xfId="4223" xr:uid="{00000000-0005-0000-0000-00007C100000}"/>
    <cellStyle name="Eingabe 3 3 2 2" xfId="4224" xr:uid="{00000000-0005-0000-0000-00007D100000}"/>
    <cellStyle name="Eingabe 3 3 3" xfId="4225" xr:uid="{00000000-0005-0000-0000-00007E100000}"/>
    <cellStyle name="Eingabe 3 30" xfId="4226" xr:uid="{00000000-0005-0000-0000-00007F100000}"/>
    <cellStyle name="Eingabe 3 30 2" xfId="4227" xr:uid="{00000000-0005-0000-0000-000080100000}"/>
    <cellStyle name="Eingabe 3 31" xfId="4228" xr:uid="{00000000-0005-0000-0000-000081100000}"/>
    <cellStyle name="Eingabe 3 4" xfId="4229" xr:uid="{00000000-0005-0000-0000-000082100000}"/>
    <cellStyle name="Eingabe 3 4 2" xfId="4230" xr:uid="{00000000-0005-0000-0000-000083100000}"/>
    <cellStyle name="Eingabe 3 4 2 2" xfId="4231" xr:uid="{00000000-0005-0000-0000-000084100000}"/>
    <cellStyle name="Eingabe 3 4 3" xfId="4232" xr:uid="{00000000-0005-0000-0000-000085100000}"/>
    <cellStyle name="Eingabe 3 5" xfId="4233" xr:uid="{00000000-0005-0000-0000-000086100000}"/>
    <cellStyle name="Eingabe 3 5 2" xfId="4234" xr:uid="{00000000-0005-0000-0000-000087100000}"/>
    <cellStyle name="Eingabe 3 5 2 2" xfId="4235" xr:uid="{00000000-0005-0000-0000-000088100000}"/>
    <cellStyle name="Eingabe 3 5 3" xfId="4236" xr:uid="{00000000-0005-0000-0000-000089100000}"/>
    <cellStyle name="Eingabe 3 6" xfId="4237" xr:uid="{00000000-0005-0000-0000-00008A100000}"/>
    <cellStyle name="Eingabe 3 6 2" xfId="4238" xr:uid="{00000000-0005-0000-0000-00008B100000}"/>
    <cellStyle name="Eingabe 3 6 2 2" xfId="4239" xr:uid="{00000000-0005-0000-0000-00008C100000}"/>
    <cellStyle name="Eingabe 3 6 3" xfId="4240" xr:uid="{00000000-0005-0000-0000-00008D100000}"/>
    <cellStyle name="Eingabe 3 7" xfId="4241" xr:uid="{00000000-0005-0000-0000-00008E100000}"/>
    <cellStyle name="Eingabe 3 7 2" xfId="4242" xr:uid="{00000000-0005-0000-0000-00008F100000}"/>
    <cellStyle name="Eingabe 3 7 2 2" xfId="4243" xr:uid="{00000000-0005-0000-0000-000090100000}"/>
    <cellStyle name="Eingabe 3 7 3" xfId="4244" xr:uid="{00000000-0005-0000-0000-000091100000}"/>
    <cellStyle name="Eingabe 3 8" xfId="4245" xr:uid="{00000000-0005-0000-0000-000092100000}"/>
    <cellStyle name="Eingabe 3 8 2" xfId="4246" xr:uid="{00000000-0005-0000-0000-000093100000}"/>
    <cellStyle name="Eingabe 3 8 2 2" xfId="4247" xr:uid="{00000000-0005-0000-0000-000094100000}"/>
    <cellStyle name="Eingabe 3 8 3" xfId="4248" xr:uid="{00000000-0005-0000-0000-000095100000}"/>
    <cellStyle name="Eingabe 3 9" xfId="4249" xr:uid="{00000000-0005-0000-0000-000096100000}"/>
    <cellStyle name="Eingabe 4" xfId="4250" xr:uid="{00000000-0005-0000-0000-000097100000}"/>
    <cellStyle name="Eingabe 4 10" xfId="4251" xr:uid="{00000000-0005-0000-0000-000098100000}"/>
    <cellStyle name="Eingabe 4 11" xfId="4252" xr:uid="{00000000-0005-0000-0000-000099100000}"/>
    <cellStyle name="Eingabe 4 12" xfId="4253" xr:uid="{00000000-0005-0000-0000-00009A100000}"/>
    <cellStyle name="Eingabe 4 12 2" xfId="4254" xr:uid="{00000000-0005-0000-0000-00009B100000}"/>
    <cellStyle name="Eingabe 4 13" xfId="4255" xr:uid="{00000000-0005-0000-0000-00009C100000}"/>
    <cellStyle name="Eingabe 4 2" xfId="4256" xr:uid="{00000000-0005-0000-0000-00009D100000}"/>
    <cellStyle name="Eingabe 4 2 2" xfId="4257" xr:uid="{00000000-0005-0000-0000-00009E100000}"/>
    <cellStyle name="Eingabe 4 2 2 2" xfId="4258" xr:uid="{00000000-0005-0000-0000-00009F100000}"/>
    <cellStyle name="Eingabe 4 2 3" xfId="4259" xr:uid="{00000000-0005-0000-0000-0000A0100000}"/>
    <cellStyle name="Eingabe 4 3" xfId="4260" xr:uid="{00000000-0005-0000-0000-0000A1100000}"/>
    <cellStyle name="Eingabe 4 3 2" xfId="4261" xr:uid="{00000000-0005-0000-0000-0000A2100000}"/>
    <cellStyle name="Eingabe 4 3 2 2" xfId="4262" xr:uid="{00000000-0005-0000-0000-0000A3100000}"/>
    <cellStyle name="Eingabe 4 3 3" xfId="4263" xr:uid="{00000000-0005-0000-0000-0000A4100000}"/>
    <cellStyle name="Eingabe 4 4" xfId="4264" xr:uid="{00000000-0005-0000-0000-0000A5100000}"/>
    <cellStyle name="Eingabe 4 4 2" xfId="4265" xr:uid="{00000000-0005-0000-0000-0000A6100000}"/>
    <cellStyle name="Eingabe 4 4 2 2" xfId="4266" xr:uid="{00000000-0005-0000-0000-0000A7100000}"/>
    <cellStyle name="Eingabe 4 4 3" xfId="4267" xr:uid="{00000000-0005-0000-0000-0000A8100000}"/>
    <cellStyle name="Eingabe 4 5" xfId="4268" xr:uid="{00000000-0005-0000-0000-0000A9100000}"/>
    <cellStyle name="Eingabe 4 5 2" xfId="4269" xr:uid="{00000000-0005-0000-0000-0000AA100000}"/>
    <cellStyle name="Eingabe 4 5 2 2" xfId="4270" xr:uid="{00000000-0005-0000-0000-0000AB100000}"/>
    <cellStyle name="Eingabe 4 5 3" xfId="4271" xr:uid="{00000000-0005-0000-0000-0000AC100000}"/>
    <cellStyle name="Eingabe 4 6" xfId="4272" xr:uid="{00000000-0005-0000-0000-0000AD100000}"/>
    <cellStyle name="Eingabe 4 6 2" xfId="4273" xr:uid="{00000000-0005-0000-0000-0000AE100000}"/>
    <cellStyle name="Eingabe 4 6 2 2" xfId="4274" xr:uid="{00000000-0005-0000-0000-0000AF100000}"/>
    <cellStyle name="Eingabe 4 6 3" xfId="4275" xr:uid="{00000000-0005-0000-0000-0000B0100000}"/>
    <cellStyle name="Eingabe 4 7" xfId="4276" xr:uid="{00000000-0005-0000-0000-0000B1100000}"/>
    <cellStyle name="Eingabe 4 7 2" xfId="4277" xr:uid="{00000000-0005-0000-0000-0000B2100000}"/>
    <cellStyle name="Eingabe 4 7 2 2" xfId="4278" xr:uid="{00000000-0005-0000-0000-0000B3100000}"/>
    <cellStyle name="Eingabe 4 7 3" xfId="4279" xr:uid="{00000000-0005-0000-0000-0000B4100000}"/>
    <cellStyle name="Eingabe 4 8" xfId="4280" xr:uid="{00000000-0005-0000-0000-0000B5100000}"/>
    <cellStyle name="Eingabe 4 8 2" xfId="4281" xr:uid="{00000000-0005-0000-0000-0000B6100000}"/>
    <cellStyle name="Eingabe 4 8 2 2" xfId="4282" xr:uid="{00000000-0005-0000-0000-0000B7100000}"/>
    <cellStyle name="Eingabe 4 8 3" xfId="4283" xr:uid="{00000000-0005-0000-0000-0000B8100000}"/>
    <cellStyle name="Eingabe 4 9" xfId="4284" xr:uid="{00000000-0005-0000-0000-0000B9100000}"/>
    <cellStyle name="Eingabe 5" xfId="4285" xr:uid="{00000000-0005-0000-0000-0000BA100000}"/>
    <cellStyle name="Eingabe 5 2" xfId="4286" xr:uid="{00000000-0005-0000-0000-0000BB100000}"/>
    <cellStyle name="Eingabe 5 2 2" xfId="4287" xr:uid="{00000000-0005-0000-0000-0000BC100000}"/>
    <cellStyle name="Eingabe 5 2 2 2" xfId="4288" xr:uid="{00000000-0005-0000-0000-0000BD100000}"/>
    <cellStyle name="Eingabe 5 2 3" xfId="4289" xr:uid="{00000000-0005-0000-0000-0000BE100000}"/>
    <cellStyle name="Eingabe 5 3" xfId="4290" xr:uid="{00000000-0005-0000-0000-0000BF100000}"/>
    <cellStyle name="Eingabe 5 4" xfId="4291" xr:uid="{00000000-0005-0000-0000-0000C0100000}"/>
    <cellStyle name="Eingabe 5 5" xfId="4292" xr:uid="{00000000-0005-0000-0000-0000C1100000}"/>
    <cellStyle name="Eingabe 5 6" xfId="4293" xr:uid="{00000000-0005-0000-0000-0000C2100000}"/>
    <cellStyle name="Eingabe 5 6 2" xfId="4294" xr:uid="{00000000-0005-0000-0000-0000C3100000}"/>
    <cellStyle name="Eingabe 5 7" xfId="4295" xr:uid="{00000000-0005-0000-0000-0000C4100000}"/>
    <cellStyle name="Eingabe 6" xfId="4296" xr:uid="{00000000-0005-0000-0000-0000C5100000}"/>
    <cellStyle name="Eingabe 6 2" xfId="4297" xr:uid="{00000000-0005-0000-0000-0000C6100000}"/>
    <cellStyle name="Eingabe 6 2 2" xfId="4298" xr:uid="{00000000-0005-0000-0000-0000C7100000}"/>
    <cellStyle name="Eingabe 6 2 2 2" xfId="4299" xr:uid="{00000000-0005-0000-0000-0000C8100000}"/>
    <cellStyle name="Eingabe 6 2 3" xfId="4300" xr:uid="{00000000-0005-0000-0000-0000C9100000}"/>
    <cellStyle name="Eingabe 6 3" xfId="4301" xr:uid="{00000000-0005-0000-0000-0000CA100000}"/>
    <cellStyle name="Eingabe 6 4" xfId="4302" xr:uid="{00000000-0005-0000-0000-0000CB100000}"/>
    <cellStyle name="Eingabe 6 5" xfId="4303" xr:uid="{00000000-0005-0000-0000-0000CC100000}"/>
    <cellStyle name="Eingabe 6 6" xfId="4304" xr:uid="{00000000-0005-0000-0000-0000CD100000}"/>
    <cellStyle name="Eingabe 6 6 2" xfId="4305" xr:uid="{00000000-0005-0000-0000-0000CE100000}"/>
    <cellStyle name="Eingabe 6 7" xfId="4306" xr:uid="{00000000-0005-0000-0000-0000CF100000}"/>
    <cellStyle name="Eingabe 7" xfId="4307" xr:uid="{00000000-0005-0000-0000-0000D0100000}"/>
    <cellStyle name="Eingabe 7 2" xfId="4308" xr:uid="{00000000-0005-0000-0000-0000D1100000}"/>
    <cellStyle name="Eingabe 7 2 2" xfId="4309" xr:uid="{00000000-0005-0000-0000-0000D2100000}"/>
    <cellStyle name="Eingabe 7 2 2 2" xfId="4310" xr:uid="{00000000-0005-0000-0000-0000D3100000}"/>
    <cellStyle name="Eingabe 7 2 3" xfId="4311" xr:uid="{00000000-0005-0000-0000-0000D4100000}"/>
    <cellStyle name="Eingabe 7 3" xfId="4312" xr:uid="{00000000-0005-0000-0000-0000D5100000}"/>
    <cellStyle name="Eingabe 7 4" xfId="4313" xr:uid="{00000000-0005-0000-0000-0000D6100000}"/>
    <cellStyle name="Eingabe 7 5" xfId="4314" xr:uid="{00000000-0005-0000-0000-0000D7100000}"/>
    <cellStyle name="Eingabe 7 6" xfId="4315" xr:uid="{00000000-0005-0000-0000-0000D8100000}"/>
    <cellStyle name="Eingabe 7 6 2" xfId="4316" xr:uid="{00000000-0005-0000-0000-0000D9100000}"/>
    <cellStyle name="Eingabe 7 7" xfId="4317" xr:uid="{00000000-0005-0000-0000-0000DA100000}"/>
    <cellStyle name="Eingabe 8" xfId="4318" xr:uid="{00000000-0005-0000-0000-0000DB100000}"/>
    <cellStyle name="Eingabe 8 2" xfId="4319" xr:uid="{00000000-0005-0000-0000-0000DC100000}"/>
    <cellStyle name="Eingabe 8 2 2" xfId="4320" xr:uid="{00000000-0005-0000-0000-0000DD100000}"/>
    <cellStyle name="Eingabe 8 2 2 2" xfId="4321" xr:uid="{00000000-0005-0000-0000-0000DE100000}"/>
    <cellStyle name="Eingabe 8 2 3" xfId="4322" xr:uid="{00000000-0005-0000-0000-0000DF100000}"/>
    <cellStyle name="Eingabe 8 3" xfId="4323" xr:uid="{00000000-0005-0000-0000-0000E0100000}"/>
    <cellStyle name="Eingabe 8 4" xfId="4324" xr:uid="{00000000-0005-0000-0000-0000E1100000}"/>
    <cellStyle name="Eingabe 8 5" xfId="4325" xr:uid="{00000000-0005-0000-0000-0000E2100000}"/>
    <cellStyle name="Eingabe 8 6" xfId="4326" xr:uid="{00000000-0005-0000-0000-0000E3100000}"/>
    <cellStyle name="Eingabe 8 6 2" xfId="4327" xr:uid="{00000000-0005-0000-0000-0000E4100000}"/>
    <cellStyle name="Eingabe 8 7" xfId="4328" xr:uid="{00000000-0005-0000-0000-0000E5100000}"/>
    <cellStyle name="Eingabe 9" xfId="4329" xr:uid="{00000000-0005-0000-0000-0000E6100000}"/>
    <cellStyle name="Eingabe 9 2" xfId="4330" xr:uid="{00000000-0005-0000-0000-0000E7100000}"/>
    <cellStyle name="Eingabe 9 2 2" xfId="4331" xr:uid="{00000000-0005-0000-0000-0000E8100000}"/>
    <cellStyle name="Eingabe 9 2 2 2" xfId="4332" xr:uid="{00000000-0005-0000-0000-0000E9100000}"/>
    <cellStyle name="Eingabe 9 2 3" xfId="4333" xr:uid="{00000000-0005-0000-0000-0000EA100000}"/>
    <cellStyle name="Eingabe 9 3" xfId="4334" xr:uid="{00000000-0005-0000-0000-0000EB100000}"/>
    <cellStyle name="Eingabe 9 4" xfId="4335" xr:uid="{00000000-0005-0000-0000-0000EC100000}"/>
    <cellStyle name="Eingabe 9 5" xfId="4336" xr:uid="{00000000-0005-0000-0000-0000ED100000}"/>
    <cellStyle name="Eingabe 9 6" xfId="4337" xr:uid="{00000000-0005-0000-0000-0000EE100000}"/>
    <cellStyle name="Eingabe 9 6 2" xfId="4338" xr:uid="{00000000-0005-0000-0000-0000EF100000}"/>
    <cellStyle name="Eingabe 9 7" xfId="4339" xr:uid="{00000000-0005-0000-0000-0000F0100000}"/>
    <cellStyle name="Ergebnis 1" xfId="4340" xr:uid="{00000000-0005-0000-0000-0000F1100000}"/>
    <cellStyle name="Ergebnis 1 1" xfId="4341" xr:uid="{00000000-0005-0000-0000-0000F2100000}"/>
    <cellStyle name="Ergebnis 1 1 1" xfId="4342" xr:uid="{00000000-0005-0000-0000-0000F3100000}"/>
    <cellStyle name="Ergebnis 1 1 1 2" xfId="4343" xr:uid="{00000000-0005-0000-0000-0000F4100000}"/>
    <cellStyle name="Ergebnis 1 1 1 2 2" xfId="4344" xr:uid="{00000000-0005-0000-0000-0000F5100000}"/>
    <cellStyle name="Ergebnis 1 1 1 3" xfId="4345" xr:uid="{00000000-0005-0000-0000-0000F6100000}"/>
    <cellStyle name="Ergebnis 1 1 2" xfId="4346" xr:uid="{00000000-0005-0000-0000-0000F7100000}"/>
    <cellStyle name="Ergebnis 1 1 2 2" xfId="4347" xr:uid="{00000000-0005-0000-0000-0000F8100000}"/>
    <cellStyle name="Ergebnis 1 1 3" xfId="4348" xr:uid="{00000000-0005-0000-0000-0000F9100000}"/>
    <cellStyle name="Ergebnis 1 2" xfId="4349" xr:uid="{00000000-0005-0000-0000-0000FA100000}"/>
    <cellStyle name="Ergebnis 1 2 2" xfId="4350" xr:uid="{00000000-0005-0000-0000-0000FB100000}"/>
    <cellStyle name="Ergebnis 1 3" xfId="4351" xr:uid="{00000000-0005-0000-0000-0000FC100000}"/>
    <cellStyle name="Ergebnis 10" xfId="4352" xr:uid="{00000000-0005-0000-0000-0000FD100000}"/>
    <cellStyle name="Ergebnis 10 2" xfId="4353" xr:uid="{00000000-0005-0000-0000-0000FE100000}"/>
    <cellStyle name="Ergebnis 10 2 2" xfId="4354" xr:uid="{00000000-0005-0000-0000-0000FF100000}"/>
    <cellStyle name="Ergebnis 10 2 2 2" xfId="4355" xr:uid="{00000000-0005-0000-0000-000000110000}"/>
    <cellStyle name="Ergebnis 10 2 3" xfId="4356" xr:uid="{00000000-0005-0000-0000-000001110000}"/>
    <cellStyle name="Ergebnis 10 3" xfId="4357" xr:uid="{00000000-0005-0000-0000-000002110000}"/>
    <cellStyle name="Ergebnis 10 4" xfId="4358" xr:uid="{00000000-0005-0000-0000-000003110000}"/>
    <cellStyle name="Ergebnis 10 5" xfId="4359" xr:uid="{00000000-0005-0000-0000-000004110000}"/>
    <cellStyle name="Ergebnis 10 6" xfId="4360" xr:uid="{00000000-0005-0000-0000-000005110000}"/>
    <cellStyle name="Ergebnis 10 6 2" xfId="4361" xr:uid="{00000000-0005-0000-0000-000006110000}"/>
    <cellStyle name="Ergebnis 10 7" xfId="4362" xr:uid="{00000000-0005-0000-0000-000007110000}"/>
    <cellStyle name="Ergebnis 11" xfId="4363" xr:uid="{00000000-0005-0000-0000-000008110000}"/>
    <cellStyle name="Ergebnis 11 2" xfId="4364" xr:uid="{00000000-0005-0000-0000-000009110000}"/>
    <cellStyle name="Ergebnis 11 2 2" xfId="4365" xr:uid="{00000000-0005-0000-0000-00000A110000}"/>
    <cellStyle name="Ergebnis 11 2 2 2" xfId="4366" xr:uid="{00000000-0005-0000-0000-00000B110000}"/>
    <cellStyle name="Ergebnis 11 2 3" xfId="4367" xr:uid="{00000000-0005-0000-0000-00000C110000}"/>
    <cellStyle name="Ergebnis 11 3" xfId="4368" xr:uid="{00000000-0005-0000-0000-00000D110000}"/>
    <cellStyle name="Ergebnis 11 4" xfId="4369" xr:uid="{00000000-0005-0000-0000-00000E110000}"/>
    <cellStyle name="Ergebnis 11 5" xfId="4370" xr:uid="{00000000-0005-0000-0000-00000F110000}"/>
    <cellStyle name="Ergebnis 11 6" xfId="4371" xr:uid="{00000000-0005-0000-0000-000010110000}"/>
    <cellStyle name="Ergebnis 11 6 2" xfId="4372" xr:uid="{00000000-0005-0000-0000-000011110000}"/>
    <cellStyle name="Ergebnis 11 7" xfId="4373" xr:uid="{00000000-0005-0000-0000-000012110000}"/>
    <cellStyle name="Ergebnis 12" xfId="4374" xr:uid="{00000000-0005-0000-0000-000013110000}"/>
    <cellStyle name="Ergebnis 13" xfId="4375" xr:uid="{00000000-0005-0000-0000-000014110000}"/>
    <cellStyle name="Ergebnis 14" xfId="4376" xr:uid="{00000000-0005-0000-0000-000015110000}"/>
    <cellStyle name="Ergebnis 15" xfId="4377" xr:uid="{00000000-0005-0000-0000-000016110000}"/>
    <cellStyle name="Ergebnis 16" xfId="4378" xr:uid="{00000000-0005-0000-0000-000017110000}"/>
    <cellStyle name="Ergebnis 2" xfId="4379" xr:uid="{00000000-0005-0000-0000-000018110000}"/>
    <cellStyle name="Ergebnis 2 10" xfId="4380" xr:uid="{00000000-0005-0000-0000-000019110000}"/>
    <cellStyle name="Ergebnis 2 10 2" xfId="4381" xr:uid="{00000000-0005-0000-0000-00001A110000}"/>
    <cellStyle name="Ergebnis 2 10 2 2" xfId="4382" xr:uid="{00000000-0005-0000-0000-00001B110000}"/>
    <cellStyle name="Ergebnis 2 10 3" xfId="4383" xr:uid="{00000000-0005-0000-0000-00001C110000}"/>
    <cellStyle name="Ergebnis 2 11" xfId="4384" xr:uid="{00000000-0005-0000-0000-00001D110000}"/>
    <cellStyle name="Ergebnis 2 11 2" xfId="4385" xr:uid="{00000000-0005-0000-0000-00001E110000}"/>
    <cellStyle name="Ergebnis 2 11 2 2" xfId="4386" xr:uid="{00000000-0005-0000-0000-00001F110000}"/>
    <cellStyle name="Ergebnis 2 11 3" xfId="4387" xr:uid="{00000000-0005-0000-0000-000020110000}"/>
    <cellStyle name="Ergebnis 2 12" xfId="4388" xr:uid="{00000000-0005-0000-0000-000021110000}"/>
    <cellStyle name="Ergebnis 2 12 2" xfId="4389" xr:uid="{00000000-0005-0000-0000-000022110000}"/>
    <cellStyle name="Ergebnis 2 12 2 2" xfId="4390" xr:uid="{00000000-0005-0000-0000-000023110000}"/>
    <cellStyle name="Ergebnis 2 12 3" xfId="4391" xr:uid="{00000000-0005-0000-0000-000024110000}"/>
    <cellStyle name="Ergebnis 2 13" xfId="4392" xr:uid="{00000000-0005-0000-0000-000025110000}"/>
    <cellStyle name="Ergebnis 2 13 2" xfId="4393" xr:uid="{00000000-0005-0000-0000-000026110000}"/>
    <cellStyle name="Ergebnis 2 13 2 2" xfId="4394" xr:uid="{00000000-0005-0000-0000-000027110000}"/>
    <cellStyle name="Ergebnis 2 13 3" xfId="4395" xr:uid="{00000000-0005-0000-0000-000028110000}"/>
    <cellStyle name="Ergebnis 2 14" xfId="4396" xr:uid="{00000000-0005-0000-0000-000029110000}"/>
    <cellStyle name="Ergebnis 2 14 2" xfId="4397" xr:uid="{00000000-0005-0000-0000-00002A110000}"/>
    <cellStyle name="Ergebnis 2 14 2 2" xfId="4398" xr:uid="{00000000-0005-0000-0000-00002B110000}"/>
    <cellStyle name="Ergebnis 2 14 3" xfId="4399" xr:uid="{00000000-0005-0000-0000-00002C110000}"/>
    <cellStyle name="Ergebnis 2 15" xfId="4400" xr:uid="{00000000-0005-0000-0000-00002D110000}"/>
    <cellStyle name="Ergebnis 2 15 2" xfId="4401" xr:uid="{00000000-0005-0000-0000-00002E110000}"/>
    <cellStyle name="Ergebnis 2 15 2 2" xfId="4402" xr:uid="{00000000-0005-0000-0000-00002F110000}"/>
    <cellStyle name="Ergebnis 2 15 3" xfId="4403" xr:uid="{00000000-0005-0000-0000-000030110000}"/>
    <cellStyle name="Ergebnis 2 16" xfId="4404" xr:uid="{00000000-0005-0000-0000-000031110000}"/>
    <cellStyle name="Ergebnis 2 16 2" xfId="4405" xr:uid="{00000000-0005-0000-0000-000032110000}"/>
    <cellStyle name="Ergebnis 2 16 2 2" xfId="4406" xr:uid="{00000000-0005-0000-0000-000033110000}"/>
    <cellStyle name="Ergebnis 2 16 3" xfId="4407" xr:uid="{00000000-0005-0000-0000-000034110000}"/>
    <cellStyle name="Ergebnis 2 17" xfId="4408" xr:uid="{00000000-0005-0000-0000-000035110000}"/>
    <cellStyle name="Ergebnis 2 17 2" xfId="4409" xr:uid="{00000000-0005-0000-0000-000036110000}"/>
    <cellStyle name="Ergebnis 2 17 2 2" xfId="4410" xr:uid="{00000000-0005-0000-0000-000037110000}"/>
    <cellStyle name="Ergebnis 2 17 3" xfId="4411" xr:uid="{00000000-0005-0000-0000-000038110000}"/>
    <cellStyle name="Ergebnis 2 18" xfId="4412" xr:uid="{00000000-0005-0000-0000-000039110000}"/>
    <cellStyle name="Ergebnis 2 18 2" xfId="4413" xr:uid="{00000000-0005-0000-0000-00003A110000}"/>
    <cellStyle name="Ergebnis 2 18 2 2" xfId="4414" xr:uid="{00000000-0005-0000-0000-00003B110000}"/>
    <cellStyle name="Ergebnis 2 18 3" xfId="4415" xr:uid="{00000000-0005-0000-0000-00003C110000}"/>
    <cellStyle name="Ergebnis 2 19" xfId="4416" xr:uid="{00000000-0005-0000-0000-00003D110000}"/>
    <cellStyle name="Ergebnis 2 19 2" xfId="4417" xr:uid="{00000000-0005-0000-0000-00003E110000}"/>
    <cellStyle name="Ergebnis 2 19 2 2" xfId="4418" xr:uid="{00000000-0005-0000-0000-00003F110000}"/>
    <cellStyle name="Ergebnis 2 19 3" xfId="4419" xr:uid="{00000000-0005-0000-0000-000040110000}"/>
    <cellStyle name="Ergebnis 2 2" xfId="4420" xr:uid="{00000000-0005-0000-0000-000041110000}"/>
    <cellStyle name="Ergebnis 2 2 2" xfId="4421" xr:uid="{00000000-0005-0000-0000-000042110000}"/>
    <cellStyle name="Ergebnis 2 2 2 2" xfId="4422" xr:uid="{00000000-0005-0000-0000-000043110000}"/>
    <cellStyle name="Ergebnis 2 2 3" xfId="4423" xr:uid="{00000000-0005-0000-0000-000044110000}"/>
    <cellStyle name="Ergebnis 2 20" xfId="4424" xr:uid="{00000000-0005-0000-0000-000045110000}"/>
    <cellStyle name="Ergebnis 2 20 2" xfId="4425" xr:uid="{00000000-0005-0000-0000-000046110000}"/>
    <cellStyle name="Ergebnis 2 20 2 2" xfId="4426" xr:uid="{00000000-0005-0000-0000-000047110000}"/>
    <cellStyle name="Ergebnis 2 20 3" xfId="4427" xr:uid="{00000000-0005-0000-0000-000048110000}"/>
    <cellStyle name="Ergebnis 2 21" xfId="4428" xr:uid="{00000000-0005-0000-0000-000049110000}"/>
    <cellStyle name="Ergebnis 2 21 2" xfId="4429" xr:uid="{00000000-0005-0000-0000-00004A110000}"/>
    <cellStyle name="Ergebnis 2 21 2 2" xfId="4430" xr:uid="{00000000-0005-0000-0000-00004B110000}"/>
    <cellStyle name="Ergebnis 2 21 3" xfId="4431" xr:uid="{00000000-0005-0000-0000-00004C110000}"/>
    <cellStyle name="Ergebnis 2 22" xfId="4432" xr:uid="{00000000-0005-0000-0000-00004D110000}"/>
    <cellStyle name="Ergebnis 2 22 2" xfId="4433" xr:uid="{00000000-0005-0000-0000-00004E110000}"/>
    <cellStyle name="Ergebnis 2 22 2 2" xfId="4434" xr:uid="{00000000-0005-0000-0000-00004F110000}"/>
    <cellStyle name="Ergebnis 2 22 3" xfId="4435" xr:uid="{00000000-0005-0000-0000-000050110000}"/>
    <cellStyle name="Ergebnis 2 23" xfId="4436" xr:uid="{00000000-0005-0000-0000-000051110000}"/>
    <cellStyle name="Ergebnis 2 23 2" xfId="4437" xr:uid="{00000000-0005-0000-0000-000052110000}"/>
    <cellStyle name="Ergebnis 2 23 2 2" xfId="4438" xr:uid="{00000000-0005-0000-0000-000053110000}"/>
    <cellStyle name="Ergebnis 2 23 3" xfId="4439" xr:uid="{00000000-0005-0000-0000-000054110000}"/>
    <cellStyle name="Ergebnis 2 24" xfId="4440" xr:uid="{00000000-0005-0000-0000-000055110000}"/>
    <cellStyle name="Ergebnis 2 24 2" xfId="4441" xr:uid="{00000000-0005-0000-0000-000056110000}"/>
    <cellStyle name="Ergebnis 2 24 2 2" xfId="4442" xr:uid="{00000000-0005-0000-0000-000057110000}"/>
    <cellStyle name="Ergebnis 2 24 3" xfId="4443" xr:uid="{00000000-0005-0000-0000-000058110000}"/>
    <cellStyle name="Ergebnis 2 25" xfId="4444" xr:uid="{00000000-0005-0000-0000-000059110000}"/>
    <cellStyle name="Ergebnis 2 25 2" xfId="4445" xr:uid="{00000000-0005-0000-0000-00005A110000}"/>
    <cellStyle name="Ergebnis 2 25 2 2" xfId="4446" xr:uid="{00000000-0005-0000-0000-00005B110000}"/>
    <cellStyle name="Ergebnis 2 25 3" xfId="4447" xr:uid="{00000000-0005-0000-0000-00005C110000}"/>
    <cellStyle name="Ergebnis 2 26" xfId="4448" xr:uid="{00000000-0005-0000-0000-00005D110000}"/>
    <cellStyle name="Ergebnis 2 26 2" xfId="4449" xr:uid="{00000000-0005-0000-0000-00005E110000}"/>
    <cellStyle name="Ergebnis 2 26 2 2" xfId="4450" xr:uid="{00000000-0005-0000-0000-00005F110000}"/>
    <cellStyle name="Ergebnis 2 26 3" xfId="4451" xr:uid="{00000000-0005-0000-0000-000060110000}"/>
    <cellStyle name="Ergebnis 2 27" xfId="4452" xr:uid="{00000000-0005-0000-0000-000061110000}"/>
    <cellStyle name="Ergebnis 2 27 2" xfId="4453" xr:uid="{00000000-0005-0000-0000-000062110000}"/>
    <cellStyle name="Ergebnis 2 27 2 2" xfId="4454" xr:uid="{00000000-0005-0000-0000-000063110000}"/>
    <cellStyle name="Ergebnis 2 27 3" xfId="4455" xr:uid="{00000000-0005-0000-0000-000064110000}"/>
    <cellStyle name="Ergebnis 2 28" xfId="4456" xr:uid="{00000000-0005-0000-0000-000065110000}"/>
    <cellStyle name="Ergebnis 2 28 2" xfId="4457" xr:uid="{00000000-0005-0000-0000-000066110000}"/>
    <cellStyle name="Ergebnis 2 28 2 2" xfId="4458" xr:uid="{00000000-0005-0000-0000-000067110000}"/>
    <cellStyle name="Ergebnis 2 28 3" xfId="4459" xr:uid="{00000000-0005-0000-0000-000068110000}"/>
    <cellStyle name="Ergebnis 2 29" xfId="4460" xr:uid="{00000000-0005-0000-0000-000069110000}"/>
    <cellStyle name="Ergebnis 2 29 2" xfId="4461" xr:uid="{00000000-0005-0000-0000-00006A110000}"/>
    <cellStyle name="Ergebnis 2 29 2 2" xfId="4462" xr:uid="{00000000-0005-0000-0000-00006B110000}"/>
    <cellStyle name="Ergebnis 2 29 3" xfId="4463" xr:uid="{00000000-0005-0000-0000-00006C110000}"/>
    <cellStyle name="Ergebnis 2 3" xfId="4464" xr:uid="{00000000-0005-0000-0000-00006D110000}"/>
    <cellStyle name="Ergebnis 2 3 2" xfId="4465" xr:uid="{00000000-0005-0000-0000-00006E110000}"/>
    <cellStyle name="Ergebnis 2 3 2 2" xfId="4466" xr:uid="{00000000-0005-0000-0000-00006F110000}"/>
    <cellStyle name="Ergebnis 2 3 3" xfId="4467" xr:uid="{00000000-0005-0000-0000-000070110000}"/>
    <cellStyle name="Ergebnis 2 30" xfId="4468" xr:uid="{00000000-0005-0000-0000-000071110000}"/>
    <cellStyle name="Ergebnis 2 30 2" xfId="4469" xr:uid="{00000000-0005-0000-0000-000072110000}"/>
    <cellStyle name="Ergebnis 2 30 2 2" xfId="4470" xr:uid="{00000000-0005-0000-0000-000073110000}"/>
    <cellStyle name="Ergebnis 2 30 3" xfId="4471" xr:uid="{00000000-0005-0000-0000-000074110000}"/>
    <cellStyle name="Ergebnis 2 31" xfId="4472" xr:uid="{00000000-0005-0000-0000-000075110000}"/>
    <cellStyle name="Ergebnis 2 31 2" xfId="4473" xr:uid="{00000000-0005-0000-0000-000076110000}"/>
    <cellStyle name="Ergebnis 2 31 2 2" xfId="4474" xr:uid="{00000000-0005-0000-0000-000077110000}"/>
    <cellStyle name="Ergebnis 2 31 3" xfId="4475" xr:uid="{00000000-0005-0000-0000-000078110000}"/>
    <cellStyle name="Ergebnis 2 32" xfId="4476" xr:uid="{00000000-0005-0000-0000-000079110000}"/>
    <cellStyle name="Ergebnis 2 32 2" xfId="4477" xr:uid="{00000000-0005-0000-0000-00007A110000}"/>
    <cellStyle name="Ergebnis 2 32 2 2" xfId="4478" xr:uid="{00000000-0005-0000-0000-00007B110000}"/>
    <cellStyle name="Ergebnis 2 32 3" xfId="4479" xr:uid="{00000000-0005-0000-0000-00007C110000}"/>
    <cellStyle name="Ergebnis 2 33" xfId="4480" xr:uid="{00000000-0005-0000-0000-00007D110000}"/>
    <cellStyle name="Ergebnis 2 33 2" xfId="4481" xr:uid="{00000000-0005-0000-0000-00007E110000}"/>
    <cellStyle name="Ergebnis 2 33 2 2" xfId="4482" xr:uid="{00000000-0005-0000-0000-00007F110000}"/>
    <cellStyle name="Ergebnis 2 33 3" xfId="4483" xr:uid="{00000000-0005-0000-0000-000080110000}"/>
    <cellStyle name="Ergebnis 2 34" xfId="4484" xr:uid="{00000000-0005-0000-0000-000081110000}"/>
    <cellStyle name="Ergebnis 2 34 2" xfId="4485" xr:uid="{00000000-0005-0000-0000-000082110000}"/>
    <cellStyle name="Ergebnis 2 34 2 2" xfId="4486" xr:uid="{00000000-0005-0000-0000-000083110000}"/>
    <cellStyle name="Ergebnis 2 34 3" xfId="4487" xr:uid="{00000000-0005-0000-0000-000084110000}"/>
    <cellStyle name="Ergebnis 2 35" xfId="4488" xr:uid="{00000000-0005-0000-0000-000085110000}"/>
    <cellStyle name="Ergebnis 2 35 2" xfId="4489" xr:uid="{00000000-0005-0000-0000-000086110000}"/>
    <cellStyle name="Ergebnis 2 35 2 2" xfId="4490" xr:uid="{00000000-0005-0000-0000-000087110000}"/>
    <cellStyle name="Ergebnis 2 35 3" xfId="4491" xr:uid="{00000000-0005-0000-0000-000088110000}"/>
    <cellStyle name="Ergebnis 2 36" xfId="4492" xr:uid="{00000000-0005-0000-0000-000089110000}"/>
    <cellStyle name="Ergebnis 2 36 2" xfId="4493" xr:uid="{00000000-0005-0000-0000-00008A110000}"/>
    <cellStyle name="Ergebnis 2 36 2 2" xfId="4494" xr:uid="{00000000-0005-0000-0000-00008B110000}"/>
    <cellStyle name="Ergebnis 2 36 3" xfId="4495" xr:uid="{00000000-0005-0000-0000-00008C110000}"/>
    <cellStyle name="Ergebnis 2 37" xfId="4496" xr:uid="{00000000-0005-0000-0000-00008D110000}"/>
    <cellStyle name="Ergebnis 2 37 2" xfId="4497" xr:uid="{00000000-0005-0000-0000-00008E110000}"/>
    <cellStyle name="Ergebnis 2 38" xfId="4498" xr:uid="{00000000-0005-0000-0000-00008F110000}"/>
    <cellStyle name="Ergebnis 2 4" xfId="4499" xr:uid="{00000000-0005-0000-0000-000090110000}"/>
    <cellStyle name="Ergebnis 2 4 2" xfId="4500" xr:uid="{00000000-0005-0000-0000-000091110000}"/>
    <cellStyle name="Ergebnis 2 4 2 2" xfId="4501" xr:uid="{00000000-0005-0000-0000-000092110000}"/>
    <cellStyle name="Ergebnis 2 4 3" xfId="4502" xr:uid="{00000000-0005-0000-0000-000093110000}"/>
    <cellStyle name="Ergebnis 2 5" xfId="4503" xr:uid="{00000000-0005-0000-0000-000094110000}"/>
    <cellStyle name="Ergebnis 2 5 2" xfId="4504" xr:uid="{00000000-0005-0000-0000-000095110000}"/>
    <cellStyle name="Ergebnis 2 5 2 2" xfId="4505" xr:uid="{00000000-0005-0000-0000-000096110000}"/>
    <cellStyle name="Ergebnis 2 5 3" xfId="4506" xr:uid="{00000000-0005-0000-0000-000097110000}"/>
    <cellStyle name="Ergebnis 2 6" xfId="4507" xr:uid="{00000000-0005-0000-0000-000098110000}"/>
    <cellStyle name="Ergebnis 2 6 2" xfId="4508" xr:uid="{00000000-0005-0000-0000-000099110000}"/>
    <cellStyle name="Ergebnis 2 6 2 2" xfId="4509" xr:uid="{00000000-0005-0000-0000-00009A110000}"/>
    <cellStyle name="Ergebnis 2 6 3" xfId="4510" xr:uid="{00000000-0005-0000-0000-00009B110000}"/>
    <cellStyle name="Ergebnis 2 7" xfId="4511" xr:uid="{00000000-0005-0000-0000-00009C110000}"/>
    <cellStyle name="Ergebnis 2 7 2" xfId="4512" xr:uid="{00000000-0005-0000-0000-00009D110000}"/>
    <cellStyle name="Ergebnis 2 7 2 2" xfId="4513" xr:uid="{00000000-0005-0000-0000-00009E110000}"/>
    <cellStyle name="Ergebnis 2 7 3" xfId="4514" xr:uid="{00000000-0005-0000-0000-00009F110000}"/>
    <cellStyle name="Ergebnis 2 8" xfId="4515" xr:uid="{00000000-0005-0000-0000-0000A0110000}"/>
    <cellStyle name="Ergebnis 2 8 2" xfId="4516" xr:uid="{00000000-0005-0000-0000-0000A1110000}"/>
    <cellStyle name="Ergebnis 2 8 2 2" xfId="4517" xr:uid="{00000000-0005-0000-0000-0000A2110000}"/>
    <cellStyle name="Ergebnis 2 8 3" xfId="4518" xr:uid="{00000000-0005-0000-0000-0000A3110000}"/>
    <cellStyle name="Ergebnis 2 9" xfId="4519" xr:uid="{00000000-0005-0000-0000-0000A4110000}"/>
    <cellStyle name="Ergebnis 2 9 2" xfId="4520" xr:uid="{00000000-0005-0000-0000-0000A5110000}"/>
    <cellStyle name="Ergebnis 2 9 2 2" xfId="4521" xr:uid="{00000000-0005-0000-0000-0000A6110000}"/>
    <cellStyle name="Ergebnis 2 9 3" xfId="4522" xr:uid="{00000000-0005-0000-0000-0000A7110000}"/>
    <cellStyle name="Ergebnis 3" xfId="4523" xr:uid="{00000000-0005-0000-0000-0000A8110000}"/>
    <cellStyle name="Ergebnis 3 10" xfId="4524" xr:uid="{00000000-0005-0000-0000-0000A9110000}"/>
    <cellStyle name="Ergebnis 3 11" xfId="4525" xr:uid="{00000000-0005-0000-0000-0000AA110000}"/>
    <cellStyle name="Ergebnis 3 12" xfId="4526" xr:uid="{00000000-0005-0000-0000-0000AB110000}"/>
    <cellStyle name="Ergebnis 3 13" xfId="4527" xr:uid="{00000000-0005-0000-0000-0000AC110000}"/>
    <cellStyle name="Ergebnis 3 14" xfId="4528" xr:uid="{00000000-0005-0000-0000-0000AD110000}"/>
    <cellStyle name="Ergebnis 3 15" xfId="4529" xr:uid="{00000000-0005-0000-0000-0000AE110000}"/>
    <cellStyle name="Ergebnis 3 16" xfId="4530" xr:uid="{00000000-0005-0000-0000-0000AF110000}"/>
    <cellStyle name="Ergebnis 3 17" xfId="4531" xr:uid="{00000000-0005-0000-0000-0000B0110000}"/>
    <cellStyle name="Ergebnis 3 18" xfId="4532" xr:uid="{00000000-0005-0000-0000-0000B1110000}"/>
    <cellStyle name="Ergebnis 3 19" xfId="4533" xr:uid="{00000000-0005-0000-0000-0000B2110000}"/>
    <cellStyle name="Ergebnis 3 2" xfId="4534" xr:uid="{00000000-0005-0000-0000-0000B3110000}"/>
    <cellStyle name="Ergebnis 3 2 2" xfId="4535" xr:uid="{00000000-0005-0000-0000-0000B4110000}"/>
    <cellStyle name="Ergebnis 3 2 2 2" xfId="4536" xr:uid="{00000000-0005-0000-0000-0000B5110000}"/>
    <cellStyle name="Ergebnis 3 2 3" xfId="4537" xr:uid="{00000000-0005-0000-0000-0000B6110000}"/>
    <cellStyle name="Ergebnis 3 20" xfId="4538" xr:uid="{00000000-0005-0000-0000-0000B7110000}"/>
    <cellStyle name="Ergebnis 3 21" xfId="4539" xr:uid="{00000000-0005-0000-0000-0000B8110000}"/>
    <cellStyle name="Ergebnis 3 22" xfId="4540" xr:uid="{00000000-0005-0000-0000-0000B9110000}"/>
    <cellStyle name="Ergebnis 3 23" xfId="4541" xr:uid="{00000000-0005-0000-0000-0000BA110000}"/>
    <cellStyle name="Ergebnis 3 24" xfId="4542" xr:uid="{00000000-0005-0000-0000-0000BB110000}"/>
    <cellStyle name="Ergebnis 3 25" xfId="4543" xr:uid="{00000000-0005-0000-0000-0000BC110000}"/>
    <cellStyle name="Ergebnis 3 26" xfId="4544" xr:uid="{00000000-0005-0000-0000-0000BD110000}"/>
    <cellStyle name="Ergebnis 3 27" xfId="4545" xr:uid="{00000000-0005-0000-0000-0000BE110000}"/>
    <cellStyle name="Ergebnis 3 28" xfId="4546" xr:uid="{00000000-0005-0000-0000-0000BF110000}"/>
    <cellStyle name="Ergebnis 3 29" xfId="4547" xr:uid="{00000000-0005-0000-0000-0000C0110000}"/>
    <cellStyle name="Ergebnis 3 3" xfId="4548" xr:uid="{00000000-0005-0000-0000-0000C1110000}"/>
    <cellStyle name="Ergebnis 3 3 2" xfId="4549" xr:uid="{00000000-0005-0000-0000-0000C2110000}"/>
    <cellStyle name="Ergebnis 3 3 2 2" xfId="4550" xr:uid="{00000000-0005-0000-0000-0000C3110000}"/>
    <cellStyle name="Ergebnis 3 3 3" xfId="4551" xr:uid="{00000000-0005-0000-0000-0000C4110000}"/>
    <cellStyle name="Ergebnis 3 30" xfId="4552" xr:uid="{00000000-0005-0000-0000-0000C5110000}"/>
    <cellStyle name="Ergebnis 3 30 2" xfId="4553" xr:uid="{00000000-0005-0000-0000-0000C6110000}"/>
    <cellStyle name="Ergebnis 3 31" xfId="4554" xr:uid="{00000000-0005-0000-0000-0000C7110000}"/>
    <cellStyle name="Ergebnis 3 4" xfId="4555" xr:uid="{00000000-0005-0000-0000-0000C8110000}"/>
    <cellStyle name="Ergebnis 3 4 2" xfId="4556" xr:uid="{00000000-0005-0000-0000-0000C9110000}"/>
    <cellStyle name="Ergebnis 3 4 2 2" xfId="4557" xr:uid="{00000000-0005-0000-0000-0000CA110000}"/>
    <cellStyle name="Ergebnis 3 4 3" xfId="4558" xr:uid="{00000000-0005-0000-0000-0000CB110000}"/>
    <cellStyle name="Ergebnis 3 5" xfId="4559" xr:uid="{00000000-0005-0000-0000-0000CC110000}"/>
    <cellStyle name="Ergebnis 3 5 2" xfId="4560" xr:uid="{00000000-0005-0000-0000-0000CD110000}"/>
    <cellStyle name="Ergebnis 3 5 2 2" xfId="4561" xr:uid="{00000000-0005-0000-0000-0000CE110000}"/>
    <cellStyle name="Ergebnis 3 5 3" xfId="4562" xr:uid="{00000000-0005-0000-0000-0000CF110000}"/>
    <cellStyle name="Ergebnis 3 6" xfId="4563" xr:uid="{00000000-0005-0000-0000-0000D0110000}"/>
    <cellStyle name="Ergebnis 3 6 2" xfId="4564" xr:uid="{00000000-0005-0000-0000-0000D1110000}"/>
    <cellStyle name="Ergebnis 3 6 2 2" xfId="4565" xr:uid="{00000000-0005-0000-0000-0000D2110000}"/>
    <cellStyle name="Ergebnis 3 6 3" xfId="4566" xr:uid="{00000000-0005-0000-0000-0000D3110000}"/>
    <cellStyle name="Ergebnis 3 7" xfId="4567" xr:uid="{00000000-0005-0000-0000-0000D4110000}"/>
    <cellStyle name="Ergebnis 3 7 2" xfId="4568" xr:uid="{00000000-0005-0000-0000-0000D5110000}"/>
    <cellStyle name="Ergebnis 3 7 2 2" xfId="4569" xr:uid="{00000000-0005-0000-0000-0000D6110000}"/>
    <cellStyle name="Ergebnis 3 7 3" xfId="4570" xr:uid="{00000000-0005-0000-0000-0000D7110000}"/>
    <cellStyle name="Ergebnis 3 8" xfId="4571" xr:uid="{00000000-0005-0000-0000-0000D8110000}"/>
    <cellStyle name="Ergebnis 3 8 2" xfId="4572" xr:uid="{00000000-0005-0000-0000-0000D9110000}"/>
    <cellStyle name="Ergebnis 3 8 2 2" xfId="4573" xr:uid="{00000000-0005-0000-0000-0000DA110000}"/>
    <cellStyle name="Ergebnis 3 8 3" xfId="4574" xr:uid="{00000000-0005-0000-0000-0000DB110000}"/>
    <cellStyle name="Ergebnis 3 9" xfId="4575" xr:uid="{00000000-0005-0000-0000-0000DC110000}"/>
    <cellStyle name="Ergebnis 4" xfId="4576" xr:uid="{00000000-0005-0000-0000-0000DD110000}"/>
    <cellStyle name="Ergebnis 4 10" xfId="4577" xr:uid="{00000000-0005-0000-0000-0000DE110000}"/>
    <cellStyle name="Ergebnis 4 11" xfId="4578" xr:uid="{00000000-0005-0000-0000-0000DF110000}"/>
    <cellStyle name="Ergebnis 4 12" xfId="4579" xr:uid="{00000000-0005-0000-0000-0000E0110000}"/>
    <cellStyle name="Ergebnis 4 12 2" xfId="4580" xr:uid="{00000000-0005-0000-0000-0000E1110000}"/>
    <cellStyle name="Ergebnis 4 13" xfId="4581" xr:uid="{00000000-0005-0000-0000-0000E2110000}"/>
    <cellStyle name="Ergebnis 4 2" xfId="4582" xr:uid="{00000000-0005-0000-0000-0000E3110000}"/>
    <cellStyle name="Ergebnis 4 2 2" xfId="4583" xr:uid="{00000000-0005-0000-0000-0000E4110000}"/>
    <cellStyle name="Ergebnis 4 2 2 2" xfId="4584" xr:uid="{00000000-0005-0000-0000-0000E5110000}"/>
    <cellStyle name="Ergebnis 4 2 3" xfId="4585" xr:uid="{00000000-0005-0000-0000-0000E6110000}"/>
    <cellStyle name="Ergebnis 4 3" xfId="4586" xr:uid="{00000000-0005-0000-0000-0000E7110000}"/>
    <cellStyle name="Ergebnis 4 3 2" xfId="4587" xr:uid="{00000000-0005-0000-0000-0000E8110000}"/>
    <cellStyle name="Ergebnis 4 3 2 2" xfId="4588" xr:uid="{00000000-0005-0000-0000-0000E9110000}"/>
    <cellStyle name="Ergebnis 4 3 3" xfId="4589" xr:uid="{00000000-0005-0000-0000-0000EA110000}"/>
    <cellStyle name="Ergebnis 4 4" xfId="4590" xr:uid="{00000000-0005-0000-0000-0000EB110000}"/>
    <cellStyle name="Ergebnis 4 4 2" xfId="4591" xr:uid="{00000000-0005-0000-0000-0000EC110000}"/>
    <cellStyle name="Ergebnis 4 4 2 2" xfId="4592" xr:uid="{00000000-0005-0000-0000-0000ED110000}"/>
    <cellStyle name="Ergebnis 4 4 3" xfId="4593" xr:uid="{00000000-0005-0000-0000-0000EE110000}"/>
    <cellStyle name="Ergebnis 4 5" xfId="4594" xr:uid="{00000000-0005-0000-0000-0000EF110000}"/>
    <cellStyle name="Ergebnis 4 5 2" xfId="4595" xr:uid="{00000000-0005-0000-0000-0000F0110000}"/>
    <cellStyle name="Ergebnis 4 5 2 2" xfId="4596" xr:uid="{00000000-0005-0000-0000-0000F1110000}"/>
    <cellStyle name="Ergebnis 4 5 3" xfId="4597" xr:uid="{00000000-0005-0000-0000-0000F2110000}"/>
    <cellStyle name="Ergebnis 4 6" xfId="4598" xr:uid="{00000000-0005-0000-0000-0000F3110000}"/>
    <cellStyle name="Ergebnis 4 6 2" xfId="4599" xr:uid="{00000000-0005-0000-0000-0000F4110000}"/>
    <cellStyle name="Ergebnis 4 6 2 2" xfId="4600" xr:uid="{00000000-0005-0000-0000-0000F5110000}"/>
    <cellStyle name="Ergebnis 4 6 3" xfId="4601" xr:uid="{00000000-0005-0000-0000-0000F6110000}"/>
    <cellStyle name="Ergebnis 4 7" xfId="4602" xr:uid="{00000000-0005-0000-0000-0000F7110000}"/>
    <cellStyle name="Ergebnis 4 7 2" xfId="4603" xr:uid="{00000000-0005-0000-0000-0000F8110000}"/>
    <cellStyle name="Ergebnis 4 7 2 2" xfId="4604" xr:uid="{00000000-0005-0000-0000-0000F9110000}"/>
    <cellStyle name="Ergebnis 4 7 3" xfId="4605" xr:uid="{00000000-0005-0000-0000-0000FA110000}"/>
    <cellStyle name="Ergebnis 4 8" xfId="4606" xr:uid="{00000000-0005-0000-0000-0000FB110000}"/>
    <cellStyle name="Ergebnis 4 8 2" xfId="4607" xr:uid="{00000000-0005-0000-0000-0000FC110000}"/>
    <cellStyle name="Ergebnis 4 8 2 2" xfId="4608" xr:uid="{00000000-0005-0000-0000-0000FD110000}"/>
    <cellStyle name="Ergebnis 4 8 3" xfId="4609" xr:uid="{00000000-0005-0000-0000-0000FE110000}"/>
    <cellStyle name="Ergebnis 4 9" xfId="4610" xr:uid="{00000000-0005-0000-0000-0000FF110000}"/>
    <cellStyle name="Ergebnis 5" xfId="4611" xr:uid="{00000000-0005-0000-0000-000000120000}"/>
    <cellStyle name="Ergebnis 5 2" xfId="4612" xr:uid="{00000000-0005-0000-0000-000001120000}"/>
    <cellStyle name="Ergebnis 5 2 2" xfId="4613" xr:uid="{00000000-0005-0000-0000-000002120000}"/>
    <cellStyle name="Ergebnis 5 2 2 2" xfId="4614" xr:uid="{00000000-0005-0000-0000-000003120000}"/>
    <cellStyle name="Ergebnis 5 2 3" xfId="4615" xr:uid="{00000000-0005-0000-0000-000004120000}"/>
    <cellStyle name="Ergebnis 5 3" xfId="4616" xr:uid="{00000000-0005-0000-0000-000005120000}"/>
    <cellStyle name="Ergebnis 5 4" xfId="4617" xr:uid="{00000000-0005-0000-0000-000006120000}"/>
    <cellStyle name="Ergebnis 5 5" xfId="4618" xr:uid="{00000000-0005-0000-0000-000007120000}"/>
    <cellStyle name="Ergebnis 5 6" xfId="4619" xr:uid="{00000000-0005-0000-0000-000008120000}"/>
    <cellStyle name="Ergebnis 5 6 2" xfId="4620" xr:uid="{00000000-0005-0000-0000-000009120000}"/>
    <cellStyle name="Ergebnis 5 7" xfId="4621" xr:uid="{00000000-0005-0000-0000-00000A120000}"/>
    <cellStyle name="Ergebnis 6" xfId="4622" xr:uid="{00000000-0005-0000-0000-00000B120000}"/>
    <cellStyle name="Ergebnis 6 2" xfId="4623" xr:uid="{00000000-0005-0000-0000-00000C120000}"/>
    <cellStyle name="Ergebnis 6 2 2" xfId="4624" xr:uid="{00000000-0005-0000-0000-00000D120000}"/>
    <cellStyle name="Ergebnis 6 2 2 2" xfId="4625" xr:uid="{00000000-0005-0000-0000-00000E120000}"/>
    <cellStyle name="Ergebnis 6 2 3" xfId="4626" xr:uid="{00000000-0005-0000-0000-00000F120000}"/>
    <cellStyle name="Ergebnis 6 3" xfId="4627" xr:uid="{00000000-0005-0000-0000-000010120000}"/>
    <cellStyle name="Ergebnis 6 4" xfId="4628" xr:uid="{00000000-0005-0000-0000-000011120000}"/>
    <cellStyle name="Ergebnis 6 5" xfId="4629" xr:uid="{00000000-0005-0000-0000-000012120000}"/>
    <cellStyle name="Ergebnis 6 6" xfId="4630" xr:uid="{00000000-0005-0000-0000-000013120000}"/>
    <cellStyle name="Ergebnis 6 6 2" xfId="4631" xr:uid="{00000000-0005-0000-0000-000014120000}"/>
    <cellStyle name="Ergebnis 6 7" xfId="4632" xr:uid="{00000000-0005-0000-0000-000015120000}"/>
    <cellStyle name="Ergebnis 7" xfId="4633" xr:uid="{00000000-0005-0000-0000-000016120000}"/>
    <cellStyle name="Ergebnis 7 2" xfId="4634" xr:uid="{00000000-0005-0000-0000-000017120000}"/>
    <cellStyle name="Ergebnis 7 2 2" xfId="4635" xr:uid="{00000000-0005-0000-0000-000018120000}"/>
    <cellStyle name="Ergebnis 7 2 2 2" xfId="4636" xr:uid="{00000000-0005-0000-0000-000019120000}"/>
    <cellStyle name="Ergebnis 7 2 3" xfId="4637" xr:uid="{00000000-0005-0000-0000-00001A120000}"/>
    <cellStyle name="Ergebnis 7 3" xfId="4638" xr:uid="{00000000-0005-0000-0000-00001B120000}"/>
    <cellStyle name="Ergebnis 7 4" xfId="4639" xr:uid="{00000000-0005-0000-0000-00001C120000}"/>
    <cellStyle name="Ergebnis 7 5" xfId="4640" xr:uid="{00000000-0005-0000-0000-00001D120000}"/>
    <cellStyle name="Ergebnis 7 6" xfId="4641" xr:uid="{00000000-0005-0000-0000-00001E120000}"/>
    <cellStyle name="Ergebnis 7 6 2" xfId="4642" xr:uid="{00000000-0005-0000-0000-00001F120000}"/>
    <cellStyle name="Ergebnis 7 7" xfId="4643" xr:uid="{00000000-0005-0000-0000-000020120000}"/>
    <cellStyle name="Ergebnis 8" xfId="4644" xr:uid="{00000000-0005-0000-0000-000021120000}"/>
    <cellStyle name="Ergebnis 8 2" xfId="4645" xr:uid="{00000000-0005-0000-0000-000022120000}"/>
    <cellStyle name="Ergebnis 8 2 2" xfId="4646" xr:uid="{00000000-0005-0000-0000-000023120000}"/>
    <cellStyle name="Ergebnis 8 2 2 2" xfId="4647" xr:uid="{00000000-0005-0000-0000-000024120000}"/>
    <cellStyle name="Ergebnis 8 2 3" xfId="4648" xr:uid="{00000000-0005-0000-0000-000025120000}"/>
    <cellStyle name="Ergebnis 8 3" xfId="4649" xr:uid="{00000000-0005-0000-0000-000026120000}"/>
    <cellStyle name="Ergebnis 8 4" xfId="4650" xr:uid="{00000000-0005-0000-0000-000027120000}"/>
    <cellStyle name="Ergebnis 8 5" xfId="4651" xr:uid="{00000000-0005-0000-0000-000028120000}"/>
    <cellStyle name="Ergebnis 8 6" xfId="4652" xr:uid="{00000000-0005-0000-0000-000029120000}"/>
    <cellStyle name="Ergebnis 8 6 2" xfId="4653" xr:uid="{00000000-0005-0000-0000-00002A120000}"/>
    <cellStyle name="Ergebnis 8 7" xfId="4654" xr:uid="{00000000-0005-0000-0000-00002B120000}"/>
    <cellStyle name="Ergebnis 9" xfId="4655" xr:uid="{00000000-0005-0000-0000-00002C120000}"/>
    <cellStyle name="Ergebnis 9 2" xfId="4656" xr:uid="{00000000-0005-0000-0000-00002D120000}"/>
    <cellStyle name="Ergebnis 9 2 2" xfId="4657" xr:uid="{00000000-0005-0000-0000-00002E120000}"/>
    <cellStyle name="Ergebnis 9 2 2 2" xfId="4658" xr:uid="{00000000-0005-0000-0000-00002F120000}"/>
    <cellStyle name="Ergebnis 9 2 3" xfId="4659" xr:uid="{00000000-0005-0000-0000-000030120000}"/>
    <cellStyle name="Ergebnis 9 3" xfId="4660" xr:uid="{00000000-0005-0000-0000-000031120000}"/>
    <cellStyle name="Ergebnis 9 4" xfId="4661" xr:uid="{00000000-0005-0000-0000-000032120000}"/>
    <cellStyle name="Ergebnis 9 5" xfId="4662" xr:uid="{00000000-0005-0000-0000-000033120000}"/>
    <cellStyle name="Ergebnis 9 6" xfId="4663" xr:uid="{00000000-0005-0000-0000-000034120000}"/>
    <cellStyle name="Ergebnis 9 6 2" xfId="4664" xr:uid="{00000000-0005-0000-0000-000035120000}"/>
    <cellStyle name="Ergebnis 9 7" xfId="4665" xr:uid="{00000000-0005-0000-0000-000036120000}"/>
    <cellStyle name="Erklärender Text 10" xfId="4666" xr:uid="{00000000-0005-0000-0000-000037120000}"/>
    <cellStyle name="Erklärender Text 10 2" xfId="4667" xr:uid="{00000000-0005-0000-0000-000038120000}"/>
    <cellStyle name="Erklärender Text 10 3" xfId="4668" xr:uid="{00000000-0005-0000-0000-000039120000}"/>
    <cellStyle name="Erklärender Text 10 4" xfId="4669" xr:uid="{00000000-0005-0000-0000-00003A120000}"/>
    <cellStyle name="Erklärender Text 10 5" xfId="4670" xr:uid="{00000000-0005-0000-0000-00003B120000}"/>
    <cellStyle name="Erklärender Text 11" xfId="4671" xr:uid="{00000000-0005-0000-0000-00003C120000}"/>
    <cellStyle name="Erklärender Text 11 2" xfId="4672" xr:uid="{00000000-0005-0000-0000-00003D120000}"/>
    <cellStyle name="Erklärender Text 11 3" xfId="4673" xr:uid="{00000000-0005-0000-0000-00003E120000}"/>
    <cellStyle name="Erklärender Text 11 4" xfId="4674" xr:uid="{00000000-0005-0000-0000-00003F120000}"/>
    <cellStyle name="Erklärender Text 11 5" xfId="4675" xr:uid="{00000000-0005-0000-0000-000040120000}"/>
    <cellStyle name="Erklärender Text 12" xfId="4676" xr:uid="{00000000-0005-0000-0000-000041120000}"/>
    <cellStyle name="Erklärender Text 13" xfId="4677" xr:uid="{00000000-0005-0000-0000-000042120000}"/>
    <cellStyle name="Erklärender Text 14" xfId="4678" xr:uid="{00000000-0005-0000-0000-000043120000}"/>
    <cellStyle name="Erklärender Text 15" xfId="4679" xr:uid="{00000000-0005-0000-0000-000044120000}"/>
    <cellStyle name="Erklärender Text 16" xfId="4680" xr:uid="{00000000-0005-0000-0000-000045120000}"/>
    <cellStyle name="Erklärender Text 2" xfId="4681" xr:uid="{00000000-0005-0000-0000-000046120000}"/>
    <cellStyle name="Erklärender Text 2 10" xfId="4682" xr:uid="{00000000-0005-0000-0000-000047120000}"/>
    <cellStyle name="Erklärender Text 2 11" xfId="4683" xr:uid="{00000000-0005-0000-0000-000048120000}"/>
    <cellStyle name="Erklärender Text 2 12" xfId="4684" xr:uid="{00000000-0005-0000-0000-000049120000}"/>
    <cellStyle name="Erklärender Text 2 13" xfId="4685" xr:uid="{00000000-0005-0000-0000-00004A120000}"/>
    <cellStyle name="Erklärender Text 2 14" xfId="4686" xr:uid="{00000000-0005-0000-0000-00004B120000}"/>
    <cellStyle name="Erklärender Text 2 15" xfId="4687" xr:uid="{00000000-0005-0000-0000-00004C120000}"/>
    <cellStyle name="Erklärender Text 2 16" xfId="4688" xr:uid="{00000000-0005-0000-0000-00004D120000}"/>
    <cellStyle name="Erklärender Text 2 17" xfId="4689" xr:uid="{00000000-0005-0000-0000-00004E120000}"/>
    <cellStyle name="Erklärender Text 2 18" xfId="4690" xr:uid="{00000000-0005-0000-0000-00004F120000}"/>
    <cellStyle name="Erklärender Text 2 19" xfId="4691" xr:uid="{00000000-0005-0000-0000-000050120000}"/>
    <cellStyle name="Erklärender Text 2 2" xfId="4692" xr:uid="{00000000-0005-0000-0000-000051120000}"/>
    <cellStyle name="Erklärender Text 2 20" xfId="4693" xr:uid="{00000000-0005-0000-0000-000052120000}"/>
    <cellStyle name="Erklärender Text 2 21" xfId="4694" xr:uid="{00000000-0005-0000-0000-000053120000}"/>
    <cellStyle name="Erklärender Text 2 22" xfId="4695" xr:uid="{00000000-0005-0000-0000-000054120000}"/>
    <cellStyle name="Erklärender Text 2 23" xfId="4696" xr:uid="{00000000-0005-0000-0000-000055120000}"/>
    <cellStyle name="Erklärender Text 2 24" xfId="4697" xr:uid="{00000000-0005-0000-0000-000056120000}"/>
    <cellStyle name="Erklärender Text 2 25" xfId="4698" xr:uid="{00000000-0005-0000-0000-000057120000}"/>
    <cellStyle name="Erklärender Text 2 26" xfId="4699" xr:uid="{00000000-0005-0000-0000-000058120000}"/>
    <cellStyle name="Erklärender Text 2 27" xfId="4700" xr:uid="{00000000-0005-0000-0000-000059120000}"/>
    <cellStyle name="Erklärender Text 2 28" xfId="4701" xr:uid="{00000000-0005-0000-0000-00005A120000}"/>
    <cellStyle name="Erklärender Text 2 29" xfId="4702" xr:uid="{00000000-0005-0000-0000-00005B120000}"/>
    <cellStyle name="Erklärender Text 2 3" xfId="4703" xr:uid="{00000000-0005-0000-0000-00005C120000}"/>
    <cellStyle name="Erklärender Text 2 30" xfId="4704" xr:uid="{00000000-0005-0000-0000-00005D120000}"/>
    <cellStyle name="Erklärender Text 2 31" xfId="4705" xr:uid="{00000000-0005-0000-0000-00005E120000}"/>
    <cellStyle name="Erklärender Text 2 32" xfId="4706" xr:uid="{00000000-0005-0000-0000-00005F120000}"/>
    <cellStyle name="Erklärender Text 2 33" xfId="4707" xr:uid="{00000000-0005-0000-0000-000060120000}"/>
    <cellStyle name="Erklärender Text 2 34" xfId="4708" xr:uid="{00000000-0005-0000-0000-000061120000}"/>
    <cellStyle name="Erklärender Text 2 35" xfId="4709" xr:uid="{00000000-0005-0000-0000-000062120000}"/>
    <cellStyle name="Erklärender Text 2 36" xfId="4710" xr:uid="{00000000-0005-0000-0000-000063120000}"/>
    <cellStyle name="Erklärender Text 2 4" xfId="4711" xr:uid="{00000000-0005-0000-0000-000064120000}"/>
    <cellStyle name="Erklärender Text 2 5" xfId="4712" xr:uid="{00000000-0005-0000-0000-000065120000}"/>
    <cellStyle name="Erklärender Text 2 6" xfId="4713" xr:uid="{00000000-0005-0000-0000-000066120000}"/>
    <cellStyle name="Erklärender Text 2 7" xfId="4714" xr:uid="{00000000-0005-0000-0000-000067120000}"/>
    <cellStyle name="Erklärender Text 2 8" xfId="4715" xr:uid="{00000000-0005-0000-0000-000068120000}"/>
    <cellStyle name="Erklärender Text 2 9" xfId="4716" xr:uid="{00000000-0005-0000-0000-000069120000}"/>
    <cellStyle name="Erklärender Text 3" xfId="4717" xr:uid="{00000000-0005-0000-0000-00006A120000}"/>
    <cellStyle name="Erklärender Text 3 10" xfId="4718" xr:uid="{00000000-0005-0000-0000-00006B120000}"/>
    <cellStyle name="Erklärender Text 3 11" xfId="4719" xr:uid="{00000000-0005-0000-0000-00006C120000}"/>
    <cellStyle name="Erklärender Text 3 12" xfId="4720" xr:uid="{00000000-0005-0000-0000-00006D120000}"/>
    <cellStyle name="Erklärender Text 3 13" xfId="4721" xr:uid="{00000000-0005-0000-0000-00006E120000}"/>
    <cellStyle name="Erklärender Text 3 14" xfId="4722" xr:uid="{00000000-0005-0000-0000-00006F120000}"/>
    <cellStyle name="Erklärender Text 3 15" xfId="4723" xr:uid="{00000000-0005-0000-0000-000070120000}"/>
    <cellStyle name="Erklärender Text 3 16" xfId="4724" xr:uid="{00000000-0005-0000-0000-000071120000}"/>
    <cellStyle name="Erklärender Text 3 17" xfId="4725" xr:uid="{00000000-0005-0000-0000-000072120000}"/>
    <cellStyle name="Erklärender Text 3 18" xfId="4726" xr:uid="{00000000-0005-0000-0000-000073120000}"/>
    <cellStyle name="Erklärender Text 3 19" xfId="4727" xr:uid="{00000000-0005-0000-0000-000074120000}"/>
    <cellStyle name="Erklärender Text 3 2" xfId="4728" xr:uid="{00000000-0005-0000-0000-000075120000}"/>
    <cellStyle name="Erklärender Text 3 20" xfId="4729" xr:uid="{00000000-0005-0000-0000-000076120000}"/>
    <cellStyle name="Erklärender Text 3 21" xfId="4730" xr:uid="{00000000-0005-0000-0000-000077120000}"/>
    <cellStyle name="Erklärender Text 3 22" xfId="4731" xr:uid="{00000000-0005-0000-0000-000078120000}"/>
    <cellStyle name="Erklärender Text 3 23" xfId="4732" xr:uid="{00000000-0005-0000-0000-000079120000}"/>
    <cellStyle name="Erklärender Text 3 24" xfId="4733" xr:uid="{00000000-0005-0000-0000-00007A120000}"/>
    <cellStyle name="Erklärender Text 3 25" xfId="4734" xr:uid="{00000000-0005-0000-0000-00007B120000}"/>
    <cellStyle name="Erklärender Text 3 26" xfId="4735" xr:uid="{00000000-0005-0000-0000-00007C120000}"/>
    <cellStyle name="Erklärender Text 3 27" xfId="4736" xr:uid="{00000000-0005-0000-0000-00007D120000}"/>
    <cellStyle name="Erklärender Text 3 28" xfId="4737" xr:uid="{00000000-0005-0000-0000-00007E120000}"/>
    <cellStyle name="Erklärender Text 3 29" xfId="4738" xr:uid="{00000000-0005-0000-0000-00007F120000}"/>
    <cellStyle name="Erklärender Text 3 3" xfId="4739" xr:uid="{00000000-0005-0000-0000-000080120000}"/>
    <cellStyle name="Erklärender Text 3 4" xfId="4740" xr:uid="{00000000-0005-0000-0000-000081120000}"/>
    <cellStyle name="Erklärender Text 3 5" xfId="4741" xr:uid="{00000000-0005-0000-0000-000082120000}"/>
    <cellStyle name="Erklärender Text 3 6" xfId="4742" xr:uid="{00000000-0005-0000-0000-000083120000}"/>
    <cellStyle name="Erklärender Text 3 7" xfId="4743" xr:uid="{00000000-0005-0000-0000-000084120000}"/>
    <cellStyle name="Erklärender Text 3 8" xfId="4744" xr:uid="{00000000-0005-0000-0000-000085120000}"/>
    <cellStyle name="Erklärender Text 3 9" xfId="4745" xr:uid="{00000000-0005-0000-0000-000086120000}"/>
    <cellStyle name="Erklärender Text 4" xfId="4746" xr:uid="{00000000-0005-0000-0000-000087120000}"/>
    <cellStyle name="Erklärender Text 4 10" xfId="4747" xr:uid="{00000000-0005-0000-0000-000088120000}"/>
    <cellStyle name="Erklärender Text 4 11" xfId="4748" xr:uid="{00000000-0005-0000-0000-000089120000}"/>
    <cellStyle name="Erklärender Text 4 2" xfId="4749" xr:uid="{00000000-0005-0000-0000-00008A120000}"/>
    <cellStyle name="Erklärender Text 4 3" xfId="4750" xr:uid="{00000000-0005-0000-0000-00008B120000}"/>
    <cellStyle name="Erklärender Text 4 4" xfId="4751" xr:uid="{00000000-0005-0000-0000-00008C120000}"/>
    <cellStyle name="Erklärender Text 4 5" xfId="4752" xr:uid="{00000000-0005-0000-0000-00008D120000}"/>
    <cellStyle name="Erklärender Text 4 6" xfId="4753" xr:uid="{00000000-0005-0000-0000-00008E120000}"/>
    <cellStyle name="Erklärender Text 4 7" xfId="4754" xr:uid="{00000000-0005-0000-0000-00008F120000}"/>
    <cellStyle name="Erklärender Text 4 8" xfId="4755" xr:uid="{00000000-0005-0000-0000-000090120000}"/>
    <cellStyle name="Erklärender Text 4 9" xfId="4756" xr:uid="{00000000-0005-0000-0000-000091120000}"/>
    <cellStyle name="Erklärender Text 5" xfId="4757" xr:uid="{00000000-0005-0000-0000-000092120000}"/>
    <cellStyle name="Erklärender Text 5 2" xfId="4758" xr:uid="{00000000-0005-0000-0000-000093120000}"/>
    <cellStyle name="Erklärender Text 5 3" xfId="4759" xr:uid="{00000000-0005-0000-0000-000094120000}"/>
    <cellStyle name="Erklärender Text 5 4" xfId="4760" xr:uid="{00000000-0005-0000-0000-000095120000}"/>
    <cellStyle name="Erklärender Text 5 5" xfId="4761" xr:uid="{00000000-0005-0000-0000-000096120000}"/>
    <cellStyle name="Erklärender Text 6" xfId="4762" xr:uid="{00000000-0005-0000-0000-000097120000}"/>
    <cellStyle name="Erklärender Text 6 2" xfId="4763" xr:uid="{00000000-0005-0000-0000-000098120000}"/>
    <cellStyle name="Erklärender Text 6 3" xfId="4764" xr:uid="{00000000-0005-0000-0000-000099120000}"/>
    <cellStyle name="Erklärender Text 6 4" xfId="4765" xr:uid="{00000000-0005-0000-0000-00009A120000}"/>
    <cellStyle name="Erklärender Text 6 5" xfId="4766" xr:uid="{00000000-0005-0000-0000-00009B120000}"/>
    <cellStyle name="Erklärender Text 7" xfId="4767" xr:uid="{00000000-0005-0000-0000-00009C120000}"/>
    <cellStyle name="Erklärender Text 7 2" xfId="4768" xr:uid="{00000000-0005-0000-0000-00009D120000}"/>
    <cellStyle name="Erklärender Text 7 3" xfId="4769" xr:uid="{00000000-0005-0000-0000-00009E120000}"/>
    <cellStyle name="Erklärender Text 7 4" xfId="4770" xr:uid="{00000000-0005-0000-0000-00009F120000}"/>
    <cellStyle name="Erklärender Text 7 5" xfId="4771" xr:uid="{00000000-0005-0000-0000-0000A0120000}"/>
    <cellStyle name="Erklärender Text 8" xfId="4772" xr:uid="{00000000-0005-0000-0000-0000A1120000}"/>
    <cellStyle name="Erklärender Text 8 2" xfId="4773" xr:uid="{00000000-0005-0000-0000-0000A2120000}"/>
    <cellStyle name="Erklärender Text 8 3" xfId="4774" xr:uid="{00000000-0005-0000-0000-0000A3120000}"/>
    <cellStyle name="Erklärender Text 8 4" xfId="4775" xr:uid="{00000000-0005-0000-0000-0000A4120000}"/>
    <cellStyle name="Erklärender Text 8 5" xfId="4776" xr:uid="{00000000-0005-0000-0000-0000A5120000}"/>
    <cellStyle name="Erklärender Text 9" xfId="4777" xr:uid="{00000000-0005-0000-0000-0000A6120000}"/>
    <cellStyle name="Erklärender Text 9 2" xfId="4778" xr:uid="{00000000-0005-0000-0000-0000A7120000}"/>
    <cellStyle name="Erklärender Text 9 3" xfId="4779" xr:uid="{00000000-0005-0000-0000-0000A8120000}"/>
    <cellStyle name="Erklärender Text 9 4" xfId="4780" xr:uid="{00000000-0005-0000-0000-0000A9120000}"/>
    <cellStyle name="Erklärender Text 9 5" xfId="4781" xr:uid="{00000000-0005-0000-0000-0000AA120000}"/>
    <cellStyle name="Euro" xfId="4782" xr:uid="{00000000-0005-0000-0000-0000AB120000}"/>
    <cellStyle name="Euro 10" xfId="4783" xr:uid="{00000000-0005-0000-0000-0000AC120000}"/>
    <cellStyle name="Euro 10 2" xfId="4784" xr:uid="{00000000-0005-0000-0000-0000AD120000}"/>
    <cellStyle name="Euro 10 3" xfId="4785" xr:uid="{00000000-0005-0000-0000-0000AE120000}"/>
    <cellStyle name="Euro 10 4" xfId="4786" xr:uid="{00000000-0005-0000-0000-0000AF120000}"/>
    <cellStyle name="Euro 10 5" xfId="4787" xr:uid="{00000000-0005-0000-0000-0000B0120000}"/>
    <cellStyle name="Euro 10 6" xfId="4788" xr:uid="{00000000-0005-0000-0000-0000B1120000}"/>
    <cellStyle name="Euro 100" xfId="4789" xr:uid="{00000000-0005-0000-0000-0000B2120000}"/>
    <cellStyle name="Euro 101" xfId="4790" xr:uid="{00000000-0005-0000-0000-0000B3120000}"/>
    <cellStyle name="Euro 102" xfId="4791" xr:uid="{00000000-0005-0000-0000-0000B4120000}"/>
    <cellStyle name="Euro 103" xfId="4792" xr:uid="{00000000-0005-0000-0000-0000B5120000}"/>
    <cellStyle name="Euro 104" xfId="4793" xr:uid="{00000000-0005-0000-0000-0000B6120000}"/>
    <cellStyle name="Euro 105" xfId="4794" xr:uid="{00000000-0005-0000-0000-0000B7120000}"/>
    <cellStyle name="Euro 106" xfId="4795" xr:uid="{00000000-0005-0000-0000-0000B8120000}"/>
    <cellStyle name="Euro 107" xfId="4796" xr:uid="{00000000-0005-0000-0000-0000B9120000}"/>
    <cellStyle name="Euro 108" xfId="4797" xr:uid="{00000000-0005-0000-0000-0000BA120000}"/>
    <cellStyle name="Euro 109" xfId="4798" xr:uid="{00000000-0005-0000-0000-0000BB120000}"/>
    <cellStyle name="Euro 11" xfId="4799" xr:uid="{00000000-0005-0000-0000-0000BC120000}"/>
    <cellStyle name="Euro 11 2" xfId="4800" xr:uid="{00000000-0005-0000-0000-0000BD120000}"/>
    <cellStyle name="Euro 11 3" xfId="4801" xr:uid="{00000000-0005-0000-0000-0000BE120000}"/>
    <cellStyle name="Euro 11 4" xfId="4802" xr:uid="{00000000-0005-0000-0000-0000BF120000}"/>
    <cellStyle name="Euro 11 5" xfId="4803" xr:uid="{00000000-0005-0000-0000-0000C0120000}"/>
    <cellStyle name="Euro 11 6" xfId="4804" xr:uid="{00000000-0005-0000-0000-0000C1120000}"/>
    <cellStyle name="Euro 110" xfId="4805" xr:uid="{00000000-0005-0000-0000-0000C2120000}"/>
    <cellStyle name="Euro 111" xfId="4806" xr:uid="{00000000-0005-0000-0000-0000C3120000}"/>
    <cellStyle name="Euro 112" xfId="4807" xr:uid="{00000000-0005-0000-0000-0000C4120000}"/>
    <cellStyle name="Euro 113" xfId="4808" xr:uid="{00000000-0005-0000-0000-0000C5120000}"/>
    <cellStyle name="Euro 114" xfId="4809" xr:uid="{00000000-0005-0000-0000-0000C6120000}"/>
    <cellStyle name="Euro 115" xfId="4810" xr:uid="{00000000-0005-0000-0000-0000C7120000}"/>
    <cellStyle name="Euro 116" xfId="4811" xr:uid="{00000000-0005-0000-0000-0000C8120000}"/>
    <cellStyle name="Euro 117" xfId="4812" xr:uid="{00000000-0005-0000-0000-0000C9120000}"/>
    <cellStyle name="Euro 118" xfId="4813" xr:uid="{00000000-0005-0000-0000-0000CA120000}"/>
    <cellStyle name="Euro 119" xfId="4814" xr:uid="{00000000-0005-0000-0000-0000CB120000}"/>
    <cellStyle name="Euro 119 2" xfId="4815" xr:uid="{00000000-0005-0000-0000-0000CC120000}"/>
    <cellStyle name="Euro 12" xfId="4816" xr:uid="{00000000-0005-0000-0000-0000CD120000}"/>
    <cellStyle name="Euro 12 2" xfId="4817" xr:uid="{00000000-0005-0000-0000-0000CE120000}"/>
    <cellStyle name="Euro 12 3" xfId="4818" xr:uid="{00000000-0005-0000-0000-0000CF120000}"/>
    <cellStyle name="Euro 12 4" xfId="4819" xr:uid="{00000000-0005-0000-0000-0000D0120000}"/>
    <cellStyle name="Euro 12 5" xfId="4820" xr:uid="{00000000-0005-0000-0000-0000D1120000}"/>
    <cellStyle name="Euro 12 6" xfId="4821" xr:uid="{00000000-0005-0000-0000-0000D2120000}"/>
    <cellStyle name="Euro 120" xfId="4822" xr:uid="{00000000-0005-0000-0000-0000D3120000}"/>
    <cellStyle name="Euro 120 2" xfId="4823" xr:uid="{00000000-0005-0000-0000-0000D4120000}"/>
    <cellStyle name="Euro 13" xfId="4824" xr:uid="{00000000-0005-0000-0000-0000D5120000}"/>
    <cellStyle name="Euro 13 2" xfId="4825" xr:uid="{00000000-0005-0000-0000-0000D6120000}"/>
    <cellStyle name="Euro 13 3" xfId="4826" xr:uid="{00000000-0005-0000-0000-0000D7120000}"/>
    <cellStyle name="Euro 13 4" xfId="4827" xr:uid="{00000000-0005-0000-0000-0000D8120000}"/>
    <cellStyle name="Euro 13 5" xfId="4828" xr:uid="{00000000-0005-0000-0000-0000D9120000}"/>
    <cellStyle name="Euro 13 6" xfId="4829" xr:uid="{00000000-0005-0000-0000-0000DA120000}"/>
    <cellStyle name="Euro 14" xfId="4830" xr:uid="{00000000-0005-0000-0000-0000DB120000}"/>
    <cellStyle name="Euro 15" xfId="4831" xr:uid="{00000000-0005-0000-0000-0000DC120000}"/>
    <cellStyle name="Euro 16" xfId="4832" xr:uid="{00000000-0005-0000-0000-0000DD120000}"/>
    <cellStyle name="Euro 17" xfId="4833" xr:uid="{00000000-0005-0000-0000-0000DE120000}"/>
    <cellStyle name="Euro 18" xfId="4834" xr:uid="{00000000-0005-0000-0000-0000DF120000}"/>
    <cellStyle name="Euro 19" xfId="4835" xr:uid="{00000000-0005-0000-0000-0000E0120000}"/>
    <cellStyle name="Euro 2" xfId="4836" xr:uid="{00000000-0005-0000-0000-0000E1120000}"/>
    <cellStyle name="Euro 2 2" xfId="4837" xr:uid="{00000000-0005-0000-0000-0000E2120000}"/>
    <cellStyle name="Euro 2 2 2" xfId="4838" xr:uid="{00000000-0005-0000-0000-0000E3120000}"/>
    <cellStyle name="Euro 2 2 3" xfId="4839" xr:uid="{00000000-0005-0000-0000-0000E4120000}"/>
    <cellStyle name="Euro 2 3" xfId="4840" xr:uid="{00000000-0005-0000-0000-0000E5120000}"/>
    <cellStyle name="Euro 2 3 2" xfId="4841" xr:uid="{00000000-0005-0000-0000-0000E6120000}"/>
    <cellStyle name="Euro 2 3 3" xfId="4842" xr:uid="{00000000-0005-0000-0000-0000E7120000}"/>
    <cellStyle name="Euro 2 4" xfId="4843" xr:uid="{00000000-0005-0000-0000-0000E8120000}"/>
    <cellStyle name="Euro 2 4 2" xfId="4844" xr:uid="{00000000-0005-0000-0000-0000E9120000}"/>
    <cellStyle name="Euro 2 4 3" xfId="4845" xr:uid="{00000000-0005-0000-0000-0000EA120000}"/>
    <cellStyle name="Euro 2 5" xfId="4846" xr:uid="{00000000-0005-0000-0000-0000EB120000}"/>
    <cellStyle name="Euro 2 6" xfId="4847" xr:uid="{00000000-0005-0000-0000-0000EC120000}"/>
    <cellStyle name="Euro 2 7" xfId="4848" xr:uid="{00000000-0005-0000-0000-0000ED120000}"/>
    <cellStyle name="Euro 20" xfId="4849" xr:uid="{00000000-0005-0000-0000-0000EE120000}"/>
    <cellStyle name="Euro 21" xfId="4850" xr:uid="{00000000-0005-0000-0000-0000EF120000}"/>
    <cellStyle name="Euro 22" xfId="4851" xr:uid="{00000000-0005-0000-0000-0000F0120000}"/>
    <cellStyle name="Euro 23" xfId="4852" xr:uid="{00000000-0005-0000-0000-0000F1120000}"/>
    <cellStyle name="Euro 24" xfId="4853" xr:uid="{00000000-0005-0000-0000-0000F2120000}"/>
    <cellStyle name="Euro 25" xfId="4854" xr:uid="{00000000-0005-0000-0000-0000F3120000}"/>
    <cellStyle name="Euro 26" xfId="4855" xr:uid="{00000000-0005-0000-0000-0000F4120000}"/>
    <cellStyle name="Euro 27" xfId="4856" xr:uid="{00000000-0005-0000-0000-0000F5120000}"/>
    <cellStyle name="Euro 28" xfId="4857" xr:uid="{00000000-0005-0000-0000-0000F6120000}"/>
    <cellStyle name="Euro 29" xfId="4858" xr:uid="{00000000-0005-0000-0000-0000F7120000}"/>
    <cellStyle name="Euro 3" xfId="4859" xr:uid="{00000000-0005-0000-0000-0000F8120000}"/>
    <cellStyle name="Euro 3 2" xfId="4860" xr:uid="{00000000-0005-0000-0000-0000F9120000}"/>
    <cellStyle name="Euro 3 2 2" xfId="4861" xr:uid="{00000000-0005-0000-0000-0000FA120000}"/>
    <cellStyle name="Euro 3 2 3" xfId="4862" xr:uid="{00000000-0005-0000-0000-0000FB120000}"/>
    <cellStyle name="Euro 3 3" xfId="4863" xr:uid="{00000000-0005-0000-0000-0000FC120000}"/>
    <cellStyle name="Euro 3 3 2" xfId="4864" xr:uid="{00000000-0005-0000-0000-0000FD120000}"/>
    <cellStyle name="Euro 3 3 3" xfId="4865" xr:uid="{00000000-0005-0000-0000-0000FE120000}"/>
    <cellStyle name="Euro 3 4" xfId="4866" xr:uid="{00000000-0005-0000-0000-0000FF120000}"/>
    <cellStyle name="Euro 3 4 2" xfId="4867" xr:uid="{00000000-0005-0000-0000-000000130000}"/>
    <cellStyle name="Euro 3 4 3" xfId="4868" xr:uid="{00000000-0005-0000-0000-000001130000}"/>
    <cellStyle name="Euro 3 5" xfId="4869" xr:uid="{00000000-0005-0000-0000-000002130000}"/>
    <cellStyle name="Euro 3 6" xfId="4870" xr:uid="{00000000-0005-0000-0000-000003130000}"/>
    <cellStyle name="Euro 30" xfId="4871" xr:uid="{00000000-0005-0000-0000-000004130000}"/>
    <cellStyle name="Euro 31" xfId="4872" xr:uid="{00000000-0005-0000-0000-000005130000}"/>
    <cellStyle name="Euro 32" xfId="4873" xr:uid="{00000000-0005-0000-0000-000006130000}"/>
    <cellStyle name="Euro 33" xfId="4874" xr:uid="{00000000-0005-0000-0000-000007130000}"/>
    <cellStyle name="Euro 34" xfId="4875" xr:uid="{00000000-0005-0000-0000-000008130000}"/>
    <cellStyle name="Euro 35" xfId="4876" xr:uid="{00000000-0005-0000-0000-000009130000}"/>
    <cellStyle name="Euro 36" xfId="4877" xr:uid="{00000000-0005-0000-0000-00000A130000}"/>
    <cellStyle name="Euro 37" xfId="4878" xr:uid="{00000000-0005-0000-0000-00000B130000}"/>
    <cellStyle name="Euro 38" xfId="4879" xr:uid="{00000000-0005-0000-0000-00000C130000}"/>
    <cellStyle name="Euro 39" xfId="4880" xr:uid="{00000000-0005-0000-0000-00000D130000}"/>
    <cellStyle name="Euro 4" xfId="4881" xr:uid="{00000000-0005-0000-0000-00000E130000}"/>
    <cellStyle name="Euro 4 2" xfId="4882" xr:uid="{00000000-0005-0000-0000-00000F130000}"/>
    <cellStyle name="Euro 4 3" xfId="4883" xr:uid="{00000000-0005-0000-0000-000010130000}"/>
    <cellStyle name="Euro 4 4" xfId="4884" xr:uid="{00000000-0005-0000-0000-000011130000}"/>
    <cellStyle name="Euro 4 5" xfId="4885" xr:uid="{00000000-0005-0000-0000-000012130000}"/>
    <cellStyle name="Euro 4 6" xfId="4886" xr:uid="{00000000-0005-0000-0000-000013130000}"/>
    <cellStyle name="Euro 40" xfId="4887" xr:uid="{00000000-0005-0000-0000-000014130000}"/>
    <cellStyle name="Euro 41" xfId="4888" xr:uid="{00000000-0005-0000-0000-000015130000}"/>
    <cellStyle name="Euro 42" xfId="4889" xr:uid="{00000000-0005-0000-0000-000016130000}"/>
    <cellStyle name="Euro 43" xfId="4890" xr:uid="{00000000-0005-0000-0000-000017130000}"/>
    <cellStyle name="Euro 44" xfId="4891" xr:uid="{00000000-0005-0000-0000-000018130000}"/>
    <cellStyle name="Euro 45" xfId="4892" xr:uid="{00000000-0005-0000-0000-000019130000}"/>
    <cellStyle name="Euro 46" xfId="4893" xr:uid="{00000000-0005-0000-0000-00001A130000}"/>
    <cellStyle name="Euro 47" xfId="4894" xr:uid="{00000000-0005-0000-0000-00001B130000}"/>
    <cellStyle name="Euro 48" xfId="4895" xr:uid="{00000000-0005-0000-0000-00001C130000}"/>
    <cellStyle name="Euro 49" xfId="4896" xr:uid="{00000000-0005-0000-0000-00001D130000}"/>
    <cellStyle name="Euro 5" xfId="4897" xr:uid="{00000000-0005-0000-0000-00001E130000}"/>
    <cellStyle name="Euro 5 2" xfId="4898" xr:uid="{00000000-0005-0000-0000-00001F130000}"/>
    <cellStyle name="Euro 5 3" xfId="4899" xr:uid="{00000000-0005-0000-0000-000020130000}"/>
    <cellStyle name="Euro 5 4" xfId="4900" xr:uid="{00000000-0005-0000-0000-000021130000}"/>
    <cellStyle name="Euro 5 5" xfId="4901" xr:uid="{00000000-0005-0000-0000-000022130000}"/>
    <cellStyle name="Euro 5 6" xfId="4902" xr:uid="{00000000-0005-0000-0000-000023130000}"/>
    <cellStyle name="Euro 50" xfId="4903" xr:uid="{00000000-0005-0000-0000-000024130000}"/>
    <cellStyle name="Euro 51" xfId="4904" xr:uid="{00000000-0005-0000-0000-000025130000}"/>
    <cellStyle name="Euro 52" xfId="4905" xr:uid="{00000000-0005-0000-0000-000026130000}"/>
    <cellStyle name="Euro 53" xfId="4906" xr:uid="{00000000-0005-0000-0000-000027130000}"/>
    <cellStyle name="Euro 54" xfId="4907" xr:uid="{00000000-0005-0000-0000-000028130000}"/>
    <cellStyle name="Euro 55" xfId="4908" xr:uid="{00000000-0005-0000-0000-000029130000}"/>
    <cellStyle name="Euro 56" xfId="4909" xr:uid="{00000000-0005-0000-0000-00002A130000}"/>
    <cellStyle name="Euro 57" xfId="4910" xr:uid="{00000000-0005-0000-0000-00002B130000}"/>
    <cellStyle name="Euro 58" xfId="4911" xr:uid="{00000000-0005-0000-0000-00002C130000}"/>
    <cellStyle name="Euro 59" xfId="4912" xr:uid="{00000000-0005-0000-0000-00002D130000}"/>
    <cellStyle name="Euro 6" xfId="4913" xr:uid="{00000000-0005-0000-0000-00002E130000}"/>
    <cellStyle name="Euro 6 2" xfId="4914" xr:uid="{00000000-0005-0000-0000-00002F130000}"/>
    <cellStyle name="Euro 6 3" xfId="4915" xr:uid="{00000000-0005-0000-0000-000030130000}"/>
    <cellStyle name="Euro 6 4" xfId="4916" xr:uid="{00000000-0005-0000-0000-000031130000}"/>
    <cellStyle name="Euro 6 5" xfId="4917" xr:uid="{00000000-0005-0000-0000-000032130000}"/>
    <cellStyle name="Euro 6 6" xfId="4918" xr:uid="{00000000-0005-0000-0000-000033130000}"/>
    <cellStyle name="Euro 60" xfId="4919" xr:uid="{00000000-0005-0000-0000-000034130000}"/>
    <cellStyle name="Euro 61" xfId="4920" xr:uid="{00000000-0005-0000-0000-000035130000}"/>
    <cellStyle name="Euro 62" xfId="4921" xr:uid="{00000000-0005-0000-0000-000036130000}"/>
    <cellStyle name="Euro 63" xfId="4922" xr:uid="{00000000-0005-0000-0000-000037130000}"/>
    <cellStyle name="Euro 64" xfId="4923" xr:uid="{00000000-0005-0000-0000-000038130000}"/>
    <cellStyle name="Euro 65" xfId="4924" xr:uid="{00000000-0005-0000-0000-000039130000}"/>
    <cellStyle name="Euro 66" xfId="4925" xr:uid="{00000000-0005-0000-0000-00003A130000}"/>
    <cellStyle name="Euro 67" xfId="4926" xr:uid="{00000000-0005-0000-0000-00003B130000}"/>
    <cellStyle name="Euro 68" xfId="4927" xr:uid="{00000000-0005-0000-0000-00003C130000}"/>
    <cellStyle name="Euro 69" xfId="4928" xr:uid="{00000000-0005-0000-0000-00003D130000}"/>
    <cellStyle name="Euro 7" xfId="4929" xr:uid="{00000000-0005-0000-0000-00003E130000}"/>
    <cellStyle name="Euro 7 2" xfId="4930" xr:uid="{00000000-0005-0000-0000-00003F130000}"/>
    <cellStyle name="Euro 7 3" xfId="4931" xr:uid="{00000000-0005-0000-0000-000040130000}"/>
    <cellStyle name="Euro 7 4" xfId="4932" xr:uid="{00000000-0005-0000-0000-000041130000}"/>
    <cellStyle name="Euro 7 5" xfId="4933" xr:uid="{00000000-0005-0000-0000-000042130000}"/>
    <cellStyle name="Euro 7 6" xfId="4934" xr:uid="{00000000-0005-0000-0000-000043130000}"/>
    <cellStyle name="Euro 70" xfId="4935" xr:uid="{00000000-0005-0000-0000-000044130000}"/>
    <cellStyle name="Euro 71" xfId="4936" xr:uid="{00000000-0005-0000-0000-000045130000}"/>
    <cellStyle name="Euro 72" xfId="4937" xr:uid="{00000000-0005-0000-0000-000046130000}"/>
    <cellStyle name="Euro 73" xfId="4938" xr:uid="{00000000-0005-0000-0000-000047130000}"/>
    <cellStyle name="Euro 74" xfId="4939" xr:uid="{00000000-0005-0000-0000-000048130000}"/>
    <cellStyle name="Euro 75" xfId="4940" xr:uid="{00000000-0005-0000-0000-000049130000}"/>
    <cellStyle name="Euro 76" xfId="4941" xr:uid="{00000000-0005-0000-0000-00004A130000}"/>
    <cellStyle name="Euro 77" xfId="4942" xr:uid="{00000000-0005-0000-0000-00004B130000}"/>
    <cellStyle name="Euro 78" xfId="4943" xr:uid="{00000000-0005-0000-0000-00004C130000}"/>
    <cellStyle name="Euro 79" xfId="4944" xr:uid="{00000000-0005-0000-0000-00004D130000}"/>
    <cellStyle name="Euro 8" xfId="4945" xr:uid="{00000000-0005-0000-0000-00004E130000}"/>
    <cellStyle name="Euro 8 2" xfId="4946" xr:uid="{00000000-0005-0000-0000-00004F130000}"/>
    <cellStyle name="Euro 8 3" xfId="4947" xr:uid="{00000000-0005-0000-0000-000050130000}"/>
    <cellStyle name="Euro 8 4" xfId="4948" xr:uid="{00000000-0005-0000-0000-000051130000}"/>
    <cellStyle name="Euro 8 5" xfId="4949" xr:uid="{00000000-0005-0000-0000-000052130000}"/>
    <cellStyle name="Euro 8 6" xfId="4950" xr:uid="{00000000-0005-0000-0000-000053130000}"/>
    <cellStyle name="Euro 80" xfId="4951" xr:uid="{00000000-0005-0000-0000-000054130000}"/>
    <cellStyle name="Euro 81" xfId="4952" xr:uid="{00000000-0005-0000-0000-000055130000}"/>
    <cellStyle name="Euro 82" xfId="4953" xr:uid="{00000000-0005-0000-0000-000056130000}"/>
    <cellStyle name="Euro 83" xfId="4954" xr:uid="{00000000-0005-0000-0000-000057130000}"/>
    <cellStyle name="Euro 84" xfId="4955" xr:uid="{00000000-0005-0000-0000-000058130000}"/>
    <cellStyle name="Euro 85" xfId="4956" xr:uid="{00000000-0005-0000-0000-000059130000}"/>
    <cellStyle name="Euro 86" xfId="4957" xr:uid="{00000000-0005-0000-0000-00005A130000}"/>
    <cellStyle name="Euro 87" xfId="4958" xr:uid="{00000000-0005-0000-0000-00005B130000}"/>
    <cellStyle name="Euro 88" xfId="4959" xr:uid="{00000000-0005-0000-0000-00005C130000}"/>
    <cellStyle name="Euro 89" xfId="4960" xr:uid="{00000000-0005-0000-0000-00005D130000}"/>
    <cellStyle name="Euro 9" xfId="4961" xr:uid="{00000000-0005-0000-0000-00005E130000}"/>
    <cellStyle name="Euro 9 2" xfId="4962" xr:uid="{00000000-0005-0000-0000-00005F130000}"/>
    <cellStyle name="Euro 9 3" xfId="4963" xr:uid="{00000000-0005-0000-0000-000060130000}"/>
    <cellStyle name="Euro 9 4" xfId="4964" xr:uid="{00000000-0005-0000-0000-000061130000}"/>
    <cellStyle name="Euro 9 5" xfId="4965" xr:uid="{00000000-0005-0000-0000-000062130000}"/>
    <cellStyle name="Euro 9 6" xfId="4966" xr:uid="{00000000-0005-0000-0000-000063130000}"/>
    <cellStyle name="Euro 9 7" xfId="4967" xr:uid="{00000000-0005-0000-0000-000064130000}"/>
    <cellStyle name="Euro 90" xfId="4968" xr:uid="{00000000-0005-0000-0000-000065130000}"/>
    <cellStyle name="Euro 91" xfId="4969" xr:uid="{00000000-0005-0000-0000-000066130000}"/>
    <cellStyle name="Euro 92" xfId="4970" xr:uid="{00000000-0005-0000-0000-000067130000}"/>
    <cellStyle name="Euro 93" xfId="4971" xr:uid="{00000000-0005-0000-0000-000068130000}"/>
    <cellStyle name="Euro 94" xfId="4972" xr:uid="{00000000-0005-0000-0000-000069130000}"/>
    <cellStyle name="Euro 95" xfId="4973" xr:uid="{00000000-0005-0000-0000-00006A130000}"/>
    <cellStyle name="Euro 96" xfId="4974" xr:uid="{00000000-0005-0000-0000-00006B130000}"/>
    <cellStyle name="Euro 97" xfId="4975" xr:uid="{00000000-0005-0000-0000-00006C130000}"/>
    <cellStyle name="Euro 98" xfId="4976" xr:uid="{00000000-0005-0000-0000-00006D130000}"/>
    <cellStyle name="Euro 99" xfId="4977" xr:uid="{00000000-0005-0000-0000-00006E130000}"/>
    <cellStyle name="Explanatory Text 10" xfId="4978" xr:uid="{00000000-0005-0000-0000-00006F130000}"/>
    <cellStyle name="Explanatory Text 11" xfId="4979" xr:uid="{00000000-0005-0000-0000-000070130000}"/>
    <cellStyle name="Explanatory Text 12" xfId="4980" xr:uid="{00000000-0005-0000-0000-000071130000}"/>
    <cellStyle name="Explanatory Text 13" xfId="4981" xr:uid="{00000000-0005-0000-0000-000072130000}"/>
    <cellStyle name="Explanatory Text 2" xfId="4982" xr:uid="{00000000-0005-0000-0000-000073130000}"/>
    <cellStyle name="Explanatory Text 3" xfId="4983" xr:uid="{00000000-0005-0000-0000-000074130000}"/>
    <cellStyle name="Explanatory Text 4" xfId="4984" xr:uid="{00000000-0005-0000-0000-000075130000}"/>
    <cellStyle name="Explanatory Text 5" xfId="4985" xr:uid="{00000000-0005-0000-0000-000076130000}"/>
    <cellStyle name="Explanatory Text 6" xfId="4986" xr:uid="{00000000-0005-0000-0000-000077130000}"/>
    <cellStyle name="Explanatory Text 7" xfId="4987" xr:uid="{00000000-0005-0000-0000-000078130000}"/>
    <cellStyle name="Explanatory Text 8" xfId="4988" xr:uid="{00000000-0005-0000-0000-000079130000}"/>
    <cellStyle name="Explanatory Text 9" xfId="4989" xr:uid="{00000000-0005-0000-0000-00007A130000}"/>
    <cellStyle name="Good 10" xfId="4990" xr:uid="{00000000-0005-0000-0000-00007B130000}"/>
    <cellStyle name="Good 11" xfId="4991" xr:uid="{00000000-0005-0000-0000-00007C130000}"/>
    <cellStyle name="Good 12" xfId="4992" xr:uid="{00000000-0005-0000-0000-00007D130000}"/>
    <cellStyle name="Good 13" xfId="4993" xr:uid="{00000000-0005-0000-0000-00007E130000}"/>
    <cellStyle name="Good 2" xfId="4994" xr:uid="{00000000-0005-0000-0000-00007F130000}"/>
    <cellStyle name="Good 3" xfId="4995" xr:uid="{00000000-0005-0000-0000-000080130000}"/>
    <cellStyle name="Good 4" xfId="4996" xr:uid="{00000000-0005-0000-0000-000081130000}"/>
    <cellStyle name="Good 5" xfId="4997" xr:uid="{00000000-0005-0000-0000-000082130000}"/>
    <cellStyle name="Good 6" xfId="4998" xr:uid="{00000000-0005-0000-0000-000083130000}"/>
    <cellStyle name="Good 7" xfId="4999" xr:uid="{00000000-0005-0000-0000-000084130000}"/>
    <cellStyle name="Good 8" xfId="5000" xr:uid="{00000000-0005-0000-0000-000085130000}"/>
    <cellStyle name="Good 9" xfId="5001" xr:uid="{00000000-0005-0000-0000-000086130000}"/>
    <cellStyle name="Gut 10" xfId="5002" xr:uid="{00000000-0005-0000-0000-000087130000}"/>
    <cellStyle name="Gut 10 2" xfId="5003" xr:uid="{00000000-0005-0000-0000-000088130000}"/>
    <cellStyle name="Gut 10 3" xfId="5004" xr:uid="{00000000-0005-0000-0000-000089130000}"/>
    <cellStyle name="Gut 10 4" xfId="5005" xr:uid="{00000000-0005-0000-0000-00008A130000}"/>
    <cellStyle name="Gut 10 5" xfId="5006" xr:uid="{00000000-0005-0000-0000-00008B130000}"/>
    <cellStyle name="Gut 11" xfId="5007" xr:uid="{00000000-0005-0000-0000-00008C130000}"/>
    <cellStyle name="Gut 11 2" xfId="5008" xr:uid="{00000000-0005-0000-0000-00008D130000}"/>
    <cellStyle name="Gut 11 3" xfId="5009" xr:uid="{00000000-0005-0000-0000-00008E130000}"/>
    <cellStyle name="Gut 11 4" xfId="5010" xr:uid="{00000000-0005-0000-0000-00008F130000}"/>
    <cellStyle name="Gut 11 5" xfId="5011" xr:uid="{00000000-0005-0000-0000-000090130000}"/>
    <cellStyle name="Gut 12" xfId="5012" xr:uid="{00000000-0005-0000-0000-000091130000}"/>
    <cellStyle name="Gut 13" xfId="5013" xr:uid="{00000000-0005-0000-0000-000092130000}"/>
    <cellStyle name="Gut 14" xfId="5014" xr:uid="{00000000-0005-0000-0000-000093130000}"/>
    <cellStyle name="Gut 15" xfId="5015" xr:uid="{00000000-0005-0000-0000-000094130000}"/>
    <cellStyle name="Gut 16" xfId="5016" xr:uid="{00000000-0005-0000-0000-000095130000}"/>
    <cellStyle name="Gut 2" xfId="5017" xr:uid="{00000000-0005-0000-0000-000096130000}"/>
    <cellStyle name="Gut 2 10" xfId="5018" xr:uid="{00000000-0005-0000-0000-000097130000}"/>
    <cellStyle name="Gut 2 11" xfId="5019" xr:uid="{00000000-0005-0000-0000-000098130000}"/>
    <cellStyle name="Gut 2 12" xfId="5020" xr:uid="{00000000-0005-0000-0000-000099130000}"/>
    <cellStyle name="Gut 2 13" xfId="5021" xr:uid="{00000000-0005-0000-0000-00009A130000}"/>
    <cellStyle name="Gut 2 14" xfId="5022" xr:uid="{00000000-0005-0000-0000-00009B130000}"/>
    <cellStyle name="Gut 2 15" xfId="5023" xr:uid="{00000000-0005-0000-0000-00009C130000}"/>
    <cellStyle name="Gut 2 16" xfId="5024" xr:uid="{00000000-0005-0000-0000-00009D130000}"/>
    <cellStyle name="Gut 2 17" xfId="5025" xr:uid="{00000000-0005-0000-0000-00009E130000}"/>
    <cellStyle name="Gut 2 18" xfId="5026" xr:uid="{00000000-0005-0000-0000-00009F130000}"/>
    <cellStyle name="Gut 2 19" xfId="5027" xr:uid="{00000000-0005-0000-0000-0000A0130000}"/>
    <cellStyle name="Gut 2 2" xfId="5028" xr:uid="{00000000-0005-0000-0000-0000A1130000}"/>
    <cellStyle name="Gut 2 20" xfId="5029" xr:uid="{00000000-0005-0000-0000-0000A2130000}"/>
    <cellStyle name="Gut 2 21" xfId="5030" xr:uid="{00000000-0005-0000-0000-0000A3130000}"/>
    <cellStyle name="Gut 2 22" xfId="5031" xr:uid="{00000000-0005-0000-0000-0000A4130000}"/>
    <cellStyle name="Gut 2 23" xfId="5032" xr:uid="{00000000-0005-0000-0000-0000A5130000}"/>
    <cellStyle name="Gut 2 24" xfId="5033" xr:uid="{00000000-0005-0000-0000-0000A6130000}"/>
    <cellStyle name="Gut 2 25" xfId="5034" xr:uid="{00000000-0005-0000-0000-0000A7130000}"/>
    <cellStyle name="Gut 2 26" xfId="5035" xr:uid="{00000000-0005-0000-0000-0000A8130000}"/>
    <cellStyle name="Gut 2 27" xfId="5036" xr:uid="{00000000-0005-0000-0000-0000A9130000}"/>
    <cellStyle name="Gut 2 28" xfId="5037" xr:uid="{00000000-0005-0000-0000-0000AA130000}"/>
    <cellStyle name="Gut 2 29" xfId="5038" xr:uid="{00000000-0005-0000-0000-0000AB130000}"/>
    <cellStyle name="Gut 2 3" xfId="5039" xr:uid="{00000000-0005-0000-0000-0000AC130000}"/>
    <cellStyle name="Gut 2 30" xfId="5040" xr:uid="{00000000-0005-0000-0000-0000AD130000}"/>
    <cellStyle name="Gut 2 31" xfId="5041" xr:uid="{00000000-0005-0000-0000-0000AE130000}"/>
    <cellStyle name="Gut 2 32" xfId="5042" xr:uid="{00000000-0005-0000-0000-0000AF130000}"/>
    <cellStyle name="Gut 2 33" xfId="5043" xr:uid="{00000000-0005-0000-0000-0000B0130000}"/>
    <cellStyle name="Gut 2 34" xfId="5044" xr:uid="{00000000-0005-0000-0000-0000B1130000}"/>
    <cellStyle name="Gut 2 35" xfId="5045" xr:uid="{00000000-0005-0000-0000-0000B2130000}"/>
    <cellStyle name="Gut 2 36" xfId="5046" xr:uid="{00000000-0005-0000-0000-0000B3130000}"/>
    <cellStyle name="Gut 2 4" xfId="5047" xr:uid="{00000000-0005-0000-0000-0000B4130000}"/>
    <cellStyle name="Gut 2 5" xfId="5048" xr:uid="{00000000-0005-0000-0000-0000B5130000}"/>
    <cellStyle name="Gut 2 6" xfId="5049" xr:uid="{00000000-0005-0000-0000-0000B6130000}"/>
    <cellStyle name="Gut 2 7" xfId="5050" xr:uid="{00000000-0005-0000-0000-0000B7130000}"/>
    <cellStyle name="Gut 2 8" xfId="5051" xr:uid="{00000000-0005-0000-0000-0000B8130000}"/>
    <cellStyle name="Gut 2 9" xfId="5052" xr:uid="{00000000-0005-0000-0000-0000B9130000}"/>
    <cellStyle name="Gut 3" xfId="5053" xr:uid="{00000000-0005-0000-0000-0000BA130000}"/>
    <cellStyle name="Gut 3 10" xfId="5054" xr:uid="{00000000-0005-0000-0000-0000BB130000}"/>
    <cellStyle name="Gut 3 11" xfId="5055" xr:uid="{00000000-0005-0000-0000-0000BC130000}"/>
    <cellStyle name="Gut 3 12" xfId="5056" xr:uid="{00000000-0005-0000-0000-0000BD130000}"/>
    <cellStyle name="Gut 3 13" xfId="5057" xr:uid="{00000000-0005-0000-0000-0000BE130000}"/>
    <cellStyle name="Gut 3 14" xfId="5058" xr:uid="{00000000-0005-0000-0000-0000BF130000}"/>
    <cellStyle name="Gut 3 15" xfId="5059" xr:uid="{00000000-0005-0000-0000-0000C0130000}"/>
    <cellStyle name="Gut 3 16" xfId="5060" xr:uid="{00000000-0005-0000-0000-0000C1130000}"/>
    <cellStyle name="Gut 3 17" xfId="5061" xr:uid="{00000000-0005-0000-0000-0000C2130000}"/>
    <cellStyle name="Gut 3 18" xfId="5062" xr:uid="{00000000-0005-0000-0000-0000C3130000}"/>
    <cellStyle name="Gut 3 19" xfId="5063" xr:uid="{00000000-0005-0000-0000-0000C4130000}"/>
    <cellStyle name="Gut 3 2" xfId="5064" xr:uid="{00000000-0005-0000-0000-0000C5130000}"/>
    <cellStyle name="Gut 3 20" xfId="5065" xr:uid="{00000000-0005-0000-0000-0000C6130000}"/>
    <cellStyle name="Gut 3 21" xfId="5066" xr:uid="{00000000-0005-0000-0000-0000C7130000}"/>
    <cellStyle name="Gut 3 22" xfId="5067" xr:uid="{00000000-0005-0000-0000-0000C8130000}"/>
    <cellStyle name="Gut 3 23" xfId="5068" xr:uid="{00000000-0005-0000-0000-0000C9130000}"/>
    <cellStyle name="Gut 3 24" xfId="5069" xr:uid="{00000000-0005-0000-0000-0000CA130000}"/>
    <cellStyle name="Gut 3 25" xfId="5070" xr:uid="{00000000-0005-0000-0000-0000CB130000}"/>
    <cellStyle name="Gut 3 26" xfId="5071" xr:uid="{00000000-0005-0000-0000-0000CC130000}"/>
    <cellStyle name="Gut 3 27" xfId="5072" xr:uid="{00000000-0005-0000-0000-0000CD130000}"/>
    <cellStyle name="Gut 3 28" xfId="5073" xr:uid="{00000000-0005-0000-0000-0000CE130000}"/>
    <cellStyle name="Gut 3 29" xfId="5074" xr:uid="{00000000-0005-0000-0000-0000CF130000}"/>
    <cellStyle name="Gut 3 3" xfId="5075" xr:uid="{00000000-0005-0000-0000-0000D0130000}"/>
    <cellStyle name="Gut 3 4" xfId="5076" xr:uid="{00000000-0005-0000-0000-0000D1130000}"/>
    <cellStyle name="Gut 3 5" xfId="5077" xr:uid="{00000000-0005-0000-0000-0000D2130000}"/>
    <cellStyle name="Gut 3 6" xfId="5078" xr:uid="{00000000-0005-0000-0000-0000D3130000}"/>
    <cellStyle name="Gut 3 7" xfId="5079" xr:uid="{00000000-0005-0000-0000-0000D4130000}"/>
    <cellStyle name="Gut 3 8" xfId="5080" xr:uid="{00000000-0005-0000-0000-0000D5130000}"/>
    <cellStyle name="Gut 3 9" xfId="5081" xr:uid="{00000000-0005-0000-0000-0000D6130000}"/>
    <cellStyle name="Gut 4" xfId="5082" xr:uid="{00000000-0005-0000-0000-0000D7130000}"/>
    <cellStyle name="Gut 4 10" xfId="5083" xr:uid="{00000000-0005-0000-0000-0000D8130000}"/>
    <cellStyle name="Gut 4 11" xfId="5084" xr:uid="{00000000-0005-0000-0000-0000D9130000}"/>
    <cellStyle name="Gut 4 2" xfId="5085" xr:uid="{00000000-0005-0000-0000-0000DA130000}"/>
    <cellStyle name="Gut 4 3" xfId="5086" xr:uid="{00000000-0005-0000-0000-0000DB130000}"/>
    <cellStyle name="Gut 4 4" xfId="5087" xr:uid="{00000000-0005-0000-0000-0000DC130000}"/>
    <cellStyle name="Gut 4 5" xfId="5088" xr:uid="{00000000-0005-0000-0000-0000DD130000}"/>
    <cellStyle name="Gut 4 6" xfId="5089" xr:uid="{00000000-0005-0000-0000-0000DE130000}"/>
    <cellStyle name="Gut 4 7" xfId="5090" xr:uid="{00000000-0005-0000-0000-0000DF130000}"/>
    <cellStyle name="Gut 4 8" xfId="5091" xr:uid="{00000000-0005-0000-0000-0000E0130000}"/>
    <cellStyle name="Gut 4 9" xfId="5092" xr:uid="{00000000-0005-0000-0000-0000E1130000}"/>
    <cellStyle name="Gut 5" xfId="5093" xr:uid="{00000000-0005-0000-0000-0000E2130000}"/>
    <cellStyle name="Gut 5 2" xfId="5094" xr:uid="{00000000-0005-0000-0000-0000E3130000}"/>
    <cellStyle name="Gut 5 3" xfId="5095" xr:uid="{00000000-0005-0000-0000-0000E4130000}"/>
    <cellStyle name="Gut 5 4" xfId="5096" xr:uid="{00000000-0005-0000-0000-0000E5130000}"/>
    <cellStyle name="Gut 5 5" xfId="5097" xr:uid="{00000000-0005-0000-0000-0000E6130000}"/>
    <cellStyle name="Gut 6" xfId="5098" xr:uid="{00000000-0005-0000-0000-0000E7130000}"/>
    <cellStyle name="Gut 6 2" xfId="5099" xr:uid="{00000000-0005-0000-0000-0000E8130000}"/>
    <cellStyle name="Gut 6 3" xfId="5100" xr:uid="{00000000-0005-0000-0000-0000E9130000}"/>
    <cellStyle name="Gut 6 4" xfId="5101" xr:uid="{00000000-0005-0000-0000-0000EA130000}"/>
    <cellStyle name="Gut 6 5" xfId="5102" xr:uid="{00000000-0005-0000-0000-0000EB130000}"/>
    <cellStyle name="Gut 7" xfId="5103" xr:uid="{00000000-0005-0000-0000-0000EC130000}"/>
    <cellStyle name="Gut 7 2" xfId="5104" xr:uid="{00000000-0005-0000-0000-0000ED130000}"/>
    <cellStyle name="Gut 7 3" xfId="5105" xr:uid="{00000000-0005-0000-0000-0000EE130000}"/>
    <cellStyle name="Gut 7 4" xfId="5106" xr:uid="{00000000-0005-0000-0000-0000EF130000}"/>
    <cellStyle name="Gut 7 5" xfId="5107" xr:uid="{00000000-0005-0000-0000-0000F0130000}"/>
    <cellStyle name="Gut 8" xfId="5108" xr:uid="{00000000-0005-0000-0000-0000F1130000}"/>
    <cellStyle name="Gut 8 2" xfId="5109" xr:uid="{00000000-0005-0000-0000-0000F2130000}"/>
    <cellStyle name="Gut 8 3" xfId="5110" xr:uid="{00000000-0005-0000-0000-0000F3130000}"/>
    <cellStyle name="Gut 8 4" xfId="5111" xr:uid="{00000000-0005-0000-0000-0000F4130000}"/>
    <cellStyle name="Gut 8 5" xfId="5112" xr:uid="{00000000-0005-0000-0000-0000F5130000}"/>
    <cellStyle name="Gut 9" xfId="5113" xr:uid="{00000000-0005-0000-0000-0000F6130000}"/>
    <cellStyle name="Gut 9 2" xfId="5114" xr:uid="{00000000-0005-0000-0000-0000F7130000}"/>
    <cellStyle name="Gut 9 3" xfId="5115" xr:uid="{00000000-0005-0000-0000-0000F8130000}"/>
    <cellStyle name="Gut 9 4" xfId="5116" xr:uid="{00000000-0005-0000-0000-0000F9130000}"/>
    <cellStyle name="Gut 9 5" xfId="5117" xr:uid="{00000000-0005-0000-0000-0000FA130000}"/>
    <cellStyle name="Heading 3 2" xfId="5118" xr:uid="{00000000-0005-0000-0000-0000FB130000}"/>
    <cellStyle name="Hyperlink 2" xfId="5119" xr:uid="{00000000-0005-0000-0000-0000FC130000}"/>
    <cellStyle name="Input 10" xfId="5120" xr:uid="{00000000-0005-0000-0000-0000FD130000}"/>
    <cellStyle name="Input 10 2" xfId="5121" xr:uid="{00000000-0005-0000-0000-0000FE130000}"/>
    <cellStyle name="Input 10 2 2" xfId="5122" xr:uid="{00000000-0005-0000-0000-0000FF130000}"/>
    <cellStyle name="Input 10 3" xfId="5123" xr:uid="{00000000-0005-0000-0000-000000140000}"/>
    <cellStyle name="Input 11" xfId="5124" xr:uid="{00000000-0005-0000-0000-000001140000}"/>
    <cellStyle name="Input 11 2" xfId="5125" xr:uid="{00000000-0005-0000-0000-000002140000}"/>
    <cellStyle name="Input 11 2 2" xfId="5126" xr:uid="{00000000-0005-0000-0000-000003140000}"/>
    <cellStyle name="Input 11 3" xfId="5127" xr:uid="{00000000-0005-0000-0000-000004140000}"/>
    <cellStyle name="Input 12" xfId="5128" xr:uid="{00000000-0005-0000-0000-000005140000}"/>
    <cellStyle name="Input 12 2" xfId="5129" xr:uid="{00000000-0005-0000-0000-000006140000}"/>
    <cellStyle name="Input 12 2 2" xfId="5130" xr:uid="{00000000-0005-0000-0000-000007140000}"/>
    <cellStyle name="Input 12 3" xfId="5131" xr:uid="{00000000-0005-0000-0000-000008140000}"/>
    <cellStyle name="Input 13" xfId="5132" xr:uid="{00000000-0005-0000-0000-000009140000}"/>
    <cellStyle name="Input 13 2" xfId="5133" xr:uid="{00000000-0005-0000-0000-00000A140000}"/>
    <cellStyle name="Input 13 2 2" xfId="5134" xr:uid="{00000000-0005-0000-0000-00000B140000}"/>
    <cellStyle name="Input 13 3" xfId="5135" xr:uid="{00000000-0005-0000-0000-00000C140000}"/>
    <cellStyle name="Input 14" xfId="5136" xr:uid="{00000000-0005-0000-0000-00000D140000}"/>
    <cellStyle name="Input 14 2" xfId="5137" xr:uid="{00000000-0005-0000-0000-00000E140000}"/>
    <cellStyle name="Input 15" xfId="5138" xr:uid="{00000000-0005-0000-0000-00000F140000}"/>
    <cellStyle name="Input 2" xfId="5139" xr:uid="{00000000-0005-0000-0000-000010140000}"/>
    <cellStyle name="Input 2 2" xfId="5140" xr:uid="{00000000-0005-0000-0000-000011140000}"/>
    <cellStyle name="Input 2 2 2" xfId="5141" xr:uid="{00000000-0005-0000-0000-000012140000}"/>
    <cellStyle name="Input 2 3" xfId="5142" xr:uid="{00000000-0005-0000-0000-000013140000}"/>
    <cellStyle name="Input 3" xfId="5143" xr:uid="{00000000-0005-0000-0000-000014140000}"/>
    <cellStyle name="Input 3 2" xfId="5144" xr:uid="{00000000-0005-0000-0000-000015140000}"/>
    <cellStyle name="Input 3 2 2" xfId="5145" xr:uid="{00000000-0005-0000-0000-000016140000}"/>
    <cellStyle name="Input 3 3" xfId="5146" xr:uid="{00000000-0005-0000-0000-000017140000}"/>
    <cellStyle name="Input 4" xfId="5147" xr:uid="{00000000-0005-0000-0000-000018140000}"/>
    <cellStyle name="Input 4 2" xfId="5148" xr:uid="{00000000-0005-0000-0000-000019140000}"/>
    <cellStyle name="Input 4 2 2" xfId="5149" xr:uid="{00000000-0005-0000-0000-00001A140000}"/>
    <cellStyle name="Input 4 3" xfId="5150" xr:uid="{00000000-0005-0000-0000-00001B140000}"/>
    <cellStyle name="Input 5" xfId="5151" xr:uid="{00000000-0005-0000-0000-00001C140000}"/>
    <cellStyle name="Input 5 2" xfId="5152" xr:uid="{00000000-0005-0000-0000-00001D140000}"/>
    <cellStyle name="Input 5 2 2" xfId="5153" xr:uid="{00000000-0005-0000-0000-00001E140000}"/>
    <cellStyle name="Input 5 3" xfId="5154" xr:uid="{00000000-0005-0000-0000-00001F140000}"/>
    <cellStyle name="Input 6" xfId="5155" xr:uid="{00000000-0005-0000-0000-000020140000}"/>
    <cellStyle name="Input 6 2" xfId="5156" xr:uid="{00000000-0005-0000-0000-000021140000}"/>
    <cellStyle name="Input 6 2 2" xfId="5157" xr:uid="{00000000-0005-0000-0000-000022140000}"/>
    <cellStyle name="Input 6 3" xfId="5158" xr:uid="{00000000-0005-0000-0000-000023140000}"/>
    <cellStyle name="Input 7" xfId="5159" xr:uid="{00000000-0005-0000-0000-000024140000}"/>
    <cellStyle name="Input 7 2" xfId="5160" xr:uid="{00000000-0005-0000-0000-000025140000}"/>
    <cellStyle name="Input 7 2 2" xfId="5161" xr:uid="{00000000-0005-0000-0000-000026140000}"/>
    <cellStyle name="Input 7 3" xfId="5162" xr:uid="{00000000-0005-0000-0000-000027140000}"/>
    <cellStyle name="Input 8" xfId="5163" xr:uid="{00000000-0005-0000-0000-000028140000}"/>
    <cellStyle name="Input 8 2" xfId="5164" xr:uid="{00000000-0005-0000-0000-000029140000}"/>
    <cellStyle name="Input 8 2 2" xfId="5165" xr:uid="{00000000-0005-0000-0000-00002A140000}"/>
    <cellStyle name="Input 8 3" xfId="5166" xr:uid="{00000000-0005-0000-0000-00002B140000}"/>
    <cellStyle name="Input 9" xfId="5167" xr:uid="{00000000-0005-0000-0000-00002C140000}"/>
    <cellStyle name="Input 9 2" xfId="5168" xr:uid="{00000000-0005-0000-0000-00002D140000}"/>
    <cellStyle name="Input 9 2 2" xfId="5169" xr:uid="{00000000-0005-0000-0000-00002E140000}"/>
    <cellStyle name="Input 9 3" xfId="5170" xr:uid="{00000000-0005-0000-0000-00002F140000}"/>
    <cellStyle name="Linked Cell 10" xfId="5171" xr:uid="{00000000-0005-0000-0000-000030140000}"/>
    <cellStyle name="Linked Cell 11" xfId="5172" xr:uid="{00000000-0005-0000-0000-000031140000}"/>
    <cellStyle name="Linked Cell 12" xfId="5173" xr:uid="{00000000-0005-0000-0000-000032140000}"/>
    <cellStyle name="Linked Cell 13" xfId="5174" xr:uid="{00000000-0005-0000-0000-000033140000}"/>
    <cellStyle name="Linked Cell 2" xfId="5175" xr:uid="{00000000-0005-0000-0000-000034140000}"/>
    <cellStyle name="Linked Cell 3" xfId="5176" xr:uid="{00000000-0005-0000-0000-000035140000}"/>
    <cellStyle name="Linked Cell 4" xfId="5177" xr:uid="{00000000-0005-0000-0000-000036140000}"/>
    <cellStyle name="Linked Cell 5" xfId="5178" xr:uid="{00000000-0005-0000-0000-000037140000}"/>
    <cellStyle name="Linked Cell 6" xfId="5179" xr:uid="{00000000-0005-0000-0000-000038140000}"/>
    <cellStyle name="Linked Cell 7" xfId="5180" xr:uid="{00000000-0005-0000-0000-000039140000}"/>
    <cellStyle name="Linked Cell 8" xfId="5181" xr:uid="{00000000-0005-0000-0000-00003A140000}"/>
    <cellStyle name="Linked Cell 9" xfId="5182" xr:uid="{00000000-0005-0000-0000-00003B140000}"/>
    <cellStyle name="Neutral 10" xfId="5183" xr:uid="{00000000-0005-0000-0000-00003C140000}"/>
    <cellStyle name="Neutral 10 2" xfId="5184" xr:uid="{00000000-0005-0000-0000-00003D140000}"/>
    <cellStyle name="Neutral 10 3" xfId="5185" xr:uid="{00000000-0005-0000-0000-00003E140000}"/>
    <cellStyle name="Neutral 10 4" xfId="5186" xr:uid="{00000000-0005-0000-0000-00003F140000}"/>
    <cellStyle name="Neutral 10 5" xfId="5187" xr:uid="{00000000-0005-0000-0000-000040140000}"/>
    <cellStyle name="Neutral 11" xfId="5188" xr:uid="{00000000-0005-0000-0000-000041140000}"/>
    <cellStyle name="Neutral 11 2" xfId="5189" xr:uid="{00000000-0005-0000-0000-000042140000}"/>
    <cellStyle name="Neutral 11 3" xfId="5190" xr:uid="{00000000-0005-0000-0000-000043140000}"/>
    <cellStyle name="Neutral 11 4" xfId="5191" xr:uid="{00000000-0005-0000-0000-000044140000}"/>
    <cellStyle name="Neutral 11 5" xfId="5192" xr:uid="{00000000-0005-0000-0000-000045140000}"/>
    <cellStyle name="Neutral 12" xfId="5193" xr:uid="{00000000-0005-0000-0000-000046140000}"/>
    <cellStyle name="Neutral 13" xfId="5194" xr:uid="{00000000-0005-0000-0000-000047140000}"/>
    <cellStyle name="Neutral 14" xfId="5195" xr:uid="{00000000-0005-0000-0000-000048140000}"/>
    <cellStyle name="Neutral 15" xfId="5196" xr:uid="{00000000-0005-0000-0000-000049140000}"/>
    <cellStyle name="Neutral 16" xfId="5197" xr:uid="{00000000-0005-0000-0000-00004A140000}"/>
    <cellStyle name="Neutral 2" xfId="5198" xr:uid="{00000000-0005-0000-0000-00004B140000}"/>
    <cellStyle name="Neutral 2 10" xfId="5199" xr:uid="{00000000-0005-0000-0000-00004C140000}"/>
    <cellStyle name="Neutral 2 11" xfId="5200" xr:uid="{00000000-0005-0000-0000-00004D140000}"/>
    <cellStyle name="Neutral 2 12" xfId="5201" xr:uid="{00000000-0005-0000-0000-00004E140000}"/>
    <cellStyle name="Neutral 2 13" xfId="5202" xr:uid="{00000000-0005-0000-0000-00004F140000}"/>
    <cellStyle name="Neutral 2 14" xfId="5203" xr:uid="{00000000-0005-0000-0000-000050140000}"/>
    <cellStyle name="Neutral 2 15" xfId="5204" xr:uid="{00000000-0005-0000-0000-000051140000}"/>
    <cellStyle name="Neutral 2 16" xfId="5205" xr:uid="{00000000-0005-0000-0000-000052140000}"/>
    <cellStyle name="Neutral 2 17" xfId="5206" xr:uid="{00000000-0005-0000-0000-000053140000}"/>
    <cellStyle name="Neutral 2 18" xfId="5207" xr:uid="{00000000-0005-0000-0000-000054140000}"/>
    <cellStyle name="Neutral 2 19" xfId="5208" xr:uid="{00000000-0005-0000-0000-000055140000}"/>
    <cellStyle name="Neutral 2 2" xfId="5209" xr:uid="{00000000-0005-0000-0000-000056140000}"/>
    <cellStyle name="Neutral 2 20" xfId="5210" xr:uid="{00000000-0005-0000-0000-000057140000}"/>
    <cellStyle name="Neutral 2 21" xfId="5211" xr:uid="{00000000-0005-0000-0000-000058140000}"/>
    <cellStyle name="Neutral 2 22" xfId="5212" xr:uid="{00000000-0005-0000-0000-000059140000}"/>
    <cellStyle name="Neutral 2 23" xfId="5213" xr:uid="{00000000-0005-0000-0000-00005A140000}"/>
    <cellStyle name="Neutral 2 24" xfId="5214" xr:uid="{00000000-0005-0000-0000-00005B140000}"/>
    <cellStyle name="Neutral 2 25" xfId="5215" xr:uid="{00000000-0005-0000-0000-00005C140000}"/>
    <cellStyle name="Neutral 2 26" xfId="5216" xr:uid="{00000000-0005-0000-0000-00005D140000}"/>
    <cellStyle name="Neutral 2 27" xfId="5217" xr:uid="{00000000-0005-0000-0000-00005E140000}"/>
    <cellStyle name="Neutral 2 28" xfId="5218" xr:uid="{00000000-0005-0000-0000-00005F140000}"/>
    <cellStyle name="Neutral 2 29" xfId="5219" xr:uid="{00000000-0005-0000-0000-000060140000}"/>
    <cellStyle name="Neutral 2 3" xfId="5220" xr:uid="{00000000-0005-0000-0000-000061140000}"/>
    <cellStyle name="Neutral 2 30" xfId="5221" xr:uid="{00000000-0005-0000-0000-000062140000}"/>
    <cellStyle name="Neutral 2 31" xfId="5222" xr:uid="{00000000-0005-0000-0000-000063140000}"/>
    <cellStyle name="Neutral 2 32" xfId="5223" xr:uid="{00000000-0005-0000-0000-000064140000}"/>
    <cellStyle name="Neutral 2 33" xfId="5224" xr:uid="{00000000-0005-0000-0000-000065140000}"/>
    <cellStyle name="Neutral 2 34" xfId="5225" xr:uid="{00000000-0005-0000-0000-000066140000}"/>
    <cellStyle name="Neutral 2 35" xfId="5226" xr:uid="{00000000-0005-0000-0000-000067140000}"/>
    <cellStyle name="Neutral 2 36" xfId="5227" xr:uid="{00000000-0005-0000-0000-000068140000}"/>
    <cellStyle name="Neutral 2 4" xfId="5228" xr:uid="{00000000-0005-0000-0000-000069140000}"/>
    <cellStyle name="Neutral 2 5" xfId="5229" xr:uid="{00000000-0005-0000-0000-00006A140000}"/>
    <cellStyle name="Neutral 2 6" xfId="5230" xr:uid="{00000000-0005-0000-0000-00006B140000}"/>
    <cellStyle name="Neutral 2 7" xfId="5231" xr:uid="{00000000-0005-0000-0000-00006C140000}"/>
    <cellStyle name="Neutral 2 8" xfId="5232" xr:uid="{00000000-0005-0000-0000-00006D140000}"/>
    <cellStyle name="Neutral 2 9" xfId="5233" xr:uid="{00000000-0005-0000-0000-00006E140000}"/>
    <cellStyle name="Neutral 3" xfId="5234" xr:uid="{00000000-0005-0000-0000-00006F140000}"/>
    <cellStyle name="Neutral 3 10" xfId="5235" xr:uid="{00000000-0005-0000-0000-000070140000}"/>
    <cellStyle name="Neutral 3 11" xfId="5236" xr:uid="{00000000-0005-0000-0000-000071140000}"/>
    <cellStyle name="Neutral 3 12" xfId="5237" xr:uid="{00000000-0005-0000-0000-000072140000}"/>
    <cellStyle name="Neutral 3 13" xfId="5238" xr:uid="{00000000-0005-0000-0000-000073140000}"/>
    <cellStyle name="Neutral 3 14" xfId="5239" xr:uid="{00000000-0005-0000-0000-000074140000}"/>
    <cellStyle name="Neutral 3 15" xfId="5240" xr:uid="{00000000-0005-0000-0000-000075140000}"/>
    <cellStyle name="Neutral 3 16" xfId="5241" xr:uid="{00000000-0005-0000-0000-000076140000}"/>
    <cellStyle name="Neutral 3 17" xfId="5242" xr:uid="{00000000-0005-0000-0000-000077140000}"/>
    <cellStyle name="Neutral 3 18" xfId="5243" xr:uid="{00000000-0005-0000-0000-000078140000}"/>
    <cellStyle name="Neutral 3 19" xfId="5244" xr:uid="{00000000-0005-0000-0000-000079140000}"/>
    <cellStyle name="Neutral 3 2" xfId="5245" xr:uid="{00000000-0005-0000-0000-00007A140000}"/>
    <cellStyle name="Neutral 3 20" xfId="5246" xr:uid="{00000000-0005-0000-0000-00007B140000}"/>
    <cellStyle name="Neutral 3 21" xfId="5247" xr:uid="{00000000-0005-0000-0000-00007C140000}"/>
    <cellStyle name="Neutral 3 22" xfId="5248" xr:uid="{00000000-0005-0000-0000-00007D140000}"/>
    <cellStyle name="Neutral 3 23" xfId="5249" xr:uid="{00000000-0005-0000-0000-00007E140000}"/>
    <cellStyle name="Neutral 3 24" xfId="5250" xr:uid="{00000000-0005-0000-0000-00007F140000}"/>
    <cellStyle name="Neutral 3 25" xfId="5251" xr:uid="{00000000-0005-0000-0000-000080140000}"/>
    <cellStyle name="Neutral 3 26" xfId="5252" xr:uid="{00000000-0005-0000-0000-000081140000}"/>
    <cellStyle name="Neutral 3 27" xfId="5253" xr:uid="{00000000-0005-0000-0000-000082140000}"/>
    <cellStyle name="Neutral 3 28" xfId="5254" xr:uid="{00000000-0005-0000-0000-000083140000}"/>
    <cellStyle name="Neutral 3 29" xfId="5255" xr:uid="{00000000-0005-0000-0000-000084140000}"/>
    <cellStyle name="Neutral 3 3" xfId="5256" xr:uid="{00000000-0005-0000-0000-000085140000}"/>
    <cellStyle name="Neutral 3 4" xfId="5257" xr:uid="{00000000-0005-0000-0000-000086140000}"/>
    <cellStyle name="Neutral 3 5" xfId="5258" xr:uid="{00000000-0005-0000-0000-000087140000}"/>
    <cellStyle name="Neutral 3 6" xfId="5259" xr:uid="{00000000-0005-0000-0000-000088140000}"/>
    <cellStyle name="Neutral 3 7" xfId="5260" xr:uid="{00000000-0005-0000-0000-000089140000}"/>
    <cellStyle name="Neutral 3 8" xfId="5261" xr:uid="{00000000-0005-0000-0000-00008A140000}"/>
    <cellStyle name="Neutral 3 9" xfId="5262" xr:uid="{00000000-0005-0000-0000-00008B140000}"/>
    <cellStyle name="Neutral 4" xfId="5263" xr:uid="{00000000-0005-0000-0000-00008C140000}"/>
    <cellStyle name="Neutral 4 10" xfId="5264" xr:uid="{00000000-0005-0000-0000-00008D140000}"/>
    <cellStyle name="Neutral 4 11" xfId="5265" xr:uid="{00000000-0005-0000-0000-00008E140000}"/>
    <cellStyle name="Neutral 4 2" xfId="5266" xr:uid="{00000000-0005-0000-0000-00008F140000}"/>
    <cellStyle name="Neutral 4 3" xfId="5267" xr:uid="{00000000-0005-0000-0000-000090140000}"/>
    <cellStyle name="Neutral 4 4" xfId="5268" xr:uid="{00000000-0005-0000-0000-000091140000}"/>
    <cellStyle name="Neutral 4 5" xfId="5269" xr:uid="{00000000-0005-0000-0000-000092140000}"/>
    <cellStyle name="Neutral 4 6" xfId="5270" xr:uid="{00000000-0005-0000-0000-000093140000}"/>
    <cellStyle name="Neutral 4 7" xfId="5271" xr:uid="{00000000-0005-0000-0000-000094140000}"/>
    <cellStyle name="Neutral 4 8" xfId="5272" xr:uid="{00000000-0005-0000-0000-000095140000}"/>
    <cellStyle name="Neutral 4 9" xfId="5273" xr:uid="{00000000-0005-0000-0000-000096140000}"/>
    <cellStyle name="Neutral 5" xfId="5274" xr:uid="{00000000-0005-0000-0000-000097140000}"/>
    <cellStyle name="Neutral 5 2" xfId="5275" xr:uid="{00000000-0005-0000-0000-000098140000}"/>
    <cellStyle name="Neutral 5 3" xfId="5276" xr:uid="{00000000-0005-0000-0000-000099140000}"/>
    <cellStyle name="Neutral 5 4" xfId="5277" xr:uid="{00000000-0005-0000-0000-00009A140000}"/>
    <cellStyle name="Neutral 5 5" xfId="5278" xr:uid="{00000000-0005-0000-0000-00009B140000}"/>
    <cellStyle name="Neutral 6" xfId="5279" xr:uid="{00000000-0005-0000-0000-00009C140000}"/>
    <cellStyle name="Neutral 6 2" xfId="5280" xr:uid="{00000000-0005-0000-0000-00009D140000}"/>
    <cellStyle name="Neutral 6 3" xfId="5281" xr:uid="{00000000-0005-0000-0000-00009E140000}"/>
    <cellStyle name="Neutral 6 4" xfId="5282" xr:uid="{00000000-0005-0000-0000-00009F140000}"/>
    <cellStyle name="Neutral 6 5" xfId="5283" xr:uid="{00000000-0005-0000-0000-0000A0140000}"/>
    <cellStyle name="Neutral 7" xfId="5284" xr:uid="{00000000-0005-0000-0000-0000A1140000}"/>
    <cellStyle name="Neutral 7 2" xfId="5285" xr:uid="{00000000-0005-0000-0000-0000A2140000}"/>
    <cellStyle name="Neutral 7 3" xfId="5286" xr:uid="{00000000-0005-0000-0000-0000A3140000}"/>
    <cellStyle name="Neutral 7 4" xfId="5287" xr:uid="{00000000-0005-0000-0000-0000A4140000}"/>
    <cellStyle name="Neutral 7 5" xfId="5288" xr:uid="{00000000-0005-0000-0000-0000A5140000}"/>
    <cellStyle name="Neutral 8" xfId="5289" xr:uid="{00000000-0005-0000-0000-0000A6140000}"/>
    <cellStyle name="Neutral 8 2" xfId="5290" xr:uid="{00000000-0005-0000-0000-0000A7140000}"/>
    <cellStyle name="Neutral 8 3" xfId="5291" xr:uid="{00000000-0005-0000-0000-0000A8140000}"/>
    <cellStyle name="Neutral 8 4" xfId="5292" xr:uid="{00000000-0005-0000-0000-0000A9140000}"/>
    <cellStyle name="Neutral 8 5" xfId="5293" xr:uid="{00000000-0005-0000-0000-0000AA140000}"/>
    <cellStyle name="Neutral 9" xfId="5294" xr:uid="{00000000-0005-0000-0000-0000AB140000}"/>
    <cellStyle name="Neutral 9 2" xfId="5295" xr:uid="{00000000-0005-0000-0000-0000AC140000}"/>
    <cellStyle name="Neutral 9 3" xfId="5296" xr:uid="{00000000-0005-0000-0000-0000AD140000}"/>
    <cellStyle name="Neutral 9 4" xfId="5297" xr:uid="{00000000-0005-0000-0000-0000AE140000}"/>
    <cellStyle name="Neutral 9 5" xfId="5298" xr:uid="{00000000-0005-0000-0000-0000AF140000}"/>
    <cellStyle name="Normal 2" xfId="5299" xr:uid="{00000000-0005-0000-0000-0000B0140000}"/>
    <cellStyle name="Normal 2 2" xfId="5300" xr:uid="{00000000-0005-0000-0000-0000B1140000}"/>
    <cellStyle name="Normal 2 2 2" xfId="5301" xr:uid="{00000000-0005-0000-0000-0000B2140000}"/>
    <cellStyle name="Normal 2 2 2 2" xfId="5302" xr:uid="{00000000-0005-0000-0000-0000B3140000}"/>
    <cellStyle name="Normal 2 2 3" xfId="5303" xr:uid="{00000000-0005-0000-0000-0000B4140000}"/>
    <cellStyle name="Normal 2 3" xfId="5304" xr:uid="{00000000-0005-0000-0000-0000B5140000}"/>
    <cellStyle name="Normal 2 3 2" xfId="5305" xr:uid="{00000000-0005-0000-0000-0000B6140000}"/>
    <cellStyle name="Normal 2 4" xfId="5306" xr:uid="{00000000-0005-0000-0000-0000B7140000}"/>
    <cellStyle name="Normal 3" xfId="5307" xr:uid="{00000000-0005-0000-0000-0000B8140000}"/>
    <cellStyle name="Normal 3 2" xfId="5308" xr:uid="{00000000-0005-0000-0000-0000B9140000}"/>
    <cellStyle name="Note 10" xfId="5309" xr:uid="{00000000-0005-0000-0000-0000BA140000}"/>
    <cellStyle name="Note 10 2" xfId="5310" xr:uid="{00000000-0005-0000-0000-0000BB140000}"/>
    <cellStyle name="Note 10 2 2" xfId="5311" xr:uid="{00000000-0005-0000-0000-0000BC140000}"/>
    <cellStyle name="Note 10 3" xfId="5312" xr:uid="{00000000-0005-0000-0000-0000BD140000}"/>
    <cellStyle name="Note 11" xfId="5313" xr:uid="{00000000-0005-0000-0000-0000BE140000}"/>
    <cellStyle name="Note 11 2" xfId="5314" xr:uid="{00000000-0005-0000-0000-0000BF140000}"/>
    <cellStyle name="Note 11 2 2" xfId="5315" xr:uid="{00000000-0005-0000-0000-0000C0140000}"/>
    <cellStyle name="Note 11 3" xfId="5316" xr:uid="{00000000-0005-0000-0000-0000C1140000}"/>
    <cellStyle name="Note 12" xfId="5317" xr:uid="{00000000-0005-0000-0000-0000C2140000}"/>
    <cellStyle name="Note 12 2" xfId="5318" xr:uid="{00000000-0005-0000-0000-0000C3140000}"/>
    <cellStyle name="Note 13" xfId="5319" xr:uid="{00000000-0005-0000-0000-0000C4140000}"/>
    <cellStyle name="Note 2" xfId="5320" xr:uid="{00000000-0005-0000-0000-0000C5140000}"/>
    <cellStyle name="Note 2 2" xfId="5321" xr:uid="{00000000-0005-0000-0000-0000C6140000}"/>
    <cellStyle name="Note 2 2 2" xfId="5322" xr:uid="{00000000-0005-0000-0000-0000C7140000}"/>
    <cellStyle name="Note 2 2 2 2" xfId="5323" xr:uid="{00000000-0005-0000-0000-0000C8140000}"/>
    <cellStyle name="Note 2 2 2 2 2" xfId="5324" xr:uid="{00000000-0005-0000-0000-0000C9140000}"/>
    <cellStyle name="Note 2 2 2 3" xfId="5325" xr:uid="{00000000-0005-0000-0000-0000CA140000}"/>
    <cellStyle name="Note 2 2 3" xfId="5326" xr:uid="{00000000-0005-0000-0000-0000CB140000}"/>
    <cellStyle name="Note 2 2 3 2" xfId="5327" xr:uid="{00000000-0005-0000-0000-0000CC140000}"/>
    <cellStyle name="Note 2 2 4" xfId="5328" xr:uid="{00000000-0005-0000-0000-0000CD140000}"/>
    <cellStyle name="Note 2 3" xfId="5329" xr:uid="{00000000-0005-0000-0000-0000CE140000}"/>
    <cellStyle name="Note 2 3 2" xfId="5330" xr:uid="{00000000-0005-0000-0000-0000CF140000}"/>
    <cellStyle name="Note 2 3 2 2" xfId="5331" xr:uid="{00000000-0005-0000-0000-0000D0140000}"/>
    <cellStyle name="Note 2 3 3" xfId="5332" xr:uid="{00000000-0005-0000-0000-0000D1140000}"/>
    <cellStyle name="Note 2 4" xfId="5333" xr:uid="{00000000-0005-0000-0000-0000D2140000}"/>
    <cellStyle name="Note 2 4 2" xfId="5334" xr:uid="{00000000-0005-0000-0000-0000D3140000}"/>
    <cellStyle name="Note 2 4 2 2" xfId="5335" xr:uid="{00000000-0005-0000-0000-0000D4140000}"/>
    <cellStyle name="Note 2 4 3" xfId="5336" xr:uid="{00000000-0005-0000-0000-0000D5140000}"/>
    <cellStyle name="Note 2 5" xfId="5337" xr:uid="{00000000-0005-0000-0000-0000D6140000}"/>
    <cellStyle name="Note 2 5 2" xfId="5338" xr:uid="{00000000-0005-0000-0000-0000D7140000}"/>
    <cellStyle name="Note 2 5 2 2" xfId="5339" xr:uid="{00000000-0005-0000-0000-0000D8140000}"/>
    <cellStyle name="Note 2 5 3" xfId="5340" xr:uid="{00000000-0005-0000-0000-0000D9140000}"/>
    <cellStyle name="Note 2 6" xfId="5341" xr:uid="{00000000-0005-0000-0000-0000DA140000}"/>
    <cellStyle name="Note 2 6 2" xfId="5342" xr:uid="{00000000-0005-0000-0000-0000DB140000}"/>
    <cellStyle name="Note 2 6 2 2" xfId="5343" xr:uid="{00000000-0005-0000-0000-0000DC140000}"/>
    <cellStyle name="Note 2 6 3" xfId="5344" xr:uid="{00000000-0005-0000-0000-0000DD140000}"/>
    <cellStyle name="Note 2 7" xfId="5345" xr:uid="{00000000-0005-0000-0000-0000DE140000}"/>
    <cellStyle name="Note 2 7 2" xfId="5346" xr:uid="{00000000-0005-0000-0000-0000DF140000}"/>
    <cellStyle name="Note 2 7 2 2" xfId="5347" xr:uid="{00000000-0005-0000-0000-0000E0140000}"/>
    <cellStyle name="Note 2 7 3" xfId="5348" xr:uid="{00000000-0005-0000-0000-0000E1140000}"/>
    <cellStyle name="Note 2 8" xfId="5349" xr:uid="{00000000-0005-0000-0000-0000E2140000}"/>
    <cellStyle name="Note 2 8 2" xfId="5350" xr:uid="{00000000-0005-0000-0000-0000E3140000}"/>
    <cellStyle name="Note 2 9" xfId="5351" xr:uid="{00000000-0005-0000-0000-0000E4140000}"/>
    <cellStyle name="Note 2_Daten_hier_ändern" xfId="5352" xr:uid="{00000000-0005-0000-0000-0000E5140000}"/>
    <cellStyle name="Note 3" xfId="5353" xr:uid="{00000000-0005-0000-0000-0000E6140000}"/>
    <cellStyle name="Note 3 2" xfId="5354" xr:uid="{00000000-0005-0000-0000-0000E7140000}"/>
    <cellStyle name="Note 3 2 2" xfId="5355" xr:uid="{00000000-0005-0000-0000-0000E8140000}"/>
    <cellStyle name="Note 3 2 2 2" xfId="5356" xr:uid="{00000000-0005-0000-0000-0000E9140000}"/>
    <cellStyle name="Note 3 2 2 2 2" xfId="5357" xr:uid="{00000000-0005-0000-0000-0000EA140000}"/>
    <cellStyle name="Note 3 2 2 3" xfId="5358" xr:uid="{00000000-0005-0000-0000-0000EB140000}"/>
    <cellStyle name="Note 3 2 3" xfId="5359" xr:uid="{00000000-0005-0000-0000-0000EC140000}"/>
    <cellStyle name="Note 3 2 3 2" xfId="5360" xr:uid="{00000000-0005-0000-0000-0000ED140000}"/>
    <cellStyle name="Note 3 2 4" xfId="5361" xr:uid="{00000000-0005-0000-0000-0000EE140000}"/>
    <cellStyle name="Note 3 3" xfId="5362" xr:uid="{00000000-0005-0000-0000-0000EF140000}"/>
    <cellStyle name="Note 3 3 2" xfId="5363" xr:uid="{00000000-0005-0000-0000-0000F0140000}"/>
    <cellStyle name="Note 3 3 2 2" xfId="5364" xr:uid="{00000000-0005-0000-0000-0000F1140000}"/>
    <cellStyle name="Note 3 3 3" xfId="5365" xr:uid="{00000000-0005-0000-0000-0000F2140000}"/>
    <cellStyle name="Note 3 4" xfId="5366" xr:uid="{00000000-0005-0000-0000-0000F3140000}"/>
    <cellStyle name="Note 3 4 2" xfId="5367" xr:uid="{00000000-0005-0000-0000-0000F4140000}"/>
    <cellStyle name="Note 3 4 2 2" xfId="5368" xr:uid="{00000000-0005-0000-0000-0000F5140000}"/>
    <cellStyle name="Note 3 4 3" xfId="5369" xr:uid="{00000000-0005-0000-0000-0000F6140000}"/>
    <cellStyle name="Note 3 5" xfId="5370" xr:uid="{00000000-0005-0000-0000-0000F7140000}"/>
    <cellStyle name="Note 3 5 2" xfId="5371" xr:uid="{00000000-0005-0000-0000-0000F8140000}"/>
    <cellStyle name="Note 3 5 2 2" xfId="5372" xr:uid="{00000000-0005-0000-0000-0000F9140000}"/>
    <cellStyle name="Note 3 5 3" xfId="5373" xr:uid="{00000000-0005-0000-0000-0000FA140000}"/>
    <cellStyle name="Note 3 6" xfId="5374" xr:uid="{00000000-0005-0000-0000-0000FB140000}"/>
    <cellStyle name="Note 3 6 2" xfId="5375" xr:uid="{00000000-0005-0000-0000-0000FC140000}"/>
    <cellStyle name="Note 3 6 2 2" xfId="5376" xr:uid="{00000000-0005-0000-0000-0000FD140000}"/>
    <cellStyle name="Note 3 6 3" xfId="5377" xr:uid="{00000000-0005-0000-0000-0000FE140000}"/>
    <cellStyle name="Note 3 7" xfId="5378" xr:uid="{00000000-0005-0000-0000-0000FF140000}"/>
    <cellStyle name="Note 3 7 2" xfId="5379" xr:uid="{00000000-0005-0000-0000-000000150000}"/>
    <cellStyle name="Note 3 7 2 2" xfId="5380" xr:uid="{00000000-0005-0000-0000-000001150000}"/>
    <cellStyle name="Note 3 7 3" xfId="5381" xr:uid="{00000000-0005-0000-0000-000002150000}"/>
    <cellStyle name="Note 3 8" xfId="5382" xr:uid="{00000000-0005-0000-0000-000003150000}"/>
    <cellStyle name="Note 3 8 2" xfId="5383" xr:uid="{00000000-0005-0000-0000-000004150000}"/>
    <cellStyle name="Note 3 9" xfId="5384" xr:uid="{00000000-0005-0000-0000-000005150000}"/>
    <cellStyle name="Note 3_Daten_hier_ändern" xfId="5385" xr:uid="{00000000-0005-0000-0000-000006150000}"/>
    <cellStyle name="Note 4" xfId="5386" xr:uid="{00000000-0005-0000-0000-000007150000}"/>
    <cellStyle name="Note 4 2" xfId="5387" xr:uid="{00000000-0005-0000-0000-000008150000}"/>
    <cellStyle name="Note 4 2 2" xfId="5388" xr:uid="{00000000-0005-0000-0000-000009150000}"/>
    <cellStyle name="Note 4 2 2 2" xfId="5389" xr:uid="{00000000-0005-0000-0000-00000A150000}"/>
    <cellStyle name="Note 4 2 3" xfId="5390" xr:uid="{00000000-0005-0000-0000-00000B150000}"/>
    <cellStyle name="Note 4 3" xfId="5391" xr:uid="{00000000-0005-0000-0000-00000C150000}"/>
    <cellStyle name="Note 4 3 2" xfId="5392" xr:uid="{00000000-0005-0000-0000-00000D150000}"/>
    <cellStyle name="Note 4 3 2 2" xfId="5393" xr:uid="{00000000-0005-0000-0000-00000E150000}"/>
    <cellStyle name="Note 4 3 3" xfId="5394" xr:uid="{00000000-0005-0000-0000-00000F150000}"/>
    <cellStyle name="Note 4 4" xfId="5395" xr:uid="{00000000-0005-0000-0000-000010150000}"/>
    <cellStyle name="Note 4 4 2" xfId="5396" xr:uid="{00000000-0005-0000-0000-000011150000}"/>
    <cellStyle name="Note 4 4 2 2" xfId="5397" xr:uid="{00000000-0005-0000-0000-000012150000}"/>
    <cellStyle name="Note 4 4 3" xfId="5398" xr:uid="{00000000-0005-0000-0000-000013150000}"/>
    <cellStyle name="Note 4 5" xfId="5399" xr:uid="{00000000-0005-0000-0000-000014150000}"/>
    <cellStyle name="Note 4 5 2" xfId="5400" xr:uid="{00000000-0005-0000-0000-000015150000}"/>
    <cellStyle name="Note 4 6" xfId="5401" xr:uid="{00000000-0005-0000-0000-000016150000}"/>
    <cellStyle name="Note 5" xfId="5402" xr:uid="{00000000-0005-0000-0000-000017150000}"/>
    <cellStyle name="Note 5 2" xfId="5403" xr:uid="{00000000-0005-0000-0000-000018150000}"/>
    <cellStyle name="Note 5 2 2" xfId="5404" xr:uid="{00000000-0005-0000-0000-000019150000}"/>
    <cellStyle name="Note 5 2 2 2" xfId="5405" xr:uid="{00000000-0005-0000-0000-00001A150000}"/>
    <cellStyle name="Note 5 2 3" xfId="5406" xr:uid="{00000000-0005-0000-0000-00001B150000}"/>
    <cellStyle name="Note 5 3" xfId="5407" xr:uid="{00000000-0005-0000-0000-00001C150000}"/>
    <cellStyle name="Note 5 3 2" xfId="5408" xr:uid="{00000000-0005-0000-0000-00001D150000}"/>
    <cellStyle name="Note 5 3 2 2" xfId="5409" xr:uid="{00000000-0005-0000-0000-00001E150000}"/>
    <cellStyle name="Note 5 3 3" xfId="5410" xr:uid="{00000000-0005-0000-0000-00001F150000}"/>
    <cellStyle name="Note 5 4" xfId="5411" xr:uid="{00000000-0005-0000-0000-000020150000}"/>
    <cellStyle name="Note 5 4 2" xfId="5412" xr:uid="{00000000-0005-0000-0000-000021150000}"/>
    <cellStyle name="Note 5 4 2 2" xfId="5413" xr:uid="{00000000-0005-0000-0000-000022150000}"/>
    <cellStyle name="Note 5 4 3" xfId="5414" xr:uid="{00000000-0005-0000-0000-000023150000}"/>
    <cellStyle name="Note 5 5" xfId="5415" xr:uid="{00000000-0005-0000-0000-000024150000}"/>
    <cellStyle name="Note 5 5 2" xfId="5416" xr:uid="{00000000-0005-0000-0000-000025150000}"/>
    <cellStyle name="Note 5 6" xfId="5417" xr:uid="{00000000-0005-0000-0000-000026150000}"/>
    <cellStyle name="Note 6" xfId="5418" xr:uid="{00000000-0005-0000-0000-000027150000}"/>
    <cellStyle name="Note 6 2" xfId="5419" xr:uid="{00000000-0005-0000-0000-000028150000}"/>
    <cellStyle name="Note 6 2 2" xfId="5420" xr:uid="{00000000-0005-0000-0000-000029150000}"/>
    <cellStyle name="Note 6 2 2 2" xfId="5421" xr:uid="{00000000-0005-0000-0000-00002A150000}"/>
    <cellStyle name="Note 6 2 3" xfId="5422" xr:uid="{00000000-0005-0000-0000-00002B150000}"/>
    <cellStyle name="Note 6 3" xfId="5423" xr:uid="{00000000-0005-0000-0000-00002C150000}"/>
    <cellStyle name="Note 6 3 2" xfId="5424" xr:uid="{00000000-0005-0000-0000-00002D150000}"/>
    <cellStyle name="Note 6 4" xfId="5425" xr:uid="{00000000-0005-0000-0000-00002E150000}"/>
    <cellStyle name="Note 7" xfId="5426" xr:uid="{00000000-0005-0000-0000-00002F150000}"/>
    <cellStyle name="Note 7 2" xfId="5427" xr:uid="{00000000-0005-0000-0000-000030150000}"/>
    <cellStyle name="Note 7 2 2" xfId="5428" xr:uid="{00000000-0005-0000-0000-000031150000}"/>
    <cellStyle name="Note 7 3" xfId="5429" xr:uid="{00000000-0005-0000-0000-000032150000}"/>
    <cellStyle name="Note 8" xfId="5430" xr:uid="{00000000-0005-0000-0000-000033150000}"/>
    <cellStyle name="Note 8 2" xfId="5431" xr:uid="{00000000-0005-0000-0000-000034150000}"/>
    <cellStyle name="Note 8 2 2" xfId="5432" xr:uid="{00000000-0005-0000-0000-000035150000}"/>
    <cellStyle name="Note 8 3" xfId="5433" xr:uid="{00000000-0005-0000-0000-000036150000}"/>
    <cellStyle name="Note 9" xfId="5434" xr:uid="{00000000-0005-0000-0000-000037150000}"/>
    <cellStyle name="Note 9 2" xfId="5435" xr:uid="{00000000-0005-0000-0000-000038150000}"/>
    <cellStyle name="Note 9 2 2" xfId="5436" xr:uid="{00000000-0005-0000-0000-000039150000}"/>
    <cellStyle name="Note 9 3" xfId="5437" xr:uid="{00000000-0005-0000-0000-00003A150000}"/>
    <cellStyle name="Notiz 10" xfId="5438" xr:uid="{00000000-0005-0000-0000-00003B150000}"/>
    <cellStyle name="Notiz 10 2" xfId="5439" xr:uid="{00000000-0005-0000-0000-00003C150000}"/>
    <cellStyle name="Notiz 10 2 2" xfId="5440" xr:uid="{00000000-0005-0000-0000-00003D150000}"/>
    <cellStyle name="Notiz 10 2 2 2" xfId="5441" xr:uid="{00000000-0005-0000-0000-00003E150000}"/>
    <cellStyle name="Notiz 10 2 3" xfId="5442" xr:uid="{00000000-0005-0000-0000-00003F150000}"/>
    <cellStyle name="Notiz 10 3" xfId="5443" xr:uid="{00000000-0005-0000-0000-000040150000}"/>
    <cellStyle name="Notiz 10 4" xfId="5444" xr:uid="{00000000-0005-0000-0000-000041150000}"/>
    <cellStyle name="Notiz 10 5" xfId="5445" xr:uid="{00000000-0005-0000-0000-000042150000}"/>
    <cellStyle name="Notiz 10 6" xfId="5446" xr:uid="{00000000-0005-0000-0000-000043150000}"/>
    <cellStyle name="Notiz 10 6 2" xfId="5447" xr:uid="{00000000-0005-0000-0000-000044150000}"/>
    <cellStyle name="Notiz 10 7" xfId="5448" xr:uid="{00000000-0005-0000-0000-000045150000}"/>
    <cellStyle name="Notiz 11" xfId="5449" xr:uid="{00000000-0005-0000-0000-000046150000}"/>
    <cellStyle name="Notiz 11 2" xfId="5450" xr:uid="{00000000-0005-0000-0000-000047150000}"/>
    <cellStyle name="Notiz 11 2 2" xfId="5451" xr:uid="{00000000-0005-0000-0000-000048150000}"/>
    <cellStyle name="Notiz 11 2 2 2" xfId="5452" xr:uid="{00000000-0005-0000-0000-000049150000}"/>
    <cellStyle name="Notiz 11 2 3" xfId="5453" xr:uid="{00000000-0005-0000-0000-00004A150000}"/>
    <cellStyle name="Notiz 11 3" xfId="5454" xr:uid="{00000000-0005-0000-0000-00004B150000}"/>
    <cellStyle name="Notiz 11 4" xfId="5455" xr:uid="{00000000-0005-0000-0000-00004C150000}"/>
    <cellStyle name="Notiz 11 5" xfId="5456" xr:uid="{00000000-0005-0000-0000-00004D150000}"/>
    <cellStyle name="Notiz 11 6" xfId="5457" xr:uid="{00000000-0005-0000-0000-00004E150000}"/>
    <cellStyle name="Notiz 11 6 2" xfId="5458" xr:uid="{00000000-0005-0000-0000-00004F150000}"/>
    <cellStyle name="Notiz 11 7" xfId="5459" xr:uid="{00000000-0005-0000-0000-000050150000}"/>
    <cellStyle name="Notiz 12" xfId="5460" xr:uid="{00000000-0005-0000-0000-000051150000}"/>
    <cellStyle name="Notiz 13" xfId="5461" xr:uid="{00000000-0005-0000-0000-000052150000}"/>
    <cellStyle name="Notiz 14" xfId="5462" xr:uid="{00000000-0005-0000-0000-000053150000}"/>
    <cellStyle name="Notiz 15" xfId="5463" xr:uid="{00000000-0005-0000-0000-000054150000}"/>
    <cellStyle name="Notiz 2" xfId="5464" xr:uid="{00000000-0005-0000-0000-000055150000}"/>
    <cellStyle name="Notiz 2 10" xfId="5465" xr:uid="{00000000-0005-0000-0000-000056150000}"/>
    <cellStyle name="Notiz 2 10 2" xfId="5466" xr:uid="{00000000-0005-0000-0000-000057150000}"/>
    <cellStyle name="Notiz 2 10 2 2" xfId="5467" xr:uid="{00000000-0005-0000-0000-000058150000}"/>
    <cellStyle name="Notiz 2 10 3" xfId="5468" xr:uid="{00000000-0005-0000-0000-000059150000}"/>
    <cellStyle name="Notiz 2 11" xfId="5469" xr:uid="{00000000-0005-0000-0000-00005A150000}"/>
    <cellStyle name="Notiz 2 11 2" xfId="5470" xr:uid="{00000000-0005-0000-0000-00005B150000}"/>
    <cellStyle name="Notiz 2 11 2 2" xfId="5471" xr:uid="{00000000-0005-0000-0000-00005C150000}"/>
    <cellStyle name="Notiz 2 11 3" xfId="5472" xr:uid="{00000000-0005-0000-0000-00005D150000}"/>
    <cellStyle name="Notiz 2 12" xfId="5473" xr:uid="{00000000-0005-0000-0000-00005E150000}"/>
    <cellStyle name="Notiz 2 12 2" xfId="5474" xr:uid="{00000000-0005-0000-0000-00005F150000}"/>
    <cellStyle name="Notiz 2 12 2 2" xfId="5475" xr:uid="{00000000-0005-0000-0000-000060150000}"/>
    <cellStyle name="Notiz 2 12 3" xfId="5476" xr:uid="{00000000-0005-0000-0000-000061150000}"/>
    <cellStyle name="Notiz 2 13" xfId="5477" xr:uid="{00000000-0005-0000-0000-000062150000}"/>
    <cellStyle name="Notiz 2 13 2" xfId="5478" xr:uid="{00000000-0005-0000-0000-000063150000}"/>
    <cellStyle name="Notiz 2 13 2 2" xfId="5479" xr:uid="{00000000-0005-0000-0000-000064150000}"/>
    <cellStyle name="Notiz 2 13 3" xfId="5480" xr:uid="{00000000-0005-0000-0000-000065150000}"/>
    <cellStyle name="Notiz 2 14" xfId="5481" xr:uid="{00000000-0005-0000-0000-000066150000}"/>
    <cellStyle name="Notiz 2 14 2" xfId="5482" xr:uid="{00000000-0005-0000-0000-000067150000}"/>
    <cellStyle name="Notiz 2 14 2 2" xfId="5483" xr:uid="{00000000-0005-0000-0000-000068150000}"/>
    <cellStyle name="Notiz 2 14 3" xfId="5484" xr:uid="{00000000-0005-0000-0000-000069150000}"/>
    <cellStyle name="Notiz 2 15" xfId="5485" xr:uid="{00000000-0005-0000-0000-00006A150000}"/>
    <cellStyle name="Notiz 2 15 2" xfId="5486" xr:uid="{00000000-0005-0000-0000-00006B150000}"/>
    <cellStyle name="Notiz 2 15 2 2" xfId="5487" xr:uid="{00000000-0005-0000-0000-00006C150000}"/>
    <cellStyle name="Notiz 2 15 3" xfId="5488" xr:uid="{00000000-0005-0000-0000-00006D150000}"/>
    <cellStyle name="Notiz 2 16" xfId="5489" xr:uid="{00000000-0005-0000-0000-00006E150000}"/>
    <cellStyle name="Notiz 2 16 2" xfId="5490" xr:uid="{00000000-0005-0000-0000-00006F150000}"/>
    <cellStyle name="Notiz 2 16 2 2" xfId="5491" xr:uid="{00000000-0005-0000-0000-000070150000}"/>
    <cellStyle name="Notiz 2 16 3" xfId="5492" xr:uid="{00000000-0005-0000-0000-000071150000}"/>
    <cellStyle name="Notiz 2 17" xfId="5493" xr:uid="{00000000-0005-0000-0000-000072150000}"/>
    <cellStyle name="Notiz 2 17 2" xfId="5494" xr:uid="{00000000-0005-0000-0000-000073150000}"/>
    <cellStyle name="Notiz 2 17 2 2" xfId="5495" xr:uid="{00000000-0005-0000-0000-000074150000}"/>
    <cellStyle name="Notiz 2 17 3" xfId="5496" xr:uid="{00000000-0005-0000-0000-000075150000}"/>
    <cellStyle name="Notiz 2 18" xfId="5497" xr:uid="{00000000-0005-0000-0000-000076150000}"/>
    <cellStyle name="Notiz 2 18 2" xfId="5498" xr:uid="{00000000-0005-0000-0000-000077150000}"/>
    <cellStyle name="Notiz 2 18 2 2" xfId="5499" xr:uid="{00000000-0005-0000-0000-000078150000}"/>
    <cellStyle name="Notiz 2 18 3" xfId="5500" xr:uid="{00000000-0005-0000-0000-000079150000}"/>
    <cellStyle name="Notiz 2 19" xfId="5501" xr:uid="{00000000-0005-0000-0000-00007A150000}"/>
    <cellStyle name="Notiz 2 19 2" xfId="5502" xr:uid="{00000000-0005-0000-0000-00007B150000}"/>
    <cellStyle name="Notiz 2 19 2 2" xfId="5503" xr:uid="{00000000-0005-0000-0000-00007C150000}"/>
    <cellStyle name="Notiz 2 19 3" xfId="5504" xr:uid="{00000000-0005-0000-0000-00007D150000}"/>
    <cellStyle name="Notiz 2 2" xfId="5505" xr:uid="{00000000-0005-0000-0000-00007E150000}"/>
    <cellStyle name="Notiz 2 2 2" xfId="5506" xr:uid="{00000000-0005-0000-0000-00007F150000}"/>
    <cellStyle name="Notiz 2 2 2 2" xfId="5507" xr:uid="{00000000-0005-0000-0000-000080150000}"/>
    <cellStyle name="Notiz 2 2 3" xfId="5508" xr:uid="{00000000-0005-0000-0000-000081150000}"/>
    <cellStyle name="Notiz 2 20" xfId="5509" xr:uid="{00000000-0005-0000-0000-000082150000}"/>
    <cellStyle name="Notiz 2 20 2" xfId="5510" xr:uid="{00000000-0005-0000-0000-000083150000}"/>
    <cellStyle name="Notiz 2 20 2 2" xfId="5511" xr:uid="{00000000-0005-0000-0000-000084150000}"/>
    <cellStyle name="Notiz 2 20 3" xfId="5512" xr:uid="{00000000-0005-0000-0000-000085150000}"/>
    <cellStyle name="Notiz 2 21" xfId="5513" xr:uid="{00000000-0005-0000-0000-000086150000}"/>
    <cellStyle name="Notiz 2 21 2" xfId="5514" xr:uid="{00000000-0005-0000-0000-000087150000}"/>
    <cellStyle name="Notiz 2 21 2 2" xfId="5515" xr:uid="{00000000-0005-0000-0000-000088150000}"/>
    <cellStyle name="Notiz 2 21 3" xfId="5516" xr:uid="{00000000-0005-0000-0000-000089150000}"/>
    <cellStyle name="Notiz 2 22" xfId="5517" xr:uid="{00000000-0005-0000-0000-00008A150000}"/>
    <cellStyle name="Notiz 2 22 2" xfId="5518" xr:uid="{00000000-0005-0000-0000-00008B150000}"/>
    <cellStyle name="Notiz 2 22 2 2" xfId="5519" xr:uid="{00000000-0005-0000-0000-00008C150000}"/>
    <cellStyle name="Notiz 2 22 3" xfId="5520" xr:uid="{00000000-0005-0000-0000-00008D150000}"/>
    <cellStyle name="Notiz 2 23" xfId="5521" xr:uid="{00000000-0005-0000-0000-00008E150000}"/>
    <cellStyle name="Notiz 2 23 2" xfId="5522" xr:uid="{00000000-0005-0000-0000-00008F150000}"/>
    <cellStyle name="Notiz 2 23 2 2" xfId="5523" xr:uid="{00000000-0005-0000-0000-000090150000}"/>
    <cellStyle name="Notiz 2 23 3" xfId="5524" xr:uid="{00000000-0005-0000-0000-000091150000}"/>
    <cellStyle name="Notiz 2 24" xfId="5525" xr:uid="{00000000-0005-0000-0000-000092150000}"/>
    <cellStyle name="Notiz 2 24 2" xfId="5526" xr:uid="{00000000-0005-0000-0000-000093150000}"/>
    <cellStyle name="Notiz 2 24 2 2" xfId="5527" xr:uid="{00000000-0005-0000-0000-000094150000}"/>
    <cellStyle name="Notiz 2 24 3" xfId="5528" xr:uid="{00000000-0005-0000-0000-000095150000}"/>
    <cellStyle name="Notiz 2 25" xfId="5529" xr:uid="{00000000-0005-0000-0000-000096150000}"/>
    <cellStyle name="Notiz 2 25 2" xfId="5530" xr:uid="{00000000-0005-0000-0000-000097150000}"/>
    <cellStyle name="Notiz 2 25 2 2" xfId="5531" xr:uid="{00000000-0005-0000-0000-000098150000}"/>
    <cellStyle name="Notiz 2 25 3" xfId="5532" xr:uid="{00000000-0005-0000-0000-000099150000}"/>
    <cellStyle name="Notiz 2 26" xfId="5533" xr:uid="{00000000-0005-0000-0000-00009A150000}"/>
    <cellStyle name="Notiz 2 26 2" xfId="5534" xr:uid="{00000000-0005-0000-0000-00009B150000}"/>
    <cellStyle name="Notiz 2 26 2 2" xfId="5535" xr:uid="{00000000-0005-0000-0000-00009C150000}"/>
    <cellStyle name="Notiz 2 26 3" xfId="5536" xr:uid="{00000000-0005-0000-0000-00009D150000}"/>
    <cellStyle name="Notiz 2 27" xfId="5537" xr:uid="{00000000-0005-0000-0000-00009E150000}"/>
    <cellStyle name="Notiz 2 27 2" xfId="5538" xr:uid="{00000000-0005-0000-0000-00009F150000}"/>
    <cellStyle name="Notiz 2 27 2 2" xfId="5539" xr:uid="{00000000-0005-0000-0000-0000A0150000}"/>
    <cellStyle name="Notiz 2 27 3" xfId="5540" xr:uid="{00000000-0005-0000-0000-0000A1150000}"/>
    <cellStyle name="Notiz 2 28" xfId="5541" xr:uid="{00000000-0005-0000-0000-0000A2150000}"/>
    <cellStyle name="Notiz 2 28 2" xfId="5542" xr:uid="{00000000-0005-0000-0000-0000A3150000}"/>
    <cellStyle name="Notiz 2 28 2 2" xfId="5543" xr:uid="{00000000-0005-0000-0000-0000A4150000}"/>
    <cellStyle name="Notiz 2 28 3" xfId="5544" xr:uid="{00000000-0005-0000-0000-0000A5150000}"/>
    <cellStyle name="Notiz 2 29" xfId="5545" xr:uid="{00000000-0005-0000-0000-0000A6150000}"/>
    <cellStyle name="Notiz 2 29 2" xfId="5546" xr:uid="{00000000-0005-0000-0000-0000A7150000}"/>
    <cellStyle name="Notiz 2 29 2 2" xfId="5547" xr:uid="{00000000-0005-0000-0000-0000A8150000}"/>
    <cellStyle name="Notiz 2 29 3" xfId="5548" xr:uid="{00000000-0005-0000-0000-0000A9150000}"/>
    <cellStyle name="Notiz 2 3" xfId="5549" xr:uid="{00000000-0005-0000-0000-0000AA150000}"/>
    <cellStyle name="Notiz 2 3 2" xfId="5550" xr:uid="{00000000-0005-0000-0000-0000AB150000}"/>
    <cellStyle name="Notiz 2 3 2 2" xfId="5551" xr:uid="{00000000-0005-0000-0000-0000AC150000}"/>
    <cellStyle name="Notiz 2 3 3" xfId="5552" xr:uid="{00000000-0005-0000-0000-0000AD150000}"/>
    <cellStyle name="Notiz 2 30" xfId="5553" xr:uid="{00000000-0005-0000-0000-0000AE150000}"/>
    <cellStyle name="Notiz 2 30 2" xfId="5554" xr:uid="{00000000-0005-0000-0000-0000AF150000}"/>
    <cellStyle name="Notiz 2 30 2 2" xfId="5555" xr:uid="{00000000-0005-0000-0000-0000B0150000}"/>
    <cellStyle name="Notiz 2 30 3" xfId="5556" xr:uid="{00000000-0005-0000-0000-0000B1150000}"/>
    <cellStyle name="Notiz 2 31" xfId="5557" xr:uid="{00000000-0005-0000-0000-0000B2150000}"/>
    <cellStyle name="Notiz 2 31 2" xfId="5558" xr:uid="{00000000-0005-0000-0000-0000B3150000}"/>
    <cellStyle name="Notiz 2 31 2 2" xfId="5559" xr:uid="{00000000-0005-0000-0000-0000B4150000}"/>
    <cellStyle name="Notiz 2 31 3" xfId="5560" xr:uid="{00000000-0005-0000-0000-0000B5150000}"/>
    <cellStyle name="Notiz 2 32" xfId="5561" xr:uid="{00000000-0005-0000-0000-0000B6150000}"/>
    <cellStyle name="Notiz 2 32 2" xfId="5562" xr:uid="{00000000-0005-0000-0000-0000B7150000}"/>
    <cellStyle name="Notiz 2 32 2 2" xfId="5563" xr:uid="{00000000-0005-0000-0000-0000B8150000}"/>
    <cellStyle name="Notiz 2 32 3" xfId="5564" xr:uid="{00000000-0005-0000-0000-0000B9150000}"/>
    <cellStyle name="Notiz 2 33" xfId="5565" xr:uid="{00000000-0005-0000-0000-0000BA150000}"/>
    <cellStyle name="Notiz 2 33 2" xfId="5566" xr:uid="{00000000-0005-0000-0000-0000BB150000}"/>
    <cellStyle name="Notiz 2 33 2 2" xfId="5567" xr:uid="{00000000-0005-0000-0000-0000BC150000}"/>
    <cellStyle name="Notiz 2 33 3" xfId="5568" xr:uid="{00000000-0005-0000-0000-0000BD150000}"/>
    <cellStyle name="Notiz 2 34" xfId="5569" xr:uid="{00000000-0005-0000-0000-0000BE150000}"/>
    <cellStyle name="Notiz 2 34 2" xfId="5570" xr:uid="{00000000-0005-0000-0000-0000BF150000}"/>
    <cellStyle name="Notiz 2 34 2 2" xfId="5571" xr:uid="{00000000-0005-0000-0000-0000C0150000}"/>
    <cellStyle name="Notiz 2 34 3" xfId="5572" xr:uid="{00000000-0005-0000-0000-0000C1150000}"/>
    <cellStyle name="Notiz 2 35" xfId="5573" xr:uid="{00000000-0005-0000-0000-0000C2150000}"/>
    <cellStyle name="Notiz 2 35 2" xfId="5574" xr:uid="{00000000-0005-0000-0000-0000C3150000}"/>
    <cellStyle name="Notiz 2 35 2 2" xfId="5575" xr:uid="{00000000-0005-0000-0000-0000C4150000}"/>
    <cellStyle name="Notiz 2 35 3" xfId="5576" xr:uid="{00000000-0005-0000-0000-0000C5150000}"/>
    <cellStyle name="Notiz 2 36" xfId="5577" xr:uid="{00000000-0005-0000-0000-0000C6150000}"/>
    <cellStyle name="Notiz 2 36 2" xfId="5578" xr:uid="{00000000-0005-0000-0000-0000C7150000}"/>
    <cellStyle name="Notiz 2 36 2 2" xfId="5579" xr:uid="{00000000-0005-0000-0000-0000C8150000}"/>
    <cellStyle name="Notiz 2 36 3" xfId="5580" xr:uid="{00000000-0005-0000-0000-0000C9150000}"/>
    <cellStyle name="Notiz 2 37" xfId="5581" xr:uid="{00000000-0005-0000-0000-0000CA150000}"/>
    <cellStyle name="Notiz 2 37 2" xfId="5582" xr:uid="{00000000-0005-0000-0000-0000CB150000}"/>
    <cellStyle name="Notiz 2 37 2 2" xfId="5583" xr:uid="{00000000-0005-0000-0000-0000CC150000}"/>
    <cellStyle name="Notiz 2 37 3" xfId="5584" xr:uid="{00000000-0005-0000-0000-0000CD150000}"/>
    <cellStyle name="Notiz 2 38" xfId="5585" xr:uid="{00000000-0005-0000-0000-0000CE150000}"/>
    <cellStyle name="Notiz 2 38 2" xfId="5586" xr:uid="{00000000-0005-0000-0000-0000CF150000}"/>
    <cellStyle name="Notiz 2 38 2 2" xfId="5587" xr:uid="{00000000-0005-0000-0000-0000D0150000}"/>
    <cellStyle name="Notiz 2 38 3" xfId="5588" xr:uid="{00000000-0005-0000-0000-0000D1150000}"/>
    <cellStyle name="Notiz 2 39" xfId="5589" xr:uid="{00000000-0005-0000-0000-0000D2150000}"/>
    <cellStyle name="Notiz 2 39 2" xfId="5590" xr:uid="{00000000-0005-0000-0000-0000D3150000}"/>
    <cellStyle name="Notiz 2 39 2 2" xfId="5591" xr:uid="{00000000-0005-0000-0000-0000D4150000}"/>
    <cellStyle name="Notiz 2 39 3" xfId="5592" xr:uid="{00000000-0005-0000-0000-0000D5150000}"/>
    <cellStyle name="Notiz 2 4" xfId="5593" xr:uid="{00000000-0005-0000-0000-0000D6150000}"/>
    <cellStyle name="Notiz 2 4 2" xfId="5594" xr:uid="{00000000-0005-0000-0000-0000D7150000}"/>
    <cellStyle name="Notiz 2 4 2 2" xfId="5595" xr:uid="{00000000-0005-0000-0000-0000D8150000}"/>
    <cellStyle name="Notiz 2 4 3" xfId="5596" xr:uid="{00000000-0005-0000-0000-0000D9150000}"/>
    <cellStyle name="Notiz 2 40" xfId="5597" xr:uid="{00000000-0005-0000-0000-0000DA150000}"/>
    <cellStyle name="Notiz 2 40 2" xfId="5598" xr:uid="{00000000-0005-0000-0000-0000DB150000}"/>
    <cellStyle name="Notiz 2 40 2 2" xfId="5599" xr:uid="{00000000-0005-0000-0000-0000DC150000}"/>
    <cellStyle name="Notiz 2 40 3" xfId="5600" xr:uid="{00000000-0005-0000-0000-0000DD150000}"/>
    <cellStyle name="Notiz 2 41" xfId="5601" xr:uid="{00000000-0005-0000-0000-0000DE150000}"/>
    <cellStyle name="Notiz 2 41 2" xfId="5602" xr:uid="{00000000-0005-0000-0000-0000DF150000}"/>
    <cellStyle name="Notiz 2 42" xfId="5603" xr:uid="{00000000-0005-0000-0000-0000E0150000}"/>
    <cellStyle name="Notiz 2 5" xfId="5604" xr:uid="{00000000-0005-0000-0000-0000E1150000}"/>
    <cellStyle name="Notiz 2 5 2" xfId="5605" xr:uid="{00000000-0005-0000-0000-0000E2150000}"/>
    <cellStyle name="Notiz 2 5 2 2" xfId="5606" xr:uid="{00000000-0005-0000-0000-0000E3150000}"/>
    <cellStyle name="Notiz 2 5 3" xfId="5607" xr:uid="{00000000-0005-0000-0000-0000E4150000}"/>
    <cellStyle name="Notiz 2 6" xfId="5608" xr:uid="{00000000-0005-0000-0000-0000E5150000}"/>
    <cellStyle name="Notiz 2 6 2" xfId="5609" xr:uid="{00000000-0005-0000-0000-0000E6150000}"/>
    <cellStyle name="Notiz 2 6 2 2" xfId="5610" xr:uid="{00000000-0005-0000-0000-0000E7150000}"/>
    <cellStyle name="Notiz 2 6 3" xfId="5611" xr:uid="{00000000-0005-0000-0000-0000E8150000}"/>
    <cellStyle name="Notiz 2 7" xfId="5612" xr:uid="{00000000-0005-0000-0000-0000E9150000}"/>
    <cellStyle name="Notiz 2 7 2" xfId="5613" xr:uid="{00000000-0005-0000-0000-0000EA150000}"/>
    <cellStyle name="Notiz 2 7 2 2" xfId="5614" xr:uid="{00000000-0005-0000-0000-0000EB150000}"/>
    <cellStyle name="Notiz 2 7 3" xfId="5615" xr:uid="{00000000-0005-0000-0000-0000EC150000}"/>
    <cellStyle name="Notiz 2 8" xfId="5616" xr:uid="{00000000-0005-0000-0000-0000ED150000}"/>
    <cellStyle name="Notiz 2 8 2" xfId="5617" xr:uid="{00000000-0005-0000-0000-0000EE150000}"/>
    <cellStyle name="Notiz 2 8 2 2" xfId="5618" xr:uid="{00000000-0005-0000-0000-0000EF150000}"/>
    <cellStyle name="Notiz 2 8 3" xfId="5619" xr:uid="{00000000-0005-0000-0000-0000F0150000}"/>
    <cellStyle name="Notiz 2 9" xfId="5620" xr:uid="{00000000-0005-0000-0000-0000F1150000}"/>
    <cellStyle name="Notiz 2 9 2" xfId="5621" xr:uid="{00000000-0005-0000-0000-0000F2150000}"/>
    <cellStyle name="Notiz 2 9 2 2" xfId="5622" xr:uid="{00000000-0005-0000-0000-0000F3150000}"/>
    <cellStyle name="Notiz 2 9 3" xfId="5623" xr:uid="{00000000-0005-0000-0000-0000F4150000}"/>
    <cellStyle name="Notiz 3" xfId="5624" xr:uid="{00000000-0005-0000-0000-0000F5150000}"/>
    <cellStyle name="Notiz 3 10" xfId="5625" xr:uid="{00000000-0005-0000-0000-0000F6150000}"/>
    <cellStyle name="Notiz 3 10 2" xfId="5626" xr:uid="{00000000-0005-0000-0000-0000F7150000}"/>
    <cellStyle name="Notiz 3 10 2 2" xfId="5627" xr:uid="{00000000-0005-0000-0000-0000F8150000}"/>
    <cellStyle name="Notiz 3 10 3" xfId="5628" xr:uid="{00000000-0005-0000-0000-0000F9150000}"/>
    <cellStyle name="Notiz 3 11" xfId="5629" xr:uid="{00000000-0005-0000-0000-0000FA150000}"/>
    <cellStyle name="Notiz 3 12" xfId="5630" xr:uid="{00000000-0005-0000-0000-0000FB150000}"/>
    <cellStyle name="Notiz 3 13" xfId="5631" xr:uid="{00000000-0005-0000-0000-0000FC150000}"/>
    <cellStyle name="Notiz 3 14" xfId="5632" xr:uid="{00000000-0005-0000-0000-0000FD150000}"/>
    <cellStyle name="Notiz 3 15" xfId="5633" xr:uid="{00000000-0005-0000-0000-0000FE150000}"/>
    <cellStyle name="Notiz 3 16" xfId="5634" xr:uid="{00000000-0005-0000-0000-0000FF150000}"/>
    <cellStyle name="Notiz 3 17" xfId="5635" xr:uid="{00000000-0005-0000-0000-000000160000}"/>
    <cellStyle name="Notiz 3 18" xfId="5636" xr:uid="{00000000-0005-0000-0000-000001160000}"/>
    <cellStyle name="Notiz 3 19" xfId="5637" xr:uid="{00000000-0005-0000-0000-000002160000}"/>
    <cellStyle name="Notiz 3 2" xfId="5638" xr:uid="{00000000-0005-0000-0000-000003160000}"/>
    <cellStyle name="Notiz 3 2 2" xfId="5639" xr:uid="{00000000-0005-0000-0000-000004160000}"/>
    <cellStyle name="Notiz 3 2 2 2" xfId="5640" xr:uid="{00000000-0005-0000-0000-000005160000}"/>
    <cellStyle name="Notiz 3 2 3" xfId="5641" xr:uid="{00000000-0005-0000-0000-000006160000}"/>
    <cellStyle name="Notiz 3 20" xfId="5642" xr:uid="{00000000-0005-0000-0000-000007160000}"/>
    <cellStyle name="Notiz 3 21" xfId="5643" xr:uid="{00000000-0005-0000-0000-000008160000}"/>
    <cellStyle name="Notiz 3 22" xfId="5644" xr:uid="{00000000-0005-0000-0000-000009160000}"/>
    <cellStyle name="Notiz 3 23" xfId="5645" xr:uid="{00000000-0005-0000-0000-00000A160000}"/>
    <cellStyle name="Notiz 3 24" xfId="5646" xr:uid="{00000000-0005-0000-0000-00000B160000}"/>
    <cellStyle name="Notiz 3 25" xfId="5647" xr:uid="{00000000-0005-0000-0000-00000C160000}"/>
    <cellStyle name="Notiz 3 26" xfId="5648" xr:uid="{00000000-0005-0000-0000-00000D160000}"/>
    <cellStyle name="Notiz 3 27" xfId="5649" xr:uid="{00000000-0005-0000-0000-00000E160000}"/>
    <cellStyle name="Notiz 3 28" xfId="5650" xr:uid="{00000000-0005-0000-0000-00000F160000}"/>
    <cellStyle name="Notiz 3 29" xfId="5651" xr:uid="{00000000-0005-0000-0000-000010160000}"/>
    <cellStyle name="Notiz 3 3" xfId="5652" xr:uid="{00000000-0005-0000-0000-000011160000}"/>
    <cellStyle name="Notiz 3 3 2" xfId="5653" xr:uid="{00000000-0005-0000-0000-000012160000}"/>
    <cellStyle name="Notiz 3 3 2 2" xfId="5654" xr:uid="{00000000-0005-0000-0000-000013160000}"/>
    <cellStyle name="Notiz 3 3 3" xfId="5655" xr:uid="{00000000-0005-0000-0000-000014160000}"/>
    <cellStyle name="Notiz 3 30" xfId="5656" xr:uid="{00000000-0005-0000-0000-000015160000}"/>
    <cellStyle name="Notiz 3 31" xfId="5657" xr:uid="{00000000-0005-0000-0000-000016160000}"/>
    <cellStyle name="Notiz 3 32" xfId="5658" xr:uid="{00000000-0005-0000-0000-000017160000}"/>
    <cellStyle name="Notiz 3 33" xfId="5659" xr:uid="{00000000-0005-0000-0000-000018160000}"/>
    <cellStyle name="Notiz 3 34" xfId="5660" xr:uid="{00000000-0005-0000-0000-000019160000}"/>
    <cellStyle name="Notiz 3 35" xfId="5661" xr:uid="{00000000-0005-0000-0000-00001A160000}"/>
    <cellStyle name="Notiz 3 36" xfId="5662" xr:uid="{00000000-0005-0000-0000-00001B160000}"/>
    <cellStyle name="Notiz 3 37" xfId="5663" xr:uid="{00000000-0005-0000-0000-00001C160000}"/>
    <cellStyle name="Notiz 3 38" xfId="5664" xr:uid="{00000000-0005-0000-0000-00001D160000}"/>
    <cellStyle name="Notiz 3 39" xfId="5665" xr:uid="{00000000-0005-0000-0000-00001E160000}"/>
    <cellStyle name="Notiz 3 4" xfId="5666" xr:uid="{00000000-0005-0000-0000-00001F160000}"/>
    <cellStyle name="Notiz 3 4 2" xfId="5667" xr:uid="{00000000-0005-0000-0000-000020160000}"/>
    <cellStyle name="Notiz 3 4 2 2" xfId="5668" xr:uid="{00000000-0005-0000-0000-000021160000}"/>
    <cellStyle name="Notiz 3 4 3" xfId="5669" xr:uid="{00000000-0005-0000-0000-000022160000}"/>
    <cellStyle name="Notiz 3 40" xfId="5670" xr:uid="{00000000-0005-0000-0000-000023160000}"/>
    <cellStyle name="Notiz 3 40 2" xfId="5671" xr:uid="{00000000-0005-0000-0000-000024160000}"/>
    <cellStyle name="Notiz 3 41" xfId="5672" xr:uid="{00000000-0005-0000-0000-000025160000}"/>
    <cellStyle name="Notiz 3 5" xfId="5673" xr:uid="{00000000-0005-0000-0000-000026160000}"/>
    <cellStyle name="Notiz 3 5 2" xfId="5674" xr:uid="{00000000-0005-0000-0000-000027160000}"/>
    <cellStyle name="Notiz 3 5 2 2" xfId="5675" xr:uid="{00000000-0005-0000-0000-000028160000}"/>
    <cellStyle name="Notiz 3 5 3" xfId="5676" xr:uid="{00000000-0005-0000-0000-000029160000}"/>
    <cellStyle name="Notiz 3 6" xfId="5677" xr:uid="{00000000-0005-0000-0000-00002A160000}"/>
    <cellStyle name="Notiz 3 6 2" xfId="5678" xr:uid="{00000000-0005-0000-0000-00002B160000}"/>
    <cellStyle name="Notiz 3 6 2 2" xfId="5679" xr:uid="{00000000-0005-0000-0000-00002C160000}"/>
    <cellStyle name="Notiz 3 6 3" xfId="5680" xr:uid="{00000000-0005-0000-0000-00002D160000}"/>
    <cellStyle name="Notiz 3 7" xfId="5681" xr:uid="{00000000-0005-0000-0000-00002E160000}"/>
    <cellStyle name="Notiz 3 7 2" xfId="5682" xr:uid="{00000000-0005-0000-0000-00002F160000}"/>
    <cellStyle name="Notiz 3 7 2 2" xfId="5683" xr:uid="{00000000-0005-0000-0000-000030160000}"/>
    <cellStyle name="Notiz 3 7 3" xfId="5684" xr:uid="{00000000-0005-0000-0000-000031160000}"/>
    <cellStyle name="Notiz 3 8" xfId="5685" xr:uid="{00000000-0005-0000-0000-000032160000}"/>
    <cellStyle name="Notiz 3 8 2" xfId="5686" xr:uid="{00000000-0005-0000-0000-000033160000}"/>
    <cellStyle name="Notiz 3 8 2 2" xfId="5687" xr:uid="{00000000-0005-0000-0000-000034160000}"/>
    <cellStyle name="Notiz 3 8 3" xfId="5688" xr:uid="{00000000-0005-0000-0000-000035160000}"/>
    <cellStyle name="Notiz 3 9" xfId="5689" xr:uid="{00000000-0005-0000-0000-000036160000}"/>
    <cellStyle name="Notiz 3 9 2" xfId="5690" xr:uid="{00000000-0005-0000-0000-000037160000}"/>
    <cellStyle name="Notiz 3 9 2 2" xfId="5691" xr:uid="{00000000-0005-0000-0000-000038160000}"/>
    <cellStyle name="Notiz 3 9 3" xfId="5692" xr:uid="{00000000-0005-0000-0000-000039160000}"/>
    <cellStyle name="Notiz 4" xfId="5693" xr:uid="{00000000-0005-0000-0000-00003A160000}"/>
    <cellStyle name="Notiz 4 10" xfId="5694" xr:uid="{00000000-0005-0000-0000-00003B160000}"/>
    <cellStyle name="Notiz 4 11" xfId="5695" xr:uid="{00000000-0005-0000-0000-00003C160000}"/>
    <cellStyle name="Notiz 4 12" xfId="5696" xr:uid="{00000000-0005-0000-0000-00003D160000}"/>
    <cellStyle name="Notiz 4 12 2" xfId="5697" xr:uid="{00000000-0005-0000-0000-00003E160000}"/>
    <cellStyle name="Notiz 4 13" xfId="5698" xr:uid="{00000000-0005-0000-0000-00003F160000}"/>
    <cellStyle name="Notiz 4 2" xfId="5699" xr:uid="{00000000-0005-0000-0000-000040160000}"/>
    <cellStyle name="Notiz 4 2 2" xfId="5700" xr:uid="{00000000-0005-0000-0000-000041160000}"/>
    <cellStyle name="Notiz 4 2 2 2" xfId="5701" xr:uid="{00000000-0005-0000-0000-000042160000}"/>
    <cellStyle name="Notiz 4 2 3" xfId="5702" xr:uid="{00000000-0005-0000-0000-000043160000}"/>
    <cellStyle name="Notiz 4 3" xfId="5703" xr:uid="{00000000-0005-0000-0000-000044160000}"/>
    <cellStyle name="Notiz 4 3 2" xfId="5704" xr:uid="{00000000-0005-0000-0000-000045160000}"/>
    <cellStyle name="Notiz 4 3 2 2" xfId="5705" xr:uid="{00000000-0005-0000-0000-000046160000}"/>
    <cellStyle name="Notiz 4 3 3" xfId="5706" xr:uid="{00000000-0005-0000-0000-000047160000}"/>
    <cellStyle name="Notiz 4 4" xfId="5707" xr:uid="{00000000-0005-0000-0000-000048160000}"/>
    <cellStyle name="Notiz 4 4 2" xfId="5708" xr:uid="{00000000-0005-0000-0000-000049160000}"/>
    <cellStyle name="Notiz 4 4 2 2" xfId="5709" xr:uid="{00000000-0005-0000-0000-00004A160000}"/>
    <cellStyle name="Notiz 4 4 3" xfId="5710" xr:uid="{00000000-0005-0000-0000-00004B160000}"/>
    <cellStyle name="Notiz 4 5" xfId="5711" xr:uid="{00000000-0005-0000-0000-00004C160000}"/>
    <cellStyle name="Notiz 4 5 2" xfId="5712" xr:uid="{00000000-0005-0000-0000-00004D160000}"/>
    <cellStyle name="Notiz 4 5 2 2" xfId="5713" xr:uid="{00000000-0005-0000-0000-00004E160000}"/>
    <cellStyle name="Notiz 4 5 3" xfId="5714" xr:uid="{00000000-0005-0000-0000-00004F160000}"/>
    <cellStyle name="Notiz 4 6" xfId="5715" xr:uid="{00000000-0005-0000-0000-000050160000}"/>
    <cellStyle name="Notiz 4 6 2" xfId="5716" xr:uid="{00000000-0005-0000-0000-000051160000}"/>
    <cellStyle name="Notiz 4 6 2 2" xfId="5717" xr:uid="{00000000-0005-0000-0000-000052160000}"/>
    <cellStyle name="Notiz 4 6 3" xfId="5718" xr:uid="{00000000-0005-0000-0000-000053160000}"/>
    <cellStyle name="Notiz 4 7" xfId="5719" xr:uid="{00000000-0005-0000-0000-000054160000}"/>
    <cellStyle name="Notiz 4 7 2" xfId="5720" xr:uid="{00000000-0005-0000-0000-000055160000}"/>
    <cellStyle name="Notiz 4 7 2 2" xfId="5721" xr:uid="{00000000-0005-0000-0000-000056160000}"/>
    <cellStyle name="Notiz 4 7 3" xfId="5722" xr:uid="{00000000-0005-0000-0000-000057160000}"/>
    <cellStyle name="Notiz 4 8" xfId="5723" xr:uid="{00000000-0005-0000-0000-000058160000}"/>
    <cellStyle name="Notiz 4 8 2" xfId="5724" xr:uid="{00000000-0005-0000-0000-000059160000}"/>
    <cellStyle name="Notiz 4 8 2 2" xfId="5725" xr:uid="{00000000-0005-0000-0000-00005A160000}"/>
    <cellStyle name="Notiz 4 8 3" xfId="5726" xr:uid="{00000000-0005-0000-0000-00005B160000}"/>
    <cellStyle name="Notiz 4 9" xfId="5727" xr:uid="{00000000-0005-0000-0000-00005C160000}"/>
    <cellStyle name="Notiz 5" xfId="5728" xr:uid="{00000000-0005-0000-0000-00005D160000}"/>
    <cellStyle name="Notiz 5 2" xfId="5729" xr:uid="{00000000-0005-0000-0000-00005E160000}"/>
    <cellStyle name="Notiz 5 2 2" xfId="5730" xr:uid="{00000000-0005-0000-0000-00005F160000}"/>
    <cellStyle name="Notiz 5 2 2 2" xfId="5731" xr:uid="{00000000-0005-0000-0000-000060160000}"/>
    <cellStyle name="Notiz 5 2 3" xfId="5732" xr:uid="{00000000-0005-0000-0000-000061160000}"/>
    <cellStyle name="Notiz 5 3" xfId="5733" xr:uid="{00000000-0005-0000-0000-000062160000}"/>
    <cellStyle name="Notiz 5 4" xfId="5734" xr:uid="{00000000-0005-0000-0000-000063160000}"/>
    <cellStyle name="Notiz 5 5" xfId="5735" xr:uid="{00000000-0005-0000-0000-000064160000}"/>
    <cellStyle name="Notiz 5 6" xfId="5736" xr:uid="{00000000-0005-0000-0000-000065160000}"/>
    <cellStyle name="Notiz 5 6 2" xfId="5737" xr:uid="{00000000-0005-0000-0000-000066160000}"/>
    <cellStyle name="Notiz 5 7" xfId="5738" xr:uid="{00000000-0005-0000-0000-000067160000}"/>
    <cellStyle name="Notiz 6" xfId="5739" xr:uid="{00000000-0005-0000-0000-000068160000}"/>
    <cellStyle name="Notiz 6 2" xfId="5740" xr:uid="{00000000-0005-0000-0000-000069160000}"/>
    <cellStyle name="Notiz 6 2 2" xfId="5741" xr:uid="{00000000-0005-0000-0000-00006A160000}"/>
    <cellStyle name="Notiz 6 2 2 2" xfId="5742" xr:uid="{00000000-0005-0000-0000-00006B160000}"/>
    <cellStyle name="Notiz 6 2 3" xfId="5743" xr:uid="{00000000-0005-0000-0000-00006C160000}"/>
    <cellStyle name="Notiz 6 3" xfId="5744" xr:uid="{00000000-0005-0000-0000-00006D160000}"/>
    <cellStyle name="Notiz 6 4" xfId="5745" xr:uid="{00000000-0005-0000-0000-00006E160000}"/>
    <cellStyle name="Notiz 6 5" xfId="5746" xr:uid="{00000000-0005-0000-0000-00006F160000}"/>
    <cellStyle name="Notiz 6 6" xfId="5747" xr:uid="{00000000-0005-0000-0000-000070160000}"/>
    <cellStyle name="Notiz 6 6 2" xfId="5748" xr:uid="{00000000-0005-0000-0000-000071160000}"/>
    <cellStyle name="Notiz 6 7" xfId="5749" xr:uid="{00000000-0005-0000-0000-000072160000}"/>
    <cellStyle name="Notiz 7" xfId="5750" xr:uid="{00000000-0005-0000-0000-000073160000}"/>
    <cellStyle name="Notiz 7 2" xfId="5751" xr:uid="{00000000-0005-0000-0000-000074160000}"/>
    <cellStyle name="Notiz 7 2 2" xfId="5752" xr:uid="{00000000-0005-0000-0000-000075160000}"/>
    <cellStyle name="Notiz 7 2 2 2" xfId="5753" xr:uid="{00000000-0005-0000-0000-000076160000}"/>
    <cellStyle name="Notiz 7 2 3" xfId="5754" xr:uid="{00000000-0005-0000-0000-000077160000}"/>
    <cellStyle name="Notiz 7 3" xfId="5755" xr:uid="{00000000-0005-0000-0000-000078160000}"/>
    <cellStyle name="Notiz 7 4" xfId="5756" xr:uid="{00000000-0005-0000-0000-000079160000}"/>
    <cellStyle name="Notiz 7 5" xfId="5757" xr:uid="{00000000-0005-0000-0000-00007A160000}"/>
    <cellStyle name="Notiz 7 6" xfId="5758" xr:uid="{00000000-0005-0000-0000-00007B160000}"/>
    <cellStyle name="Notiz 7 6 2" xfId="5759" xr:uid="{00000000-0005-0000-0000-00007C160000}"/>
    <cellStyle name="Notiz 7 7" xfId="5760" xr:uid="{00000000-0005-0000-0000-00007D160000}"/>
    <cellStyle name="Notiz 8" xfId="5761" xr:uid="{00000000-0005-0000-0000-00007E160000}"/>
    <cellStyle name="Notiz 8 2" xfId="5762" xr:uid="{00000000-0005-0000-0000-00007F160000}"/>
    <cellStyle name="Notiz 8 2 2" xfId="5763" xr:uid="{00000000-0005-0000-0000-000080160000}"/>
    <cellStyle name="Notiz 8 2 2 2" xfId="5764" xr:uid="{00000000-0005-0000-0000-000081160000}"/>
    <cellStyle name="Notiz 8 2 3" xfId="5765" xr:uid="{00000000-0005-0000-0000-000082160000}"/>
    <cellStyle name="Notiz 8 3" xfId="5766" xr:uid="{00000000-0005-0000-0000-000083160000}"/>
    <cellStyle name="Notiz 8 4" xfId="5767" xr:uid="{00000000-0005-0000-0000-000084160000}"/>
    <cellStyle name="Notiz 8 5" xfId="5768" xr:uid="{00000000-0005-0000-0000-000085160000}"/>
    <cellStyle name="Notiz 8 6" xfId="5769" xr:uid="{00000000-0005-0000-0000-000086160000}"/>
    <cellStyle name="Notiz 8 6 2" xfId="5770" xr:uid="{00000000-0005-0000-0000-000087160000}"/>
    <cellStyle name="Notiz 8 7" xfId="5771" xr:uid="{00000000-0005-0000-0000-000088160000}"/>
    <cellStyle name="Notiz 9" xfId="5772" xr:uid="{00000000-0005-0000-0000-000089160000}"/>
    <cellStyle name="Notiz 9 2" xfId="5773" xr:uid="{00000000-0005-0000-0000-00008A160000}"/>
    <cellStyle name="Notiz 9 2 2" xfId="5774" xr:uid="{00000000-0005-0000-0000-00008B160000}"/>
    <cellStyle name="Notiz 9 2 2 2" xfId="5775" xr:uid="{00000000-0005-0000-0000-00008C160000}"/>
    <cellStyle name="Notiz 9 2 3" xfId="5776" xr:uid="{00000000-0005-0000-0000-00008D160000}"/>
    <cellStyle name="Notiz 9 3" xfId="5777" xr:uid="{00000000-0005-0000-0000-00008E160000}"/>
    <cellStyle name="Notiz 9 4" xfId="5778" xr:uid="{00000000-0005-0000-0000-00008F160000}"/>
    <cellStyle name="Notiz 9 5" xfId="5779" xr:uid="{00000000-0005-0000-0000-000090160000}"/>
    <cellStyle name="Notiz 9 6" xfId="5780" xr:uid="{00000000-0005-0000-0000-000091160000}"/>
    <cellStyle name="Notiz 9 6 2" xfId="5781" xr:uid="{00000000-0005-0000-0000-000092160000}"/>
    <cellStyle name="Notiz 9 7" xfId="5782" xr:uid="{00000000-0005-0000-0000-000093160000}"/>
    <cellStyle name="Output 10" xfId="5783" xr:uid="{00000000-0005-0000-0000-000094160000}"/>
    <cellStyle name="Output 10 2" xfId="5784" xr:uid="{00000000-0005-0000-0000-000095160000}"/>
    <cellStyle name="Output 10 2 2" xfId="5785" xr:uid="{00000000-0005-0000-0000-000096160000}"/>
    <cellStyle name="Output 10 3" xfId="5786" xr:uid="{00000000-0005-0000-0000-000097160000}"/>
    <cellStyle name="Output 11" xfId="5787" xr:uid="{00000000-0005-0000-0000-000098160000}"/>
    <cellStyle name="Output 11 2" xfId="5788" xr:uid="{00000000-0005-0000-0000-000099160000}"/>
    <cellStyle name="Output 11 2 2" xfId="5789" xr:uid="{00000000-0005-0000-0000-00009A160000}"/>
    <cellStyle name="Output 11 3" xfId="5790" xr:uid="{00000000-0005-0000-0000-00009B160000}"/>
    <cellStyle name="Output 12" xfId="5791" xr:uid="{00000000-0005-0000-0000-00009C160000}"/>
    <cellStyle name="Output 12 2" xfId="5792" xr:uid="{00000000-0005-0000-0000-00009D160000}"/>
    <cellStyle name="Output 12 2 2" xfId="5793" xr:uid="{00000000-0005-0000-0000-00009E160000}"/>
    <cellStyle name="Output 12 3" xfId="5794" xr:uid="{00000000-0005-0000-0000-00009F160000}"/>
    <cellStyle name="Output 13" xfId="5795" xr:uid="{00000000-0005-0000-0000-0000A0160000}"/>
    <cellStyle name="Output 13 2" xfId="5796" xr:uid="{00000000-0005-0000-0000-0000A1160000}"/>
    <cellStyle name="Output 13 2 2" xfId="5797" xr:uid="{00000000-0005-0000-0000-0000A2160000}"/>
    <cellStyle name="Output 13 3" xfId="5798" xr:uid="{00000000-0005-0000-0000-0000A3160000}"/>
    <cellStyle name="Output 14" xfId="5799" xr:uid="{00000000-0005-0000-0000-0000A4160000}"/>
    <cellStyle name="Output 14 2" xfId="5800" xr:uid="{00000000-0005-0000-0000-0000A5160000}"/>
    <cellStyle name="Output 15" xfId="5801" xr:uid="{00000000-0005-0000-0000-0000A6160000}"/>
    <cellStyle name="Output 2" xfId="5802" xr:uid="{00000000-0005-0000-0000-0000A7160000}"/>
    <cellStyle name="Output 2 2" xfId="5803" xr:uid="{00000000-0005-0000-0000-0000A8160000}"/>
    <cellStyle name="Output 2 2 2" xfId="5804" xr:uid="{00000000-0005-0000-0000-0000A9160000}"/>
    <cellStyle name="Output 2 3" xfId="5805" xr:uid="{00000000-0005-0000-0000-0000AA160000}"/>
    <cellStyle name="Output 3" xfId="5806" xr:uid="{00000000-0005-0000-0000-0000AB160000}"/>
    <cellStyle name="Output 3 2" xfId="5807" xr:uid="{00000000-0005-0000-0000-0000AC160000}"/>
    <cellStyle name="Output 3 2 2" xfId="5808" xr:uid="{00000000-0005-0000-0000-0000AD160000}"/>
    <cellStyle name="Output 3 3" xfId="5809" xr:uid="{00000000-0005-0000-0000-0000AE160000}"/>
    <cellStyle name="Output 4" xfId="5810" xr:uid="{00000000-0005-0000-0000-0000AF160000}"/>
    <cellStyle name="Output 4 2" xfId="5811" xr:uid="{00000000-0005-0000-0000-0000B0160000}"/>
    <cellStyle name="Output 4 2 2" xfId="5812" xr:uid="{00000000-0005-0000-0000-0000B1160000}"/>
    <cellStyle name="Output 4 3" xfId="5813" xr:uid="{00000000-0005-0000-0000-0000B2160000}"/>
    <cellStyle name="Output 5" xfId="5814" xr:uid="{00000000-0005-0000-0000-0000B3160000}"/>
    <cellStyle name="Output 5 2" xfId="5815" xr:uid="{00000000-0005-0000-0000-0000B4160000}"/>
    <cellStyle name="Output 5 2 2" xfId="5816" xr:uid="{00000000-0005-0000-0000-0000B5160000}"/>
    <cellStyle name="Output 5 3" xfId="5817" xr:uid="{00000000-0005-0000-0000-0000B6160000}"/>
    <cellStyle name="Output 6" xfId="5818" xr:uid="{00000000-0005-0000-0000-0000B7160000}"/>
    <cellStyle name="Output 6 2" xfId="5819" xr:uid="{00000000-0005-0000-0000-0000B8160000}"/>
    <cellStyle name="Output 6 2 2" xfId="5820" xr:uid="{00000000-0005-0000-0000-0000B9160000}"/>
    <cellStyle name="Output 6 3" xfId="5821" xr:uid="{00000000-0005-0000-0000-0000BA160000}"/>
    <cellStyle name="Output 7" xfId="5822" xr:uid="{00000000-0005-0000-0000-0000BB160000}"/>
    <cellStyle name="Output 7 2" xfId="5823" xr:uid="{00000000-0005-0000-0000-0000BC160000}"/>
    <cellStyle name="Output 7 2 2" xfId="5824" xr:uid="{00000000-0005-0000-0000-0000BD160000}"/>
    <cellStyle name="Output 7 3" xfId="5825" xr:uid="{00000000-0005-0000-0000-0000BE160000}"/>
    <cellStyle name="Output 8" xfId="5826" xr:uid="{00000000-0005-0000-0000-0000BF160000}"/>
    <cellStyle name="Output 8 2" xfId="5827" xr:uid="{00000000-0005-0000-0000-0000C0160000}"/>
    <cellStyle name="Output 8 2 2" xfId="5828" xr:uid="{00000000-0005-0000-0000-0000C1160000}"/>
    <cellStyle name="Output 8 3" xfId="5829" xr:uid="{00000000-0005-0000-0000-0000C2160000}"/>
    <cellStyle name="Output 9" xfId="5830" xr:uid="{00000000-0005-0000-0000-0000C3160000}"/>
    <cellStyle name="Output 9 2" xfId="5831" xr:uid="{00000000-0005-0000-0000-0000C4160000}"/>
    <cellStyle name="Output 9 2 2" xfId="5832" xr:uid="{00000000-0005-0000-0000-0000C5160000}"/>
    <cellStyle name="Output 9 3" xfId="5833" xr:uid="{00000000-0005-0000-0000-0000C6160000}"/>
    <cellStyle name="Prozent" xfId="3" builtinId="5"/>
    <cellStyle name="Prozent 10" xfId="5834" xr:uid="{00000000-0005-0000-0000-0000C8160000}"/>
    <cellStyle name="Prozent 10 2" xfId="5835" xr:uid="{00000000-0005-0000-0000-0000C9160000}"/>
    <cellStyle name="Prozent 10 2 2" xfId="5836" xr:uid="{00000000-0005-0000-0000-0000CA160000}"/>
    <cellStyle name="Prozent 10 2 2 2" xfId="5837" xr:uid="{00000000-0005-0000-0000-0000CB160000}"/>
    <cellStyle name="Prozent 10 2 2 2 2" xfId="5838" xr:uid="{00000000-0005-0000-0000-0000CC160000}"/>
    <cellStyle name="Prozent 10 2 2 3" xfId="5839" xr:uid="{00000000-0005-0000-0000-0000CD160000}"/>
    <cellStyle name="Prozent 10 2 3" xfId="5840" xr:uid="{00000000-0005-0000-0000-0000CE160000}"/>
    <cellStyle name="Prozent 10 2 3 2" xfId="5841" xr:uid="{00000000-0005-0000-0000-0000CF160000}"/>
    <cellStyle name="Prozent 10 2 3 2 2" xfId="5842" xr:uid="{00000000-0005-0000-0000-0000D0160000}"/>
    <cellStyle name="Prozent 10 2 3 3" xfId="5843" xr:uid="{00000000-0005-0000-0000-0000D1160000}"/>
    <cellStyle name="Prozent 10 2 4" xfId="5844" xr:uid="{00000000-0005-0000-0000-0000D2160000}"/>
    <cellStyle name="Prozent 10 2 4 2" xfId="5845" xr:uid="{00000000-0005-0000-0000-0000D3160000}"/>
    <cellStyle name="Prozent 10 2 5" xfId="5846" xr:uid="{00000000-0005-0000-0000-0000D4160000}"/>
    <cellStyle name="Prozent 10 2 5 2" xfId="5847" xr:uid="{00000000-0005-0000-0000-0000D5160000}"/>
    <cellStyle name="Prozent 10 2 6" xfId="5848" xr:uid="{00000000-0005-0000-0000-0000D6160000}"/>
    <cellStyle name="Prozent 10 2 6 2" xfId="5849" xr:uid="{00000000-0005-0000-0000-0000D7160000}"/>
    <cellStyle name="Prozent 10 2 7" xfId="5850" xr:uid="{00000000-0005-0000-0000-0000D8160000}"/>
    <cellStyle name="Prozent 100 2" xfId="5851" xr:uid="{00000000-0005-0000-0000-0000D9160000}"/>
    <cellStyle name="Prozent 100 2 2" xfId="5852" xr:uid="{00000000-0005-0000-0000-0000DA160000}"/>
    <cellStyle name="Prozent 101 2" xfId="5853" xr:uid="{00000000-0005-0000-0000-0000DB160000}"/>
    <cellStyle name="Prozent 101 2 2" xfId="5854" xr:uid="{00000000-0005-0000-0000-0000DC160000}"/>
    <cellStyle name="Prozent 102 2" xfId="5855" xr:uid="{00000000-0005-0000-0000-0000DD160000}"/>
    <cellStyle name="Prozent 102 2 2" xfId="5856" xr:uid="{00000000-0005-0000-0000-0000DE160000}"/>
    <cellStyle name="Prozent 103 2" xfId="5857" xr:uid="{00000000-0005-0000-0000-0000DF160000}"/>
    <cellStyle name="Prozent 103 2 2" xfId="5858" xr:uid="{00000000-0005-0000-0000-0000E0160000}"/>
    <cellStyle name="Prozent 104 2" xfId="5859" xr:uid="{00000000-0005-0000-0000-0000E1160000}"/>
    <cellStyle name="Prozent 104 2 2" xfId="5860" xr:uid="{00000000-0005-0000-0000-0000E2160000}"/>
    <cellStyle name="Prozent 105 2" xfId="5861" xr:uid="{00000000-0005-0000-0000-0000E3160000}"/>
    <cellStyle name="Prozent 105 2 2" xfId="5862" xr:uid="{00000000-0005-0000-0000-0000E4160000}"/>
    <cellStyle name="Prozent 106 2" xfId="5863" xr:uid="{00000000-0005-0000-0000-0000E5160000}"/>
    <cellStyle name="Prozent 106 2 2" xfId="5864" xr:uid="{00000000-0005-0000-0000-0000E6160000}"/>
    <cellStyle name="Prozent 107 2" xfId="5865" xr:uid="{00000000-0005-0000-0000-0000E7160000}"/>
    <cellStyle name="Prozent 107 2 2" xfId="5866" xr:uid="{00000000-0005-0000-0000-0000E8160000}"/>
    <cellStyle name="Prozent 108 2" xfId="5867" xr:uid="{00000000-0005-0000-0000-0000E9160000}"/>
    <cellStyle name="Prozent 108 2 2" xfId="5868" xr:uid="{00000000-0005-0000-0000-0000EA160000}"/>
    <cellStyle name="Prozent 109 2" xfId="5869" xr:uid="{00000000-0005-0000-0000-0000EB160000}"/>
    <cellStyle name="Prozent 109 2 2" xfId="5870" xr:uid="{00000000-0005-0000-0000-0000EC160000}"/>
    <cellStyle name="Prozent 11" xfId="5871" xr:uid="{00000000-0005-0000-0000-0000ED160000}"/>
    <cellStyle name="Prozent 12" xfId="5872" xr:uid="{00000000-0005-0000-0000-0000EE160000}"/>
    <cellStyle name="Prozent 125" xfId="5873" xr:uid="{00000000-0005-0000-0000-0000EF160000}"/>
    <cellStyle name="Prozent 125 2" xfId="5874" xr:uid="{00000000-0005-0000-0000-0000F0160000}"/>
    <cellStyle name="Prozent 13" xfId="5875" xr:uid="{00000000-0005-0000-0000-0000F1160000}"/>
    <cellStyle name="Prozent 14" xfId="5876" xr:uid="{00000000-0005-0000-0000-0000F2160000}"/>
    <cellStyle name="Prozent 15" xfId="5877" xr:uid="{00000000-0005-0000-0000-0000F3160000}"/>
    <cellStyle name="Prozent 16" xfId="5878" xr:uid="{00000000-0005-0000-0000-0000F4160000}"/>
    <cellStyle name="Prozent 17" xfId="5879" xr:uid="{00000000-0005-0000-0000-0000F5160000}"/>
    <cellStyle name="Prozent 18" xfId="5880" xr:uid="{00000000-0005-0000-0000-0000F6160000}"/>
    <cellStyle name="Prozent 2" xfId="5881" xr:uid="{00000000-0005-0000-0000-0000F7160000}"/>
    <cellStyle name="Prozent 2 2" xfId="5882" xr:uid="{00000000-0005-0000-0000-0000F8160000}"/>
    <cellStyle name="Prozent 2 2 2" xfId="5883" xr:uid="{00000000-0005-0000-0000-0000F9160000}"/>
    <cellStyle name="Prozent 2 2 2 2" xfId="5884" xr:uid="{00000000-0005-0000-0000-0000FA160000}"/>
    <cellStyle name="Prozent 2 2 3" xfId="5885" xr:uid="{00000000-0005-0000-0000-0000FB160000}"/>
    <cellStyle name="Prozent 2 3" xfId="5886" xr:uid="{00000000-0005-0000-0000-0000FC160000}"/>
    <cellStyle name="Prozent 2 3 2" xfId="5887" xr:uid="{00000000-0005-0000-0000-0000FD160000}"/>
    <cellStyle name="Prozent 2 4" xfId="5888" xr:uid="{00000000-0005-0000-0000-0000FE160000}"/>
    <cellStyle name="Prozent 2 5" xfId="5889" xr:uid="{00000000-0005-0000-0000-0000FF160000}"/>
    <cellStyle name="Prozent 206" xfId="5890" xr:uid="{00000000-0005-0000-0000-000000170000}"/>
    <cellStyle name="Prozent 206 2" xfId="5891" xr:uid="{00000000-0005-0000-0000-000001170000}"/>
    <cellStyle name="Prozent 206 2 2" xfId="5892" xr:uid="{00000000-0005-0000-0000-000002170000}"/>
    <cellStyle name="Prozent 206 2 2 2" xfId="5893" xr:uid="{00000000-0005-0000-0000-000003170000}"/>
    <cellStyle name="Prozent 206 2 3" xfId="5894" xr:uid="{00000000-0005-0000-0000-000004170000}"/>
    <cellStyle name="Prozent 206 3" xfId="5895" xr:uid="{00000000-0005-0000-0000-000005170000}"/>
    <cellStyle name="Prozent 206 3 2" xfId="5896" xr:uid="{00000000-0005-0000-0000-000006170000}"/>
    <cellStyle name="Prozent 206 4" xfId="5897" xr:uid="{00000000-0005-0000-0000-000007170000}"/>
    <cellStyle name="Prozent 207" xfId="5898" xr:uid="{00000000-0005-0000-0000-000008170000}"/>
    <cellStyle name="Prozent 207 2" xfId="5899" xr:uid="{00000000-0005-0000-0000-000009170000}"/>
    <cellStyle name="Prozent 207 2 2" xfId="5900" xr:uid="{00000000-0005-0000-0000-00000A170000}"/>
    <cellStyle name="Prozent 207 2 2 2" xfId="5901" xr:uid="{00000000-0005-0000-0000-00000B170000}"/>
    <cellStyle name="Prozent 207 2 3" xfId="5902" xr:uid="{00000000-0005-0000-0000-00000C170000}"/>
    <cellStyle name="Prozent 207 3" xfId="5903" xr:uid="{00000000-0005-0000-0000-00000D170000}"/>
    <cellStyle name="Prozent 207 3 2" xfId="5904" xr:uid="{00000000-0005-0000-0000-00000E170000}"/>
    <cellStyle name="Prozent 207 4" xfId="5905" xr:uid="{00000000-0005-0000-0000-00000F170000}"/>
    <cellStyle name="Prozent 208" xfId="5906" xr:uid="{00000000-0005-0000-0000-000010170000}"/>
    <cellStyle name="Prozent 208 2" xfId="5907" xr:uid="{00000000-0005-0000-0000-000011170000}"/>
    <cellStyle name="Prozent 208 2 2" xfId="5908" xr:uid="{00000000-0005-0000-0000-000012170000}"/>
    <cellStyle name="Prozent 208 2 2 2" xfId="5909" xr:uid="{00000000-0005-0000-0000-000013170000}"/>
    <cellStyle name="Prozent 208 2 3" xfId="5910" xr:uid="{00000000-0005-0000-0000-000014170000}"/>
    <cellStyle name="Prozent 208 3" xfId="5911" xr:uid="{00000000-0005-0000-0000-000015170000}"/>
    <cellStyle name="Prozent 208 3 2" xfId="5912" xr:uid="{00000000-0005-0000-0000-000016170000}"/>
    <cellStyle name="Prozent 208 4" xfId="5913" xr:uid="{00000000-0005-0000-0000-000017170000}"/>
    <cellStyle name="Prozent 247" xfId="5914" xr:uid="{00000000-0005-0000-0000-000018170000}"/>
    <cellStyle name="Prozent 247 2" xfId="5915" xr:uid="{00000000-0005-0000-0000-000019170000}"/>
    <cellStyle name="Prozent 247 2 2" xfId="5916" xr:uid="{00000000-0005-0000-0000-00001A170000}"/>
    <cellStyle name="Prozent 247 2 2 2" xfId="5917" xr:uid="{00000000-0005-0000-0000-00001B170000}"/>
    <cellStyle name="Prozent 247 2 3" xfId="5918" xr:uid="{00000000-0005-0000-0000-00001C170000}"/>
    <cellStyle name="Prozent 247 3" xfId="5919" xr:uid="{00000000-0005-0000-0000-00001D170000}"/>
    <cellStyle name="Prozent 247 3 2" xfId="5920" xr:uid="{00000000-0005-0000-0000-00001E170000}"/>
    <cellStyle name="Prozent 247 4" xfId="5921" xr:uid="{00000000-0005-0000-0000-00001F170000}"/>
    <cellStyle name="Prozent 248" xfId="5922" xr:uid="{00000000-0005-0000-0000-000020170000}"/>
    <cellStyle name="Prozent 248 2" xfId="5923" xr:uid="{00000000-0005-0000-0000-000021170000}"/>
    <cellStyle name="Prozent 248 2 2" xfId="5924" xr:uid="{00000000-0005-0000-0000-000022170000}"/>
    <cellStyle name="Prozent 248 2 2 2" xfId="5925" xr:uid="{00000000-0005-0000-0000-000023170000}"/>
    <cellStyle name="Prozent 248 2 3" xfId="5926" xr:uid="{00000000-0005-0000-0000-000024170000}"/>
    <cellStyle name="Prozent 248 3" xfId="5927" xr:uid="{00000000-0005-0000-0000-000025170000}"/>
    <cellStyle name="Prozent 248 3 2" xfId="5928" xr:uid="{00000000-0005-0000-0000-000026170000}"/>
    <cellStyle name="Prozent 248 4" xfId="5929" xr:uid="{00000000-0005-0000-0000-000027170000}"/>
    <cellStyle name="Prozent 249" xfId="5930" xr:uid="{00000000-0005-0000-0000-000028170000}"/>
    <cellStyle name="Prozent 249 2" xfId="5931" xr:uid="{00000000-0005-0000-0000-000029170000}"/>
    <cellStyle name="Prozent 249 2 2" xfId="5932" xr:uid="{00000000-0005-0000-0000-00002A170000}"/>
    <cellStyle name="Prozent 249 2 2 2" xfId="5933" xr:uid="{00000000-0005-0000-0000-00002B170000}"/>
    <cellStyle name="Prozent 249 2 3" xfId="5934" xr:uid="{00000000-0005-0000-0000-00002C170000}"/>
    <cellStyle name="Prozent 249 3" xfId="5935" xr:uid="{00000000-0005-0000-0000-00002D170000}"/>
    <cellStyle name="Prozent 249 3 2" xfId="5936" xr:uid="{00000000-0005-0000-0000-00002E170000}"/>
    <cellStyle name="Prozent 249 4" xfId="5937" xr:uid="{00000000-0005-0000-0000-00002F170000}"/>
    <cellStyle name="Prozent 250" xfId="5938" xr:uid="{00000000-0005-0000-0000-000030170000}"/>
    <cellStyle name="Prozent 250 2" xfId="5939" xr:uid="{00000000-0005-0000-0000-000031170000}"/>
    <cellStyle name="Prozent 250 2 2" xfId="5940" xr:uid="{00000000-0005-0000-0000-000032170000}"/>
    <cellStyle name="Prozent 250 2 2 2" xfId="5941" xr:uid="{00000000-0005-0000-0000-000033170000}"/>
    <cellStyle name="Prozent 250 2 3" xfId="5942" xr:uid="{00000000-0005-0000-0000-000034170000}"/>
    <cellStyle name="Prozent 250 3" xfId="5943" xr:uid="{00000000-0005-0000-0000-000035170000}"/>
    <cellStyle name="Prozent 250 3 2" xfId="5944" xr:uid="{00000000-0005-0000-0000-000036170000}"/>
    <cellStyle name="Prozent 250 4" xfId="5945" xr:uid="{00000000-0005-0000-0000-000037170000}"/>
    <cellStyle name="Prozent 251" xfId="5946" xr:uid="{00000000-0005-0000-0000-000038170000}"/>
    <cellStyle name="Prozent 251 2" xfId="5947" xr:uid="{00000000-0005-0000-0000-000039170000}"/>
    <cellStyle name="Prozent 251 2 2" xfId="5948" xr:uid="{00000000-0005-0000-0000-00003A170000}"/>
    <cellStyle name="Prozent 251 2 2 2" xfId="5949" xr:uid="{00000000-0005-0000-0000-00003B170000}"/>
    <cellStyle name="Prozent 251 2 3" xfId="5950" xr:uid="{00000000-0005-0000-0000-00003C170000}"/>
    <cellStyle name="Prozent 251 3" xfId="5951" xr:uid="{00000000-0005-0000-0000-00003D170000}"/>
    <cellStyle name="Prozent 251 3 2" xfId="5952" xr:uid="{00000000-0005-0000-0000-00003E170000}"/>
    <cellStyle name="Prozent 251 4" xfId="5953" xr:uid="{00000000-0005-0000-0000-00003F170000}"/>
    <cellStyle name="Prozent 252" xfId="5954" xr:uid="{00000000-0005-0000-0000-000040170000}"/>
    <cellStyle name="Prozent 252 2" xfId="5955" xr:uid="{00000000-0005-0000-0000-000041170000}"/>
    <cellStyle name="Prozent 252 2 2" xfId="5956" xr:uid="{00000000-0005-0000-0000-000042170000}"/>
    <cellStyle name="Prozent 252 2 2 2" xfId="5957" xr:uid="{00000000-0005-0000-0000-000043170000}"/>
    <cellStyle name="Prozent 252 2 3" xfId="5958" xr:uid="{00000000-0005-0000-0000-000044170000}"/>
    <cellStyle name="Prozent 252 3" xfId="5959" xr:uid="{00000000-0005-0000-0000-000045170000}"/>
    <cellStyle name="Prozent 252 3 2" xfId="5960" xr:uid="{00000000-0005-0000-0000-000046170000}"/>
    <cellStyle name="Prozent 252 4" xfId="5961" xr:uid="{00000000-0005-0000-0000-000047170000}"/>
    <cellStyle name="Prozent 253" xfId="5962" xr:uid="{00000000-0005-0000-0000-000048170000}"/>
    <cellStyle name="Prozent 253 2" xfId="5963" xr:uid="{00000000-0005-0000-0000-000049170000}"/>
    <cellStyle name="Prozent 253 2 2" xfId="5964" xr:uid="{00000000-0005-0000-0000-00004A170000}"/>
    <cellStyle name="Prozent 253 2 2 2" xfId="5965" xr:uid="{00000000-0005-0000-0000-00004B170000}"/>
    <cellStyle name="Prozent 253 2 3" xfId="5966" xr:uid="{00000000-0005-0000-0000-00004C170000}"/>
    <cellStyle name="Prozent 253 3" xfId="5967" xr:uid="{00000000-0005-0000-0000-00004D170000}"/>
    <cellStyle name="Prozent 253 3 2" xfId="5968" xr:uid="{00000000-0005-0000-0000-00004E170000}"/>
    <cellStyle name="Prozent 253 4" xfId="5969" xr:uid="{00000000-0005-0000-0000-00004F170000}"/>
    <cellStyle name="Prozent 254" xfId="5970" xr:uid="{00000000-0005-0000-0000-000050170000}"/>
    <cellStyle name="Prozent 254 2" xfId="5971" xr:uid="{00000000-0005-0000-0000-000051170000}"/>
    <cellStyle name="Prozent 254 2 2" xfId="5972" xr:uid="{00000000-0005-0000-0000-000052170000}"/>
    <cellStyle name="Prozent 254 2 2 2" xfId="5973" xr:uid="{00000000-0005-0000-0000-000053170000}"/>
    <cellStyle name="Prozent 254 2 3" xfId="5974" xr:uid="{00000000-0005-0000-0000-000054170000}"/>
    <cellStyle name="Prozent 254 3" xfId="5975" xr:uid="{00000000-0005-0000-0000-000055170000}"/>
    <cellStyle name="Prozent 254 3 2" xfId="5976" xr:uid="{00000000-0005-0000-0000-000056170000}"/>
    <cellStyle name="Prozent 254 4" xfId="5977" xr:uid="{00000000-0005-0000-0000-000057170000}"/>
    <cellStyle name="Prozent 255" xfId="5978" xr:uid="{00000000-0005-0000-0000-000058170000}"/>
    <cellStyle name="Prozent 255 2" xfId="5979" xr:uid="{00000000-0005-0000-0000-000059170000}"/>
    <cellStyle name="Prozent 255 2 2" xfId="5980" xr:uid="{00000000-0005-0000-0000-00005A170000}"/>
    <cellStyle name="Prozent 255 2 2 2" xfId="5981" xr:uid="{00000000-0005-0000-0000-00005B170000}"/>
    <cellStyle name="Prozent 255 2 3" xfId="5982" xr:uid="{00000000-0005-0000-0000-00005C170000}"/>
    <cellStyle name="Prozent 255 3" xfId="5983" xr:uid="{00000000-0005-0000-0000-00005D170000}"/>
    <cellStyle name="Prozent 255 3 2" xfId="5984" xr:uid="{00000000-0005-0000-0000-00005E170000}"/>
    <cellStyle name="Prozent 255 4" xfId="5985" xr:uid="{00000000-0005-0000-0000-00005F170000}"/>
    <cellStyle name="Prozent 27 2" xfId="5986" xr:uid="{00000000-0005-0000-0000-000060170000}"/>
    <cellStyle name="Prozent 27 2 2" xfId="5987" xr:uid="{00000000-0005-0000-0000-000061170000}"/>
    <cellStyle name="Prozent 27 3" xfId="5988" xr:uid="{00000000-0005-0000-0000-000062170000}"/>
    <cellStyle name="Prozent 27 3 2" xfId="5989" xr:uid="{00000000-0005-0000-0000-000063170000}"/>
    <cellStyle name="Prozent 27 4" xfId="5990" xr:uid="{00000000-0005-0000-0000-000064170000}"/>
    <cellStyle name="Prozent 27 4 2" xfId="5991" xr:uid="{00000000-0005-0000-0000-000065170000}"/>
    <cellStyle name="Prozent 29 2" xfId="5992" xr:uid="{00000000-0005-0000-0000-000066170000}"/>
    <cellStyle name="Prozent 29 2 2" xfId="5993" xr:uid="{00000000-0005-0000-0000-000067170000}"/>
    <cellStyle name="Prozent 29 3" xfId="5994" xr:uid="{00000000-0005-0000-0000-000068170000}"/>
    <cellStyle name="Prozent 29 3 2" xfId="5995" xr:uid="{00000000-0005-0000-0000-000069170000}"/>
    <cellStyle name="Prozent 29 4" xfId="5996" xr:uid="{00000000-0005-0000-0000-00006A170000}"/>
    <cellStyle name="Prozent 29 4 2" xfId="5997" xr:uid="{00000000-0005-0000-0000-00006B170000}"/>
    <cellStyle name="Prozent 3" xfId="5998" xr:uid="{00000000-0005-0000-0000-00006C170000}"/>
    <cellStyle name="Prozent 3 2" xfId="5999" xr:uid="{00000000-0005-0000-0000-00006D170000}"/>
    <cellStyle name="Prozent 3 2 2" xfId="6000" xr:uid="{00000000-0005-0000-0000-00006E170000}"/>
    <cellStyle name="Prozent 3 2 3" xfId="6001" xr:uid="{00000000-0005-0000-0000-00006F170000}"/>
    <cellStyle name="Prozent 3 3" xfId="6002" xr:uid="{00000000-0005-0000-0000-000070170000}"/>
    <cellStyle name="Prozent 3 3 2" xfId="6003" xr:uid="{00000000-0005-0000-0000-000071170000}"/>
    <cellStyle name="Prozent 3 4" xfId="6004" xr:uid="{00000000-0005-0000-0000-000072170000}"/>
    <cellStyle name="Prozent 3 4 2" xfId="6005" xr:uid="{00000000-0005-0000-0000-000073170000}"/>
    <cellStyle name="Prozent 3 5" xfId="6006" xr:uid="{00000000-0005-0000-0000-000074170000}"/>
    <cellStyle name="Prozent 3 6" xfId="6007" xr:uid="{00000000-0005-0000-0000-000075170000}"/>
    <cellStyle name="Prozent 30 2" xfId="6008" xr:uid="{00000000-0005-0000-0000-000076170000}"/>
    <cellStyle name="Prozent 30 2 2" xfId="6009" xr:uid="{00000000-0005-0000-0000-000077170000}"/>
    <cellStyle name="Prozent 30 3" xfId="6010" xr:uid="{00000000-0005-0000-0000-000078170000}"/>
    <cellStyle name="Prozent 30 3 2" xfId="6011" xr:uid="{00000000-0005-0000-0000-000079170000}"/>
    <cellStyle name="Prozent 30 4" xfId="6012" xr:uid="{00000000-0005-0000-0000-00007A170000}"/>
    <cellStyle name="Prozent 30 4 2" xfId="6013" xr:uid="{00000000-0005-0000-0000-00007B170000}"/>
    <cellStyle name="Prozent 32 2" xfId="6014" xr:uid="{00000000-0005-0000-0000-00007C170000}"/>
    <cellStyle name="Prozent 32 2 2" xfId="6015" xr:uid="{00000000-0005-0000-0000-00007D170000}"/>
    <cellStyle name="Prozent 32 3" xfId="6016" xr:uid="{00000000-0005-0000-0000-00007E170000}"/>
    <cellStyle name="Prozent 32 3 2" xfId="6017" xr:uid="{00000000-0005-0000-0000-00007F170000}"/>
    <cellStyle name="Prozent 32 4" xfId="6018" xr:uid="{00000000-0005-0000-0000-000080170000}"/>
    <cellStyle name="Prozent 32 4 2" xfId="6019" xr:uid="{00000000-0005-0000-0000-000081170000}"/>
    <cellStyle name="Prozent 34 2" xfId="6020" xr:uid="{00000000-0005-0000-0000-000082170000}"/>
    <cellStyle name="Prozent 34 2 2" xfId="6021" xr:uid="{00000000-0005-0000-0000-000083170000}"/>
    <cellStyle name="Prozent 34 3" xfId="6022" xr:uid="{00000000-0005-0000-0000-000084170000}"/>
    <cellStyle name="Prozent 34 3 2" xfId="6023" xr:uid="{00000000-0005-0000-0000-000085170000}"/>
    <cellStyle name="Prozent 34 4" xfId="6024" xr:uid="{00000000-0005-0000-0000-000086170000}"/>
    <cellStyle name="Prozent 34 4 2" xfId="6025" xr:uid="{00000000-0005-0000-0000-000087170000}"/>
    <cellStyle name="Prozent 35 2" xfId="6026" xr:uid="{00000000-0005-0000-0000-000088170000}"/>
    <cellStyle name="Prozent 35 2 2" xfId="6027" xr:uid="{00000000-0005-0000-0000-000089170000}"/>
    <cellStyle name="Prozent 35 3" xfId="6028" xr:uid="{00000000-0005-0000-0000-00008A170000}"/>
    <cellStyle name="Prozent 35 3 2" xfId="6029" xr:uid="{00000000-0005-0000-0000-00008B170000}"/>
    <cellStyle name="Prozent 35 4" xfId="6030" xr:uid="{00000000-0005-0000-0000-00008C170000}"/>
    <cellStyle name="Prozent 35 4 2" xfId="6031" xr:uid="{00000000-0005-0000-0000-00008D170000}"/>
    <cellStyle name="Prozent 36 2" xfId="6032" xr:uid="{00000000-0005-0000-0000-00008E170000}"/>
    <cellStyle name="Prozent 36 2 2" xfId="6033" xr:uid="{00000000-0005-0000-0000-00008F170000}"/>
    <cellStyle name="Prozent 36 3" xfId="6034" xr:uid="{00000000-0005-0000-0000-000090170000}"/>
    <cellStyle name="Prozent 36 3 2" xfId="6035" xr:uid="{00000000-0005-0000-0000-000091170000}"/>
    <cellStyle name="Prozent 36 4" xfId="6036" xr:uid="{00000000-0005-0000-0000-000092170000}"/>
    <cellStyle name="Prozent 36 4 2" xfId="6037" xr:uid="{00000000-0005-0000-0000-000093170000}"/>
    <cellStyle name="Prozent 37 2" xfId="6038" xr:uid="{00000000-0005-0000-0000-000094170000}"/>
    <cellStyle name="Prozent 37 2 2" xfId="6039" xr:uid="{00000000-0005-0000-0000-000095170000}"/>
    <cellStyle name="Prozent 37 3" xfId="6040" xr:uid="{00000000-0005-0000-0000-000096170000}"/>
    <cellStyle name="Prozent 37 3 2" xfId="6041" xr:uid="{00000000-0005-0000-0000-000097170000}"/>
    <cellStyle name="Prozent 37 4" xfId="6042" xr:uid="{00000000-0005-0000-0000-000098170000}"/>
    <cellStyle name="Prozent 37 4 2" xfId="6043" xr:uid="{00000000-0005-0000-0000-000099170000}"/>
    <cellStyle name="Prozent 38 2" xfId="6044" xr:uid="{00000000-0005-0000-0000-00009A170000}"/>
    <cellStyle name="Prozent 38 2 2" xfId="6045" xr:uid="{00000000-0005-0000-0000-00009B170000}"/>
    <cellStyle name="Prozent 38 3" xfId="6046" xr:uid="{00000000-0005-0000-0000-00009C170000}"/>
    <cellStyle name="Prozent 38 3 2" xfId="6047" xr:uid="{00000000-0005-0000-0000-00009D170000}"/>
    <cellStyle name="Prozent 38 4" xfId="6048" xr:uid="{00000000-0005-0000-0000-00009E170000}"/>
    <cellStyle name="Prozent 38 4 2" xfId="6049" xr:uid="{00000000-0005-0000-0000-00009F170000}"/>
    <cellStyle name="Prozent 39 2" xfId="6050" xr:uid="{00000000-0005-0000-0000-0000A0170000}"/>
    <cellStyle name="Prozent 39 2 2" xfId="6051" xr:uid="{00000000-0005-0000-0000-0000A1170000}"/>
    <cellStyle name="Prozent 39 3" xfId="6052" xr:uid="{00000000-0005-0000-0000-0000A2170000}"/>
    <cellStyle name="Prozent 39 3 2" xfId="6053" xr:uid="{00000000-0005-0000-0000-0000A3170000}"/>
    <cellStyle name="Prozent 39 4" xfId="6054" xr:uid="{00000000-0005-0000-0000-0000A4170000}"/>
    <cellStyle name="Prozent 39 4 2" xfId="6055" xr:uid="{00000000-0005-0000-0000-0000A5170000}"/>
    <cellStyle name="Prozent 4" xfId="6056" xr:uid="{00000000-0005-0000-0000-0000A6170000}"/>
    <cellStyle name="Prozent 4 2" xfId="6057" xr:uid="{00000000-0005-0000-0000-0000A7170000}"/>
    <cellStyle name="Prozent 40 2" xfId="6058" xr:uid="{00000000-0005-0000-0000-0000A8170000}"/>
    <cellStyle name="Prozent 40 2 2" xfId="6059" xr:uid="{00000000-0005-0000-0000-0000A9170000}"/>
    <cellStyle name="Prozent 40 3" xfId="6060" xr:uid="{00000000-0005-0000-0000-0000AA170000}"/>
    <cellStyle name="Prozent 40 3 2" xfId="6061" xr:uid="{00000000-0005-0000-0000-0000AB170000}"/>
    <cellStyle name="Prozent 40 4" xfId="6062" xr:uid="{00000000-0005-0000-0000-0000AC170000}"/>
    <cellStyle name="Prozent 40 4 2" xfId="6063" xr:uid="{00000000-0005-0000-0000-0000AD170000}"/>
    <cellStyle name="Prozent 41 2" xfId="6064" xr:uid="{00000000-0005-0000-0000-0000AE170000}"/>
    <cellStyle name="Prozent 41 2 2" xfId="6065" xr:uid="{00000000-0005-0000-0000-0000AF170000}"/>
    <cellStyle name="Prozent 41 3" xfId="6066" xr:uid="{00000000-0005-0000-0000-0000B0170000}"/>
    <cellStyle name="Prozent 41 3 2" xfId="6067" xr:uid="{00000000-0005-0000-0000-0000B1170000}"/>
    <cellStyle name="Prozent 41 4" xfId="6068" xr:uid="{00000000-0005-0000-0000-0000B2170000}"/>
    <cellStyle name="Prozent 41 4 2" xfId="6069" xr:uid="{00000000-0005-0000-0000-0000B3170000}"/>
    <cellStyle name="Prozent 5" xfId="6070" xr:uid="{00000000-0005-0000-0000-0000B4170000}"/>
    <cellStyle name="Prozent 58 2" xfId="6071" xr:uid="{00000000-0005-0000-0000-0000B5170000}"/>
    <cellStyle name="Prozent 58 2 2" xfId="6072" xr:uid="{00000000-0005-0000-0000-0000B6170000}"/>
    <cellStyle name="Prozent 58 2 2 2" xfId="6073" xr:uid="{00000000-0005-0000-0000-0000B7170000}"/>
    <cellStyle name="Prozent 58 2 3" xfId="6074" xr:uid="{00000000-0005-0000-0000-0000B8170000}"/>
    <cellStyle name="Prozent 58 3" xfId="6075" xr:uid="{00000000-0005-0000-0000-0000B9170000}"/>
    <cellStyle name="Prozent 58 3 2" xfId="6076" xr:uid="{00000000-0005-0000-0000-0000BA170000}"/>
    <cellStyle name="Prozent 58 3 2 2" xfId="6077" xr:uid="{00000000-0005-0000-0000-0000BB170000}"/>
    <cellStyle name="Prozent 58 3 3" xfId="6078" xr:uid="{00000000-0005-0000-0000-0000BC170000}"/>
    <cellStyle name="Prozent 58 4" xfId="6079" xr:uid="{00000000-0005-0000-0000-0000BD170000}"/>
    <cellStyle name="Prozent 58 4 2" xfId="6080" xr:uid="{00000000-0005-0000-0000-0000BE170000}"/>
    <cellStyle name="Prozent 59 2" xfId="6081" xr:uid="{00000000-0005-0000-0000-0000BF170000}"/>
    <cellStyle name="Prozent 59 2 2" xfId="6082" xr:uid="{00000000-0005-0000-0000-0000C0170000}"/>
    <cellStyle name="Prozent 59 2 2 2" xfId="6083" xr:uid="{00000000-0005-0000-0000-0000C1170000}"/>
    <cellStyle name="Prozent 59 2 3" xfId="6084" xr:uid="{00000000-0005-0000-0000-0000C2170000}"/>
    <cellStyle name="Prozent 59 3" xfId="6085" xr:uid="{00000000-0005-0000-0000-0000C3170000}"/>
    <cellStyle name="Prozent 59 3 2" xfId="6086" xr:uid="{00000000-0005-0000-0000-0000C4170000}"/>
    <cellStyle name="Prozent 59 3 2 2" xfId="6087" xr:uid="{00000000-0005-0000-0000-0000C5170000}"/>
    <cellStyle name="Prozent 59 3 3" xfId="6088" xr:uid="{00000000-0005-0000-0000-0000C6170000}"/>
    <cellStyle name="Prozent 59 4" xfId="6089" xr:uid="{00000000-0005-0000-0000-0000C7170000}"/>
    <cellStyle name="Prozent 59 4 2" xfId="6090" xr:uid="{00000000-0005-0000-0000-0000C8170000}"/>
    <cellStyle name="Prozent 6" xfId="6091" xr:uid="{00000000-0005-0000-0000-0000C9170000}"/>
    <cellStyle name="Prozent 60 2" xfId="6092" xr:uid="{00000000-0005-0000-0000-0000CA170000}"/>
    <cellStyle name="Prozent 60 2 2" xfId="6093" xr:uid="{00000000-0005-0000-0000-0000CB170000}"/>
    <cellStyle name="Prozent 60 2 2 2" xfId="6094" xr:uid="{00000000-0005-0000-0000-0000CC170000}"/>
    <cellStyle name="Prozent 60 2 3" xfId="6095" xr:uid="{00000000-0005-0000-0000-0000CD170000}"/>
    <cellStyle name="Prozent 60 3" xfId="6096" xr:uid="{00000000-0005-0000-0000-0000CE170000}"/>
    <cellStyle name="Prozent 60 3 2" xfId="6097" xr:uid="{00000000-0005-0000-0000-0000CF170000}"/>
    <cellStyle name="Prozent 60 3 2 2" xfId="6098" xr:uid="{00000000-0005-0000-0000-0000D0170000}"/>
    <cellStyle name="Prozent 60 3 3" xfId="6099" xr:uid="{00000000-0005-0000-0000-0000D1170000}"/>
    <cellStyle name="Prozent 60 4" xfId="6100" xr:uid="{00000000-0005-0000-0000-0000D2170000}"/>
    <cellStyle name="Prozent 60 4 2" xfId="6101" xr:uid="{00000000-0005-0000-0000-0000D3170000}"/>
    <cellStyle name="Prozent 61" xfId="6102" xr:uid="{00000000-0005-0000-0000-0000D4170000}"/>
    <cellStyle name="Prozent 61 2" xfId="6103" xr:uid="{00000000-0005-0000-0000-0000D5170000}"/>
    <cellStyle name="Prozent 61 2 2" xfId="6104" xr:uid="{00000000-0005-0000-0000-0000D6170000}"/>
    <cellStyle name="Prozent 61 2 2 2" xfId="6105" xr:uid="{00000000-0005-0000-0000-0000D7170000}"/>
    <cellStyle name="Prozent 61 2 3" xfId="6106" xr:uid="{00000000-0005-0000-0000-0000D8170000}"/>
    <cellStyle name="Prozent 61 3" xfId="6107" xr:uid="{00000000-0005-0000-0000-0000D9170000}"/>
    <cellStyle name="Prozent 61 3 2" xfId="6108" xr:uid="{00000000-0005-0000-0000-0000DA170000}"/>
    <cellStyle name="Prozent 61 3 2 2" xfId="6109" xr:uid="{00000000-0005-0000-0000-0000DB170000}"/>
    <cellStyle name="Prozent 61 3 3" xfId="6110" xr:uid="{00000000-0005-0000-0000-0000DC170000}"/>
    <cellStyle name="Prozent 61 4" xfId="6111" xr:uid="{00000000-0005-0000-0000-0000DD170000}"/>
    <cellStyle name="Prozent 61 4 2" xfId="6112" xr:uid="{00000000-0005-0000-0000-0000DE170000}"/>
    <cellStyle name="Prozent 61 5" xfId="6113" xr:uid="{00000000-0005-0000-0000-0000DF170000}"/>
    <cellStyle name="Prozent 62" xfId="6114" xr:uid="{00000000-0005-0000-0000-0000E0170000}"/>
    <cellStyle name="Prozent 62 2" xfId="6115" xr:uid="{00000000-0005-0000-0000-0000E1170000}"/>
    <cellStyle name="Prozent 62 2 2" xfId="6116" xr:uid="{00000000-0005-0000-0000-0000E2170000}"/>
    <cellStyle name="Prozent 62 2 2 2" xfId="6117" xr:uid="{00000000-0005-0000-0000-0000E3170000}"/>
    <cellStyle name="Prozent 62 2 3" xfId="6118" xr:uid="{00000000-0005-0000-0000-0000E4170000}"/>
    <cellStyle name="Prozent 62 3" xfId="6119" xr:uid="{00000000-0005-0000-0000-0000E5170000}"/>
    <cellStyle name="Prozent 62 3 2" xfId="6120" xr:uid="{00000000-0005-0000-0000-0000E6170000}"/>
    <cellStyle name="Prozent 62 3 2 2" xfId="6121" xr:uid="{00000000-0005-0000-0000-0000E7170000}"/>
    <cellStyle name="Prozent 62 3 3" xfId="6122" xr:uid="{00000000-0005-0000-0000-0000E8170000}"/>
    <cellStyle name="Prozent 62 4" xfId="6123" xr:uid="{00000000-0005-0000-0000-0000E9170000}"/>
    <cellStyle name="Prozent 62 4 2" xfId="6124" xr:uid="{00000000-0005-0000-0000-0000EA170000}"/>
    <cellStyle name="Prozent 62 5" xfId="6125" xr:uid="{00000000-0005-0000-0000-0000EB170000}"/>
    <cellStyle name="Prozent 63" xfId="6126" xr:uid="{00000000-0005-0000-0000-0000EC170000}"/>
    <cellStyle name="Prozent 63 2" xfId="6127" xr:uid="{00000000-0005-0000-0000-0000ED170000}"/>
    <cellStyle name="Prozent 63 2 2" xfId="6128" xr:uid="{00000000-0005-0000-0000-0000EE170000}"/>
    <cellStyle name="Prozent 63 2 2 2" xfId="6129" xr:uid="{00000000-0005-0000-0000-0000EF170000}"/>
    <cellStyle name="Prozent 63 2 3" xfId="6130" xr:uid="{00000000-0005-0000-0000-0000F0170000}"/>
    <cellStyle name="Prozent 63 3" xfId="6131" xr:uid="{00000000-0005-0000-0000-0000F1170000}"/>
    <cellStyle name="Prozent 63 3 2" xfId="6132" xr:uid="{00000000-0005-0000-0000-0000F2170000}"/>
    <cellStyle name="Prozent 63 3 2 2" xfId="6133" xr:uid="{00000000-0005-0000-0000-0000F3170000}"/>
    <cellStyle name="Prozent 63 3 3" xfId="6134" xr:uid="{00000000-0005-0000-0000-0000F4170000}"/>
    <cellStyle name="Prozent 63 4" xfId="6135" xr:uid="{00000000-0005-0000-0000-0000F5170000}"/>
    <cellStyle name="Prozent 63 4 2" xfId="6136" xr:uid="{00000000-0005-0000-0000-0000F6170000}"/>
    <cellStyle name="Prozent 63 5" xfId="6137" xr:uid="{00000000-0005-0000-0000-0000F7170000}"/>
    <cellStyle name="Prozent 64" xfId="6138" xr:uid="{00000000-0005-0000-0000-0000F8170000}"/>
    <cellStyle name="Prozent 64 2" xfId="6139" xr:uid="{00000000-0005-0000-0000-0000F9170000}"/>
    <cellStyle name="Prozent 64 2 2" xfId="6140" xr:uid="{00000000-0005-0000-0000-0000FA170000}"/>
    <cellStyle name="Prozent 64 2 2 2" xfId="6141" xr:uid="{00000000-0005-0000-0000-0000FB170000}"/>
    <cellStyle name="Prozent 64 2 3" xfId="6142" xr:uid="{00000000-0005-0000-0000-0000FC170000}"/>
    <cellStyle name="Prozent 64 3" xfId="6143" xr:uid="{00000000-0005-0000-0000-0000FD170000}"/>
    <cellStyle name="Prozent 64 3 2" xfId="6144" xr:uid="{00000000-0005-0000-0000-0000FE170000}"/>
    <cellStyle name="Prozent 64 3 2 2" xfId="6145" xr:uid="{00000000-0005-0000-0000-0000FF170000}"/>
    <cellStyle name="Prozent 64 3 3" xfId="6146" xr:uid="{00000000-0005-0000-0000-000000180000}"/>
    <cellStyle name="Prozent 64 4" xfId="6147" xr:uid="{00000000-0005-0000-0000-000001180000}"/>
    <cellStyle name="Prozent 64 4 2" xfId="6148" xr:uid="{00000000-0005-0000-0000-000002180000}"/>
    <cellStyle name="Prozent 64 5" xfId="6149" xr:uid="{00000000-0005-0000-0000-000003180000}"/>
    <cellStyle name="Prozent 65" xfId="6150" xr:uid="{00000000-0005-0000-0000-000004180000}"/>
    <cellStyle name="Prozent 65 2" xfId="6151" xr:uid="{00000000-0005-0000-0000-000005180000}"/>
    <cellStyle name="Prozent 65 2 2" xfId="6152" xr:uid="{00000000-0005-0000-0000-000006180000}"/>
    <cellStyle name="Prozent 65 2 2 2" xfId="6153" xr:uid="{00000000-0005-0000-0000-000007180000}"/>
    <cellStyle name="Prozent 65 2 3" xfId="6154" xr:uid="{00000000-0005-0000-0000-000008180000}"/>
    <cellStyle name="Prozent 65 3" xfId="6155" xr:uid="{00000000-0005-0000-0000-000009180000}"/>
    <cellStyle name="Prozent 65 3 2" xfId="6156" xr:uid="{00000000-0005-0000-0000-00000A180000}"/>
    <cellStyle name="Prozent 65 3 2 2" xfId="6157" xr:uid="{00000000-0005-0000-0000-00000B180000}"/>
    <cellStyle name="Prozent 65 3 3" xfId="6158" xr:uid="{00000000-0005-0000-0000-00000C180000}"/>
    <cellStyle name="Prozent 65 4" xfId="6159" xr:uid="{00000000-0005-0000-0000-00000D180000}"/>
    <cellStyle name="Prozent 65 4 2" xfId="6160" xr:uid="{00000000-0005-0000-0000-00000E180000}"/>
    <cellStyle name="Prozent 65 5" xfId="6161" xr:uid="{00000000-0005-0000-0000-00000F180000}"/>
    <cellStyle name="Prozent 66" xfId="6162" xr:uid="{00000000-0005-0000-0000-000010180000}"/>
    <cellStyle name="Prozent 66 2" xfId="6163" xr:uid="{00000000-0005-0000-0000-000011180000}"/>
    <cellStyle name="Prozent 66 2 2" xfId="6164" xr:uid="{00000000-0005-0000-0000-000012180000}"/>
    <cellStyle name="Prozent 66 2 2 2" xfId="6165" xr:uid="{00000000-0005-0000-0000-000013180000}"/>
    <cellStyle name="Prozent 66 2 3" xfId="6166" xr:uid="{00000000-0005-0000-0000-000014180000}"/>
    <cellStyle name="Prozent 66 3" xfId="6167" xr:uid="{00000000-0005-0000-0000-000015180000}"/>
    <cellStyle name="Prozent 66 3 2" xfId="6168" xr:uid="{00000000-0005-0000-0000-000016180000}"/>
    <cellStyle name="Prozent 66 3 2 2" xfId="6169" xr:uid="{00000000-0005-0000-0000-000017180000}"/>
    <cellStyle name="Prozent 66 3 3" xfId="6170" xr:uid="{00000000-0005-0000-0000-000018180000}"/>
    <cellStyle name="Prozent 66 4" xfId="6171" xr:uid="{00000000-0005-0000-0000-000019180000}"/>
    <cellStyle name="Prozent 66 4 2" xfId="6172" xr:uid="{00000000-0005-0000-0000-00001A180000}"/>
    <cellStyle name="Prozent 66 5" xfId="6173" xr:uid="{00000000-0005-0000-0000-00001B180000}"/>
    <cellStyle name="Prozent 67" xfId="6174" xr:uid="{00000000-0005-0000-0000-00001C180000}"/>
    <cellStyle name="Prozent 67 2" xfId="6175" xr:uid="{00000000-0005-0000-0000-00001D180000}"/>
    <cellStyle name="Prozent 67 2 2" xfId="6176" xr:uid="{00000000-0005-0000-0000-00001E180000}"/>
    <cellStyle name="Prozent 67 2 2 2" xfId="6177" xr:uid="{00000000-0005-0000-0000-00001F180000}"/>
    <cellStyle name="Prozent 67 2 3" xfId="6178" xr:uid="{00000000-0005-0000-0000-000020180000}"/>
    <cellStyle name="Prozent 67 3" xfId="6179" xr:uid="{00000000-0005-0000-0000-000021180000}"/>
    <cellStyle name="Prozent 67 3 2" xfId="6180" xr:uid="{00000000-0005-0000-0000-000022180000}"/>
    <cellStyle name="Prozent 67 3 2 2" xfId="6181" xr:uid="{00000000-0005-0000-0000-000023180000}"/>
    <cellStyle name="Prozent 67 3 3" xfId="6182" xr:uid="{00000000-0005-0000-0000-000024180000}"/>
    <cellStyle name="Prozent 67 4" xfId="6183" xr:uid="{00000000-0005-0000-0000-000025180000}"/>
    <cellStyle name="Prozent 67 4 2" xfId="6184" xr:uid="{00000000-0005-0000-0000-000026180000}"/>
    <cellStyle name="Prozent 67 5" xfId="6185" xr:uid="{00000000-0005-0000-0000-000027180000}"/>
    <cellStyle name="Prozent 68" xfId="6186" xr:uid="{00000000-0005-0000-0000-000028180000}"/>
    <cellStyle name="Prozent 68 2" xfId="6187" xr:uid="{00000000-0005-0000-0000-000029180000}"/>
    <cellStyle name="Prozent 68 2 2" xfId="6188" xr:uid="{00000000-0005-0000-0000-00002A180000}"/>
    <cellStyle name="Prozent 68 2 2 2" xfId="6189" xr:uid="{00000000-0005-0000-0000-00002B180000}"/>
    <cellStyle name="Prozent 68 2 3" xfId="6190" xr:uid="{00000000-0005-0000-0000-00002C180000}"/>
    <cellStyle name="Prozent 68 3" xfId="6191" xr:uid="{00000000-0005-0000-0000-00002D180000}"/>
    <cellStyle name="Prozent 68 3 2" xfId="6192" xr:uid="{00000000-0005-0000-0000-00002E180000}"/>
    <cellStyle name="Prozent 68 3 2 2" xfId="6193" xr:uid="{00000000-0005-0000-0000-00002F180000}"/>
    <cellStyle name="Prozent 68 3 3" xfId="6194" xr:uid="{00000000-0005-0000-0000-000030180000}"/>
    <cellStyle name="Prozent 68 4" xfId="6195" xr:uid="{00000000-0005-0000-0000-000031180000}"/>
    <cellStyle name="Prozent 68 4 2" xfId="6196" xr:uid="{00000000-0005-0000-0000-000032180000}"/>
    <cellStyle name="Prozent 68 5" xfId="6197" xr:uid="{00000000-0005-0000-0000-000033180000}"/>
    <cellStyle name="Prozent 69" xfId="6198" xr:uid="{00000000-0005-0000-0000-000034180000}"/>
    <cellStyle name="Prozent 69 2" xfId="6199" xr:uid="{00000000-0005-0000-0000-000035180000}"/>
    <cellStyle name="Prozent 69 2 2" xfId="6200" xr:uid="{00000000-0005-0000-0000-000036180000}"/>
    <cellStyle name="Prozent 69 2 2 2" xfId="6201" xr:uid="{00000000-0005-0000-0000-000037180000}"/>
    <cellStyle name="Prozent 69 2 3" xfId="6202" xr:uid="{00000000-0005-0000-0000-000038180000}"/>
    <cellStyle name="Prozent 69 3" xfId="6203" xr:uid="{00000000-0005-0000-0000-000039180000}"/>
    <cellStyle name="Prozent 69 3 2" xfId="6204" xr:uid="{00000000-0005-0000-0000-00003A180000}"/>
    <cellStyle name="Prozent 69 3 2 2" xfId="6205" xr:uid="{00000000-0005-0000-0000-00003B180000}"/>
    <cellStyle name="Prozent 69 3 3" xfId="6206" xr:uid="{00000000-0005-0000-0000-00003C180000}"/>
    <cellStyle name="Prozent 69 4" xfId="6207" xr:uid="{00000000-0005-0000-0000-00003D180000}"/>
    <cellStyle name="Prozent 69 4 2" xfId="6208" xr:uid="{00000000-0005-0000-0000-00003E180000}"/>
    <cellStyle name="Prozent 69 5" xfId="6209" xr:uid="{00000000-0005-0000-0000-00003F180000}"/>
    <cellStyle name="Prozent 7" xfId="6210" xr:uid="{00000000-0005-0000-0000-000040180000}"/>
    <cellStyle name="Prozent 70" xfId="6211" xr:uid="{00000000-0005-0000-0000-000041180000}"/>
    <cellStyle name="Prozent 70 2" xfId="6212" xr:uid="{00000000-0005-0000-0000-000042180000}"/>
    <cellStyle name="Prozent 71" xfId="6213" xr:uid="{00000000-0005-0000-0000-000043180000}"/>
    <cellStyle name="Prozent 71 2" xfId="6214" xr:uid="{00000000-0005-0000-0000-000044180000}"/>
    <cellStyle name="Prozent 72" xfId="6215" xr:uid="{00000000-0005-0000-0000-000045180000}"/>
    <cellStyle name="Prozent 72 2" xfId="6216" xr:uid="{00000000-0005-0000-0000-000046180000}"/>
    <cellStyle name="Prozent 8" xfId="6217" xr:uid="{00000000-0005-0000-0000-000047180000}"/>
    <cellStyle name="Prozent 9" xfId="6218" xr:uid="{00000000-0005-0000-0000-000048180000}"/>
    <cellStyle name="Prozent 98 2" xfId="6219" xr:uid="{00000000-0005-0000-0000-000049180000}"/>
    <cellStyle name="Prozent 98 2 2" xfId="6220" xr:uid="{00000000-0005-0000-0000-00004A180000}"/>
    <cellStyle name="Prozent 99" xfId="6221" xr:uid="{00000000-0005-0000-0000-00004B180000}"/>
    <cellStyle name="Prozent 99 2" xfId="6222" xr:uid="{00000000-0005-0000-0000-00004C180000}"/>
    <cellStyle name="Prozent 99 2 2" xfId="6223" xr:uid="{00000000-0005-0000-0000-00004D180000}"/>
    <cellStyle name="Prozent 99 2 2 2" xfId="6224" xr:uid="{00000000-0005-0000-0000-00004E180000}"/>
    <cellStyle name="Prozent 99 2 3" xfId="6225" xr:uid="{00000000-0005-0000-0000-00004F180000}"/>
    <cellStyle name="Prozent 99 3" xfId="6226" xr:uid="{00000000-0005-0000-0000-000050180000}"/>
    <cellStyle name="Prozent 99 3 2" xfId="6227" xr:uid="{00000000-0005-0000-0000-000051180000}"/>
    <cellStyle name="Prozent 99 4" xfId="6228" xr:uid="{00000000-0005-0000-0000-000052180000}"/>
    <cellStyle name="QVPExpert_PivotHeader" xfId="6229" xr:uid="{00000000-0005-0000-0000-000053180000}"/>
    <cellStyle name="Schlecht 10" xfId="6230" xr:uid="{00000000-0005-0000-0000-000054180000}"/>
    <cellStyle name="Schlecht 10 2" xfId="6231" xr:uid="{00000000-0005-0000-0000-000055180000}"/>
    <cellStyle name="Schlecht 10 3" xfId="6232" xr:uid="{00000000-0005-0000-0000-000056180000}"/>
    <cellStyle name="Schlecht 10 4" xfId="6233" xr:uid="{00000000-0005-0000-0000-000057180000}"/>
    <cellStyle name="Schlecht 10 5" xfId="6234" xr:uid="{00000000-0005-0000-0000-000058180000}"/>
    <cellStyle name="Schlecht 11" xfId="6235" xr:uid="{00000000-0005-0000-0000-000059180000}"/>
    <cellStyle name="Schlecht 11 2" xfId="6236" xr:uid="{00000000-0005-0000-0000-00005A180000}"/>
    <cellStyle name="Schlecht 11 3" xfId="6237" xr:uid="{00000000-0005-0000-0000-00005B180000}"/>
    <cellStyle name="Schlecht 11 4" xfId="6238" xr:uid="{00000000-0005-0000-0000-00005C180000}"/>
    <cellStyle name="Schlecht 11 5" xfId="6239" xr:uid="{00000000-0005-0000-0000-00005D180000}"/>
    <cellStyle name="Schlecht 12" xfId="6240" xr:uid="{00000000-0005-0000-0000-00005E180000}"/>
    <cellStyle name="Schlecht 13" xfId="6241" xr:uid="{00000000-0005-0000-0000-00005F180000}"/>
    <cellStyle name="Schlecht 14" xfId="6242" xr:uid="{00000000-0005-0000-0000-000060180000}"/>
    <cellStyle name="Schlecht 15" xfId="6243" xr:uid="{00000000-0005-0000-0000-000061180000}"/>
    <cellStyle name="Schlecht 16" xfId="6244" xr:uid="{00000000-0005-0000-0000-000062180000}"/>
    <cellStyle name="Schlecht 2" xfId="6245" xr:uid="{00000000-0005-0000-0000-000063180000}"/>
    <cellStyle name="Schlecht 2 10" xfId="6246" xr:uid="{00000000-0005-0000-0000-000064180000}"/>
    <cellStyle name="Schlecht 2 11" xfId="6247" xr:uid="{00000000-0005-0000-0000-000065180000}"/>
    <cellStyle name="Schlecht 2 12" xfId="6248" xr:uid="{00000000-0005-0000-0000-000066180000}"/>
    <cellStyle name="Schlecht 2 13" xfId="6249" xr:uid="{00000000-0005-0000-0000-000067180000}"/>
    <cellStyle name="Schlecht 2 14" xfId="6250" xr:uid="{00000000-0005-0000-0000-000068180000}"/>
    <cellStyle name="Schlecht 2 15" xfId="6251" xr:uid="{00000000-0005-0000-0000-000069180000}"/>
    <cellStyle name="Schlecht 2 16" xfId="6252" xr:uid="{00000000-0005-0000-0000-00006A180000}"/>
    <cellStyle name="Schlecht 2 17" xfId="6253" xr:uid="{00000000-0005-0000-0000-00006B180000}"/>
    <cellStyle name="Schlecht 2 18" xfId="6254" xr:uid="{00000000-0005-0000-0000-00006C180000}"/>
    <cellStyle name="Schlecht 2 19" xfId="6255" xr:uid="{00000000-0005-0000-0000-00006D180000}"/>
    <cellStyle name="Schlecht 2 2" xfId="6256" xr:uid="{00000000-0005-0000-0000-00006E180000}"/>
    <cellStyle name="Schlecht 2 20" xfId="6257" xr:uid="{00000000-0005-0000-0000-00006F180000}"/>
    <cellStyle name="Schlecht 2 21" xfId="6258" xr:uid="{00000000-0005-0000-0000-000070180000}"/>
    <cellStyle name="Schlecht 2 22" xfId="6259" xr:uid="{00000000-0005-0000-0000-000071180000}"/>
    <cellStyle name="Schlecht 2 23" xfId="6260" xr:uid="{00000000-0005-0000-0000-000072180000}"/>
    <cellStyle name="Schlecht 2 24" xfId="6261" xr:uid="{00000000-0005-0000-0000-000073180000}"/>
    <cellStyle name="Schlecht 2 25" xfId="6262" xr:uid="{00000000-0005-0000-0000-000074180000}"/>
    <cellStyle name="Schlecht 2 26" xfId="6263" xr:uid="{00000000-0005-0000-0000-000075180000}"/>
    <cellStyle name="Schlecht 2 27" xfId="6264" xr:uid="{00000000-0005-0000-0000-000076180000}"/>
    <cellStyle name="Schlecht 2 28" xfId="6265" xr:uid="{00000000-0005-0000-0000-000077180000}"/>
    <cellStyle name="Schlecht 2 29" xfId="6266" xr:uid="{00000000-0005-0000-0000-000078180000}"/>
    <cellStyle name="Schlecht 2 3" xfId="6267" xr:uid="{00000000-0005-0000-0000-000079180000}"/>
    <cellStyle name="Schlecht 2 30" xfId="6268" xr:uid="{00000000-0005-0000-0000-00007A180000}"/>
    <cellStyle name="Schlecht 2 31" xfId="6269" xr:uid="{00000000-0005-0000-0000-00007B180000}"/>
    <cellStyle name="Schlecht 2 32" xfId="6270" xr:uid="{00000000-0005-0000-0000-00007C180000}"/>
    <cellStyle name="Schlecht 2 33" xfId="6271" xr:uid="{00000000-0005-0000-0000-00007D180000}"/>
    <cellStyle name="Schlecht 2 34" xfId="6272" xr:uid="{00000000-0005-0000-0000-00007E180000}"/>
    <cellStyle name="Schlecht 2 35" xfId="6273" xr:uid="{00000000-0005-0000-0000-00007F180000}"/>
    <cellStyle name="Schlecht 2 36" xfId="6274" xr:uid="{00000000-0005-0000-0000-000080180000}"/>
    <cellStyle name="Schlecht 2 4" xfId="6275" xr:uid="{00000000-0005-0000-0000-000081180000}"/>
    <cellStyle name="Schlecht 2 5" xfId="6276" xr:uid="{00000000-0005-0000-0000-000082180000}"/>
    <cellStyle name="Schlecht 2 6" xfId="6277" xr:uid="{00000000-0005-0000-0000-000083180000}"/>
    <cellStyle name="Schlecht 2 7" xfId="6278" xr:uid="{00000000-0005-0000-0000-000084180000}"/>
    <cellStyle name="Schlecht 2 8" xfId="6279" xr:uid="{00000000-0005-0000-0000-000085180000}"/>
    <cellStyle name="Schlecht 2 9" xfId="6280" xr:uid="{00000000-0005-0000-0000-000086180000}"/>
    <cellStyle name="Schlecht 3" xfId="6281" xr:uid="{00000000-0005-0000-0000-000087180000}"/>
    <cellStyle name="Schlecht 3 10" xfId="6282" xr:uid="{00000000-0005-0000-0000-000088180000}"/>
    <cellStyle name="Schlecht 3 11" xfId="6283" xr:uid="{00000000-0005-0000-0000-000089180000}"/>
    <cellStyle name="Schlecht 3 12" xfId="6284" xr:uid="{00000000-0005-0000-0000-00008A180000}"/>
    <cellStyle name="Schlecht 3 13" xfId="6285" xr:uid="{00000000-0005-0000-0000-00008B180000}"/>
    <cellStyle name="Schlecht 3 14" xfId="6286" xr:uid="{00000000-0005-0000-0000-00008C180000}"/>
    <cellStyle name="Schlecht 3 15" xfId="6287" xr:uid="{00000000-0005-0000-0000-00008D180000}"/>
    <cellStyle name="Schlecht 3 16" xfId="6288" xr:uid="{00000000-0005-0000-0000-00008E180000}"/>
    <cellStyle name="Schlecht 3 17" xfId="6289" xr:uid="{00000000-0005-0000-0000-00008F180000}"/>
    <cellStyle name="Schlecht 3 18" xfId="6290" xr:uid="{00000000-0005-0000-0000-000090180000}"/>
    <cellStyle name="Schlecht 3 19" xfId="6291" xr:uid="{00000000-0005-0000-0000-000091180000}"/>
    <cellStyle name="Schlecht 3 2" xfId="6292" xr:uid="{00000000-0005-0000-0000-000092180000}"/>
    <cellStyle name="Schlecht 3 20" xfId="6293" xr:uid="{00000000-0005-0000-0000-000093180000}"/>
    <cellStyle name="Schlecht 3 21" xfId="6294" xr:uid="{00000000-0005-0000-0000-000094180000}"/>
    <cellStyle name="Schlecht 3 22" xfId="6295" xr:uid="{00000000-0005-0000-0000-000095180000}"/>
    <cellStyle name="Schlecht 3 23" xfId="6296" xr:uid="{00000000-0005-0000-0000-000096180000}"/>
    <cellStyle name="Schlecht 3 24" xfId="6297" xr:uid="{00000000-0005-0000-0000-000097180000}"/>
    <cellStyle name="Schlecht 3 25" xfId="6298" xr:uid="{00000000-0005-0000-0000-000098180000}"/>
    <cellStyle name="Schlecht 3 26" xfId="6299" xr:uid="{00000000-0005-0000-0000-000099180000}"/>
    <cellStyle name="Schlecht 3 27" xfId="6300" xr:uid="{00000000-0005-0000-0000-00009A180000}"/>
    <cellStyle name="Schlecht 3 28" xfId="6301" xr:uid="{00000000-0005-0000-0000-00009B180000}"/>
    <cellStyle name="Schlecht 3 29" xfId="6302" xr:uid="{00000000-0005-0000-0000-00009C180000}"/>
    <cellStyle name="Schlecht 3 3" xfId="6303" xr:uid="{00000000-0005-0000-0000-00009D180000}"/>
    <cellStyle name="Schlecht 3 4" xfId="6304" xr:uid="{00000000-0005-0000-0000-00009E180000}"/>
    <cellStyle name="Schlecht 3 5" xfId="6305" xr:uid="{00000000-0005-0000-0000-00009F180000}"/>
    <cellStyle name="Schlecht 3 6" xfId="6306" xr:uid="{00000000-0005-0000-0000-0000A0180000}"/>
    <cellStyle name="Schlecht 3 7" xfId="6307" xr:uid="{00000000-0005-0000-0000-0000A1180000}"/>
    <cellStyle name="Schlecht 3 8" xfId="6308" xr:uid="{00000000-0005-0000-0000-0000A2180000}"/>
    <cellStyle name="Schlecht 3 9" xfId="6309" xr:uid="{00000000-0005-0000-0000-0000A3180000}"/>
    <cellStyle name="Schlecht 4" xfId="6310" xr:uid="{00000000-0005-0000-0000-0000A4180000}"/>
    <cellStyle name="Schlecht 4 10" xfId="6311" xr:uid="{00000000-0005-0000-0000-0000A5180000}"/>
    <cellStyle name="Schlecht 4 11" xfId="6312" xr:uid="{00000000-0005-0000-0000-0000A6180000}"/>
    <cellStyle name="Schlecht 4 2" xfId="6313" xr:uid="{00000000-0005-0000-0000-0000A7180000}"/>
    <cellStyle name="Schlecht 4 3" xfId="6314" xr:uid="{00000000-0005-0000-0000-0000A8180000}"/>
    <cellStyle name="Schlecht 4 4" xfId="6315" xr:uid="{00000000-0005-0000-0000-0000A9180000}"/>
    <cellStyle name="Schlecht 4 5" xfId="6316" xr:uid="{00000000-0005-0000-0000-0000AA180000}"/>
    <cellStyle name="Schlecht 4 6" xfId="6317" xr:uid="{00000000-0005-0000-0000-0000AB180000}"/>
    <cellStyle name="Schlecht 4 7" xfId="6318" xr:uid="{00000000-0005-0000-0000-0000AC180000}"/>
    <cellStyle name="Schlecht 4 8" xfId="6319" xr:uid="{00000000-0005-0000-0000-0000AD180000}"/>
    <cellStyle name="Schlecht 4 9" xfId="6320" xr:uid="{00000000-0005-0000-0000-0000AE180000}"/>
    <cellStyle name="Schlecht 5" xfId="6321" xr:uid="{00000000-0005-0000-0000-0000AF180000}"/>
    <cellStyle name="Schlecht 5 2" xfId="6322" xr:uid="{00000000-0005-0000-0000-0000B0180000}"/>
    <cellStyle name="Schlecht 5 3" xfId="6323" xr:uid="{00000000-0005-0000-0000-0000B1180000}"/>
    <cellStyle name="Schlecht 5 4" xfId="6324" xr:uid="{00000000-0005-0000-0000-0000B2180000}"/>
    <cellStyle name="Schlecht 5 5" xfId="6325" xr:uid="{00000000-0005-0000-0000-0000B3180000}"/>
    <cellStyle name="Schlecht 6" xfId="6326" xr:uid="{00000000-0005-0000-0000-0000B4180000}"/>
    <cellStyle name="Schlecht 6 2" xfId="6327" xr:uid="{00000000-0005-0000-0000-0000B5180000}"/>
    <cellStyle name="Schlecht 6 3" xfId="6328" xr:uid="{00000000-0005-0000-0000-0000B6180000}"/>
    <cellStyle name="Schlecht 6 4" xfId="6329" xr:uid="{00000000-0005-0000-0000-0000B7180000}"/>
    <cellStyle name="Schlecht 6 5" xfId="6330" xr:uid="{00000000-0005-0000-0000-0000B8180000}"/>
    <cellStyle name="Schlecht 7" xfId="6331" xr:uid="{00000000-0005-0000-0000-0000B9180000}"/>
    <cellStyle name="Schlecht 7 2" xfId="6332" xr:uid="{00000000-0005-0000-0000-0000BA180000}"/>
    <cellStyle name="Schlecht 7 3" xfId="6333" xr:uid="{00000000-0005-0000-0000-0000BB180000}"/>
    <cellStyle name="Schlecht 7 4" xfId="6334" xr:uid="{00000000-0005-0000-0000-0000BC180000}"/>
    <cellStyle name="Schlecht 7 5" xfId="6335" xr:uid="{00000000-0005-0000-0000-0000BD180000}"/>
    <cellStyle name="Schlecht 8" xfId="6336" xr:uid="{00000000-0005-0000-0000-0000BE180000}"/>
    <cellStyle name="Schlecht 8 2" xfId="6337" xr:uid="{00000000-0005-0000-0000-0000BF180000}"/>
    <cellStyle name="Schlecht 8 3" xfId="6338" xr:uid="{00000000-0005-0000-0000-0000C0180000}"/>
    <cellStyle name="Schlecht 8 4" xfId="6339" xr:uid="{00000000-0005-0000-0000-0000C1180000}"/>
    <cellStyle name="Schlecht 8 5" xfId="6340" xr:uid="{00000000-0005-0000-0000-0000C2180000}"/>
    <cellStyle name="Schlecht 9" xfId="6341" xr:uid="{00000000-0005-0000-0000-0000C3180000}"/>
    <cellStyle name="Schlecht 9 2" xfId="6342" xr:uid="{00000000-0005-0000-0000-0000C4180000}"/>
    <cellStyle name="Schlecht 9 3" xfId="6343" xr:uid="{00000000-0005-0000-0000-0000C5180000}"/>
    <cellStyle name="Schlecht 9 4" xfId="6344" xr:uid="{00000000-0005-0000-0000-0000C6180000}"/>
    <cellStyle name="Schlecht 9 5" xfId="6345" xr:uid="{00000000-0005-0000-0000-0000C7180000}"/>
    <cellStyle name="Standard" xfId="0" builtinId="0"/>
    <cellStyle name="Standard 10" xfId="6346" xr:uid="{00000000-0005-0000-0000-0000C9180000}"/>
    <cellStyle name="Standard 10 2" xfId="6347" xr:uid="{00000000-0005-0000-0000-0000CA180000}"/>
    <cellStyle name="Standard 10 2 2" xfId="6348" xr:uid="{00000000-0005-0000-0000-0000CB180000}"/>
    <cellStyle name="Standard 10 2 2 2" xfId="6349" xr:uid="{00000000-0005-0000-0000-0000CC180000}"/>
    <cellStyle name="Standard 10 2 3" xfId="6350" xr:uid="{00000000-0005-0000-0000-0000CD180000}"/>
    <cellStyle name="Standard 10 2 4" xfId="6351" xr:uid="{00000000-0005-0000-0000-0000CE180000}"/>
    <cellStyle name="Standard 10 3" xfId="6352" xr:uid="{00000000-0005-0000-0000-0000CF180000}"/>
    <cellStyle name="Standard 10 3 2" xfId="6353" xr:uid="{00000000-0005-0000-0000-0000D0180000}"/>
    <cellStyle name="Standard 10 3 2 2" xfId="6354" xr:uid="{00000000-0005-0000-0000-0000D1180000}"/>
    <cellStyle name="Standard 10 3 3" xfId="6355" xr:uid="{00000000-0005-0000-0000-0000D2180000}"/>
    <cellStyle name="Standard 10 4" xfId="6356" xr:uid="{00000000-0005-0000-0000-0000D3180000}"/>
    <cellStyle name="Standard 10 4 2" xfId="6357" xr:uid="{00000000-0005-0000-0000-0000D4180000}"/>
    <cellStyle name="Standard 10 5" xfId="6358" xr:uid="{00000000-0005-0000-0000-0000D5180000}"/>
    <cellStyle name="Standard 10 6" xfId="6359" xr:uid="{00000000-0005-0000-0000-0000D6180000}"/>
    <cellStyle name="Standard 11" xfId="6360" xr:uid="{00000000-0005-0000-0000-0000D7180000}"/>
    <cellStyle name="Standard 11 2" xfId="6361" xr:uid="{00000000-0005-0000-0000-0000D8180000}"/>
    <cellStyle name="Standard 11 2 2" xfId="6362" xr:uid="{00000000-0005-0000-0000-0000D9180000}"/>
    <cellStyle name="Standard 11 2 2 2" xfId="6363" xr:uid="{00000000-0005-0000-0000-0000DA180000}"/>
    <cellStyle name="Standard 11 2 3" xfId="6364" xr:uid="{00000000-0005-0000-0000-0000DB180000}"/>
    <cellStyle name="Standard 11 3" xfId="6365" xr:uid="{00000000-0005-0000-0000-0000DC180000}"/>
    <cellStyle name="Standard 11 3 2" xfId="6366" xr:uid="{00000000-0005-0000-0000-0000DD180000}"/>
    <cellStyle name="Standard 11 3 2 2" xfId="6367" xr:uid="{00000000-0005-0000-0000-0000DE180000}"/>
    <cellStyle name="Standard 11 3 3" xfId="6368" xr:uid="{00000000-0005-0000-0000-0000DF180000}"/>
    <cellStyle name="Standard 11 4" xfId="6369" xr:uid="{00000000-0005-0000-0000-0000E0180000}"/>
    <cellStyle name="Standard 11 4 2" xfId="6370" xr:uid="{00000000-0005-0000-0000-0000E1180000}"/>
    <cellStyle name="Standard 11 5" xfId="6371" xr:uid="{00000000-0005-0000-0000-0000E2180000}"/>
    <cellStyle name="Standard 12" xfId="6372" xr:uid="{00000000-0005-0000-0000-0000E3180000}"/>
    <cellStyle name="Standard 12 2" xfId="6373" xr:uid="{00000000-0005-0000-0000-0000E4180000}"/>
    <cellStyle name="Standard 12 2 2" xfId="6374" xr:uid="{00000000-0005-0000-0000-0000E5180000}"/>
    <cellStyle name="Standard 12 2 2 2" xfId="6375" xr:uid="{00000000-0005-0000-0000-0000E6180000}"/>
    <cellStyle name="Standard 12 2 3" xfId="6376" xr:uid="{00000000-0005-0000-0000-0000E7180000}"/>
    <cellStyle name="Standard 12 3" xfId="6377" xr:uid="{00000000-0005-0000-0000-0000E8180000}"/>
    <cellStyle name="Standard 12 3 2" xfId="6378" xr:uid="{00000000-0005-0000-0000-0000E9180000}"/>
    <cellStyle name="Standard 12 3 2 2" xfId="6379" xr:uid="{00000000-0005-0000-0000-0000EA180000}"/>
    <cellStyle name="Standard 12 3 3" xfId="6380" xr:uid="{00000000-0005-0000-0000-0000EB180000}"/>
    <cellStyle name="Standard 12 4" xfId="6381" xr:uid="{00000000-0005-0000-0000-0000EC180000}"/>
    <cellStyle name="Standard 12 4 2" xfId="6382" xr:uid="{00000000-0005-0000-0000-0000ED180000}"/>
    <cellStyle name="Standard 13 2" xfId="6383" xr:uid="{00000000-0005-0000-0000-0000EE180000}"/>
    <cellStyle name="Standard 13 2 2" xfId="6384" xr:uid="{00000000-0005-0000-0000-0000EF180000}"/>
    <cellStyle name="Standard 13 3" xfId="6385" xr:uid="{00000000-0005-0000-0000-0000F0180000}"/>
    <cellStyle name="Standard 13 3 2" xfId="6386" xr:uid="{00000000-0005-0000-0000-0000F1180000}"/>
    <cellStyle name="Standard 13 4" xfId="6387" xr:uid="{00000000-0005-0000-0000-0000F2180000}"/>
    <cellStyle name="Standard 13 4 2" xfId="6388" xr:uid="{00000000-0005-0000-0000-0000F3180000}"/>
    <cellStyle name="Standard 14 2" xfId="6389" xr:uid="{00000000-0005-0000-0000-0000F4180000}"/>
    <cellStyle name="Standard 14 2 2" xfId="6390" xr:uid="{00000000-0005-0000-0000-0000F5180000}"/>
    <cellStyle name="Standard 14 2 2 2" xfId="6391" xr:uid="{00000000-0005-0000-0000-0000F6180000}"/>
    <cellStyle name="Standard 14 2 3" xfId="6392" xr:uid="{00000000-0005-0000-0000-0000F7180000}"/>
    <cellStyle name="Standard 14 3" xfId="6393" xr:uid="{00000000-0005-0000-0000-0000F8180000}"/>
    <cellStyle name="Standard 14 3 2" xfId="6394" xr:uid="{00000000-0005-0000-0000-0000F9180000}"/>
    <cellStyle name="Standard 14 3 2 2" xfId="6395" xr:uid="{00000000-0005-0000-0000-0000FA180000}"/>
    <cellStyle name="Standard 14 3 3" xfId="6396" xr:uid="{00000000-0005-0000-0000-0000FB180000}"/>
    <cellStyle name="Standard 14 4" xfId="6397" xr:uid="{00000000-0005-0000-0000-0000FC180000}"/>
    <cellStyle name="Standard 14 4 2" xfId="6398" xr:uid="{00000000-0005-0000-0000-0000FD180000}"/>
    <cellStyle name="Standard 15 2" xfId="6399" xr:uid="{00000000-0005-0000-0000-0000FE180000}"/>
    <cellStyle name="Standard 15 2 2" xfId="6400" xr:uid="{00000000-0005-0000-0000-0000FF180000}"/>
    <cellStyle name="Standard 15 2 2 2" xfId="6401" xr:uid="{00000000-0005-0000-0000-000000190000}"/>
    <cellStyle name="Standard 15 2 2 2 2" xfId="6402" xr:uid="{00000000-0005-0000-0000-000001190000}"/>
    <cellStyle name="Standard 15 2 2 3" xfId="6403" xr:uid="{00000000-0005-0000-0000-000002190000}"/>
    <cellStyle name="Standard 15 2 3" xfId="6404" xr:uid="{00000000-0005-0000-0000-000003190000}"/>
    <cellStyle name="Standard 15 2 3 2" xfId="6405" xr:uid="{00000000-0005-0000-0000-000004190000}"/>
    <cellStyle name="Standard 15 2 4" xfId="6406" xr:uid="{00000000-0005-0000-0000-000005190000}"/>
    <cellStyle name="Standard 15 3" xfId="6407" xr:uid="{00000000-0005-0000-0000-000006190000}"/>
    <cellStyle name="Standard 15 3 2" xfId="6408" xr:uid="{00000000-0005-0000-0000-000007190000}"/>
    <cellStyle name="Standard 15 3 2 2" xfId="6409" xr:uid="{00000000-0005-0000-0000-000008190000}"/>
    <cellStyle name="Standard 15 3 3" xfId="6410" xr:uid="{00000000-0005-0000-0000-000009190000}"/>
    <cellStyle name="Standard 15 4" xfId="6411" xr:uid="{00000000-0005-0000-0000-00000A190000}"/>
    <cellStyle name="Standard 15 4 2" xfId="6412" xr:uid="{00000000-0005-0000-0000-00000B190000}"/>
    <cellStyle name="Standard 16 2" xfId="6413" xr:uid="{00000000-0005-0000-0000-00000C190000}"/>
    <cellStyle name="Standard 16 2 2" xfId="6414" xr:uid="{00000000-0005-0000-0000-00000D190000}"/>
    <cellStyle name="Standard 16 2 2 2" xfId="6415" xr:uid="{00000000-0005-0000-0000-00000E190000}"/>
    <cellStyle name="Standard 16 2 3" xfId="6416" xr:uid="{00000000-0005-0000-0000-00000F190000}"/>
    <cellStyle name="Standard 16 3" xfId="6417" xr:uid="{00000000-0005-0000-0000-000010190000}"/>
    <cellStyle name="Standard 16 3 2" xfId="6418" xr:uid="{00000000-0005-0000-0000-000011190000}"/>
    <cellStyle name="Standard 16 3 2 2" xfId="6419" xr:uid="{00000000-0005-0000-0000-000012190000}"/>
    <cellStyle name="Standard 16 3 3" xfId="6420" xr:uid="{00000000-0005-0000-0000-000013190000}"/>
    <cellStyle name="Standard 16 4" xfId="6421" xr:uid="{00000000-0005-0000-0000-000014190000}"/>
    <cellStyle name="Standard 16 4 2" xfId="6422" xr:uid="{00000000-0005-0000-0000-000015190000}"/>
    <cellStyle name="Standard 17 2" xfId="6423" xr:uid="{00000000-0005-0000-0000-000016190000}"/>
    <cellStyle name="Standard 17 2 2" xfId="6424" xr:uid="{00000000-0005-0000-0000-000017190000}"/>
    <cellStyle name="Standard 17 2 2 2" xfId="6425" xr:uid="{00000000-0005-0000-0000-000018190000}"/>
    <cellStyle name="Standard 17 2 3" xfId="6426" xr:uid="{00000000-0005-0000-0000-000019190000}"/>
    <cellStyle name="Standard 17 3" xfId="6427" xr:uid="{00000000-0005-0000-0000-00001A190000}"/>
    <cellStyle name="Standard 17 3 2" xfId="6428" xr:uid="{00000000-0005-0000-0000-00001B190000}"/>
    <cellStyle name="Standard 17 3 2 2" xfId="6429" xr:uid="{00000000-0005-0000-0000-00001C190000}"/>
    <cellStyle name="Standard 17 3 3" xfId="6430" xr:uid="{00000000-0005-0000-0000-00001D190000}"/>
    <cellStyle name="Standard 17 4" xfId="6431" xr:uid="{00000000-0005-0000-0000-00001E190000}"/>
    <cellStyle name="Standard 17 4 2" xfId="6432" xr:uid="{00000000-0005-0000-0000-00001F190000}"/>
    <cellStyle name="Standard 18 2" xfId="6433" xr:uid="{00000000-0005-0000-0000-000020190000}"/>
    <cellStyle name="Standard 18 2 2" xfId="6434" xr:uid="{00000000-0005-0000-0000-000021190000}"/>
    <cellStyle name="Standard 18 2 2 2" xfId="6435" xr:uid="{00000000-0005-0000-0000-000022190000}"/>
    <cellStyle name="Standard 18 2 3" xfId="6436" xr:uid="{00000000-0005-0000-0000-000023190000}"/>
    <cellStyle name="Standard 18 3" xfId="6437" xr:uid="{00000000-0005-0000-0000-000024190000}"/>
    <cellStyle name="Standard 18 3 2" xfId="6438" xr:uid="{00000000-0005-0000-0000-000025190000}"/>
    <cellStyle name="Standard 18 3 2 2" xfId="6439" xr:uid="{00000000-0005-0000-0000-000026190000}"/>
    <cellStyle name="Standard 18 3 3" xfId="6440" xr:uid="{00000000-0005-0000-0000-000027190000}"/>
    <cellStyle name="Standard 18 4" xfId="6441" xr:uid="{00000000-0005-0000-0000-000028190000}"/>
    <cellStyle name="Standard 18 4 2" xfId="6442" xr:uid="{00000000-0005-0000-0000-000029190000}"/>
    <cellStyle name="Standard 19" xfId="6443" xr:uid="{00000000-0005-0000-0000-00002A190000}"/>
    <cellStyle name="Standard 19 2" xfId="6444" xr:uid="{00000000-0005-0000-0000-00002B190000}"/>
    <cellStyle name="Standard 19 2 2" xfId="6445" xr:uid="{00000000-0005-0000-0000-00002C190000}"/>
    <cellStyle name="Standard 19 3" xfId="6446" xr:uid="{00000000-0005-0000-0000-00002D190000}"/>
    <cellStyle name="Standard 19 3 2" xfId="6447" xr:uid="{00000000-0005-0000-0000-00002E190000}"/>
    <cellStyle name="Standard 19 4" xfId="6448" xr:uid="{00000000-0005-0000-0000-00002F190000}"/>
    <cellStyle name="Standard 19 4 2" xfId="6449" xr:uid="{00000000-0005-0000-0000-000030190000}"/>
    <cellStyle name="Standard 19 5" xfId="6450" xr:uid="{00000000-0005-0000-0000-000031190000}"/>
    <cellStyle name="Standard 2" xfId="6451" xr:uid="{00000000-0005-0000-0000-000032190000}"/>
    <cellStyle name="Standard 2 10" xfId="6452" xr:uid="{00000000-0005-0000-0000-000033190000}"/>
    <cellStyle name="Standard 2 10 2" xfId="6453" xr:uid="{00000000-0005-0000-0000-000034190000}"/>
    <cellStyle name="Standard 2 10 2 2" xfId="6454" xr:uid="{00000000-0005-0000-0000-000035190000}"/>
    <cellStyle name="Standard 2 10 2 2 2" xfId="6455" xr:uid="{00000000-0005-0000-0000-000036190000}"/>
    <cellStyle name="Standard 2 10 2 2 3" xfId="6456" xr:uid="{00000000-0005-0000-0000-000037190000}"/>
    <cellStyle name="Standard 2 10 2 3" xfId="6457" xr:uid="{00000000-0005-0000-0000-000038190000}"/>
    <cellStyle name="Standard 2 10 2 4" xfId="6458" xr:uid="{00000000-0005-0000-0000-000039190000}"/>
    <cellStyle name="Standard 2 10 3" xfId="6459" xr:uid="{00000000-0005-0000-0000-00003A190000}"/>
    <cellStyle name="Standard 2 10 3 2" xfId="6460" xr:uid="{00000000-0005-0000-0000-00003B190000}"/>
    <cellStyle name="Standard 2 10 3 3" xfId="6461" xr:uid="{00000000-0005-0000-0000-00003C190000}"/>
    <cellStyle name="Standard 2 10 4" xfId="6462" xr:uid="{00000000-0005-0000-0000-00003D190000}"/>
    <cellStyle name="Standard 2 10 5" xfId="6463" xr:uid="{00000000-0005-0000-0000-00003E190000}"/>
    <cellStyle name="Standard 2 11" xfId="6464" xr:uid="{00000000-0005-0000-0000-00003F190000}"/>
    <cellStyle name="Standard 2 11 2" xfId="6465" xr:uid="{00000000-0005-0000-0000-000040190000}"/>
    <cellStyle name="Standard 2 11 2 2" xfId="6466" xr:uid="{00000000-0005-0000-0000-000041190000}"/>
    <cellStyle name="Standard 2 11 2 2 2" xfId="6467" xr:uid="{00000000-0005-0000-0000-000042190000}"/>
    <cellStyle name="Standard 2 11 2 3" xfId="6468" xr:uid="{00000000-0005-0000-0000-000043190000}"/>
    <cellStyle name="Standard 2 11 3" xfId="6469" xr:uid="{00000000-0005-0000-0000-000044190000}"/>
    <cellStyle name="Standard 2 11 3 2" xfId="6470" xr:uid="{00000000-0005-0000-0000-000045190000}"/>
    <cellStyle name="Standard 2 11 4" xfId="6471" xr:uid="{00000000-0005-0000-0000-000046190000}"/>
    <cellStyle name="Standard 2 12" xfId="6472" xr:uid="{00000000-0005-0000-0000-000047190000}"/>
    <cellStyle name="Standard 2 12 2" xfId="6473" xr:uid="{00000000-0005-0000-0000-000048190000}"/>
    <cellStyle name="Standard 2 12 2 2" xfId="6474" xr:uid="{00000000-0005-0000-0000-000049190000}"/>
    <cellStyle name="Standard 2 12 2 2 2" xfId="6475" xr:uid="{00000000-0005-0000-0000-00004A190000}"/>
    <cellStyle name="Standard 2 12 2 3" xfId="6476" xr:uid="{00000000-0005-0000-0000-00004B190000}"/>
    <cellStyle name="Standard 2 12 3" xfId="6477" xr:uid="{00000000-0005-0000-0000-00004C190000}"/>
    <cellStyle name="Standard 2 12 3 2" xfId="6478" xr:uid="{00000000-0005-0000-0000-00004D190000}"/>
    <cellStyle name="Standard 2 12 4" xfId="6479" xr:uid="{00000000-0005-0000-0000-00004E190000}"/>
    <cellStyle name="Standard 2 13" xfId="6480" xr:uid="{00000000-0005-0000-0000-00004F190000}"/>
    <cellStyle name="Standard 2 13 2" xfId="6481" xr:uid="{00000000-0005-0000-0000-000050190000}"/>
    <cellStyle name="Standard 2 13 2 2" xfId="6482" xr:uid="{00000000-0005-0000-0000-000051190000}"/>
    <cellStyle name="Standard 2 13 2 2 2" xfId="6483" xr:uid="{00000000-0005-0000-0000-000052190000}"/>
    <cellStyle name="Standard 2 13 2 3" xfId="6484" xr:uid="{00000000-0005-0000-0000-000053190000}"/>
    <cellStyle name="Standard 2 13 3" xfId="6485" xr:uid="{00000000-0005-0000-0000-000054190000}"/>
    <cellStyle name="Standard 2 13 3 2" xfId="6486" xr:uid="{00000000-0005-0000-0000-000055190000}"/>
    <cellStyle name="Standard 2 13 4" xfId="6487" xr:uid="{00000000-0005-0000-0000-000056190000}"/>
    <cellStyle name="Standard 2 14" xfId="6488" xr:uid="{00000000-0005-0000-0000-000057190000}"/>
    <cellStyle name="Standard 2 14 2" xfId="6489" xr:uid="{00000000-0005-0000-0000-000058190000}"/>
    <cellStyle name="Standard 2 14 2 2" xfId="6490" xr:uid="{00000000-0005-0000-0000-000059190000}"/>
    <cellStyle name="Standard 2 14 2 2 2" xfId="6491" xr:uid="{00000000-0005-0000-0000-00005A190000}"/>
    <cellStyle name="Standard 2 14 2 3" xfId="6492" xr:uid="{00000000-0005-0000-0000-00005B190000}"/>
    <cellStyle name="Standard 2 14 3" xfId="6493" xr:uid="{00000000-0005-0000-0000-00005C190000}"/>
    <cellStyle name="Standard 2 14 3 2" xfId="6494" xr:uid="{00000000-0005-0000-0000-00005D190000}"/>
    <cellStyle name="Standard 2 14 4" xfId="6495" xr:uid="{00000000-0005-0000-0000-00005E190000}"/>
    <cellStyle name="Standard 2 15" xfId="6496" xr:uid="{00000000-0005-0000-0000-00005F190000}"/>
    <cellStyle name="Standard 2 15 2" xfId="6497" xr:uid="{00000000-0005-0000-0000-000060190000}"/>
    <cellStyle name="Standard 2 15 2 2" xfId="6498" xr:uid="{00000000-0005-0000-0000-000061190000}"/>
    <cellStyle name="Standard 2 15 2 2 2" xfId="6499" xr:uid="{00000000-0005-0000-0000-000062190000}"/>
    <cellStyle name="Standard 2 15 2 3" xfId="6500" xr:uid="{00000000-0005-0000-0000-000063190000}"/>
    <cellStyle name="Standard 2 15 3" xfId="6501" xr:uid="{00000000-0005-0000-0000-000064190000}"/>
    <cellStyle name="Standard 2 15 3 2" xfId="6502" xr:uid="{00000000-0005-0000-0000-000065190000}"/>
    <cellStyle name="Standard 2 15 4" xfId="6503" xr:uid="{00000000-0005-0000-0000-000066190000}"/>
    <cellStyle name="Standard 2 16" xfId="6504" xr:uid="{00000000-0005-0000-0000-000067190000}"/>
    <cellStyle name="Standard 2 16 2" xfId="6505" xr:uid="{00000000-0005-0000-0000-000068190000}"/>
    <cellStyle name="Standard 2 16 2 2" xfId="6506" xr:uid="{00000000-0005-0000-0000-000069190000}"/>
    <cellStyle name="Standard 2 16 2 2 2" xfId="6507" xr:uid="{00000000-0005-0000-0000-00006A190000}"/>
    <cellStyle name="Standard 2 16 2 3" xfId="6508" xr:uid="{00000000-0005-0000-0000-00006B190000}"/>
    <cellStyle name="Standard 2 16 3" xfId="6509" xr:uid="{00000000-0005-0000-0000-00006C190000}"/>
    <cellStyle name="Standard 2 16 3 2" xfId="6510" xr:uid="{00000000-0005-0000-0000-00006D190000}"/>
    <cellStyle name="Standard 2 16 4" xfId="6511" xr:uid="{00000000-0005-0000-0000-00006E190000}"/>
    <cellStyle name="Standard 2 17" xfId="6512" xr:uid="{00000000-0005-0000-0000-00006F190000}"/>
    <cellStyle name="Standard 2 17 2" xfId="6513" xr:uid="{00000000-0005-0000-0000-000070190000}"/>
    <cellStyle name="Standard 2 17 2 2" xfId="6514" xr:uid="{00000000-0005-0000-0000-000071190000}"/>
    <cellStyle name="Standard 2 17 2 2 2" xfId="6515" xr:uid="{00000000-0005-0000-0000-000072190000}"/>
    <cellStyle name="Standard 2 17 2 3" xfId="6516" xr:uid="{00000000-0005-0000-0000-000073190000}"/>
    <cellStyle name="Standard 2 17 3" xfId="6517" xr:uid="{00000000-0005-0000-0000-000074190000}"/>
    <cellStyle name="Standard 2 17 3 2" xfId="6518" xr:uid="{00000000-0005-0000-0000-000075190000}"/>
    <cellStyle name="Standard 2 17 4" xfId="6519" xr:uid="{00000000-0005-0000-0000-000076190000}"/>
    <cellStyle name="Standard 2 18" xfId="6520" xr:uid="{00000000-0005-0000-0000-000077190000}"/>
    <cellStyle name="Standard 2 18 2" xfId="6521" xr:uid="{00000000-0005-0000-0000-000078190000}"/>
    <cellStyle name="Standard 2 18 2 2" xfId="6522" xr:uid="{00000000-0005-0000-0000-000079190000}"/>
    <cellStyle name="Standard 2 18 2 2 2" xfId="6523" xr:uid="{00000000-0005-0000-0000-00007A190000}"/>
    <cellStyle name="Standard 2 18 2 3" xfId="6524" xr:uid="{00000000-0005-0000-0000-00007B190000}"/>
    <cellStyle name="Standard 2 18 3" xfId="6525" xr:uid="{00000000-0005-0000-0000-00007C190000}"/>
    <cellStyle name="Standard 2 18 3 2" xfId="6526" xr:uid="{00000000-0005-0000-0000-00007D190000}"/>
    <cellStyle name="Standard 2 18 4" xfId="6527" xr:uid="{00000000-0005-0000-0000-00007E190000}"/>
    <cellStyle name="Standard 2 19" xfId="6528" xr:uid="{00000000-0005-0000-0000-00007F190000}"/>
    <cellStyle name="Standard 2 19 2" xfId="6529" xr:uid="{00000000-0005-0000-0000-000080190000}"/>
    <cellStyle name="Standard 2 19 2 2" xfId="6530" xr:uid="{00000000-0005-0000-0000-000081190000}"/>
    <cellStyle name="Standard 2 19 2 2 2" xfId="6531" xr:uid="{00000000-0005-0000-0000-000082190000}"/>
    <cellStyle name="Standard 2 19 2 3" xfId="6532" xr:uid="{00000000-0005-0000-0000-000083190000}"/>
    <cellStyle name="Standard 2 19 3" xfId="6533" xr:uid="{00000000-0005-0000-0000-000084190000}"/>
    <cellStyle name="Standard 2 19 3 2" xfId="6534" xr:uid="{00000000-0005-0000-0000-000085190000}"/>
    <cellStyle name="Standard 2 19 4" xfId="6535" xr:uid="{00000000-0005-0000-0000-000086190000}"/>
    <cellStyle name="Standard 2 2" xfId="6536" xr:uid="{00000000-0005-0000-0000-000087190000}"/>
    <cellStyle name="Standard 2 2 2" xfId="6537" xr:uid="{00000000-0005-0000-0000-000088190000}"/>
    <cellStyle name="Standard 2 2 2 2" xfId="6538" xr:uid="{00000000-0005-0000-0000-000089190000}"/>
    <cellStyle name="Standard 2 2 2 2 2" xfId="6539" xr:uid="{00000000-0005-0000-0000-00008A190000}"/>
    <cellStyle name="Standard 2 2 2 2 3" xfId="6540" xr:uid="{00000000-0005-0000-0000-00008B190000}"/>
    <cellStyle name="Standard 2 2 2 3" xfId="6541" xr:uid="{00000000-0005-0000-0000-00008C190000}"/>
    <cellStyle name="Standard 2 2 2 4" xfId="6542" xr:uid="{00000000-0005-0000-0000-00008D190000}"/>
    <cellStyle name="Standard 2 2 3" xfId="6543" xr:uid="{00000000-0005-0000-0000-00008E190000}"/>
    <cellStyle name="Standard 2 2 3 2" xfId="6544" xr:uid="{00000000-0005-0000-0000-00008F190000}"/>
    <cellStyle name="Standard 2 2 3 3" xfId="6545" xr:uid="{00000000-0005-0000-0000-000090190000}"/>
    <cellStyle name="Standard 2 2 4" xfId="6546" xr:uid="{00000000-0005-0000-0000-000091190000}"/>
    <cellStyle name="Standard 2 2 4 2" xfId="6547" xr:uid="{00000000-0005-0000-0000-000092190000}"/>
    <cellStyle name="Standard 2 2 5" xfId="6548" xr:uid="{00000000-0005-0000-0000-000093190000}"/>
    <cellStyle name="Standard 2 2 6" xfId="6549" xr:uid="{00000000-0005-0000-0000-000094190000}"/>
    <cellStyle name="Standard 2 2 7" xfId="6550" xr:uid="{00000000-0005-0000-0000-000095190000}"/>
    <cellStyle name="Standard 2 2 8" xfId="6551" xr:uid="{00000000-0005-0000-0000-000096190000}"/>
    <cellStyle name="Standard 2 2 9" xfId="6552" xr:uid="{00000000-0005-0000-0000-000097190000}"/>
    <cellStyle name="Standard 2 2_Daten_hier_ändern" xfId="6553" xr:uid="{00000000-0005-0000-0000-000098190000}"/>
    <cellStyle name="Standard 2 20" xfId="6554" xr:uid="{00000000-0005-0000-0000-000099190000}"/>
    <cellStyle name="Standard 2 20 2" xfId="6555" xr:uid="{00000000-0005-0000-0000-00009A190000}"/>
    <cellStyle name="Standard 2 20 2 2" xfId="6556" xr:uid="{00000000-0005-0000-0000-00009B190000}"/>
    <cellStyle name="Standard 2 20 2 2 2" xfId="6557" xr:uid="{00000000-0005-0000-0000-00009C190000}"/>
    <cellStyle name="Standard 2 20 2 3" xfId="6558" xr:uid="{00000000-0005-0000-0000-00009D190000}"/>
    <cellStyle name="Standard 2 20 3" xfId="6559" xr:uid="{00000000-0005-0000-0000-00009E190000}"/>
    <cellStyle name="Standard 2 20 3 2" xfId="6560" xr:uid="{00000000-0005-0000-0000-00009F190000}"/>
    <cellStyle name="Standard 2 20 4" xfId="6561" xr:uid="{00000000-0005-0000-0000-0000A0190000}"/>
    <cellStyle name="Standard 2 21" xfId="6562" xr:uid="{00000000-0005-0000-0000-0000A1190000}"/>
    <cellStyle name="Standard 2 21 2" xfId="6563" xr:uid="{00000000-0005-0000-0000-0000A2190000}"/>
    <cellStyle name="Standard 2 21 2 2" xfId="6564" xr:uid="{00000000-0005-0000-0000-0000A3190000}"/>
    <cellStyle name="Standard 2 21 2 2 2" xfId="6565" xr:uid="{00000000-0005-0000-0000-0000A4190000}"/>
    <cellStyle name="Standard 2 21 2 3" xfId="6566" xr:uid="{00000000-0005-0000-0000-0000A5190000}"/>
    <cellStyle name="Standard 2 21 3" xfId="6567" xr:uid="{00000000-0005-0000-0000-0000A6190000}"/>
    <cellStyle name="Standard 2 21 3 2" xfId="6568" xr:uid="{00000000-0005-0000-0000-0000A7190000}"/>
    <cellStyle name="Standard 2 21 4" xfId="6569" xr:uid="{00000000-0005-0000-0000-0000A8190000}"/>
    <cellStyle name="Standard 2 22" xfId="6570" xr:uid="{00000000-0005-0000-0000-0000A9190000}"/>
    <cellStyle name="Standard 2 22 2" xfId="6571" xr:uid="{00000000-0005-0000-0000-0000AA190000}"/>
    <cellStyle name="Standard 2 22 2 2" xfId="6572" xr:uid="{00000000-0005-0000-0000-0000AB190000}"/>
    <cellStyle name="Standard 2 22 2 2 2" xfId="6573" xr:uid="{00000000-0005-0000-0000-0000AC190000}"/>
    <cellStyle name="Standard 2 22 2 3" xfId="6574" xr:uid="{00000000-0005-0000-0000-0000AD190000}"/>
    <cellStyle name="Standard 2 22 3" xfId="6575" xr:uid="{00000000-0005-0000-0000-0000AE190000}"/>
    <cellStyle name="Standard 2 22 3 2" xfId="6576" xr:uid="{00000000-0005-0000-0000-0000AF190000}"/>
    <cellStyle name="Standard 2 22 4" xfId="6577" xr:uid="{00000000-0005-0000-0000-0000B0190000}"/>
    <cellStyle name="Standard 2 23" xfId="6578" xr:uid="{00000000-0005-0000-0000-0000B1190000}"/>
    <cellStyle name="Standard 2 23 2" xfId="6579" xr:uid="{00000000-0005-0000-0000-0000B2190000}"/>
    <cellStyle name="Standard 2 23 2 2" xfId="6580" xr:uid="{00000000-0005-0000-0000-0000B3190000}"/>
    <cellStyle name="Standard 2 23 2 2 2" xfId="6581" xr:uid="{00000000-0005-0000-0000-0000B4190000}"/>
    <cellStyle name="Standard 2 23 2 3" xfId="6582" xr:uid="{00000000-0005-0000-0000-0000B5190000}"/>
    <cellStyle name="Standard 2 23 3" xfId="6583" xr:uid="{00000000-0005-0000-0000-0000B6190000}"/>
    <cellStyle name="Standard 2 23 3 2" xfId="6584" xr:uid="{00000000-0005-0000-0000-0000B7190000}"/>
    <cellStyle name="Standard 2 23 4" xfId="6585" xr:uid="{00000000-0005-0000-0000-0000B8190000}"/>
    <cellStyle name="Standard 2 24" xfId="6586" xr:uid="{00000000-0005-0000-0000-0000B9190000}"/>
    <cellStyle name="Standard 2 24 2" xfId="6587" xr:uid="{00000000-0005-0000-0000-0000BA190000}"/>
    <cellStyle name="Standard 2 24 2 2" xfId="6588" xr:uid="{00000000-0005-0000-0000-0000BB190000}"/>
    <cellStyle name="Standard 2 24 2 2 2" xfId="6589" xr:uid="{00000000-0005-0000-0000-0000BC190000}"/>
    <cellStyle name="Standard 2 24 2 3" xfId="6590" xr:uid="{00000000-0005-0000-0000-0000BD190000}"/>
    <cellStyle name="Standard 2 24 3" xfId="6591" xr:uid="{00000000-0005-0000-0000-0000BE190000}"/>
    <cellStyle name="Standard 2 24 3 2" xfId="6592" xr:uid="{00000000-0005-0000-0000-0000BF190000}"/>
    <cellStyle name="Standard 2 24 4" xfId="6593" xr:uid="{00000000-0005-0000-0000-0000C0190000}"/>
    <cellStyle name="Standard 2 25" xfId="6594" xr:uid="{00000000-0005-0000-0000-0000C1190000}"/>
    <cellStyle name="Standard 2 25 2" xfId="6595" xr:uid="{00000000-0005-0000-0000-0000C2190000}"/>
    <cellStyle name="Standard 2 25 2 2" xfId="6596" xr:uid="{00000000-0005-0000-0000-0000C3190000}"/>
    <cellStyle name="Standard 2 25 3" xfId="6597" xr:uid="{00000000-0005-0000-0000-0000C4190000}"/>
    <cellStyle name="Standard 2 25 4" xfId="6598" xr:uid="{00000000-0005-0000-0000-0000C5190000}"/>
    <cellStyle name="Standard 2 26" xfId="6599" xr:uid="{00000000-0005-0000-0000-0000C6190000}"/>
    <cellStyle name="Standard 2 26 2" xfId="6600" xr:uid="{00000000-0005-0000-0000-0000C7190000}"/>
    <cellStyle name="Standard 2 26 2 2" xfId="6601" xr:uid="{00000000-0005-0000-0000-0000C8190000}"/>
    <cellStyle name="Standard 2 26 3" xfId="6602" xr:uid="{00000000-0005-0000-0000-0000C9190000}"/>
    <cellStyle name="Standard 2 26 4" xfId="6603" xr:uid="{00000000-0005-0000-0000-0000CA190000}"/>
    <cellStyle name="Standard 2 27" xfId="6604" xr:uid="{00000000-0005-0000-0000-0000CB190000}"/>
    <cellStyle name="Standard 2 27 2" xfId="6605" xr:uid="{00000000-0005-0000-0000-0000CC190000}"/>
    <cellStyle name="Standard 2 27 2 2" xfId="6606" xr:uid="{00000000-0005-0000-0000-0000CD190000}"/>
    <cellStyle name="Standard 2 27 3" xfId="6607" xr:uid="{00000000-0005-0000-0000-0000CE190000}"/>
    <cellStyle name="Standard 2 27 4" xfId="6608" xr:uid="{00000000-0005-0000-0000-0000CF190000}"/>
    <cellStyle name="Standard 2 28" xfId="6609" xr:uid="{00000000-0005-0000-0000-0000D0190000}"/>
    <cellStyle name="Standard 2 28 2" xfId="6610" xr:uid="{00000000-0005-0000-0000-0000D1190000}"/>
    <cellStyle name="Standard 2 28 2 2" xfId="6611" xr:uid="{00000000-0005-0000-0000-0000D2190000}"/>
    <cellStyle name="Standard 2 28 3" xfId="6612" xr:uid="{00000000-0005-0000-0000-0000D3190000}"/>
    <cellStyle name="Standard 2 28 4" xfId="6613" xr:uid="{00000000-0005-0000-0000-0000D4190000}"/>
    <cellStyle name="Standard 2 29" xfId="6614" xr:uid="{00000000-0005-0000-0000-0000D5190000}"/>
    <cellStyle name="Standard 2 29 2" xfId="6615" xr:uid="{00000000-0005-0000-0000-0000D6190000}"/>
    <cellStyle name="Standard 2 29 2 2" xfId="6616" xr:uid="{00000000-0005-0000-0000-0000D7190000}"/>
    <cellStyle name="Standard 2 29 3" xfId="6617" xr:uid="{00000000-0005-0000-0000-0000D8190000}"/>
    <cellStyle name="Standard 2 29 4" xfId="6618" xr:uid="{00000000-0005-0000-0000-0000D9190000}"/>
    <cellStyle name="Standard 2 3" xfId="6619" xr:uid="{00000000-0005-0000-0000-0000DA190000}"/>
    <cellStyle name="Standard 2 3 2" xfId="6620" xr:uid="{00000000-0005-0000-0000-0000DB190000}"/>
    <cellStyle name="Standard 2 3 2 2" xfId="6621" xr:uid="{00000000-0005-0000-0000-0000DC190000}"/>
    <cellStyle name="Standard 2 3 2 2 2" xfId="6622" xr:uid="{00000000-0005-0000-0000-0000DD190000}"/>
    <cellStyle name="Standard 2 3 2 2 3" xfId="6623" xr:uid="{00000000-0005-0000-0000-0000DE190000}"/>
    <cellStyle name="Standard 2 3 2 3" xfId="6624" xr:uid="{00000000-0005-0000-0000-0000DF190000}"/>
    <cellStyle name="Standard 2 3 2 4" xfId="6625" xr:uid="{00000000-0005-0000-0000-0000E0190000}"/>
    <cellStyle name="Standard 2 3 3" xfId="6626" xr:uid="{00000000-0005-0000-0000-0000E1190000}"/>
    <cellStyle name="Standard 2 3 3 2" xfId="6627" xr:uid="{00000000-0005-0000-0000-0000E2190000}"/>
    <cellStyle name="Standard 2 3 3 3" xfId="6628" xr:uid="{00000000-0005-0000-0000-0000E3190000}"/>
    <cellStyle name="Standard 2 3 4" xfId="6629" xr:uid="{00000000-0005-0000-0000-0000E4190000}"/>
    <cellStyle name="Standard 2 3 5" xfId="6630" xr:uid="{00000000-0005-0000-0000-0000E5190000}"/>
    <cellStyle name="Standard 2 30" xfId="6631" xr:uid="{00000000-0005-0000-0000-0000E6190000}"/>
    <cellStyle name="Standard 2 30 2" xfId="6632" xr:uid="{00000000-0005-0000-0000-0000E7190000}"/>
    <cellStyle name="Standard 2 30 2 2" xfId="6633" xr:uid="{00000000-0005-0000-0000-0000E8190000}"/>
    <cellStyle name="Standard 2 30 3" xfId="6634" xr:uid="{00000000-0005-0000-0000-0000E9190000}"/>
    <cellStyle name="Standard 2 30 4" xfId="6635" xr:uid="{00000000-0005-0000-0000-0000EA190000}"/>
    <cellStyle name="Standard 2 31" xfId="6636" xr:uid="{00000000-0005-0000-0000-0000EB190000}"/>
    <cellStyle name="Standard 2 31 2" xfId="6637" xr:uid="{00000000-0005-0000-0000-0000EC190000}"/>
    <cellStyle name="Standard 2 31 2 2" xfId="6638" xr:uid="{00000000-0005-0000-0000-0000ED190000}"/>
    <cellStyle name="Standard 2 31 3" xfId="6639" xr:uid="{00000000-0005-0000-0000-0000EE190000}"/>
    <cellStyle name="Standard 2 31 4" xfId="6640" xr:uid="{00000000-0005-0000-0000-0000EF190000}"/>
    <cellStyle name="Standard 2 32" xfId="6641" xr:uid="{00000000-0005-0000-0000-0000F0190000}"/>
    <cellStyle name="Standard 2 32 2" xfId="6642" xr:uid="{00000000-0005-0000-0000-0000F1190000}"/>
    <cellStyle name="Standard 2 32 2 2" xfId="6643" xr:uid="{00000000-0005-0000-0000-0000F2190000}"/>
    <cellStyle name="Standard 2 32 3" xfId="6644" xr:uid="{00000000-0005-0000-0000-0000F3190000}"/>
    <cellStyle name="Standard 2 32 4" xfId="6645" xr:uid="{00000000-0005-0000-0000-0000F4190000}"/>
    <cellStyle name="Standard 2 33" xfId="6646" xr:uid="{00000000-0005-0000-0000-0000F5190000}"/>
    <cellStyle name="Standard 2 33 2" xfId="6647" xr:uid="{00000000-0005-0000-0000-0000F6190000}"/>
    <cellStyle name="Standard 2 33 2 2" xfId="6648" xr:uid="{00000000-0005-0000-0000-0000F7190000}"/>
    <cellStyle name="Standard 2 33 3" xfId="6649" xr:uid="{00000000-0005-0000-0000-0000F8190000}"/>
    <cellStyle name="Standard 2 33 4" xfId="6650" xr:uid="{00000000-0005-0000-0000-0000F9190000}"/>
    <cellStyle name="Standard 2 34" xfId="6651" xr:uid="{00000000-0005-0000-0000-0000FA190000}"/>
    <cellStyle name="Standard 2 34 2" xfId="6652" xr:uid="{00000000-0005-0000-0000-0000FB190000}"/>
    <cellStyle name="Standard 2 34 2 2" xfId="6653" xr:uid="{00000000-0005-0000-0000-0000FC190000}"/>
    <cellStyle name="Standard 2 34 3" xfId="6654" xr:uid="{00000000-0005-0000-0000-0000FD190000}"/>
    <cellStyle name="Standard 2 35" xfId="6655" xr:uid="{00000000-0005-0000-0000-0000FE190000}"/>
    <cellStyle name="Standard 2 35 2" xfId="6656" xr:uid="{00000000-0005-0000-0000-0000FF190000}"/>
    <cellStyle name="Standard 2 35 2 2" xfId="6657" xr:uid="{00000000-0005-0000-0000-0000001A0000}"/>
    <cellStyle name="Standard 2 35 3" xfId="6658" xr:uid="{00000000-0005-0000-0000-0000011A0000}"/>
    <cellStyle name="Standard 2 36" xfId="6659" xr:uid="{00000000-0005-0000-0000-0000021A0000}"/>
    <cellStyle name="Standard 2 36 2" xfId="6660" xr:uid="{00000000-0005-0000-0000-0000031A0000}"/>
    <cellStyle name="Standard 2 36 2 2" xfId="6661" xr:uid="{00000000-0005-0000-0000-0000041A0000}"/>
    <cellStyle name="Standard 2 36 3" xfId="6662" xr:uid="{00000000-0005-0000-0000-0000051A0000}"/>
    <cellStyle name="Standard 2 37" xfId="6663" xr:uid="{00000000-0005-0000-0000-0000061A0000}"/>
    <cellStyle name="Standard 2 37 2" xfId="6664" xr:uid="{00000000-0005-0000-0000-0000071A0000}"/>
    <cellStyle name="Standard 2 37 2 2" xfId="6665" xr:uid="{00000000-0005-0000-0000-0000081A0000}"/>
    <cellStyle name="Standard 2 37 3" xfId="6666" xr:uid="{00000000-0005-0000-0000-0000091A0000}"/>
    <cellStyle name="Standard 2 38" xfId="6667" xr:uid="{00000000-0005-0000-0000-00000A1A0000}"/>
    <cellStyle name="Standard 2 38 2" xfId="6668" xr:uid="{00000000-0005-0000-0000-00000B1A0000}"/>
    <cellStyle name="Standard 2 38 2 2" xfId="6669" xr:uid="{00000000-0005-0000-0000-00000C1A0000}"/>
    <cellStyle name="Standard 2 38 3" xfId="6670" xr:uid="{00000000-0005-0000-0000-00000D1A0000}"/>
    <cellStyle name="Standard 2 39" xfId="6671" xr:uid="{00000000-0005-0000-0000-00000E1A0000}"/>
    <cellStyle name="Standard 2 39 2" xfId="6672" xr:uid="{00000000-0005-0000-0000-00000F1A0000}"/>
    <cellStyle name="Standard 2 39 2 2" xfId="6673" xr:uid="{00000000-0005-0000-0000-0000101A0000}"/>
    <cellStyle name="Standard 2 39 3" xfId="6674" xr:uid="{00000000-0005-0000-0000-0000111A0000}"/>
    <cellStyle name="Standard 2 4" xfId="6675" xr:uid="{00000000-0005-0000-0000-0000121A0000}"/>
    <cellStyle name="Standard 2 4 2" xfId="6676" xr:uid="{00000000-0005-0000-0000-0000131A0000}"/>
    <cellStyle name="Standard 2 4 2 2" xfId="6677" xr:uid="{00000000-0005-0000-0000-0000141A0000}"/>
    <cellStyle name="Standard 2 4 2 2 2" xfId="6678" xr:uid="{00000000-0005-0000-0000-0000151A0000}"/>
    <cellStyle name="Standard 2 4 2 2 3" xfId="6679" xr:uid="{00000000-0005-0000-0000-0000161A0000}"/>
    <cellStyle name="Standard 2 4 2 3" xfId="6680" xr:uid="{00000000-0005-0000-0000-0000171A0000}"/>
    <cellStyle name="Standard 2 4 2 4" xfId="6681" xr:uid="{00000000-0005-0000-0000-0000181A0000}"/>
    <cellStyle name="Standard 2 4 3" xfId="6682" xr:uid="{00000000-0005-0000-0000-0000191A0000}"/>
    <cellStyle name="Standard 2 4 3 2" xfId="6683" xr:uid="{00000000-0005-0000-0000-00001A1A0000}"/>
    <cellStyle name="Standard 2 4 3 2 2" xfId="6684" xr:uid="{00000000-0005-0000-0000-00001B1A0000}"/>
    <cellStyle name="Standard 2 4 3 3" xfId="6685" xr:uid="{00000000-0005-0000-0000-00001C1A0000}"/>
    <cellStyle name="Standard 2 4 4" xfId="6686" xr:uid="{00000000-0005-0000-0000-00001D1A0000}"/>
    <cellStyle name="Standard 2 4 4 2" xfId="6687" xr:uid="{00000000-0005-0000-0000-00001E1A0000}"/>
    <cellStyle name="Standard 2 40" xfId="6688" xr:uid="{00000000-0005-0000-0000-00001F1A0000}"/>
    <cellStyle name="Standard 2 40 2" xfId="6689" xr:uid="{00000000-0005-0000-0000-0000201A0000}"/>
    <cellStyle name="Standard 2 5" xfId="6690" xr:uid="{00000000-0005-0000-0000-0000211A0000}"/>
    <cellStyle name="Standard 2 5 2" xfId="6691" xr:uid="{00000000-0005-0000-0000-0000221A0000}"/>
    <cellStyle name="Standard 2 5 2 2" xfId="6692" xr:uid="{00000000-0005-0000-0000-0000231A0000}"/>
    <cellStyle name="Standard 2 5 2 2 2" xfId="6693" xr:uid="{00000000-0005-0000-0000-0000241A0000}"/>
    <cellStyle name="Standard 2 5 2 2 3" xfId="6694" xr:uid="{00000000-0005-0000-0000-0000251A0000}"/>
    <cellStyle name="Standard 2 5 2 3" xfId="6695" xr:uid="{00000000-0005-0000-0000-0000261A0000}"/>
    <cellStyle name="Standard 2 5 2 4" xfId="6696" xr:uid="{00000000-0005-0000-0000-0000271A0000}"/>
    <cellStyle name="Standard 2 5 3" xfId="6697" xr:uid="{00000000-0005-0000-0000-0000281A0000}"/>
    <cellStyle name="Standard 2 5 3 2" xfId="6698" xr:uid="{00000000-0005-0000-0000-0000291A0000}"/>
    <cellStyle name="Standard 2 5 3 3" xfId="6699" xr:uid="{00000000-0005-0000-0000-00002A1A0000}"/>
    <cellStyle name="Standard 2 5 4" xfId="6700" xr:uid="{00000000-0005-0000-0000-00002B1A0000}"/>
    <cellStyle name="Standard 2 6" xfId="6701" xr:uid="{00000000-0005-0000-0000-00002C1A0000}"/>
    <cellStyle name="Standard 2 6 2" xfId="6702" xr:uid="{00000000-0005-0000-0000-00002D1A0000}"/>
    <cellStyle name="Standard 2 6 2 2" xfId="6703" xr:uid="{00000000-0005-0000-0000-00002E1A0000}"/>
    <cellStyle name="Standard 2 6 2 2 2" xfId="6704" xr:uid="{00000000-0005-0000-0000-00002F1A0000}"/>
    <cellStyle name="Standard 2 6 2 2 3" xfId="6705" xr:uid="{00000000-0005-0000-0000-0000301A0000}"/>
    <cellStyle name="Standard 2 6 2 3" xfId="6706" xr:uid="{00000000-0005-0000-0000-0000311A0000}"/>
    <cellStyle name="Standard 2 6 2 4" xfId="6707" xr:uid="{00000000-0005-0000-0000-0000321A0000}"/>
    <cellStyle name="Standard 2 6 3" xfId="6708" xr:uid="{00000000-0005-0000-0000-0000331A0000}"/>
    <cellStyle name="Standard 2 6 3 2" xfId="6709" xr:uid="{00000000-0005-0000-0000-0000341A0000}"/>
    <cellStyle name="Standard 2 6 3 3" xfId="6710" xr:uid="{00000000-0005-0000-0000-0000351A0000}"/>
    <cellStyle name="Standard 2 6 4" xfId="6711" xr:uid="{00000000-0005-0000-0000-0000361A0000}"/>
    <cellStyle name="Standard 2 7" xfId="6712" xr:uid="{00000000-0005-0000-0000-0000371A0000}"/>
    <cellStyle name="Standard 2 7 2" xfId="6713" xr:uid="{00000000-0005-0000-0000-0000381A0000}"/>
    <cellStyle name="Standard 2 7 2 2" xfId="6714" xr:uid="{00000000-0005-0000-0000-0000391A0000}"/>
    <cellStyle name="Standard 2 7 2 2 2" xfId="6715" xr:uid="{00000000-0005-0000-0000-00003A1A0000}"/>
    <cellStyle name="Standard 2 7 2 2 3" xfId="6716" xr:uid="{00000000-0005-0000-0000-00003B1A0000}"/>
    <cellStyle name="Standard 2 7 2 3" xfId="6717" xr:uid="{00000000-0005-0000-0000-00003C1A0000}"/>
    <cellStyle name="Standard 2 7 2 4" xfId="6718" xr:uid="{00000000-0005-0000-0000-00003D1A0000}"/>
    <cellStyle name="Standard 2 7 3" xfId="6719" xr:uid="{00000000-0005-0000-0000-00003E1A0000}"/>
    <cellStyle name="Standard 2 7 3 2" xfId="6720" xr:uid="{00000000-0005-0000-0000-00003F1A0000}"/>
    <cellStyle name="Standard 2 7 3 3" xfId="6721" xr:uid="{00000000-0005-0000-0000-0000401A0000}"/>
    <cellStyle name="Standard 2 7 4" xfId="6722" xr:uid="{00000000-0005-0000-0000-0000411A0000}"/>
    <cellStyle name="Standard 2 8" xfId="6723" xr:uid="{00000000-0005-0000-0000-0000421A0000}"/>
    <cellStyle name="Standard 2 8 2" xfId="6724" xr:uid="{00000000-0005-0000-0000-0000431A0000}"/>
    <cellStyle name="Standard 2 8 2 2" xfId="6725" xr:uid="{00000000-0005-0000-0000-0000441A0000}"/>
    <cellStyle name="Standard 2 8 2 2 2" xfId="6726" xr:uid="{00000000-0005-0000-0000-0000451A0000}"/>
    <cellStyle name="Standard 2 8 2 2 3" xfId="6727" xr:uid="{00000000-0005-0000-0000-0000461A0000}"/>
    <cellStyle name="Standard 2 8 2 3" xfId="6728" xr:uid="{00000000-0005-0000-0000-0000471A0000}"/>
    <cellStyle name="Standard 2 8 2 4" xfId="6729" xr:uid="{00000000-0005-0000-0000-0000481A0000}"/>
    <cellStyle name="Standard 2 8 3" xfId="6730" xr:uid="{00000000-0005-0000-0000-0000491A0000}"/>
    <cellStyle name="Standard 2 8 3 2" xfId="6731" xr:uid="{00000000-0005-0000-0000-00004A1A0000}"/>
    <cellStyle name="Standard 2 8 3 3" xfId="6732" xr:uid="{00000000-0005-0000-0000-00004B1A0000}"/>
    <cellStyle name="Standard 2 8 4" xfId="6733" xr:uid="{00000000-0005-0000-0000-00004C1A0000}"/>
    <cellStyle name="Standard 2 8 5" xfId="6734" xr:uid="{00000000-0005-0000-0000-00004D1A0000}"/>
    <cellStyle name="Standard 2 9" xfId="6735" xr:uid="{00000000-0005-0000-0000-00004E1A0000}"/>
    <cellStyle name="Standard 2 9 2" xfId="6736" xr:uid="{00000000-0005-0000-0000-00004F1A0000}"/>
    <cellStyle name="Standard 2 9 2 2" xfId="6737" xr:uid="{00000000-0005-0000-0000-0000501A0000}"/>
    <cellStyle name="Standard 2 9 2 2 2" xfId="6738" xr:uid="{00000000-0005-0000-0000-0000511A0000}"/>
    <cellStyle name="Standard 2 9 2 2 3" xfId="6739" xr:uid="{00000000-0005-0000-0000-0000521A0000}"/>
    <cellStyle name="Standard 2 9 2 3" xfId="6740" xr:uid="{00000000-0005-0000-0000-0000531A0000}"/>
    <cellStyle name="Standard 2 9 2 4" xfId="6741" xr:uid="{00000000-0005-0000-0000-0000541A0000}"/>
    <cellStyle name="Standard 2 9 3" xfId="6742" xr:uid="{00000000-0005-0000-0000-0000551A0000}"/>
    <cellStyle name="Standard 2 9 3 2" xfId="6743" xr:uid="{00000000-0005-0000-0000-0000561A0000}"/>
    <cellStyle name="Standard 2 9 3 3" xfId="6744" xr:uid="{00000000-0005-0000-0000-0000571A0000}"/>
    <cellStyle name="Standard 2 9 4" xfId="6745" xr:uid="{00000000-0005-0000-0000-0000581A0000}"/>
    <cellStyle name="Standard 2 9 5" xfId="6746" xr:uid="{00000000-0005-0000-0000-0000591A0000}"/>
    <cellStyle name="Standard 20" xfId="6747" xr:uid="{00000000-0005-0000-0000-00005A1A0000}"/>
    <cellStyle name="Standard 20 2" xfId="6748" xr:uid="{00000000-0005-0000-0000-00005B1A0000}"/>
    <cellStyle name="Standard 20 2 2" xfId="6749" xr:uid="{00000000-0005-0000-0000-00005C1A0000}"/>
    <cellStyle name="Standard 20 3" xfId="6750" xr:uid="{00000000-0005-0000-0000-00005D1A0000}"/>
    <cellStyle name="Standard 20 3 2" xfId="6751" xr:uid="{00000000-0005-0000-0000-00005E1A0000}"/>
    <cellStyle name="Standard 20 4" xfId="6752" xr:uid="{00000000-0005-0000-0000-00005F1A0000}"/>
    <cellStyle name="Standard 20 4 2" xfId="6753" xr:uid="{00000000-0005-0000-0000-0000601A0000}"/>
    <cellStyle name="Standard 20 5" xfId="6754" xr:uid="{00000000-0005-0000-0000-0000611A0000}"/>
    <cellStyle name="Standard 21 2" xfId="6755" xr:uid="{00000000-0005-0000-0000-0000621A0000}"/>
    <cellStyle name="Standard 21 2 2" xfId="6756" xr:uid="{00000000-0005-0000-0000-0000631A0000}"/>
    <cellStyle name="Standard 21 3" xfId="6757" xr:uid="{00000000-0005-0000-0000-0000641A0000}"/>
    <cellStyle name="Standard 21 3 2" xfId="6758" xr:uid="{00000000-0005-0000-0000-0000651A0000}"/>
    <cellStyle name="Standard 21 4" xfId="6759" xr:uid="{00000000-0005-0000-0000-0000661A0000}"/>
    <cellStyle name="Standard 21 4 2" xfId="6760" xr:uid="{00000000-0005-0000-0000-0000671A0000}"/>
    <cellStyle name="Standard 22" xfId="6761" xr:uid="{00000000-0005-0000-0000-0000681A0000}"/>
    <cellStyle name="Standard 22 2" xfId="6762" xr:uid="{00000000-0005-0000-0000-0000691A0000}"/>
    <cellStyle name="Standard 22 2 2" xfId="6763" xr:uid="{00000000-0005-0000-0000-00006A1A0000}"/>
    <cellStyle name="Standard 22 3" xfId="6764" xr:uid="{00000000-0005-0000-0000-00006B1A0000}"/>
    <cellStyle name="Standard 23" xfId="6765" xr:uid="{00000000-0005-0000-0000-00006C1A0000}"/>
    <cellStyle name="Standard 23 2" xfId="6766" xr:uid="{00000000-0005-0000-0000-00006D1A0000}"/>
    <cellStyle name="Standard 23 2 2" xfId="6767" xr:uid="{00000000-0005-0000-0000-00006E1A0000}"/>
    <cellStyle name="Standard 23 3" xfId="6768" xr:uid="{00000000-0005-0000-0000-00006F1A0000}"/>
    <cellStyle name="Standard 24" xfId="6769" xr:uid="{00000000-0005-0000-0000-0000701A0000}"/>
    <cellStyle name="Standard 24 2" xfId="6770" xr:uid="{00000000-0005-0000-0000-0000711A0000}"/>
    <cellStyle name="Standard 24 2 2" xfId="6771" xr:uid="{00000000-0005-0000-0000-0000721A0000}"/>
    <cellStyle name="Standard 24 3" xfId="6772" xr:uid="{00000000-0005-0000-0000-0000731A0000}"/>
    <cellStyle name="Standard 25" xfId="6773" xr:uid="{00000000-0005-0000-0000-0000741A0000}"/>
    <cellStyle name="Standard 25 2" xfId="6774" xr:uid="{00000000-0005-0000-0000-0000751A0000}"/>
    <cellStyle name="Standard 25 2 2" xfId="6775" xr:uid="{00000000-0005-0000-0000-0000761A0000}"/>
    <cellStyle name="Standard 25 3" xfId="6776" xr:uid="{00000000-0005-0000-0000-0000771A0000}"/>
    <cellStyle name="Standard 26" xfId="6777" xr:uid="{00000000-0005-0000-0000-0000781A0000}"/>
    <cellStyle name="Standard 26 2" xfId="6778" xr:uid="{00000000-0005-0000-0000-0000791A0000}"/>
    <cellStyle name="Standard 26 2 2" xfId="6779" xr:uid="{00000000-0005-0000-0000-00007A1A0000}"/>
    <cellStyle name="Standard 26 3" xfId="6780" xr:uid="{00000000-0005-0000-0000-00007B1A0000}"/>
    <cellStyle name="Standard 27" xfId="6781" xr:uid="{00000000-0005-0000-0000-00007C1A0000}"/>
    <cellStyle name="Standard 27 2" xfId="6782" xr:uid="{00000000-0005-0000-0000-00007D1A0000}"/>
    <cellStyle name="Standard 27 2 2" xfId="6783" xr:uid="{00000000-0005-0000-0000-00007E1A0000}"/>
    <cellStyle name="Standard 27 3" xfId="6784" xr:uid="{00000000-0005-0000-0000-00007F1A0000}"/>
    <cellStyle name="Standard 28" xfId="6785" xr:uid="{00000000-0005-0000-0000-0000801A0000}"/>
    <cellStyle name="Standard 28 2" xfId="6786" xr:uid="{00000000-0005-0000-0000-0000811A0000}"/>
    <cellStyle name="Standard 28 2 2" xfId="6787" xr:uid="{00000000-0005-0000-0000-0000821A0000}"/>
    <cellStyle name="Standard 28 2 2 2" xfId="6788" xr:uid="{00000000-0005-0000-0000-0000831A0000}"/>
    <cellStyle name="Standard 28 2 2 3" xfId="6789" xr:uid="{00000000-0005-0000-0000-0000841A0000}"/>
    <cellStyle name="Standard 28 2 3" xfId="6790" xr:uid="{00000000-0005-0000-0000-0000851A0000}"/>
    <cellStyle name="Standard 28 2 4" xfId="6791" xr:uid="{00000000-0005-0000-0000-0000861A0000}"/>
    <cellStyle name="Standard 28 3" xfId="6792" xr:uid="{00000000-0005-0000-0000-0000871A0000}"/>
    <cellStyle name="Standard 28 3 2" xfId="6793" xr:uid="{00000000-0005-0000-0000-0000881A0000}"/>
    <cellStyle name="Standard 28 3 2 2" xfId="6794" xr:uid="{00000000-0005-0000-0000-0000891A0000}"/>
    <cellStyle name="Standard 28 3 3" xfId="6795" xr:uid="{00000000-0005-0000-0000-00008A1A0000}"/>
    <cellStyle name="Standard 28 3 4" xfId="6796" xr:uid="{00000000-0005-0000-0000-00008B1A0000}"/>
    <cellStyle name="Standard 29" xfId="6797" xr:uid="{00000000-0005-0000-0000-00008C1A0000}"/>
    <cellStyle name="Standard 29 2" xfId="6798" xr:uid="{00000000-0005-0000-0000-00008D1A0000}"/>
    <cellStyle name="Standard 29 2 2" xfId="6799" xr:uid="{00000000-0005-0000-0000-00008E1A0000}"/>
    <cellStyle name="Standard 29 3" xfId="6800" xr:uid="{00000000-0005-0000-0000-00008F1A0000}"/>
    <cellStyle name="Standard 3" xfId="6801" xr:uid="{00000000-0005-0000-0000-0000901A0000}"/>
    <cellStyle name="Standard 3 10" xfId="6802" xr:uid="{00000000-0005-0000-0000-0000911A0000}"/>
    <cellStyle name="Standard 3 10 2" xfId="6803" xr:uid="{00000000-0005-0000-0000-0000921A0000}"/>
    <cellStyle name="Standard 3 10 2 2" xfId="6804" xr:uid="{00000000-0005-0000-0000-0000931A0000}"/>
    <cellStyle name="Standard 3 10 3" xfId="6805" xr:uid="{00000000-0005-0000-0000-0000941A0000}"/>
    <cellStyle name="Standard 3 11" xfId="6806" xr:uid="{00000000-0005-0000-0000-0000951A0000}"/>
    <cellStyle name="Standard 3 11 2" xfId="6807" xr:uid="{00000000-0005-0000-0000-0000961A0000}"/>
    <cellStyle name="Standard 3 11 2 2" xfId="6808" xr:uid="{00000000-0005-0000-0000-0000971A0000}"/>
    <cellStyle name="Standard 3 11 3" xfId="6809" xr:uid="{00000000-0005-0000-0000-0000981A0000}"/>
    <cellStyle name="Standard 3 12" xfId="6810" xr:uid="{00000000-0005-0000-0000-0000991A0000}"/>
    <cellStyle name="Standard 3 12 2" xfId="6811" xr:uid="{00000000-0005-0000-0000-00009A1A0000}"/>
    <cellStyle name="Standard 3 12 2 2" xfId="6812" xr:uid="{00000000-0005-0000-0000-00009B1A0000}"/>
    <cellStyle name="Standard 3 12 3" xfId="6813" xr:uid="{00000000-0005-0000-0000-00009C1A0000}"/>
    <cellStyle name="Standard 3 13" xfId="6814" xr:uid="{00000000-0005-0000-0000-00009D1A0000}"/>
    <cellStyle name="Standard 3 13 2" xfId="6815" xr:uid="{00000000-0005-0000-0000-00009E1A0000}"/>
    <cellStyle name="Standard 3 13 2 2" xfId="6816" xr:uid="{00000000-0005-0000-0000-00009F1A0000}"/>
    <cellStyle name="Standard 3 13 3" xfId="6817" xr:uid="{00000000-0005-0000-0000-0000A01A0000}"/>
    <cellStyle name="Standard 3 14" xfId="6818" xr:uid="{00000000-0005-0000-0000-0000A11A0000}"/>
    <cellStyle name="Standard 3 14 2" xfId="6819" xr:uid="{00000000-0005-0000-0000-0000A21A0000}"/>
    <cellStyle name="Standard 3 14 2 2" xfId="6820" xr:uid="{00000000-0005-0000-0000-0000A31A0000}"/>
    <cellStyle name="Standard 3 14 3" xfId="6821" xr:uid="{00000000-0005-0000-0000-0000A41A0000}"/>
    <cellStyle name="Standard 3 15" xfId="6822" xr:uid="{00000000-0005-0000-0000-0000A51A0000}"/>
    <cellStyle name="Standard 3 15 2" xfId="6823" xr:uid="{00000000-0005-0000-0000-0000A61A0000}"/>
    <cellStyle name="Standard 3 15 2 2" xfId="6824" xr:uid="{00000000-0005-0000-0000-0000A71A0000}"/>
    <cellStyle name="Standard 3 15 3" xfId="6825" xr:uid="{00000000-0005-0000-0000-0000A81A0000}"/>
    <cellStyle name="Standard 3 16" xfId="6826" xr:uid="{00000000-0005-0000-0000-0000A91A0000}"/>
    <cellStyle name="Standard 3 16 2" xfId="6827" xr:uid="{00000000-0005-0000-0000-0000AA1A0000}"/>
    <cellStyle name="Standard 3 16 2 2" xfId="6828" xr:uid="{00000000-0005-0000-0000-0000AB1A0000}"/>
    <cellStyle name="Standard 3 16 3" xfId="6829" xr:uid="{00000000-0005-0000-0000-0000AC1A0000}"/>
    <cellStyle name="Standard 3 17" xfId="6830" xr:uid="{00000000-0005-0000-0000-0000AD1A0000}"/>
    <cellStyle name="Standard 3 17 2" xfId="6831" xr:uid="{00000000-0005-0000-0000-0000AE1A0000}"/>
    <cellStyle name="Standard 3 17 2 2" xfId="6832" xr:uid="{00000000-0005-0000-0000-0000AF1A0000}"/>
    <cellStyle name="Standard 3 17 3" xfId="6833" xr:uid="{00000000-0005-0000-0000-0000B01A0000}"/>
    <cellStyle name="Standard 3 18" xfId="6834" xr:uid="{00000000-0005-0000-0000-0000B11A0000}"/>
    <cellStyle name="Standard 3 18 2" xfId="6835" xr:uid="{00000000-0005-0000-0000-0000B21A0000}"/>
    <cellStyle name="Standard 3 18 2 2" xfId="6836" xr:uid="{00000000-0005-0000-0000-0000B31A0000}"/>
    <cellStyle name="Standard 3 18 3" xfId="6837" xr:uid="{00000000-0005-0000-0000-0000B41A0000}"/>
    <cellStyle name="Standard 3 19" xfId="6838" xr:uid="{00000000-0005-0000-0000-0000B51A0000}"/>
    <cellStyle name="Standard 3 19 2" xfId="6839" xr:uid="{00000000-0005-0000-0000-0000B61A0000}"/>
    <cellStyle name="Standard 3 19 2 2" xfId="6840" xr:uid="{00000000-0005-0000-0000-0000B71A0000}"/>
    <cellStyle name="Standard 3 19 3" xfId="6841" xr:uid="{00000000-0005-0000-0000-0000B81A0000}"/>
    <cellStyle name="Standard 3 2" xfId="6842" xr:uid="{00000000-0005-0000-0000-0000B91A0000}"/>
    <cellStyle name="Standard 3 2 2" xfId="6843" xr:uid="{00000000-0005-0000-0000-0000BA1A0000}"/>
    <cellStyle name="Standard 3 2 2 2" xfId="6844" xr:uid="{00000000-0005-0000-0000-0000BB1A0000}"/>
    <cellStyle name="Standard 3 2 2 3" xfId="6845" xr:uid="{00000000-0005-0000-0000-0000BC1A0000}"/>
    <cellStyle name="Standard 3 2 3" xfId="6846" xr:uid="{00000000-0005-0000-0000-0000BD1A0000}"/>
    <cellStyle name="Standard 3 2 4" xfId="6847" xr:uid="{00000000-0005-0000-0000-0000BE1A0000}"/>
    <cellStyle name="Standard 3 20" xfId="6848" xr:uid="{00000000-0005-0000-0000-0000BF1A0000}"/>
    <cellStyle name="Standard 3 20 2" xfId="6849" xr:uid="{00000000-0005-0000-0000-0000C01A0000}"/>
    <cellStyle name="Standard 3 20 2 2" xfId="6850" xr:uid="{00000000-0005-0000-0000-0000C11A0000}"/>
    <cellStyle name="Standard 3 20 3" xfId="6851" xr:uid="{00000000-0005-0000-0000-0000C21A0000}"/>
    <cellStyle name="Standard 3 21" xfId="6852" xr:uid="{00000000-0005-0000-0000-0000C31A0000}"/>
    <cellStyle name="Standard 3 21 2" xfId="6853" xr:uid="{00000000-0005-0000-0000-0000C41A0000}"/>
    <cellStyle name="Standard 3 21 2 2" xfId="6854" xr:uid="{00000000-0005-0000-0000-0000C51A0000}"/>
    <cellStyle name="Standard 3 21 3" xfId="6855" xr:uid="{00000000-0005-0000-0000-0000C61A0000}"/>
    <cellStyle name="Standard 3 22" xfId="6856" xr:uid="{00000000-0005-0000-0000-0000C71A0000}"/>
    <cellStyle name="Standard 3 22 2" xfId="6857" xr:uid="{00000000-0005-0000-0000-0000C81A0000}"/>
    <cellStyle name="Standard 3 22 2 2" xfId="6858" xr:uid="{00000000-0005-0000-0000-0000C91A0000}"/>
    <cellStyle name="Standard 3 22 3" xfId="6859" xr:uid="{00000000-0005-0000-0000-0000CA1A0000}"/>
    <cellStyle name="Standard 3 23" xfId="6860" xr:uid="{00000000-0005-0000-0000-0000CB1A0000}"/>
    <cellStyle name="Standard 3 23 2" xfId="6861" xr:uid="{00000000-0005-0000-0000-0000CC1A0000}"/>
    <cellStyle name="Standard 3 23 2 2" xfId="6862" xr:uid="{00000000-0005-0000-0000-0000CD1A0000}"/>
    <cellStyle name="Standard 3 23 3" xfId="6863" xr:uid="{00000000-0005-0000-0000-0000CE1A0000}"/>
    <cellStyle name="Standard 3 24" xfId="6864" xr:uid="{00000000-0005-0000-0000-0000CF1A0000}"/>
    <cellStyle name="Standard 3 24 2" xfId="6865" xr:uid="{00000000-0005-0000-0000-0000D01A0000}"/>
    <cellStyle name="Standard 3 24 2 2" xfId="6866" xr:uid="{00000000-0005-0000-0000-0000D11A0000}"/>
    <cellStyle name="Standard 3 24 3" xfId="6867" xr:uid="{00000000-0005-0000-0000-0000D21A0000}"/>
    <cellStyle name="Standard 3 25" xfId="6868" xr:uid="{00000000-0005-0000-0000-0000D31A0000}"/>
    <cellStyle name="Standard 3 25 2" xfId="6869" xr:uid="{00000000-0005-0000-0000-0000D41A0000}"/>
    <cellStyle name="Standard 3 25 2 2" xfId="6870" xr:uid="{00000000-0005-0000-0000-0000D51A0000}"/>
    <cellStyle name="Standard 3 25 3" xfId="6871" xr:uid="{00000000-0005-0000-0000-0000D61A0000}"/>
    <cellStyle name="Standard 3 26" xfId="6872" xr:uid="{00000000-0005-0000-0000-0000D71A0000}"/>
    <cellStyle name="Standard 3 26 2" xfId="6873" xr:uid="{00000000-0005-0000-0000-0000D81A0000}"/>
    <cellStyle name="Standard 3 26 2 2" xfId="6874" xr:uid="{00000000-0005-0000-0000-0000D91A0000}"/>
    <cellStyle name="Standard 3 26 3" xfId="6875" xr:uid="{00000000-0005-0000-0000-0000DA1A0000}"/>
    <cellStyle name="Standard 3 27" xfId="6876" xr:uid="{00000000-0005-0000-0000-0000DB1A0000}"/>
    <cellStyle name="Standard 3 27 2" xfId="6877" xr:uid="{00000000-0005-0000-0000-0000DC1A0000}"/>
    <cellStyle name="Standard 3 27 2 2" xfId="6878" xr:uid="{00000000-0005-0000-0000-0000DD1A0000}"/>
    <cellStyle name="Standard 3 27 3" xfId="6879" xr:uid="{00000000-0005-0000-0000-0000DE1A0000}"/>
    <cellStyle name="Standard 3 28" xfId="6880" xr:uid="{00000000-0005-0000-0000-0000DF1A0000}"/>
    <cellStyle name="Standard 3 28 2" xfId="6881" xr:uid="{00000000-0005-0000-0000-0000E01A0000}"/>
    <cellStyle name="Standard 3 28 2 2" xfId="6882" xr:uid="{00000000-0005-0000-0000-0000E11A0000}"/>
    <cellStyle name="Standard 3 28 3" xfId="6883" xr:uid="{00000000-0005-0000-0000-0000E21A0000}"/>
    <cellStyle name="Standard 3 29" xfId="6884" xr:uid="{00000000-0005-0000-0000-0000E31A0000}"/>
    <cellStyle name="Standard 3 29 2" xfId="6885" xr:uid="{00000000-0005-0000-0000-0000E41A0000}"/>
    <cellStyle name="Standard 3 29 2 2" xfId="6886" xr:uid="{00000000-0005-0000-0000-0000E51A0000}"/>
    <cellStyle name="Standard 3 29 3" xfId="6887" xr:uid="{00000000-0005-0000-0000-0000E61A0000}"/>
    <cellStyle name="Standard 3 3" xfId="6888" xr:uid="{00000000-0005-0000-0000-0000E71A0000}"/>
    <cellStyle name="Standard 3 3 2" xfId="6889" xr:uid="{00000000-0005-0000-0000-0000E81A0000}"/>
    <cellStyle name="Standard 3 3 2 2" xfId="6890" xr:uid="{00000000-0005-0000-0000-0000E91A0000}"/>
    <cellStyle name="Standard 3 3 3" xfId="6891" xr:uid="{00000000-0005-0000-0000-0000EA1A0000}"/>
    <cellStyle name="Standard 3 3 4" xfId="6892" xr:uid="{00000000-0005-0000-0000-0000EB1A0000}"/>
    <cellStyle name="Standard 3 30" xfId="6893" xr:uid="{00000000-0005-0000-0000-0000EC1A0000}"/>
    <cellStyle name="Standard 3 30 2" xfId="6894" xr:uid="{00000000-0005-0000-0000-0000ED1A0000}"/>
    <cellStyle name="Standard 3 30 2 2" xfId="6895" xr:uid="{00000000-0005-0000-0000-0000EE1A0000}"/>
    <cellStyle name="Standard 3 30 3" xfId="6896" xr:uid="{00000000-0005-0000-0000-0000EF1A0000}"/>
    <cellStyle name="Standard 3 31" xfId="6897" xr:uid="{00000000-0005-0000-0000-0000F01A0000}"/>
    <cellStyle name="Standard 3 31 2" xfId="6898" xr:uid="{00000000-0005-0000-0000-0000F11A0000}"/>
    <cellStyle name="Standard 3 32" xfId="6899" xr:uid="{00000000-0005-0000-0000-0000F21A0000}"/>
    <cellStyle name="Standard 3 32 2" xfId="6900" xr:uid="{00000000-0005-0000-0000-0000F31A0000}"/>
    <cellStyle name="Standard 3 33" xfId="6901" xr:uid="{00000000-0005-0000-0000-0000F41A0000}"/>
    <cellStyle name="Standard 3 33 2" xfId="6902" xr:uid="{00000000-0005-0000-0000-0000F51A0000}"/>
    <cellStyle name="Standard 3 34" xfId="6903" xr:uid="{00000000-0005-0000-0000-0000F61A0000}"/>
    <cellStyle name="Standard 3 34 2" xfId="6904" xr:uid="{00000000-0005-0000-0000-0000F71A0000}"/>
    <cellStyle name="Standard 3 35" xfId="6905" xr:uid="{00000000-0005-0000-0000-0000F81A0000}"/>
    <cellStyle name="Standard 3 35 2" xfId="6906" xr:uid="{00000000-0005-0000-0000-0000F91A0000}"/>
    <cellStyle name="Standard 3 36" xfId="6907" xr:uid="{00000000-0005-0000-0000-0000FA1A0000}"/>
    <cellStyle name="Standard 3 36 2" xfId="6908" xr:uid="{00000000-0005-0000-0000-0000FB1A0000}"/>
    <cellStyle name="Standard 3 37" xfId="6909" xr:uid="{00000000-0005-0000-0000-0000FC1A0000}"/>
    <cellStyle name="Standard 3 37 2" xfId="6910" xr:uid="{00000000-0005-0000-0000-0000FD1A0000}"/>
    <cellStyle name="Standard 3 38" xfId="6911" xr:uid="{00000000-0005-0000-0000-0000FE1A0000}"/>
    <cellStyle name="Standard 3 38 2" xfId="6912" xr:uid="{00000000-0005-0000-0000-0000FF1A0000}"/>
    <cellStyle name="Standard 3 39" xfId="6913" xr:uid="{00000000-0005-0000-0000-0000001B0000}"/>
    <cellStyle name="Standard 3 39 2" xfId="6914" xr:uid="{00000000-0005-0000-0000-0000011B0000}"/>
    <cellStyle name="Standard 3 4" xfId="6915" xr:uid="{00000000-0005-0000-0000-0000021B0000}"/>
    <cellStyle name="Standard 3 4 2" xfId="6916" xr:uid="{00000000-0005-0000-0000-0000031B0000}"/>
    <cellStyle name="Standard 3 4 2 2" xfId="6917" xr:uid="{00000000-0005-0000-0000-0000041B0000}"/>
    <cellStyle name="Standard 3 4 3" xfId="6918" xr:uid="{00000000-0005-0000-0000-0000051B0000}"/>
    <cellStyle name="Standard 3 40" xfId="6919" xr:uid="{00000000-0005-0000-0000-0000061B0000}"/>
    <cellStyle name="Standard 3 40 2" xfId="6920" xr:uid="{00000000-0005-0000-0000-0000071B0000}"/>
    <cellStyle name="Standard 3 41" xfId="6921" xr:uid="{00000000-0005-0000-0000-0000081B0000}"/>
    <cellStyle name="Standard 3 41 2" xfId="6922" xr:uid="{00000000-0005-0000-0000-0000091B0000}"/>
    <cellStyle name="Standard 3 42" xfId="6923" xr:uid="{00000000-0005-0000-0000-00000A1B0000}"/>
    <cellStyle name="Standard 3 42 2" xfId="6924" xr:uid="{00000000-0005-0000-0000-00000B1B0000}"/>
    <cellStyle name="Standard 3 43" xfId="6925" xr:uid="{00000000-0005-0000-0000-00000C1B0000}"/>
    <cellStyle name="Standard 3 43 2" xfId="6926" xr:uid="{00000000-0005-0000-0000-00000D1B0000}"/>
    <cellStyle name="Standard 3 44" xfId="6927" xr:uid="{00000000-0005-0000-0000-00000E1B0000}"/>
    <cellStyle name="Standard 3 44 2" xfId="6928" xr:uid="{00000000-0005-0000-0000-00000F1B0000}"/>
    <cellStyle name="Standard 3 45" xfId="6929" xr:uid="{00000000-0005-0000-0000-0000101B0000}"/>
    <cellStyle name="Standard 3 45 2" xfId="6930" xr:uid="{00000000-0005-0000-0000-0000111B0000}"/>
    <cellStyle name="Standard 3 46" xfId="6931" xr:uid="{00000000-0005-0000-0000-0000121B0000}"/>
    <cellStyle name="Standard 3 46 2" xfId="6932" xr:uid="{00000000-0005-0000-0000-0000131B0000}"/>
    <cellStyle name="Standard 3 47" xfId="6933" xr:uid="{00000000-0005-0000-0000-0000141B0000}"/>
    <cellStyle name="Standard 3 47 2" xfId="6934" xr:uid="{00000000-0005-0000-0000-0000151B0000}"/>
    <cellStyle name="Standard 3 48" xfId="6935" xr:uid="{00000000-0005-0000-0000-0000161B0000}"/>
    <cellStyle name="Standard 3 48 2" xfId="6936" xr:uid="{00000000-0005-0000-0000-0000171B0000}"/>
    <cellStyle name="Standard 3 49" xfId="6937" xr:uid="{00000000-0005-0000-0000-0000181B0000}"/>
    <cellStyle name="Standard 3 49 2" xfId="6938" xr:uid="{00000000-0005-0000-0000-0000191B0000}"/>
    <cellStyle name="Standard 3 5" xfId="6939" xr:uid="{00000000-0005-0000-0000-00001A1B0000}"/>
    <cellStyle name="Standard 3 5 2" xfId="6940" xr:uid="{00000000-0005-0000-0000-00001B1B0000}"/>
    <cellStyle name="Standard 3 5 2 2" xfId="6941" xr:uid="{00000000-0005-0000-0000-00001C1B0000}"/>
    <cellStyle name="Standard 3 5 3" xfId="6942" xr:uid="{00000000-0005-0000-0000-00001D1B0000}"/>
    <cellStyle name="Standard 3 50" xfId="6943" xr:uid="{00000000-0005-0000-0000-00001E1B0000}"/>
    <cellStyle name="Standard 3 50 2" xfId="6944" xr:uid="{00000000-0005-0000-0000-00001F1B0000}"/>
    <cellStyle name="Standard 3 51" xfId="6945" xr:uid="{00000000-0005-0000-0000-0000201B0000}"/>
    <cellStyle name="Standard 3 51 2" xfId="6946" xr:uid="{00000000-0005-0000-0000-0000211B0000}"/>
    <cellStyle name="Standard 3 52" xfId="6947" xr:uid="{00000000-0005-0000-0000-0000221B0000}"/>
    <cellStyle name="Standard 3 52 2" xfId="6948" xr:uid="{00000000-0005-0000-0000-0000231B0000}"/>
    <cellStyle name="Standard 3 53" xfId="6949" xr:uid="{00000000-0005-0000-0000-0000241B0000}"/>
    <cellStyle name="Standard 3 53 2" xfId="6950" xr:uid="{00000000-0005-0000-0000-0000251B0000}"/>
    <cellStyle name="Standard 3 54" xfId="6951" xr:uid="{00000000-0005-0000-0000-0000261B0000}"/>
    <cellStyle name="Standard 3 54 2" xfId="6952" xr:uid="{00000000-0005-0000-0000-0000271B0000}"/>
    <cellStyle name="Standard 3 55" xfId="6953" xr:uid="{00000000-0005-0000-0000-0000281B0000}"/>
    <cellStyle name="Standard 3 55 2" xfId="6954" xr:uid="{00000000-0005-0000-0000-0000291B0000}"/>
    <cellStyle name="Standard 3 56" xfId="6955" xr:uid="{00000000-0005-0000-0000-00002A1B0000}"/>
    <cellStyle name="Standard 3 56 2" xfId="6956" xr:uid="{00000000-0005-0000-0000-00002B1B0000}"/>
    <cellStyle name="Standard 3 57" xfId="6957" xr:uid="{00000000-0005-0000-0000-00002C1B0000}"/>
    <cellStyle name="Standard 3 57 2" xfId="6958" xr:uid="{00000000-0005-0000-0000-00002D1B0000}"/>
    <cellStyle name="Standard 3 58" xfId="6959" xr:uid="{00000000-0005-0000-0000-00002E1B0000}"/>
    <cellStyle name="Standard 3 58 2" xfId="6960" xr:uid="{00000000-0005-0000-0000-00002F1B0000}"/>
    <cellStyle name="Standard 3 59" xfId="6961" xr:uid="{00000000-0005-0000-0000-0000301B0000}"/>
    <cellStyle name="Standard 3 59 2" xfId="6962" xr:uid="{00000000-0005-0000-0000-0000311B0000}"/>
    <cellStyle name="Standard 3 6" xfId="6963" xr:uid="{00000000-0005-0000-0000-0000321B0000}"/>
    <cellStyle name="Standard 3 6 2" xfId="6964" xr:uid="{00000000-0005-0000-0000-0000331B0000}"/>
    <cellStyle name="Standard 3 6 2 2" xfId="6965" xr:uid="{00000000-0005-0000-0000-0000341B0000}"/>
    <cellStyle name="Standard 3 6 3" xfId="6966" xr:uid="{00000000-0005-0000-0000-0000351B0000}"/>
    <cellStyle name="Standard 3 60" xfId="6967" xr:uid="{00000000-0005-0000-0000-0000361B0000}"/>
    <cellStyle name="Standard 3 60 2" xfId="6968" xr:uid="{00000000-0005-0000-0000-0000371B0000}"/>
    <cellStyle name="Standard 3 61" xfId="6969" xr:uid="{00000000-0005-0000-0000-0000381B0000}"/>
    <cellStyle name="Standard 3 61 2" xfId="6970" xr:uid="{00000000-0005-0000-0000-0000391B0000}"/>
    <cellStyle name="Standard 3 62" xfId="6971" xr:uid="{00000000-0005-0000-0000-00003A1B0000}"/>
    <cellStyle name="Standard 3 62 2" xfId="6972" xr:uid="{00000000-0005-0000-0000-00003B1B0000}"/>
    <cellStyle name="Standard 3 63" xfId="6973" xr:uid="{00000000-0005-0000-0000-00003C1B0000}"/>
    <cellStyle name="Standard 3 63 2" xfId="6974" xr:uid="{00000000-0005-0000-0000-00003D1B0000}"/>
    <cellStyle name="Standard 3 64" xfId="6975" xr:uid="{00000000-0005-0000-0000-00003E1B0000}"/>
    <cellStyle name="Standard 3 64 2" xfId="6976" xr:uid="{00000000-0005-0000-0000-00003F1B0000}"/>
    <cellStyle name="Standard 3 65" xfId="6977" xr:uid="{00000000-0005-0000-0000-0000401B0000}"/>
    <cellStyle name="Standard 3 65 2" xfId="6978" xr:uid="{00000000-0005-0000-0000-0000411B0000}"/>
    <cellStyle name="Standard 3 66" xfId="6979" xr:uid="{00000000-0005-0000-0000-0000421B0000}"/>
    <cellStyle name="Standard 3 66 2" xfId="6980" xr:uid="{00000000-0005-0000-0000-0000431B0000}"/>
    <cellStyle name="Standard 3 67" xfId="6981" xr:uid="{00000000-0005-0000-0000-0000441B0000}"/>
    <cellStyle name="Standard 3 67 2" xfId="6982" xr:uid="{00000000-0005-0000-0000-0000451B0000}"/>
    <cellStyle name="Standard 3 68" xfId="6983" xr:uid="{00000000-0005-0000-0000-0000461B0000}"/>
    <cellStyle name="Standard 3 68 2" xfId="6984" xr:uid="{00000000-0005-0000-0000-0000471B0000}"/>
    <cellStyle name="Standard 3 69" xfId="6985" xr:uid="{00000000-0005-0000-0000-0000481B0000}"/>
    <cellStyle name="Standard 3 7" xfId="6986" xr:uid="{00000000-0005-0000-0000-0000491B0000}"/>
    <cellStyle name="Standard 3 7 2" xfId="6987" xr:uid="{00000000-0005-0000-0000-00004A1B0000}"/>
    <cellStyle name="Standard 3 7 2 2" xfId="6988" xr:uid="{00000000-0005-0000-0000-00004B1B0000}"/>
    <cellStyle name="Standard 3 7 3" xfId="6989" xr:uid="{00000000-0005-0000-0000-00004C1B0000}"/>
    <cellStyle name="Standard 3 7_Daten_hier_ändern" xfId="6990" xr:uid="{00000000-0005-0000-0000-00004D1B0000}"/>
    <cellStyle name="Standard 3 70" xfId="6991" xr:uid="{00000000-0005-0000-0000-00004E1B0000}"/>
    <cellStyle name="Standard 3 71" xfId="6992" xr:uid="{00000000-0005-0000-0000-00004F1B0000}"/>
    <cellStyle name="Standard 3 72" xfId="6993" xr:uid="{00000000-0005-0000-0000-0000501B0000}"/>
    <cellStyle name="Standard 3 8" xfId="6994" xr:uid="{00000000-0005-0000-0000-0000511B0000}"/>
    <cellStyle name="Standard 3 8 2" xfId="6995" xr:uid="{00000000-0005-0000-0000-0000521B0000}"/>
    <cellStyle name="Standard 3 8 2 2" xfId="6996" xr:uid="{00000000-0005-0000-0000-0000531B0000}"/>
    <cellStyle name="Standard 3 8 3" xfId="6997" xr:uid="{00000000-0005-0000-0000-0000541B0000}"/>
    <cellStyle name="Standard 3 9" xfId="6998" xr:uid="{00000000-0005-0000-0000-0000551B0000}"/>
    <cellStyle name="Standard 3 9 2" xfId="6999" xr:uid="{00000000-0005-0000-0000-0000561B0000}"/>
    <cellStyle name="Standard 3 9 2 2" xfId="7000" xr:uid="{00000000-0005-0000-0000-0000571B0000}"/>
    <cellStyle name="Standard 3 9 3" xfId="7001" xr:uid="{00000000-0005-0000-0000-0000581B0000}"/>
    <cellStyle name="Standard 3_Daten_hier_ändern" xfId="7002" xr:uid="{00000000-0005-0000-0000-0000591B0000}"/>
    <cellStyle name="Standard 30" xfId="7003" xr:uid="{00000000-0005-0000-0000-00005A1B0000}"/>
    <cellStyle name="Standard 30 2" xfId="7004" xr:uid="{00000000-0005-0000-0000-00005B1B0000}"/>
    <cellStyle name="Standard 30 2 2" xfId="7005" xr:uid="{00000000-0005-0000-0000-00005C1B0000}"/>
    <cellStyle name="Standard 30 3" xfId="7006" xr:uid="{00000000-0005-0000-0000-00005D1B0000}"/>
    <cellStyle name="Standard 31" xfId="7007" xr:uid="{00000000-0005-0000-0000-00005E1B0000}"/>
    <cellStyle name="Standard 31 2" xfId="7008" xr:uid="{00000000-0005-0000-0000-00005F1B0000}"/>
    <cellStyle name="Standard 31 2 2" xfId="7009" xr:uid="{00000000-0005-0000-0000-0000601B0000}"/>
    <cellStyle name="Standard 31 3" xfId="7010" xr:uid="{00000000-0005-0000-0000-0000611B0000}"/>
    <cellStyle name="Standard 32" xfId="7011" xr:uid="{00000000-0005-0000-0000-0000621B0000}"/>
    <cellStyle name="Standard 32 2" xfId="7012" xr:uid="{00000000-0005-0000-0000-0000631B0000}"/>
    <cellStyle name="Standard 32 2 2" xfId="7013" xr:uid="{00000000-0005-0000-0000-0000641B0000}"/>
    <cellStyle name="Standard 32 3" xfId="7014" xr:uid="{00000000-0005-0000-0000-0000651B0000}"/>
    <cellStyle name="Standard 33" xfId="7015" xr:uid="{00000000-0005-0000-0000-0000661B0000}"/>
    <cellStyle name="Standard 33 2" xfId="7016" xr:uid="{00000000-0005-0000-0000-0000671B0000}"/>
    <cellStyle name="Standard 33 2 2" xfId="7017" xr:uid="{00000000-0005-0000-0000-0000681B0000}"/>
    <cellStyle name="Standard 33 3" xfId="7018" xr:uid="{00000000-0005-0000-0000-0000691B0000}"/>
    <cellStyle name="Standard 34" xfId="7019" xr:uid="{00000000-0005-0000-0000-00006A1B0000}"/>
    <cellStyle name="Standard 34 2" xfId="7020" xr:uid="{00000000-0005-0000-0000-00006B1B0000}"/>
    <cellStyle name="Standard 34 2 2" xfId="7021" xr:uid="{00000000-0005-0000-0000-00006C1B0000}"/>
    <cellStyle name="Standard 34 3" xfId="7022" xr:uid="{00000000-0005-0000-0000-00006D1B0000}"/>
    <cellStyle name="Standard 35" xfId="7023" xr:uid="{00000000-0005-0000-0000-00006E1B0000}"/>
    <cellStyle name="Standard 35 2" xfId="7024" xr:uid="{00000000-0005-0000-0000-00006F1B0000}"/>
    <cellStyle name="Standard 35 2 2" xfId="7025" xr:uid="{00000000-0005-0000-0000-0000701B0000}"/>
    <cellStyle name="Standard 35 3" xfId="7026" xr:uid="{00000000-0005-0000-0000-0000711B0000}"/>
    <cellStyle name="Standard 36" xfId="7027" xr:uid="{00000000-0005-0000-0000-0000721B0000}"/>
    <cellStyle name="Standard 36 2" xfId="7028" xr:uid="{00000000-0005-0000-0000-0000731B0000}"/>
    <cellStyle name="Standard 36 2 2" xfId="7029" xr:uid="{00000000-0005-0000-0000-0000741B0000}"/>
    <cellStyle name="Standard 36 3" xfId="7030" xr:uid="{00000000-0005-0000-0000-0000751B0000}"/>
    <cellStyle name="Standard 37" xfId="7031" xr:uid="{00000000-0005-0000-0000-0000761B0000}"/>
    <cellStyle name="Standard 37 2" xfId="7032" xr:uid="{00000000-0005-0000-0000-0000771B0000}"/>
    <cellStyle name="Standard 37 2 2" xfId="7033" xr:uid="{00000000-0005-0000-0000-0000781B0000}"/>
    <cellStyle name="Standard 37 3" xfId="7034" xr:uid="{00000000-0005-0000-0000-0000791B0000}"/>
    <cellStyle name="Standard 38" xfId="7035" xr:uid="{00000000-0005-0000-0000-00007A1B0000}"/>
    <cellStyle name="Standard 38 2" xfId="7036" xr:uid="{00000000-0005-0000-0000-00007B1B0000}"/>
    <cellStyle name="Standard 38 2 2" xfId="7037" xr:uid="{00000000-0005-0000-0000-00007C1B0000}"/>
    <cellStyle name="Standard 38 3" xfId="7038" xr:uid="{00000000-0005-0000-0000-00007D1B0000}"/>
    <cellStyle name="Standard 39" xfId="7039" xr:uid="{00000000-0005-0000-0000-00007E1B0000}"/>
    <cellStyle name="Standard 39 2" xfId="7040" xr:uid="{00000000-0005-0000-0000-00007F1B0000}"/>
    <cellStyle name="Standard 39 2 2" xfId="7041" xr:uid="{00000000-0005-0000-0000-0000801B0000}"/>
    <cellStyle name="Standard 39 3" xfId="7042" xr:uid="{00000000-0005-0000-0000-0000811B0000}"/>
    <cellStyle name="Standard 4" xfId="7043" xr:uid="{00000000-0005-0000-0000-0000821B0000}"/>
    <cellStyle name="Standard 4 2" xfId="7044" xr:uid="{00000000-0005-0000-0000-0000831B0000}"/>
    <cellStyle name="Standard 4 2 2" xfId="7045" xr:uid="{00000000-0005-0000-0000-0000841B0000}"/>
    <cellStyle name="Standard 4 2 2 2" xfId="7046" xr:uid="{00000000-0005-0000-0000-0000851B0000}"/>
    <cellStyle name="Standard 4 2 2 3" xfId="7047" xr:uid="{00000000-0005-0000-0000-0000861B0000}"/>
    <cellStyle name="Standard 4 2 3" xfId="7048" xr:uid="{00000000-0005-0000-0000-0000871B0000}"/>
    <cellStyle name="Standard 4 2 4" xfId="7049" xr:uid="{00000000-0005-0000-0000-0000881B0000}"/>
    <cellStyle name="Standard 4 3" xfId="7050" xr:uid="{00000000-0005-0000-0000-0000891B0000}"/>
    <cellStyle name="Standard 4 3 2" xfId="7051" xr:uid="{00000000-0005-0000-0000-00008A1B0000}"/>
    <cellStyle name="Standard 4 3 3" xfId="7052" xr:uid="{00000000-0005-0000-0000-00008B1B0000}"/>
    <cellStyle name="Standard 4 4" xfId="7053" xr:uid="{00000000-0005-0000-0000-00008C1B0000}"/>
    <cellStyle name="Standard 4 5" xfId="7054" xr:uid="{00000000-0005-0000-0000-00008D1B0000}"/>
    <cellStyle name="Standard 4_Routes" xfId="7055" xr:uid="{00000000-0005-0000-0000-00008E1B0000}"/>
    <cellStyle name="Standard 40" xfId="7056" xr:uid="{00000000-0005-0000-0000-00008F1B0000}"/>
    <cellStyle name="Standard 40 2" xfId="7057" xr:uid="{00000000-0005-0000-0000-0000901B0000}"/>
    <cellStyle name="Standard 40 2 2" xfId="7058" xr:uid="{00000000-0005-0000-0000-0000911B0000}"/>
    <cellStyle name="Standard 40 3" xfId="7059" xr:uid="{00000000-0005-0000-0000-0000921B0000}"/>
    <cellStyle name="Standard 41" xfId="7060" xr:uid="{00000000-0005-0000-0000-0000931B0000}"/>
    <cellStyle name="Standard 41 2" xfId="7061" xr:uid="{00000000-0005-0000-0000-0000941B0000}"/>
    <cellStyle name="Standard 41 2 2" xfId="7062" xr:uid="{00000000-0005-0000-0000-0000951B0000}"/>
    <cellStyle name="Standard 41 3" xfId="7063" xr:uid="{00000000-0005-0000-0000-0000961B0000}"/>
    <cellStyle name="Standard 5" xfId="7064" xr:uid="{00000000-0005-0000-0000-0000971B0000}"/>
    <cellStyle name="Standard 5 2" xfId="7065" xr:uid="{00000000-0005-0000-0000-0000981B0000}"/>
    <cellStyle name="Standard 5 2 2" xfId="7066" xr:uid="{00000000-0005-0000-0000-0000991B0000}"/>
    <cellStyle name="Standard 5 2 3" xfId="7067" xr:uid="{00000000-0005-0000-0000-00009A1B0000}"/>
    <cellStyle name="Standard 5 3" xfId="7068" xr:uid="{00000000-0005-0000-0000-00009B1B0000}"/>
    <cellStyle name="Standard 5 4" xfId="7069" xr:uid="{00000000-0005-0000-0000-00009C1B0000}"/>
    <cellStyle name="Standard 52" xfId="7070" xr:uid="{00000000-0005-0000-0000-00009D1B0000}"/>
    <cellStyle name="Standard 52 2" xfId="7071" xr:uid="{00000000-0005-0000-0000-00009E1B0000}"/>
    <cellStyle name="Standard 52 2 2" xfId="7072" xr:uid="{00000000-0005-0000-0000-00009F1B0000}"/>
    <cellStyle name="Standard 52 2 2 2" xfId="7073" xr:uid="{00000000-0005-0000-0000-0000A01B0000}"/>
    <cellStyle name="Standard 52 2 3" xfId="7074" xr:uid="{00000000-0005-0000-0000-0000A11B0000}"/>
    <cellStyle name="Standard 52 3" xfId="7075" xr:uid="{00000000-0005-0000-0000-0000A21B0000}"/>
    <cellStyle name="Standard 52 3 2" xfId="7076" xr:uid="{00000000-0005-0000-0000-0000A31B0000}"/>
    <cellStyle name="Standard 52 4" xfId="7077" xr:uid="{00000000-0005-0000-0000-0000A41B0000}"/>
    <cellStyle name="Standard 53" xfId="7078" xr:uid="{00000000-0005-0000-0000-0000A51B0000}"/>
    <cellStyle name="Standard 53 2" xfId="7079" xr:uid="{00000000-0005-0000-0000-0000A61B0000}"/>
    <cellStyle name="Standard 53 2 2" xfId="7080" xr:uid="{00000000-0005-0000-0000-0000A71B0000}"/>
    <cellStyle name="Standard 53 2 2 2" xfId="7081" xr:uid="{00000000-0005-0000-0000-0000A81B0000}"/>
    <cellStyle name="Standard 53 2 3" xfId="7082" xr:uid="{00000000-0005-0000-0000-0000A91B0000}"/>
    <cellStyle name="Standard 53 3" xfId="7083" xr:uid="{00000000-0005-0000-0000-0000AA1B0000}"/>
    <cellStyle name="Standard 53 3 2" xfId="7084" xr:uid="{00000000-0005-0000-0000-0000AB1B0000}"/>
    <cellStyle name="Standard 53 4" xfId="7085" xr:uid="{00000000-0005-0000-0000-0000AC1B0000}"/>
    <cellStyle name="Standard 54" xfId="7086" xr:uid="{00000000-0005-0000-0000-0000AD1B0000}"/>
    <cellStyle name="Standard 54 2" xfId="7087" xr:uid="{00000000-0005-0000-0000-0000AE1B0000}"/>
    <cellStyle name="Standard 54 2 2" xfId="7088" xr:uid="{00000000-0005-0000-0000-0000AF1B0000}"/>
    <cellStyle name="Standard 54 2 2 2" xfId="7089" xr:uid="{00000000-0005-0000-0000-0000B01B0000}"/>
    <cellStyle name="Standard 54 2 3" xfId="7090" xr:uid="{00000000-0005-0000-0000-0000B11B0000}"/>
    <cellStyle name="Standard 54 3" xfId="7091" xr:uid="{00000000-0005-0000-0000-0000B21B0000}"/>
    <cellStyle name="Standard 54 3 2" xfId="7092" xr:uid="{00000000-0005-0000-0000-0000B31B0000}"/>
    <cellStyle name="Standard 54 4" xfId="7093" xr:uid="{00000000-0005-0000-0000-0000B41B0000}"/>
    <cellStyle name="Standard 55" xfId="7094" xr:uid="{00000000-0005-0000-0000-0000B51B0000}"/>
    <cellStyle name="Standard 55 2" xfId="7095" xr:uid="{00000000-0005-0000-0000-0000B61B0000}"/>
    <cellStyle name="Standard 55 2 2" xfId="7096" xr:uid="{00000000-0005-0000-0000-0000B71B0000}"/>
    <cellStyle name="Standard 55 2 2 2" xfId="7097" xr:uid="{00000000-0005-0000-0000-0000B81B0000}"/>
    <cellStyle name="Standard 55 2 3" xfId="7098" xr:uid="{00000000-0005-0000-0000-0000B91B0000}"/>
    <cellStyle name="Standard 55 3" xfId="7099" xr:uid="{00000000-0005-0000-0000-0000BA1B0000}"/>
    <cellStyle name="Standard 55 3 2" xfId="7100" xr:uid="{00000000-0005-0000-0000-0000BB1B0000}"/>
    <cellStyle name="Standard 55 4" xfId="7101" xr:uid="{00000000-0005-0000-0000-0000BC1B0000}"/>
    <cellStyle name="Standard 56" xfId="7102" xr:uid="{00000000-0005-0000-0000-0000BD1B0000}"/>
    <cellStyle name="Standard 56 2" xfId="7103" xr:uid="{00000000-0005-0000-0000-0000BE1B0000}"/>
    <cellStyle name="Standard 56 2 2" xfId="7104" xr:uid="{00000000-0005-0000-0000-0000BF1B0000}"/>
    <cellStyle name="Standard 56 2 2 2" xfId="7105" xr:uid="{00000000-0005-0000-0000-0000C01B0000}"/>
    <cellStyle name="Standard 56 2 3" xfId="7106" xr:uid="{00000000-0005-0000-0000-0000C11B0000}"/>
    <cellStyle name="Standard 56 3" xfId="7107" xr:uid="{00000000-0005-0000-0000-0000C21B0000}"/>
    <cellStyle name="Standard 56 3 2" xfId="7108" xr:uid="{00000000-0005-0000-0000-0000C31B0000}"/>
    <cellStyle name="Standard 56 4" xfId="7109" xr:uid="{00000000-0005-0000-0000-0000C41B0000}"/>
    <cellStyle name="Standard 57" xfId="7110" xr:uid="{00000000-0005-0000-0000-0000C51B0000}"/>
    <cellStyle name="Standard 57 2" xfId="7111" xr:uid="{00000000-0005-0000-0000-0000C61B0000}"/>
    <cellStyle name="Standard 57 2 2" xfId="7112" xr:uid="{00000000-0005-0000-0000-0000C71B0000}"/>
    <cellStyle name="Standard 57 2 2 2" xfId="7113" xr:uid="{00000000-0005-0000-0000-0000C81B0000}"/>
    <cellStyle name="Standard 57 2 3" xfId="7114" xr:uid="{00000000-0005-0000-0000-0000C91B0000}"/>
    <cellStyle name="Standard 57 3" xfId="7115" xr:uid="{00000000-0005-0000-0000-0000CA1B0000}"/>
    <cellStyle name="Standard 57 3 2" xfId="7116" xr:uid="{00000000-0005-0000-0000-0000CB1B0000}"/>
    <cellStyle name="Standard 57 4" xfId="7117" xr:uid="{00000000-0005-0000-0000-0000CC1B0000}"/>
    <cellStyle name="Standard 58 2" xfId="7118" xr:uid="{00000000-0005-0000-0000-0000CD1B0000}"/>
    <cellStyle name="Standard 58 2 2" xfId="7119" xr:uid="{00000000-0005-0000-0000-0000CE1B0000}"/>
    <cellStyle name="Standard 59 2" xfId="7120" xr:uid="{00000000-0005-0000-0000-0000CF1B0000}"/>
    <cellStyle name="Standard 59 2 2" xfId="7121" xr:uid="{00000000-0005-0000-0000-0000D01B0000}"/>
    <cellStyle name="Standard 6" xfId="7122" xr:uid="{00000000-0005-0000-0000-0000D11B0000}"/>
    <cellStyle name="Standard 6 2" xfId="7123" xr:uid="{00000000-0005-0000-0000-0000D21B0000}"/>
    <cellStyle name="Standard 6 2 2" xfId="7124" xr:uid="{00000000-0005-0000-0000-0000D31B0000}"/>
    <cellStyle name="Standard 6 2 2 2" xfId="7125" xr:uid="{00000000-0005-0000-0000-0000D41B0000}"/>
    <cellStyle name="Standard 6 2 3" xfId="7126" xr:uid="{00000000-0005-0000-0000-0000D51B0000}"/>
    <cellStyle name="Standard 6 2 4" xfId="7127" xr:uid="{00000000-0005-0000-0000-0000D61B0000}"/>
    <cellStyle name="Standard 6 3" xfId="7128" xr:uid="{00000000-0005-0000-0000-0000D71B0000}"/>
    <cellStyle name="Standard 6 3 2" xfId="7129" xr:uid="{00000000-0005-0000-0000-0000D81B0000}"/>
    <cellStyle name="Standard 6 3 2 2" xfId="7130" xr:uid="{00000000-0005-0000-0000-0000D91B0000}"/>
    <cellStyle name="Standard 6 3 3" xfId="7131" xr:uid="{00000000-0005-0000-0000-0000DA1B0000}"/>
    <cellStyle name="Standard 6 4" xfId="7132" xr:uid="{00000000-0005-0000-0000-0000DB1B0000}"/>
    <cellStyle name="Standard 6 4 2" xfId="7133" xr:uid="{00000000-0005-0000-0000-0000DC1B0000}"/>
    <cellStyle name="Standard 6 5" xfId="7134" xr:uid="{00000000-0005-0000-0000-0000DD1B0000}"/>
    <cellStyle name="Standard 6 5 2" xfId="7135" xr:uid="{00000000-0005-0000-0000-0000DE1B0000}"/>
    <cellStyle name="Standard 6 6" xfId="7136" xr:uid="{00000000-0005-0000-0000-0000DF1B0000}"/>
    <cellStyle name="Standard 60 2" xfId="7137" xr:uid="{00000000-0005-0000-0000-0000E01B0000}"/>
    <cellStyle name="Standard 60 2 2" xfId="7138" xr:uid="{00000000-0005-0000-0000-0000E11B0000}"/>
    <cellStyle name="Standard 61 2" xfId="7139" xr:uid="{00000000-0005-0000-0000-0000E21B0000}"/>
    <cellStyle name="Standard 61 2 2" xfId="7140" xr:uid="{00000000-0005-0000-0000-0000E31B0000}"/>
    <cellStyle name="Standard 63 2" xfId="7141" xr:uid="{00000000-0005-0000-0000-0000E41B0000}"/>
    <cellStyle name="Standard 63 2 2" xfId="7142" xr:uid="{00000000-0005-0000-0000-0000E51B0000}"/>
    <cellStyle name="Standard 64 2" xfId="7143" xr:uid="{00000000-0005-0000-0000-0000E61B0000}"/>
    <cellStyle name="Standard 64 2 2" xfId="7144" xr:uid="{00000000-0005-0000-0000-0000E71B0000}"/>
    <cellStyle name="Standard 65 2" xfId="7145" xr:uid="{00000000-0005-0000-0000-0000E81B0000}"/>
    <cellStyle name="Standard 65 2 2" xfId="7146" xr:uid="{00000000-0005-0000-0000-0000E91B0000}"/>
    <cellStyle name="Standard 66 2" xfId="7147" xr:uid="{00000000-0005-0000-0000-0000EA1B0000}"/>
    <cellStyle name="Standard 66 2 2" xfId="7148" xr:uid="{00000000-0005-0000-0000-0000EB1B0000}"/>
    <cellStyle name="Standard 67 2" xfId="7149" xr:uid="{00000000-0005-0000-0000-0000EC1B0000}"/>
    <cellStyle name="Standard 67 2 2" xfId="7150" xr:uid="{00000000-0005-0000-0000-0000ED1B0000}"/>
    <cellStyle name="Standard 68 2" xfId="7151" xr:uid="{00000000-0005-0000-0000-0000EE1B0000}"/>
    <cellStyle name="Standard 68 2 2" xfId="7152" xr:uid="{00000000-0005-0000-0000-0000EF1B0000}"/>
    <cellStyle name="Standard 69 2" xfId="7153" xr:uid="{00000000-0005-0000-0000-0000F01B0000}"/>
    <cellStyle name="Standard 69 2 2" xfId="7154" xr:uid="{00000000-0005-0000-0000-0000F11B0000}"/>
    <cellStyle name="Standard 7" xfId="7155" xr:uid="{00000000-0005-0000-0000-0000F21B0000}"/>
    <cellStyle name="Standard 7 2" xfId="7156" xr:uid="{00000000-0005-0000-0000-0000F31B0000}"/>
    <cellStyle name="Standard 7 2 2" xfId="7157" xr:uid="{00000000-0005-0000-0000-0000F41B0000}"/>
    <cellStyle name="Standard 7 2 2 2" xfId="7158" xr:uid="{00000000-0005-0000-0000-0000F51B0000}"/>
    <cellStyle name="Standard 7 2 3" xfId="7159" xr:uid="{00000000-0005-0000-0000-0000F61B0000}"/>
    <cellStyle name="Standard 7 2 4" xfId="7160" xr:uid="{00000000-0005-0000-0000-0000F71B0000}"/>
    <cellStyle name="Standard 7 3" xfId="7161" xr:uid="{00000000-0005-0000-0000-0000F81B0000}"/>
    <cellStyle name="Standard 7 3 2" xfId="7162" xr:uid="{00000000-0005-0000-0000-0000F91B0000}"/>
    <cellStyle name="Standard 7 3 2 2" xfId="7163" xr:uid="{00000000-0005-0000-0000-0000FA1B0000}"/>
    <cellStyle name="Standard 7 3 3" xfId="7164" xr:uid="{00000000-0005-0000-0000-0000FB1B0000}"/>
    <cellStyle name="Standard 7 4" xfId="7165" xr:uid="{00000000-0005-0000-0000-0000FC1B0000}"/>
    <cellStyle name="Standard 7 4 2" xfId="7166" xr:uid="{00000000-0005-0000-0000-0000FD1B0000}"/>
    <cellStyle name="Standard 7 5" xfId="7167" xr:uid="{00000000-0005-0000-0000-0000FE1B0000}"/>
    <cellStyle name="Standard 7 5 2" xfId="7168" xr:uid="{00000000-0005-0000-0000-0000FF1B0000}"/>
    <cellStyle name="Standard 7 6" xfId="7169" xr:uid="{00000000-0005-0000-0000-0000001C0000}"/>
    <cellStyle name="Standard 8" xfId="7170" xr:uid="{00000000-0005-0000-0000-0000011C0000}"/>
    <cellStyle name="Standard 8 2" xfId="7171" xr:uid="{00000000-0005-0000-0000-0000021C0000}"/>
    <cellStyle name="Standard 8 2 2" xfId="7172" xr:uid="{00000000-0005-0000-0000-0000031C0000}"/>
    <cellStyle name="Standard 8 2 2 2" xfId="7173" xr:uid="{00000000-0005-0000-0000-0000041C0000}"/>
    <cellStyle name="Standard 8 2 3" xfId="7174" xr:uid="{00000000-0005-0000-0000-0000051C0000}"/>
    <cellStyle name="Standard 8 2 4" xfId="7175" xr:uid="{00000000-0005-0000-0000-0000061C0000}"/>
    <cellStyle name="Standard 8 3" xfId="7176" xr:uid="{00000000-0005-0000-0000-0000071C0000}"/>
    <cellStyle name="Standard 8 3 2" xfId="7177" xr:uid="{00000000-0005-0000-0000-0000081C0000}"/>
    <cellStyle name="Standard 8 3 2 2" xfId="7178" xr:uid="{00000000-0005-0000-0000-0000091C0000}"/>
    <cellStyle name="Standard 8 3 3" xfId="7179" xr:uid="{00000000-0005-0000-0000-00000A1C0000}"/>
    <cellStyle name="Standard 8 4" xfId="7180" xr:uid="{00000000-0005-0000-0000-00000B1C0000}"/>
    <cellStyle name="Standard 8 4 2" xfId="7181" xr:uid="{00000000-0005-0000-0000-00000C1C0000}"/>
    <cellStyle name="Standard 8 5" xfId="7182" xr:uid="{00000000-0005-0000-0000-00000D1C0000}"/>
    <cellStyle name="Standard 8 6" xfId="7183" xr:uid="{00000000-0005-0000-0000-00000E1C0000}"/>
    <cellStyle name="Standard 82" xfId="7184" xr:uid="{00000000-0005-0000-0000-00000F1C0000}"/>
    <cellStyle name="Standard 82 2" xfId="7185" xr:uid="{00000000-0005-0000-0000-0000101C0000}"/>
    <cellStyle name="Standard 82 2 2" xfId="7186" xr:uid="{00000000-0005-0000-0000-0000111C0000}"/>
    <cellStyle name="Standard 82 2 2 2" xfId="7187" xr:uid="{00000000-0005-0000-0000-0000121C0000}"/>
    <cellStyle name="Standard 82 2 3" xfId="7188" xr:uid="{00000000-0005-0000-0000-0000131C0000}"/>
    <cellStyle name="Standard 82 3" xfId="7189" xr:uid="{00000000-0005-0000-0000-0000141C0000}"/>
    <cellStyle name="Standard 82 3 2" xfId="7190" xr:uid="{00000000-0005-0000-0000-0000151C0000}"/>
    <cellStyle name="Standard 82 4" xfId="7191" xr:uid="{00000000-0005-0000-0000-0000161C0000}"/>
    <cellStyle name="Standard 83" xfId="7192" xr:uid="{00000000-0005-0000-0000-0000171C0000}"/>
    <cellStyle name="Standard 83 2" xfId="7193" xr:uid="{00000000-0005-0000-0000-0000181C0000}"/>
    <cellStyle name="Standard 83 2 2" xfId="7194" xr:uid="{00000000-0005-0000-0000-0000191C0000}"/>
    <cellStyle name="Standard 83 2 2 2" xfId="7195" xr:uid="{00000000-0005-0000-0000-00001A1C0000}"/>
    <cellStyle name="Standard 83 2 3" xfId="7196" xr:uid="{00000000-0005-0000-0000-00001B1C0000}"/>
    <cellStyle name="Standard 83 3" xfId="7197" xr:uid="{00000000-0005-0000-0000-00001C1C0000}"/>
    <cellStyle name="Standard 83 3 2" xfId="7198" xr:uid="{00000000-0005-0000-0000-00001D1C0000}"/>
    <cellStyle name="Standard 83 4" xfId="7199" xr:uid="{00000000-0005-0000-0000-00001E1C0000}"/>
    <cellStyle name="Standard 84" xfId="7200" xr:uid="{00000000-0005-0000-0000-00001F1C0000}"/>
    <cellStyle name="Standard 84 2" xfId="7201" xr:uid="{00000000-0005-0000-0000-0000201C0000}"/>
    <cellStyle name="Standard 84 2 2" xfId="7202" xr:uid="{00000000-0005-0000-0000-0000211C0000}"/>
    <cellStyle name="Standard 84 2 2 2" xfId="7203" xr:uid="{00000000-0005-0000-0000-0000221C0000}"/>
    <cellStyle name="Standard 84 2 3" xfId="7204" xr:uid="{00000000-0005-0000-0000-0000231C0000}"/>
    <cellStyle name="Standard 84 3" xfId="7205" xr:uid="{00000000-0005-0000-0000-0000241C0000}"/>
    <cellStyle name="Standard 84 3 2" xfId="7206" xr:uid="{00000000-0005-0000-0000-0000251C0000}"/>
    <cellStyle name="Standard 84 4" xfId="7207" xr:uid="{00000000-0005-0000-0000-0000261C0000}"/>
    <cellStyle name="Standard 85" xfId="7208" xr:uid="{00000000-0005-0000-0000-0000271C0000}"/>
    <cellStyle name="Standard 85 2" xfId="7209" xr:uid="{00000000-0005-0000-0000-0000281C0000}"/>
    <cellStyle name="Standard 85 2 2" xfId="7210" xr:uid="{00000000-0005-0000-0000-0000291C0000}"/>
    <cellStyle name="Standard 85 2 2 2" xfId="7211" xr:uid="{00000000-0005-0000-0000-00002A1C0000}"/>
    <cellStyle name="Standard 85 2 3" xfId="7212" xr:uid="{00000000-0005-0000-0000-00002B1C0000}"/>
    <cellStyle name="Standard 85 3" xfId="7213" xr:uid="{00000000-0005-0000-0000-00002C1C0000}"/>
    <cellStyle name="Standard 85 3 2" xfId="7214" xr:uid="{00000000-0005-0000-0000-00002D1C0000}"/>
    <cellStyle name="Standard 85 4" xfId="7215" xr:uid="{00000000-0005-0000-0000-00002E1C0000}"/>
    <cellStyle name="Standard 86" xfId="7216" xr:uid="{00000000-0005-0000-0000-00002F1C0000}"/>
    <cellStyle name="Standard 86 2" xfId="7217" xr:uid="{00000000-0005-0000-0000-0000301C0000}"/>
    <cellStyle name="Standard 86 2 2" xfId="7218" xr:uid="{00000000-0005-0000-0000-0000311C0000}"/>
    <cellStyle name="Standard 86 2 2 2" xfId="7219" xr:uid="{00000000-0005-0000-0000-0000321C0000}"/>
    <cellStyle name="Standard 86 2 3" xfId="7220" xr:uid="{00000000-0005-0000-0000-0000331C0000}"/>
    <cellStyle name="Standard 86 3" xfId="7221" xr:uid="{00000000-0005-0000-0000-0000341C0000}"/>
    <cellStyle name="Standard 86 3 2" xfId="7222" xr:uid="{00000000-0005-0000-0000-0000351C0000}"/>
    <cellStyle name="Standard 86 4" xfId="7223" xr:uid="{00000000-0005-0000-0000-0000361C0000}"/>
    <cellStyle name="Standard 87" xfId="7224" xr:uid="{00000000-0005-0000-0000-0000371C0000}"/>
    <cellStyle name="Standard 87 2" xfId="7225" xr:uid="{00000000-0005-0000-0000-0000381C0000}"/>
    <cellStyle name="Standard 87 2 2" xfId="7226" xr:uid="{00000000-0005-0000-0000-0000391C0000}"/>
    <cellStyle name="Standard 87 2 2 2" xfId="7227" xr:uid="{00000000-0005-0000-0000-00003A1C0000}"/>
    <cellStyle name="Standard 87 2 3" xfId="7228" xr:uid="{00000000-0005-0000-0000-00003B1C0000}"/>
    <cellStyle name="Standard 87 3" xfId="7229" xr:uid="{00000000-0005-0000-0000-00003C1C0000}"/>
    <cellStyle name="Standard 87 3 2" xfId="7230" xr:uid="{00000000-0005-0000-0000-00003D1C0000}"/>
    <cellStyle name="Standard 87 4" xfId="7231" xr:uid="{00000000-0005-0000-0000-00003E1C0000}"/>
    <cellStyle name="Standard 88" xfId="7232" xr:uid="{00000000-0005-0000-0000-00003F1C0000}"/>
    <cellStyle name="Standard 88 2" xfId="7233" xr:uid="{00000000-0005-0000-0000-0000401C0000}"/>
    <cellStyle name="Standard 88 2 2" xfId="7234" xr:uid="{00000000-0005-0000-0000-0000411C0000}"/>
    <cellStyle name="Standard 88 2 2 2" xfId="7235" xr:uid="{00000000-0005-0000-0000-0000421C0000}"/>
    <cellStyle name="Standard 88 2 3" xfId="7236" xr:uid="{00000000-0005-0000-0000-0000431C0000}"/>
    <cellStyle name="Standard 88 3" xfId="7237" xr:uid="{00000000-0005-0000-0000-0000441C0000}"/>
    <cellStyle name="Standard 88 3 2" xfId="7238" xr:uid="{00000000-0005-0000-0000-0000451C0000}"/>
    <cellStyle name="Standard 88 4" xfId="7239" xr:uid="{00000000-0005-0000-0000-0000461C0000}"/>
    <cellStyle name="Standard 89" xfId="7240" xr:uid="{00000000-0005-0000-0000-0000471C0000}"/>
    <cellStyle name="Standard 89 2" xfId="7241" xr:uid="{00000000-0005-0000-0000-0000481C0000}"/>
    <cellStyle name="Standard 89 2 2" xfId="7242" xr:uid="{00000000-0005-0000-0000-0000491C0000}"/>
    <cellStyle name="Standard 89 2 2 2" xfId="7243" xr:uid="{00000000-0005-0000-0000-00004A1C0000}"/>
    <cellStyle name="Standard 89 2 3" xfId="7244" xr:uid="{00000000-0005-0000-0000-00004B1C0000}"/>
    <cellStyle name="Standard 89 3" xfId="7245" xr:uid="{00000000-0005-0000-0000-00004C1C0000}"/>
    <cellStyle name="Standard 89 3 2" xfId="7246" xr:uid="{00000000-0005-0000-0000-00004D1C0000}"/>
    <cellStyle name="Standard 89 4" xfId="7247" xr:uid="{00000000-0005-0000-0000-00004E1C0000}"/>
    <cellStyle name="Standard 9" xfId="7248" xr:uid="{00000000-0005-0000-0000-00004F1C0000}"/>
    <cellStyle name="Standard 9 2" xfId="7249" xr:uid="{00000000-0005-0000-0000-0000501C0000}"/>
    <cellStyle name="Standard 9 2 2" xfId="7250" xr:uid="{00000000-0005-0000-0000-0000511C0000}"/>
    <cellStyle name="Standard 9 2 2 2" xfId="7251" xr:uid="{00000000-0005-0000-0000-0000521C0000}"/>
    <cellStyle name="Standard 9 2 3" xfId="7252" xr:uid="{00000000-0005-0000-0000-0000531C0000}"/>
    <cellStyle name="Standard 9 2 4" xfId="7253" xr:uid="{00000000-0005-0000-0000-0000541C0000}"/>
    <cellStyle name="Standard 9 3" xfId="7254" xr:uid="{00000000-0005-0000-0000-0000551C0000}"/>
    <cellStyle name="Standard 9 3 2" xfId="7255" xr:uid="{00000000-0005-0000-0000-0000561C0000}"/>
    <cellStyle name="Standard 9 3 2 2" xfId="7256" xr:uid="{00000000-0005-0000-0000-0000571C0000}"/>
    <cellStyle name="Standard 9 3 3" xfId="7257" xr:uid="{00000000-0005-0000-0000-0000581C0000}"/>
    <cellStyle name="Standard 9 4" xfId="7258" xr:uid="{00000000-0005-0000-0000-0000591C0000}"/>
    <cellStyle name="Standard 9 4 2" xfId="7259" xr:uid="{00000000-0005-0000-0000-00005A1C0000}"/>
    <cellStyle name="Standard 9 5" xfId="7260" xr:uid="{00000000-0005-0000-0000-00005B1C0000}"/>
    <cellStyle name="Standard 90" xfId="7261" xr:uid="{00000000-0005-0000-0000-00005C1C0000}"/>
    <cellStyle name="Standard 90 2" xfId="7262" xr:uid="{00000000-0005-0000-0000-00005D1C0000}"/>
    <cellStyle name="Standard 90 2 2" xfId="7263" xr:uid="{00000000-0005-0000-0000-00005E1C0000}"/>
    <cellStyle name="Standard 90 2 2 2" xfId="7264" xr:uid="{00000000-0005-0000-0000-00005F1C0000}"/>
    <cellStyle name="Standard 90 2 3" xfId="7265" xr:uid="{00000000-0005-0000-0000-0000601C0000}"/>
    <cellStyle name="Standard 90 3" xfId="7266" xr:uid="{00000000-0005-0000-0000-0000611C0000}"/>
    <cellStyle name="Standard 90 3 2" xfId="7267" xr:uid="{00000000-0005-0000-0000-0000621C0000}"/>
    <cellStyle name="Standard 90 4" xfId="7268" xr:uid="{00000000-0005-0000-0000-0000631C0000}"/>
    <cellStyle name="Standard 91" xfId="7269" xr:uid="{00000000-0005-0000-0000-0000641C0000}"/>
    <cellStyle name="Standard 91 2" xfId="7270" xr:uid="{00000000-0005-0000-0000-0000651C0000}"/>
    <cellStyle name="Standard 91 2 2" xfId="7271" xr:uid="{00000000-0005-0000-0000-0000661C0000}"/>
    <cellStyle name="Standard 91 2 2 2" xfId="7272" xr:uid="{00000000-0005-0000-0000-0000671C0000}"/>
    <cellStyle name="Standard 91 2 3" xfId="7273" xr:uid="{00000000-0005-0000-0000-0000681C0000}"/>
    <cellStyle name="Standard 91 3" xfId="7274" xr:uid="{00000000-0005-0000-0000-0000691C0000}"/>
    <cellStyle name="Standard 91 3 2" xfId="7275" xr:uid="{00000000-0005-0000-0000-00006A1C0000}"/>
    <cellStyle name="Standard 91 4" xfId="7276" xr:uid="{00000000-0005-0000-0000-00006B1C0000}"/>
    <cellStyle name="Standard 92" xfId="7277" xr:uid="{00000000-0005-0000-0000-00006C1C0000}"/>
    <cellStyle name="Standard 92 2" xfId="7278" xr:uid="{00000000-0005-0000-0000-00006D1C0000}"/>
    <cellStyle name="Standard 92 2 2" xfId="7279" xr:uid="{00000000-0005-0000-0000-00006E1C0000}"/>
    <cellStyle name="Standard 92 2 2 2" xfId="7280" xr:uid="{00000000-0005-0000-0000-00006F1C0000}"/>
    <cellStyle name="Standard 92 2 3" xfId="7281" xr:uid="{00000000-0005-0000-0000-0000701C0000}"/>
    <cellStyle name="Standard 92 3" xfId="7282" xr:uid="{00000000-0005-0000-0000-0000711C0000}"/>
    <cellStyle name="Standard 92 3 2" xfId="7283" xr:uid="{00000000-0005-0000-0000-0000721C0000}"/>
    <cellStyle name="Standard 92 4" xfId="7284" xr:uid="{00000000-0005-0000-0000-0000731C0000}"/>
    <cellStyle name="Standard 93" xfId="7285" xr:uid="{00000000-0005-0000-0000-0000741C0000}"/>
    <cellStyle name="Standard 93 2" xfId="7286" xr:uid="{00000000-0005-0000-0000-0000751C0000}"/>
    <cellStyle name="Standard 93 2 2" xfId="7287" xr:uid="{00000000-0005-0000-0000-0000761C0000}"/>
    <cellStyle name="Standard 93 2 2 2" xfId="7288" xr:uid="{00000000-0005-0000-0000-0000771C0000}"/>
    <cellStyle name="Standard 93 2 3" xfId="7289" xr:uid="{00000000-0005-0000-0000-0000781C0000}"/>
    <cellStyle name="Standard 93 3" xfId="7290" xr:uid="{00000000-0005-0000-0000-0000791C0000}"/>
    <cellStyle name="Standard 93 3 2" xfId="7291" xr:uid="{00000000-0005-0000-0000-00007A1C0000}"/>
    <cellStyle name="Standard 93 4" xfId="7292" xr:uid="{00000000-0005-0000-0000-00007B1C0000}"/>
    <cellStyle name="Standard 94" xfId="7293" xr:uid="{00000000-0005-0000-0000-00007C1C0000}"/>
    <cellStyle name="Standard 94 2" xfId="7294" xr:uid="{00000000-0005-0000-0000-00007D1C0000}"/>
    <cellStyle name="Standard 94 2 2" xfId="7295" xr:uid="{00000000-0005-0000-0000-00007E1C0000}"/>
    <cellStyle name="Standard 94 2 2 2" xfId="7296" xr:uid="{00000000-0005-0000-0000-00007F1C0000}"/>
    <cellStyle name="Standard 94 2 3" xfId="7297" xr:uid="{00000000-0005-0000-0000-0000801C0000}"/>
    <cellStyle name="Standard 94 3" xfId="7298" xr:uid="{00000000-0005-0000-0000-0000811C0000}"/>
    <cellStyle name="Standard 94 3 2" xfId="7299" xr:uid="{00000000-0005-0000-0000-0000821C0000}"/>
    <cellStyle name="Standard 94 4" xfId="7300" xr:uid="{00000000-0005-0000-0000-0000831C0000}"/>
    <cellStyle name="Standard 95" xfId="7301" xr:uid="{00000000-0005-0000-0000-0000841C0000}"/>
    <cellStyle name="Standard 95 2" xfId="7302" xr:uid="{00000000-0005-0000-0000-0000851C0000}"/>
    <cellStyle name="Standard 95 2 2" xfId="7303" xr:uid="{00000000-0005-0000-0000-0000861C0000}"/>
    <cellStyle name="Standard 95 2 2 2" xfId="7304" xr:uid="{00000000-0005-0000-0000-0000871C0000}"/>
    <cellStyle name="Standard 95 2 3" xfId="7305" xr:uid="{00000000-0005-0000-0000-0000881C0000}"/>
    <cellStyle name="Standard 95 3" xfId="7306" xr:uid="{00000000-0005-0000-0000-0000891C0000}"/>
    <cellStyle name="Standard 95 3 2" xfId="7307" xr:uid="{00000000-0005-0000-0000-00008A1C0000}"/>
    <cellStyle name="Standard 95 4" xfId="7308" xr:uid="{00000000-0005-0000-0000-00008B1C0000}"/>
    <cellStyle name="Standard 96" xfId="7309" xr:uid="{00000000-0005-0000-0000-00008C1C0000}"/>
    <cellStyle name="Standard 96 2" xfId="7310" xr:uid="{00000000-0005-0000-0000-00008D1C0000}"/>
    <cellStyle name="Standard 96 2 2" xfId="7311" xr:uid="{00000000-0005-0000-0000-00008E1C0000}"/>
    <cellStyle name="Standard 96 2 2 2" xfId="7312" xr:uid="{00000000-0005-0000-0000-00008F1C0000}"/>
    <cellStyle name="Standard 96 2 3" xfId="7313" xr:uid="{00000000-0005-0000-0000-0000901C0000}"/>
    <cellStyle name="Standard 96 3" xfId="7314" xr:uid="{00000000-0005-0000-0000-0000911C0000}"/>
    <cellStyle name="Standard 96 3 2" xfId="7315" xr:uid="{00000000-0005-0000-0000-0000921C0000}"/>
    <cellStyle name="Standard 96 4" xfId="7316" xr:uid="{00000000-0005-0000-0000-0000931C0000}"/>
    <cellStyle name="Standard 97" xfId="7317" xr:uid="{00000000-0005-0000-0000-0000941C0000}"/>
    <cellStyle name="Standard 97 2" xfId="7318" xr:uid="{00000000-0005-0000-0000-0000951C0000}"/>
    <cellStyle name="Standard 97 2 2" xfId="7319" xr:uid="{00000000-0005-0000-0000-0000961C0000}"/>
    <cellStyle name="Standard 97 2 2 2" xfId="7320" xr:uid="{00000000-0005-0000-0000-0000971C0000}"/>
    <cellStyle name="Standard 97 2 3" xfId="7321" xr:uid="{00000000-0005-0000-0000-0000981C0000}"/>
    <cellStyle name="Standard 97 3" xfId="7322" xr:uid="{00000000-0005-0000-0000-0000991C0000}"/>
    <cellStyle name="Standard 97 3 2" xfId="7323" xr:uid="{00000000-0005-0000-0000-00009A1C0000}"/>
    <cellStyle name="Standard 97 4" xfId="7324" xr:uid="{00000000-0005-0000-0000-00009B1C0000}"/>
    <cellStyle name="Total 10" xfId="7325" xr:uid="{00000000-0005-0000-0000-00009C1C0000}"/>
    <cellStyle name="Total 10 2" xfId="7326" xr:uid="{00000000-0005-0000-0000-00009D1C0000}"/>
    <cellStyle name="Total 10 2 2" xfId="7327" xr:uid="{00000000-0005-0000-0000-00009E1C0000}"/>
    <cellStyle name="Total 10 3" xfId="7328" xr:uid="{00000000-0005-0000-0000-00009F1C0000}"/>
    <cellStyle name="Total 11" xfId="7329" xr:uid="{00000000-0005-0000-0000-0000A01C0000}"/>
    <cellStyle name="Total 11 2" xfId="7330" xr:uid="{00000000-0005-0000-0000-0000A11C0000}"/>
    <cellStyle name="Total 11 2 2" xfId="7331" xr:uid="{00000000-0005-0000-0000-0000A21C0000}"/>
    <cellStyle name="Total 11 3" xfId="7332" xr:uid="{00000000-0005-0000-0000-0000A31C0000}"/>
    <cellStyle name="Total 12" xfId="7333" xr:uid="{00000000-0005-0000-0000-0000A41C0000}"/>
    <cellStyle name="Total 12 2" xfId="7334" xr:uid="{00000000-0005-0000-0000-0000A51C0000}"/>
    <cellStyle name="Total 12 2 2" xfId="7335" xr:uid="{00000000-0005-0000-0000-0000A61C0000}"/>
    <cellStyle name="Total 12 3" xfId="7336" xr:uid="{00000000-0005-0000-0000-0000A71C0000}"/>
    <cellStyle name="Total 13" xfId="7337" xr:uid="{00000000-0005-0000-0000-0000A81C0000}"/>
    <cellStyle name="Total 13 2" xfId="7338" xr:uid="{00000000-0005-0000-0000-0000A91C0000}"/>
    <cellStyle name="Total 13 2 2" xfId="7339" xr:uid="{00000000-0005-0000-0000-0000AA1C0000}"/>
    <cellStyle name="Total 13 3" xfId="7340" xr:uid="{00000000-0005-0000-0000-0000AB1C0000}"/>
    <cellStyle name="Total 14" xfId="7341" xr:uid="{00000000-0005-0000-0000-0000AC1C0000}"/>
    <cellStyle name="Total 14 2" xfId="7342" xr:uid="{00000000-0005-0000-0000-0000AD1C0000}"/>
    <cellStyle name="Total 15" xfId="7343" xr:uid="{00000000-0005-0000-0000-0000AE1C0000}"/>
    <cellStyle name="Total 2" xfId="7344" xr:uid="{00000000-0005-0000-0000-0000AF1C0000}"/>
    <cellStyle name="Total 2 2" xfId="7345" xr:uid="{00000000-0005-0000-0000-0000B01C0000}"/>
    <cellStyle name="Total 2 2 2" xfId="7346" xr:uid="{00000000-0005-0000-0000-0000B11C0000}"/>
    <cellStyle name="Total 2 3" xfId="7347" xr:uid="{00000000-0005-0000-0000-0000B21C0000}"/>
    <cellStyle name="Total 3" xfId="7348" xr:uid="{00000000-0005-0000-0000-0000B31C0000}"/>
    <cellStyle name="Total 3 2" xfId="7349" xr:uid="{00000000-0005-0000-0000-0000B41C0000}"/>
    <cellStyle name="Total 3 2 2" xfId="7350" xr:uid="{00000000-0005-0000-0000-0000B51C0000}"/>
    <cellStyle name="Total 3 3" xfId="7351" xr:uid="{00000000-0005-0000-0000-0000B61C0000}"/>
    <cellStyle name="Total 4" xfId="7352" xr:uid="{00000000-0005-0000-0000-0000B71C0000}"/>
    <cellStyle name="Total 4 2" xfId="7353" xr:uid="{00000000-0005-0000-0000-0000B81C0000}"/>
    <cellStyle name="Total 4 2 2" xfId="7354" xr:uid="{00000000-0005-0000-0000-0000B91C0000}"/>
    <cellStyle name="Total 4 3" xfId="7355" xr:uid="{00000000-0005-0000-0000-0000BA1C0000}"/>
    <cellStyle name="Total 5" xfId="7356" xr:uid="{00000000-0005-0000-0000-0000BB1C0000}"/>
    <cellStyle name="Total 5 2" xfId="7357" xr:uid="{00000000-0005-0000-0000-0000BC1C0000}"/>
    <cellStyle name="Total 5 2 2" xfId="7358" xr:uid="{00000000-0005-0000-0000-0000BD1C0000}"/>
    <cellStyle name="Total 5 3" xfId="7359" xr:uid="{00000000-0005-0000-0000-0000BE1C0000}"/>
    <cellStyle name="Total 6" xfId="7360" xr:uid="{00000000-0005-0000-0000-0000BF1C0000}"/>
    <cellStyle name="Total 6 2" xfId="7361" xr:uid="{00000000-0005-0000-0000-0000C01C0000}"/>
    <cellStyle name="Total 6 2 2" xfId="7362" xr:uid="{00000000-0005-0000-0000-0000C11C0000}"/>
    <cellStyle name="Total 6 3" xfId="7363" xr:uid="{00000000-0005-0000-0000-0000C21C0000}"/>
    <cellStyle name="Total 7" xfId="7364" xr:uid="{00000000-0005-0000-0000-0000C31C0000}"/>
    <cellStyle name="Total 7 2" xfId="7365" xr:uid="{00000000-0005-0000-0000-0000C41C0000}"/>
    <cellStyle name="Total 7 2 2" xfId="7366" xr:uid="{00000000-0005-0000-0000-0000C51C0000}"/>
    <cellStyle name="Total 7 3" xfId="7367" xr:uid="{00000000-0005-0000-0000-0000C61C0000}"/>
    <cellStyle name="Total 8" xfId="7368" xr:uid="{00000000-0005-0000-0000-0000C71C0000}"/>
    <cellStyle name="Total 8 2" xfId="7369" xr:uid="{00000000-0005-0000-0000-0000C81C0000}"/>
    <cellStyle name="Total 8 2 2" xfId="7370" xr:uid="{00000000-0005-0000-0000-0000C91C0000}"/>
    <cellStyle name="Total 8 3" xfId="7371" xr:uid="{00000000-0005-0000-0000-0000CA1C0000}"/>
    <cellStyle name="Total 9" xfId="7372" xr:uid="{00000000-0005-0000-0000-0000CB1C0000}"/>
    <cellStyle name="Total 9 2" xfId="7373" xr:uid="{00000000-0005-0000-0000-0000CC1C0000}"/>
    <cellStyle name="Total 9 2 2" xfId="7374" xr:uid="{00000000-0005-0000-0000-0000CD1C0000}"/>
    <cellStyle name="Total 9 3" xfId="7375" xr:uid="{00000000-0005-0000-0000-0000CE1C0000}"/>
    <cellStyle name="Überschrift 1 1" xfId="7376" xr:uid="{00000000-0005-0000-0000-0000CF1C0000}"/>
    <cellStyle name="Überschrift 1 1 1" xfId="7377" xr:uid="{00000000-0005-0000-0000-0000D01C0000}"/>
    <cellStyle name="Überschrift 1 1 1 1" xfId="7378" xr:uid="{00000000-0005-0000-0000-0000D11C0000}"/>
    <cellStyle name="Überschrift 1 10" xfId="7379" xr:uid="{00000000-0005-0000-0000-0000D21C0000}"/>
    <cellStyle name="Überschrift 1 10 2" xfId="7380" xr:uid="{00000000-0005-0000-0000-0000D31C0000}"/>
    <cellStyle name="Überschrift 1 10 3" xfId="7381" xr:uid="{00000000-0005-0000-0000-0000D41C0000}"/>
    <cellStyle name="Überschrift 1 10 4" xfId="7382" xr:uid="{00000000-0005-0000-0000-0000D51C0000}"/>
    <cellStyle name="Überschrift 1 10 5" xfId="7383" xr:uid="{00000000-0005-0000-0000-0000D61C0000}"/>
    <cellStyle name="Überschrift 1 11" xfId="7384" xr:uid="{00000000-0005-0000-0000-0000D71C0000}"/>
    <cellStyle name="Überschrift 1 11 2" xfId="7385" xr:uid="{00000000-0005-0000-0000-0000D81C0000}"/>
    <cellStyle name="Überschrift 1 11 3" xfId="7386" xr:uid="{00000000-0005-0000-0000-0000D91C0000}"/>
    <cellStyle name="Überschrift 1 11 4" xfId="7387" xr:uid="{00000000-0005-0000-0000-0000DA1C0000}"/>
    <cellStyle name="Überschrift 1 11 5" xfId="7388" xr:uid="{00000000-0005-0000-0000-0000DB1C0000}"/>
    <cellStyle name="Überschrift 1 12" xfId="7389" xr:uid="{00000000-0005-0000-0000-0000DC1C0000}"/>
    <cellStyle name="Überschrift 1 13" xfId="7390" xr:uid="{00000000-0005-0000-0000-0000DD1C0000}"/>
    <cellStyle name="Überschrift 1 14" xfId="7391" xr:uid="{00000000-0005-0000-0000-0000DE1C0000}"/>
    <cellStyle name="Überschrift 1 15" xfId="7392" xr:uid="{00000000-0005-0000-0000-0000DF1C0000}"/>
    <cellStyle name="Überschrift 1 16" xfId="7393" xr:uid="{00000000-0005-0000-0000-0000E01C0000}"/>
    <cellStyle name="Überschrift 1 2" xfId="7394" xr:uid="{00000000-0005-0000-0000-0000E11C0000}"/>
    <cellStyle name="Überschrift 1 2 10" xfId="7395" xr:uid="{00000000-0005-0000-0000-0000E21C0000}"/>
    <cellStyle name="Überschrift 1 2 11" xfId="7396" xr:uid="{00000000-0005-0000-0000-0000E31C0000}"/>
    <cellStyle name="Überschrift 1 2 12" xfId="7397" xr:uid="{00000000-0005-0000-0000-0000E41C0000}"/>
    <cellStyle name="Überschrift 1 2 13" xfId="7398" xr:uid="{00000000-0005-0000-0000-0000E51C0000}"/>
    <cellStyle name="Überschrift 1 2 14" xfId="7399" xr:uid="{00000000-0005-0000-0000-0000E61C0000}"/>
    <cellStyle name="Überschrift 1 2 15" xfId="7400" xr:uid="{00000000-0005-0000-0000-0000E71C0000}"/>
    <cellStyle name="Überschrift 1 2 16" xfId="7401" xr:uid="{00000000-0005-0000-0000-0000E81C0000}"/>
    <cellStyle name="Überschrift 1 2 17" xfId="7402" xr:uid="{00000000-0005-0000-0000-0000E91C0000}"/>
    <cellStyle name="Überschrift 1 2 18" xfId="7403" xr:uid="{00000000-0005-0000-0000-0000EA1C0000}"/>
    <cellStyle name="Überschrift 1 2 19" xfId="7404" xr:uid="{00000000-0005-0000-0000-0000EB1C0000}"/>
    <cellStyle name="Überschrift 1 2 2" xfId="7405" xr:uid="{00000000-0005-0000-0000-0000EC1C0000}"/>
    <cellStyle name="Überschrift 1 2 20" xfId="7406" xr:uid="{00000000-0005-0000-0000-0000ED1C0000}"/>
    <cellStyle name="Überschrift 1 2 21" xfId="7407" xr:uid="{00000000-0005-0000-0000-0000EE1C0000}"/>
    <cellStyle name="Überschrift 1 2 22" xfId="7408" xr:uid="{00000000-0005-0000-0000-0000EF1C0000}"/>
    <cellStyle name="Überschrift 1 2 23" xfId="7409" xr:uid="{00000000-0005-0000-0000-0000F01C0000}"/>
    <cellStyle name="Überschrift 1 2 24" xfId="7410" xr:uid="{00000000-0005-0000-0000-0000F11C0000}"/>
    <cellStyle name="Überschrift 1 2 25" xfId="7411" xr:uid="{00000000-0005-0000-0000-0000F21C0000}"/>
    <cellStyle name="Überschrift 1 2 26" xfId="7412" xr:uid="{00000000-0005-0000-0000-0000F31C0000}"/>
    <cellStyle name="Überschrift 1 2 27" xfId="7413" xr:uid="{00000000-0005-0000-0000-0000F41C0000}"/>
    <cellStyle name="Überschrift 1 2 28" xfId="7414" xr:uid="{00000000-0005-0000-0000-0000F51C0000}"/>
    <cellStyle name="Überschrift 1 2 29" xfId="7415" xr:uid="{00000000-0005-0000-0000-0000F61C0000}"/>
    <cellStyle name="Überschrift 1 2 3" xfId="7416" xr:uid="{00000000-0005-0000-0000-0000F71C0000}"/>
    <cellStyle name="Überschrift 1 2 30" xfId="7417" xr:uid="{00000000-0005-0000-0000-0000F81C0000}"/>
    <cellStyle name="Überschrift 1 2 31" xfId="7418" xr:uid="{00000000-0005-0000-0000-0000F91C0000}"/>
    <cellStyle name="Überschrift 1 2 32" xfId="7419" xr:uid="{00000000-0005-0000-0000-0000FA1C0000}"/>
    <cellStyle name="Überschrift 1 2 33" xfId="7420" xr:uid="{00000000-0005-0000-0000-0000FB1C0000}"/>
    <cellStyle name="Überschrift 1 2 34" xfId="7421" xr:uid="{00000000-0005-0000-0000-0000FC1C0000}"/>
    <cellStyle name="Überschrift 1 2 35" xfId="7422" xr:uid="{00000000-0005-0000-0000-0000FD1C0000}"/>
    <cellStyle name="Überschrift 1 2 36" xfId="7423" xr:uid="{00000000-0005-0000-0000-0000FE1C0000}"/>
    <cellStyle name="Überschrift 1 2 4" xfId="7424" xr:uid="{00000000-0005-0000-0000-0000FF1C0000}"/>
    <cellStyle name="Überschrift 1 2 5" xfId="7425" xr:uid="{00000000-0005-0000-0000-0000001D0000}"/>
    <cellStyle name="Überschrift 1 2 6" xfId="7426" xr:uid="{00000000-0005-0000-0000-0000011D0000}"/>
    <cellStyle name="Überschrift 1 2 7" xfId="7427" xr:uid="{00000000-0005-0000-0000-0000021D0000}"/>
    <cellStyle name="Überschrift 1 2 8" xfId="7428" xr:uid="{00000000-0005-0000-0000-0000031D0000}"/>
    <cellStyle name="Überschrift 1 2 9" xfId="7429" xr:uid="{00000000-0005-0000-0000-0000041D0000}"/>
    <cellStyle name="Überschrift 1 3" xfId="7430" xr:uid="{00000000-0005-0000-0000-0000051D0000}"/>
    <cellStyle name="Überschrift 1 3 10" xfId="7431" xr:uid="{00000000-0005-0000-0000-0000061D0000}"/>
    <cellStyle name="Überschrift 1 3 11" xfId="7432" xr:uid="{00000000-0005-0000-0000-0000071D0000}"/>
    <cellStyle name="Überschrift 1 3 12" xfId="7433" xr:uid="{00000000-0005-0000-0000-0000081D0000}"/>
    <cellStyle name="Überschrift 1 3 13" xfId="7434" xr:uid="{00000000-0005-0000-0000-0000091D0000}"/>
    <cellStyle name="Überschrift 1 3 14" xfId="7435" xr:uid="{00000000-0005-0000-0000-00000A1D0000}"/>
    <cellStyle name="Überschrift 1 3 15" xfId="7436" xr:uid="{00000000-0005-0000-0000-00000B1D0000}"/>
    <cellStyle name="Überschrift 1 3 16" xfId="7437" xr:uid="{00000000-0005-0000-0000-00000C1D0000}"/>
    <cellStyle name="Überschrift 1 3 17" xfId="7438" xr:uid="{00000000-0005-0000-0000-00000D1D0000}"/>
    <cellStyle name="Überschrift 1 3 18" xfId="7439" xr:uid="{00000000-0005-0000-0000-00000E1D0000}"/>
    <cellStyle name="Überschrift 1 3 19" xfId="7440" xr:uid="{00000000-0005-0000-0000-00000F1D0000}"/>
    <cellStyle name="Überschrift 1 3 2" xfId="7441" xr:uid="{00000000-0005-0000-0000-0000101D0000}"/>
    <cellStyle name="Überschrift 1 3 20" xfId="7442" xr:uid="{00000000-0005-0000-0000-0000111D0000}"/>
    <cellStyle name="Überschrift 1 3 21" xfId="7443" xr:uid="{00000000-0005-0000-0000-0000121D0000}"/>
    <cellStyle name="Überschrift 1 3 22" xfId="7444" xr:uid="{00000000-0005-0000-0000-0000131D0000}"/>
    <cellStyle name="Überschrift 1 3 23" xfId="7445" xr:uid="{00000000-0005-0000-0000-0000141D0000}"/>
    <cellStyle name="Überschrift 1 3 24" xfId="7446" xr:uid="{00000000-0005-0000-0000-0000151D0000}"/>
    <cellStyle name="Überschrift 1 3 25" xfId="7447" xr:uid="{00000000-0005-0000-0000-0000161D0000}"/>
    <cellStyle name="Überschrift 1 3 26" xfId="7448" xr:uid="{00000000-0005-0000-0000-0000171D0000}"/>
    <cellStyle name="Überschrift 1 3 27" xfId="7449" xr:uid="{00000000-0005-0000-0000-0000181D0000}"/>
    <cellStyle name="Überschrift 1 3 28" xfId="7450" xr:uid="{00000000-0005-0000-0000-0000191D0000}"/>
    <cellStyle name="Überschrift 1 3 29" xfId="7451" xr:uid="{00000000-0005-0000-0000-00001A1D0000}"/>
    <cellStyle name="Überschrift 1 3 3" xfId="7452" xr:uid="{00000000-0005-0000-0000-00001B1D0000}"/>
    <cellStyle name="Überschrift 1 3 4" xfId="7453" xr:uid="{00000000-0005-0000-0000-00001C1D0000}"/>
    <cellStyle name="Überschrift 1 3 5" xfId="7454" xr:uid="{00000000-0005-0000-0000-00001D1D0000}"/>
    <cellStyle name="Überschrift 1 3 6" xfId="7455" xr:uid="{00000000-0005-0000-0000-00001E1D0000}"/>
    <cellStyle name="Überschrift 1 3 7" xfId="7456" xr:uid="{00000000-0005-0000-0000-00001F1D0000}"/>
    <cellStyle name="Überschrift 1 3 8" xfId="7457" xr:uid="{00000000-0005-0000-0000-0000201D0000}"/>
    <cellStyle name="Überschrift 1 3 9" xfId="7458" xr:uid="{00000000-0005-0000-0000-0000211D0000}"/>
    <cellStyle name="Überschrift 1 4" xfId="7459" xr:uid="{00000000-0005-0000-0000-0000221D0000}"/>
    <cellStyle name="Überschrift 1 4 10" xfId="7460" xr:uid="{00000000-0005-0000-0000-0000231D0000}"/>
    <cellStyle name="Überschrift 1 4 11" xfId="7461" xr:uid="{00000000-0005-0000-0000-0000241D0000}"/>
    <cellStyle name="Überschrift 1 4 2" xfId="7462" xr:uid="{00000000-0005-0000-0000-0000251D0000}"/>
    <cellStyle name="Überschrift 1 4 3" xfId="7463" xr:uid="{00000000-0005-0000-0000-0000261D0000}"/>
    <cellStyle name="Überschrift 1 4 4" xfId="7464" xr:uid="{00000000-0005-0000-0000-0000271D0000}"/>
    <cellStyle name="Überschrift 1 4 5" xfId="7465" xr:uid="{00000000-0005-0000-0000-0000281D0000}"/>
    <cellStyle name="Überschrift 1 4 6" xfId="7466" xr:uid="{00000000-0005-0000-0000-0000291D0000}"/>
    <cellStyle name="Überschrift 1 4 7" xfId="7467" xr:uid="{00000000-0005-0000-0000-00002A1D0000}"/>
    <cellStyle name="Überschrift 1 4 8" xfId="7468" xr:uid="{00000000-0005-0000-0000-00002B1D0000}"/>
    <cellStyle name="Überschrift 1 4 9" xfId="7469" xr:uid="{00000000-0005-0000-0000-00002C1D0000}"/>
    <cellStyle name="Überschrift 1 5" xfId="7470" xr:uid="{00000000-0005-0000-0000-00002D1D0000}"/>
    <cellStyle name="Überschrift 1 5 2" xfId="7471" xr:uid="{00000000-0005-0000-0000-00002E1D0000}"/>
    <cellStyle name="Überschrift 1 5 3" xfId="7472" xr:uid="{00000000-0005-0000-0000-00002F1D0000}"/>
    <cellStyle name="Überschrift 1 5 4" xfId="7473" xr:uid="{00000000-0005-0000-0000-0000301D0000}"/>
    <cellStyle name="Überschrift 1 5 5" xfId="7474" xr:uid="{00000000-0005-0000-0000-0000311D0000}"/>
    <cellStyle name="Überschrift 1 6" xfId="7475" xr:uid="{00000000-0005-0000-0000-0000321D0000}"/>
    <cellStyle name="Überschrift 1 6 2" xfId="7476" xr:uid="{00000000-0005-0000-0000-0000331D0000}"/>
    <cellStyle name="Überschrift 1 6 3" xfId="7477" xr:uid="{00000000-0005-0000-0000-0000341D0000}"/>
    <cellStyle name="Überschrift 1 6 4" xfId="7478" xr:uid="{00000000-0005-0000-0000-0000351D0000}"/>
    <cellStyle name="Überschrift 1 6 5" xfId="7479" xr:uid="{00000000-0005-0000-0000-0000361D0000}"/>
    <cellStyle name="Überschrift 1 7" xfId="7480" xr:uid="{00000000-0005-0000-0000-0000371D0000}"/>
    <cellStyle name="Überschrift 1 7 2" xfId="7481" xr:uid="{00000000-0005-0000-0000-0000381D0000}"/>
    <cellStyle name="Überschrift 1 7 3" xfId="7482" xr:uid="{00000000-0005-0000-0000-0000391D0000}"/>
    <cellStyle name="Überschrift 1 7 4" xfId="7483" xr:uid="{00000000-0005-0000-0000-00003A1D0000}"/>
    <cellStyle name="Überschrift 1 7 5" xfId="7484" xr:uid="{00000000-0005-0000-0000-00003B1D0000}"/>
    <cellStyle name="Überschrift 1 8" xfId="7485" xr:uid="{00000000-0005-0000-0000-00003C1D0000}"/>
    <cellStyle name="Überschrift 1 8 2" xfId="7486" xr:uid="{00000000-0005-0000-0000-00003D1D0000}"/>
    <cellStyle name="Überschrift 1 8 3" xfId="7487" xr:uid="{00000000-0005-0000-0000-00003E1D0000}"/>
    <cellStyle name="Überschrift 1 8 4" xfId="7488" xr:uid="{00000000-0005-0000-0000-00003F1D0000}"/>
    <cellStyle name="Überschrift 1 8 5" xfId="7489" xr:uid="{00000000-0005-0000-0000-0000401D0000}"/>
    <cellStyle name="Überschrift 1 9" xfId="7490" xr:uid="{00000000-0005-0000-0000-0000411D0000}"/>
    <cellStyle name="Überschrift 1 9 2" xfId="7491" xr:uid="{00000000-0005-0000-0000-0000421D0000}"/>
    <cellStyle name="Überschrift 1 9 3" xfId="7492" xr:uid="{00000000-0005-0000-0000-0000431D0000}"/>
    <cellStyle name="Überschrift 1 9 4" xfId="7493" xr:uid="{00000000-0005-0000-0000-0000441D0000}"/>
    <cellStyle name="Überschrift 1 9 5" xfId="7494" xr:uid="{00000000-0005-0000-0000-0000451D0000}"/>
    <cellStyle name="Überschrift 10" xfId="7495" xr:uid="{00000000-0005-0000-0000-0000461D0000}"/>
    <cellStyle name="Überschrift 10 2" xfId="7496" xr:uid="{00000000-0005-0000-0000-0000471D0000}"/>
    <cellStyle name="Überschrift 10 3" xfId="7497" xr:uid="{00000000-0005-0000-0000-0000481D0000}"/>
    <cellStyle name="Überschrift 10 4" xfId="7498" xr:uid="{00000000-0005-0000-0000-0000491D0000}"/>
    <cellStyle name="Überschrift 10 5" xfId="7499" xr:uid="{00000000-0005-0000-0000-00004A1D0000}"/>
    <cellStyle name="Überschrift 11" xfId="7500" xr:uid="{00000000-0005-0000-0000-00004B1D0000}"/>
    <cellStyle name="Überschrift 11 2" xfId="7501" xr:uid="{00000000-0005-0000-0000-00004C1D0000}"/>
    <cellStyle name="Überschrift 11 3" xfId="7502" xr:uid="{00000000-0005-0000-0000-00004D1D0000}"/>
    <cellStyle name="Überschrift 11 4" xfId="7503" xr:uid="{00000000-0005-0000-0000-00004E1D0000}"/>
    <cellStyle name="Überschrift 11 5" xfId="7504" xr:uid="{00000000-0005-0000-0000-00004F1D0000}"/>
    <cellStyle name="Überschrift 12" xfId="7505" xr:uid="{00000000-0005-0000-0000-0000501D0000}"/>
    <cellStyle name="Überschrift 12 2" xfId="7506" xr:uid="{00000000-0005-0000-0000-0000511D0000}"/>
    <cellStyle name="Überschrift 12 3" xfId="7507" xr:uid="{00000000-0005-0000-0000-0000521D0000}"/>
    <cellStyle name="Überschrift 12 4" xfId="7508" xr:uid="{00000000-0005-0000-0000-0000531D0000}"/>
    <cellStyle name="Überschrift 12 5" xfId="7509" xr:uid="{00000000-0005-0000-0000-0000541D0000}"/>
    <cellStyle name="Überschrift 13" xfId="7510" xr:uid="{00000000-0005-0000-0000-0000551D0000}"/>
    <cellStyle name="Überschrift 13 2" xfId="7511" xr:uid="{00000000-0005-0000-0000-0000561D0000}"/>
    <cellStyle name="Überschrift 13 3" xfId="7512" xr:uid="{00000000-0005-0000-0000-0000571D0000}"/>
    <cellStyle name="Überschrift 13 4" xfId="7513" xr:uid="{00000000-0005-0000-0000-0000581D0000}"/>
    <cellStyle name="Überschrift 13 5" xfId="7514" xr:uid="{00000000-0005-0000-0000-0000591D0000}"/>
    <cellStyle name="Überschrift 14" xfId="7515" xr:uid="{00000000-0005-0000-0000-00005A1D0000}"/>
    <cellStyle name="Überschrift 14 2" xfId="7516" xr:uid="{00000000-0005-0000-0000-00005B1D0000}"/>
    <cellStyle name="Überschrift 14 3" xfId="7517" xr:uid="{00000000-0005-0000-0000-00005C1D0000}"/>
    <cellStyle name="Überschrift 14 4" xfId="7518" xr:uid="{00000000-0005-0000-0000-00005D1D0000}"/>
    <cellStyle name="Überschrift 14 5" xfId="7519" xr:uid="{00000000-0005-0000-0000-00005E1D0000}"/>
    <cellStyle name="Überschrift 15" xfId="7520" xr:uid="{00000000-0005-0000-0000-00005F1D0000}"/>
    <cellStyle name="Überschrift 16" xfId="7521" xr:uid="{00000000-0005-0000-0000-0000601D0000}"/>
    <cellStyle name="Überschrift 17" xfId="7522" xr:uid="{00000000-0005-0000-0000-0000611D0000}"/>
    <cellStyle name="Überschrift 18" xfId="7523" xr:uid="{00000000-0005-0000-0000-0000621D0000}"/>
    <cellStyle name="Überschrift 19" xfId="7524" xr:uid="{00000000-0005-0000-0000-0000631D0000}"/>
    <cellStyle name="Überschrift 2 10" xfId="7525" xr:uid="{00000000-0005-0000-0000-0000641D0000}"/>
    <cellStyle name="Überschrift 2 10 2" xfId="7526" xr:uid="{00000000-0005-0000-0000-0000651D0000}"/>
    <cellStyle name="Überschrift 2 10 3" xfId="7527" xr:uid="{00000000-0005-0000-0000-0000661D0000}"/>
    <cellStyle name="Überschrift 2 10 4" xfId="7528" xr:uid="{00000000-0005-0000-0000-0000671D0000}"/>
    <cellStyle name="Überschrift 2 10 5" xfId="7529" xr:uid="{00000000-0005-0000-0000-0000681D0000}"/>
    <cellStyle name="Überschrift 2 11" xfId="7530" xr:uid="{00000000-0005-0000-0000-0000691D0000}"/>
    <cellStyle name="Überschrift 2 11 2" xfId="7531" xr:uid="{00000000-0005-0000-0000-00006A1D0000}"/>
    <cellStyle name="Überschrift 2 11 3" xfId="7532" xr:uid="{00000000-0005-0000-0000-00006B1D0000}"/>
    <cellStyle name="Überschrift 2 11 4" xfId="7533" xr:uid="{00000000-0005-0000-0000-00006C1D0000}"/>
    <cellStyle name="Überschrift 2 11 5" xfId="7534" xr:uid="{00000000-0005-0000-0000-00006D1D0000}"/>
    <cellStyle name="Überschrift 2 12" xfId="7535" xr:uid="{00000000-0005-0000-0000-00006E1D0000}"/>
    <cellStyle name="Überschrift 2 13" xfId="7536" xr:uid="{00000000-0005-0000-0000-00006F1D0000}"/>
    <cellStyle name="Überschrift 2 14" xfId="7537" xr:uid="{00000000-0005-0000-0000-0000701D0000}"/>
    <cellStyle name="Überschrift 2 15" xfId="7538" xr:uid="{00000000-0005-0000-0000-0000711D0000}"/>
    <cellStyle name="Überschrift 2 16" xfId="7539" xr:uid="{00000000-0005-0000-0000-0000721D0000}"/>
    <cellStyle name="Überschrift 2 2" xfId="7540" xr:uid="{00000000-0005-0000-0000-0000731D0000}"/>
    <cellStyle name="Überschrift 2 2 10" xfId="7541" xr:uid="{00000000-0005-0000-0000-0000741D0000}"/>
    <cellStyle name="Überschrift 2 2 11" xfId="7542" xr:uid="{00000000-0005-0000-0000-0000751D0000}"/>
    <cellStyle name="Überschrift 2 2 12" xfId="7543" xr:uid="{00000000-0005-0000-0000-0000761D0000}"/>
    <cellStyle name="Überschrift 2 2 13" xfId="7544" xr:uid="{00000000-0005-0000-0000-0000771D0000}"/>
    <cellStyle name="Überschrift 2 2 14" xfId="7545" xr:uid="{00000000-0005-0000-0000-0000781D0000}"/>
    <cellStyle name="Überschrift 2 2 15" xfId="7546" xr:uid="{00000000-0005-0000-0000-0000791D0000}"/>
    <cellStyle name="Überschrift 2 2 16" xfId="7547" xr:uid="{00000000-0005-0000-0000-00007A1D0000}"/>
    <cellStyle name="Überschrift 2 2 17" xfId="7548" xr:uid="{00000000-0005-0000-0000-00007B1D0000}"/>
    <cellStyle name="Überschrift 2 2 18" xfId="7549" xr:uid="{00000000-0005-0000-0000-00007C1D0000}"/>
    <cellStyle name="Überschrift 2 2 19" xfId="7550" xr:uid="{00000000-0005-0000-0000-00007D1D0000}"/>
    <cellStyle name="Überschrift 2 2 2" xfId="7551" xr:uid="{00000000-0005-0000-0000-00007E1D0000}"/>
    <cellStyle name="Überschrift 2 2 20" xfId="7552" xr:uid="{00000000-0005-0000-0000-00007F1D0000}"/>
    <cellStyle name="Überschrift 2 2 21" xfId="7553" xr:uid="{00000000-0005-0000-0000-0000801D0000}"/>
    <cellStyle name="Überschrift 2 2 22" xfId="7554" xr:uid="{00000000-0005-0000-0000-0000811D0000}"/>
    <cellStyle name="Überschrift 2 2 23" xfId="7555" xr:uid="{00000000-0005-0000-0000-0000821D0000}"/>
    <cellStyle name="Überschrift 2 2 24" xfId="7556" xr:uid="{00000000-0005-0000-0000-0000831D0000}"/>
    <cellStyle name="Überschrift 2 2 25" xfId="7557" xr:uid="{00000000-0005-0000-0000-0000841D0000}"/>
    <cellStyle name="Überschrift 2 2 26" xfId="7558" xr:uid="{00000000-0005-0000-0000-0000851D0000}"/>
    <cellStyle name="Überschrift 2 2 27" xfId="7559" xr:uid="{00000000-0005-0000-0000-0000861D0000}"/>
    <cellStyle name="Überschrift 2 2 28" xfId="7560" xr:uid="{00000000-0005-0000-0000-0000871D0000}"/>
    <cellStyle name="Überschrift 2 2 29" xfId="7561" xr:uid="{00000000-0005-0000-0000-0000881D0000}"/>
    <cellStyle name="Überschrift 2 2 3" xfId="7562" xr:uid="{00000000-0005-0000-0000-0000891D0000}"/>
    <cellStyle name="Überschrift 2 2 30" xfId="7563" xr:uid="{00000000-0005-0000-0000-00008A1D0000}"/>
    <cellStyle name="Überschrift 2 2 31" xfId="7564" xr:uid="{00000000-0005-0000-0000-00008B1D0000}"/>
    <cellStyle name="Überschrift 2 2 32" xfId="7565" xr:uid="{00000000-0005-0000-0000-00008C1D0000}"/>
    <cellStyle name="Überschrift 2 2 33" xfId="7566" xr:uid="{00000000-0005-0000-0000-00008D1D0000}"/>
    <cellStyle name="Überschrift 2 2 34" xfId="7567" xr:uid="{00000000-0005-0000-0000-00008E1D0000}"/>
    <cellStyle name="Überschrift 2 2 35" xfId="7568" xr:uid="{00000000-0005-0000-0000-00008F1D0000}"/>
    <cellStyle name="Überschrift 2 2 36" xfId="7569" xr:uid="{00000000-0005-0000-0000-0000901D0000}"/>
    <cellStyle name="Überschrift 2 2 4" xfId="7570" xr:uid="{00000000-0005-0000-0000-0000911D0000}"/>
    <cellStyle name="Überschrift 2 2 5" xfId="7571" xr:uid="{00000000-0005-0000-0000-0000921D0000}"/>
    <cellStyle name="Überschrift 2 2 6" xfId="7572" xr:uid="{00000000-0005-0000-0000-0000931D0000}"/>
    <cellStyle name="Überschrift 2 2 7" xfId="7573" xr:uid="{00000000-0005-0000-0000-0000941D0000}"/>
    <cellStyle name="Überschrift 2 2 8" xfId="7574" xr:uid="{00000000-0005-0000-0000-0000951D0000}"/>
    <cellStyle name="Überschrift 2 2 9" xfId="7575" xr:uid="{00000000-0005-0000-0000-0000961D0000}"/>
    <cellStyle name="Überschrift 2 3" xfId="7576" xr:uid="{00000000-0005-0000-0000-0000971D0000}"/>
    <cellStyle name="Überschrift 2 3 10" xfId="7577" xr:uid="{00000000-0005-0000-0000-0000981D0000}"/>
    <cellStyle name="Überschrift 2 3 11" xfId="7578" xr:uid="{00000000-0005-0000-0000-0000991D0000}"/>
    <cellStyle name="Überschrift 2 3 12" xfId="7579" xr:uid="{00000000-0005-0000-0000-00009A1D0000}"/>
    <cellStyle name="Überschrift 2 3 13" xfId="7580" xr:uid="{00000000-0005-0000-0000-00009B1D0000}"/>
    <cellStyle name="Überschrift 2 3 14" xfId="7581" xr:uid="{00000000-0005-0000-0000-00009C1D0000}"/>
    <cellStyle name="Überschrift 2 3 15" xfId="7582" xr:uid="{00000000-0005-0000-0000-00009D1D0000}"/>
    <cellStyle name="Überschrift 2 3 16" xfId="7583" xr:uid="{00000000-0005-0000-0000-00009E1D0000}"/>
    <cellStyle name="Überschrift 2 3 17" xfId="7584" xr:uid="{00000000-0005-0000-0000-00009F1D0000}"/>
    <cellStyle name="Überschrift 2 3 18" xfId="7585" xr:uid="{00000000-0005-0000-0000-0000A01D0000}"/>
    <cellStyle name="Überschrift 2 3 19" xfId="7586" xr:uid="{00000000-0005-0000-0000-0000A11D0000}"/>
    <cellStyle name="Überschrift 2 3 2" xfId="7587" xr:uid="{00000000-0005-0000-0000-0000A21D0000}"/>
    <cellStyle name="Überschrift 2 3 20" xfId="7588" xr:uid="{00000000-0005-0000-0000-0000A31D0000}"/>
    <cellStyle name="Überschrift 2 3 21" xfId="7589" xr:uid="{00000000-0005-0000-0000-0000A41D0000}"/>
    <cellStyle name="Überschrift 2 3 22" xfId="7590" xr:uid="{00000000-0005-0000-0000-0000A51D0000}"/>
    <cellStyle name="Überschrift 2 3 23" xfId="7591" xr:uid="{00000000-0005-0000-0000-0000A61D0000}"/>
    <cellStyle name="Überschrift 2 3 24" xfId="7592" xr:uid="{00000000-0005-0000-0000-0000A71D0000}"/>
    <cellStyle name="Überschrift 2 3 25" xfId="7593" xr:uid="{00000000-0005-0000-0000-0000A81D0000}"/>
    <cellStyle name="Überschrift 2 3 26" xfId="7594" xr:uid="{00000000-0005-0000-0000-0000A91D0000}"/>
    <cellStyle name="Überschrift 2 3 27" xfId="7595" xr:uid="{00000000-0005-0000-0000-0000AA1D0000}"/>
    <cellStyle name="Überschrift 2 3 28" xfId="7596" xr:uid="{00000000-0005-0000-0000-0000AB1D0000}"/>
    <cellStyle name="Überschrift 2 3 29" xfId="7597" xr:uid="{00000000-0005-0000-0000-0000AC1D0000}"/>
    <cellStyle name="Überschrift 2 3 3" xfId="7598" xr:uid="{00000000-0005-0000-0000-0000AD1D0000}"/>
    <cellStyle name="Überschrift 2 3 4" xfId="7599" xr:uid="{00000000-0005-0000-0000-0000AE1D0000}"/>
    <cellStyle name="Überschrift 2 3 5" xfId="7600" xr:uid="{00000000-0005-0000-0000-0000AF1D0000}"/>
    <cellStyle name="Überschrift 2 3 6" xfId="7601" xr:uid="{00000000-0005-0000-0000-0000B01D0000}"/>
    <cellStyle name="Überschrift 2 3 7" xfId="7602" xr:uid="{00000000-0005-0000-0000-0000B11D0000}"/>
    <cellStyle name="Überschrift 2 3 8" xfId="7603" xr:uid="{00000000-0005-0000-0000-0000B21D0000}"/>
    <cellStyle name="Überschrift 2 3 9" xfId="7604" xr:uid="{00000000-0005-0000-0000-0000B31D0000}"/>
    <cellStyle name="Überschrift 2 4" xfId="7605" xr:uid="{00000000-0005-0000-0000-0000B41D0000}"/>
    <cellStyle name="Überschrift 2 4 10" xfId="7606" xr:uid="{00000000-0005-0000-0000-0000B51D0000}"/>
    <cellStyle name="Überschrift 2 4 11" xfId="7607" xr:uid="{00000000-0005-0000-0000-0000B61D0000}"/>
    <cellStyle name="Überschrift 2 4 2" xfId="7608" xr:uid="{00000000-0005-0000-0000-0000B71D0000}"/>
    <cellStyle name="Überschrift 2 4 3" xfId="7609" xr:uid="{00000000-0005-0000-0000-0000B81D0000}"/>
    <cellStyle name="Überschrift 2 4 4" xfId="7610" xr:uid="{00000000-0005-0000-0000-0000B91D0000}"/>
    <cellStyle name="Überschrift 2 4 5" xfId="7611" xr:uid="{00000000-0005-0000-0000-0000BA1D0000}"/>
    <cellStyle name="Überschrift 2 4 6" xfId="7612" xr:uid="{00000000-0005-0000-0000-0000BB1D0000}"/>
    <cellStyle name="Überschrift 2 4 7" xfId="7613" xr:uid="{00000000-0005-0000-0000-0000BC1D0000}"/>
    <cellStyle name="Überschrift 2 4 8" xfId="7614" xr:uid="{00000000-0005-0000-0000-0000BD1D0000}"/>
    <cellStyle name="Überschrift 2 4 9" xfId="7615" xr:uid="{00000000-0005-0000-0000-0000BE1D0000}"/>
    <cellStyle name="Überschrift 2 5" xfId="7616" xr:uid="{00000000-0005-0000-0000-0000BF1D0000}"/>
    <cellStyle name="Überschrift 2 5 2" xfId="7617" xr:uid="{00000000-0005-0000-0000-0000C01D0000}"/>
    <cellStyle name="Überschrift 2 5 3" xfId="7618" xr:uid="{00000000-0005-0000-0000-0000C11D0000}"/>
    <cellStyle name="Überschrift 2 5 4" xfId="7619" xr:uid="{00000000-0005-0000-0000-0000C21D0000}"/>
    <cellStyle name="Überschrift 2 5 5" xfId="7620" xr:uid="{00000000-0005-0000-0000-0000C31D0000}"/>
    <cellStyle name="Überschrift 2 6" xfId="7621" xr:uid="{00000000-0005-0000-0000-0000C41D0000}"/>
    <cellStyle name="Überschrift 2 6 2" xfId="7622" xr:uid="{00000000-0005-0000-0000-0000C51D0000}"/>
    <cellStyle name="Überschrift 2 6 3" xfId="7623" xr:uid="{00000000-0005-0000-0000-0000C61D0000}"/>
    <cellStyle name="Überschrift 2 6 4" xfId="7624" xr:uid="{00000000-0005-0000-0000-0000C71D0000}"/>
    <cellStyle name="Überschrift 2 6 5" xfId="7625" xr:uid="{00000000-0005-0000-0000-0000C81D0000}"/>
    <cellStyle name="Überschrift 2 7" xfId="7626" xr:uid="{00000000-0005-0000-0000-0000C91D0000}"/>
    <cellStyle name="Überschrift 2 7 2" xfId="7627" xr:uid="{00000000-0005-0000-0000-0000CA1D0000}"/>
    <cellStyle name="Überschrift 2 7 3" xfId="7628" xr:uid="{00000000-0005-0000-0000-0000CB1D0000}"/>
    <cellStyle name="Überschrift 2 7 4" xfId="7629" xr:uid="{00000000-0005-0000-0000-0000CC1D0000}"/>
    <cellStyle name="Überschrift 2 7 5" xfId="7630" xr:uid="{00000000-0005-0000-0000-0000CD1D0000}"/>
    <cellStyle name="Überschrift 2 8" xfId="7631" xr:uid="{00000000-0005-0000-0000-0000CE1D0000}"/>
    <cellStyle name="Überschrift 2 8 2" xfId="7632" xr:uid="{00000000-0005-0000-0000-0000CF1D0000}"/>
    <cellStyle name="Überschrift 2 8 3" xfId="7633" xr:uid="{00000000-0005-0000-0000-0000D01D0000}"/>
    <cellStyle name="Überschrift 2 8 4" xfId="7634" xr:uid="{00000000-0005-0000-0000-0000D11D0000}"/>
    <cellStyle name="Überschrift 2 8 5" xfId="7635" xr:uid="{00000000-0005-0000-0000-0000D21D0000}"/>
    <cellStyle name="Überschrift 2 9" xfId="7636" xr:uid="{00000000-0005-0000-0000-0000D31D0000}"/>
    <cellStyle name="Überschrift 2 9 2" xfId="7637" xr:uid="{00000000-0005-0000-0000-0000D41D0000}"/>
    <cellStyle name="Überschrift 2 9 3" xfId="7638" xr:uid="{00000000-0005-0000-0000-0000D51D0000}"/>
    <cellStyle name="Überschrift 2 9 4" xfId="7639" xr:uid="{00000000-0005-0000-0000-0000D61D0000}"/>
    <cellStyle name="Überschrift 2 9 5" xfId="7640" xr:uid="{00000000-0005-0000-0000-0000D71D0000}"/>
    <cellStyle name="Überschrift 3 10" xfId="7641" xr:uid="{00000000-0005-0000-0000-0000D81D0000}"/>
    <cellStyle name="Überschrift 3 10 2" xfId="7642" xr:uid="{00000000-0005-0000-0000-0000D91D0000}"/>
    <cellStyle name="Überschrift 3 10 2 2" xfId="7643" xr:uid="{00000000-0005-0000-0000-0000DA1D0000}"/>
    <cellStyle name="Überschrift 3 10 3" xfId="7644" xr:uid="{00000000-0005-0000-0000-0000DB1D0000}"/>
    <cellStyle name="Überschrift 3 10 4" xfId="7645" xr:uid="{00000000-0005-0000-0000-0000DC1D0000}"/>
    <cellStyle name="Überschrift 3 10 5" xfId="7646" xr:uid="{00000000-0005-0000-0000-0000DD1D0000}"/>
    <cellStyle name="Überschrift 3 10 6" xfId="7647" xr:uid="{00000000-0005-0000-0000-0000DE1D0000}"/>
    <cellStyle name="Überschrift 3 11" xfId="7648" xr:uid="{00000000-0005-0000-0000-0000DF1D0000}"/>
    <cellStyle name="Überschrift 3 11 2" xfId="7649" xr:uid="{00000000-0005-0000-0000-0000E01D0000}"/>
    <cellStyle name="Überschrift 3 11 2 2" xfId="7650" xr:uid="{00000000-0005-0000-0000-0000E11D0000}"/>
    <cellStyle name="Überschrift 3 11 3" xfId="7651" xr:uid="{00000000-0005-0000-0000-0000E21D0000}"/>
    <cellStyle name="Überschrift 3 11 4" xfId="7652" xr:uid="{00000000-0005-0000-0000-0000E31D0000}"/>
    <cellStyle name="Überschrift 3 11 5" xfId="7653" xr:uid="{00000000-0005-0000-0000-0000E41D0000}"/>
    <cellStyle name="Überschrift 3 11 6" xfId="7654" xr:uid="{00000000-0005-0000-0000-0000E51D0000}"/>
    <cellStyle name="Überschrift 3 12" xfId="7655" xr:uid="{00000000-0005-0000-0000-0000E61D0000}"/>
    <cellStyle name="Überschrift 3 13" xfId="7656" xr:uid="{00000000-0005-0000-0000-0000E71D0000}"/>
    <cellStyle name="Überschrift 3 14" xfId="7657" xr:uid="{00000000-0005-0000-0000-0000E81D0000}"/>
    <cellStyle name="Überschrift 3 15" xfId="7658" xr:uid="{00000000-0005-0000-0000-0000E91D0000}"/>
    <cellStyle name="Überschrift 3 16" xfId="7659" xr:uid="{00000000-0005-0000-0000-0000EA1D0000}"/>
    <cellStyle name="Überschrift 3 2" xfId="7660" xr:uid="{00000000-0005-0000-0000-0000EB1D0000}"/>
    <cellStyle name="Überschrift 3 2 10" xfId="7661" xr:uid="{00000000-0005-0000-0000-0000EC1D0000}"/>
    <cellStyle name="Überschrift 3 2 10 2" xfId="7662" xr:uid="{00000000-0005-0000-0000-0000ED1D0000}"/>
    <cellStyle name="Überschrift 3 2 11" xfId="7663" xr:uid="{00000000-0005-0000-0000-0000EE1D0000}"/>
    <cellStyle name="Überschrift 3 2 11 2" xfId="7664" xr:uid="{00000000-0005-0000-0000-0000EF1D0000}"/>
    <cellStyle name="Überschrift 3 2 12" xfId="7665" xr:uid="{00000000-0005-0000-0000-0000F01D0000}"/>
    <cellStyle name="Überschrift 3 2 12 2" xfId="7666" xr:uid="{00000000-0005-0000-0000-0000F11D0000}"/>
    <cellStyle name="Überschrift 3 2 13" xfId="7667" xr:uid="{00000000-0005-0000-0000-0000F21D0000}"/>
    <cellStyle name="Überschrift 3 2 13 2" xfId="7668" xr:uid="{00000000-0005-0000-0000-0000F31D0000}"/>
    <cellStyle name="Überschrift 3 2 14" xfId="7669" xr:uid="{00000000-0005-0000-0000-0000F41D0000}"/>
    <cellStyle name="Überschrift 3 2 14 2" xfId="7670" xr:uid="{00000000-0005-0000-0000-0000F51D0000}"/>
    <cellStyle name="Überschrift 3 2 15" xfId="7671" xr:uid="{00000000-0005-0000-0000-0000F61D0000}"/>
    <cellStyle name="Überschrift 3 2 15 2" xfId="7672" xr:uid="{00000000-0005-0000-0000-0000F71D0000}"/>
    <cellStyle name="Überschrift 3 2 16" xfId="7673" xr:uid="{00000000-0005-0000-0000-0000F81D0000}"/>
    <cellStyle name="Überschrift 3 2 16 2" xfId="7674" xr:uid="{00000000-0005-0000-0000-0000F91D0000}"/>
    <cellStyle name="Überschrift 3 2 17" xfId="7675" xr:uid="{00000000-0005-0000-0000-0000FA1D0000}"/>
    <cellStyle name="Überschrift 3 2 17 2" xfId="7676" xr:uid="{00000000-0005-0000-0000-0000FB1D0000}"/>
    <cellStyle name="Überschrift 3 2 18" xfId="7677" xr:uid="{00000000-0005-0000-0000-0000FC1D0000}"/>
    <cellStyle name="Überschrift 3 2 18 2" xfId="7678" xr:uid="{00000000-0005-0000-0000-0000FD1D0000}"/>
    <cellStyle name="Überschrift 3 2 19" xfId="7679" xr:uid="{00000000-0005-0000-0000-0000FE1D0000}"/>
    <cellStyle name="Überschrift 3 2 19 2" xfId="7680" xr:uid="{00000000-0005-0000-0000-0000FF1D0000}"/>
    <cellStyle name="Überschrift 3 2 2" xfId="7681" xr:uid="{00000000-0005-0000-0000-0000001E0000}"/>
    <cellStyle name="Überschrift 3 2 2 2" xfId="7682" xr:uid="{00000000-0005-0000-0000-0000011E0000}"/>
    <cellStyle name="Überschrift 3 2 20" xfId="7683" xr:uid="{00000000-0005-0000-0000-0000021E0000}"/>
    <cellStyle name="Überschrift 3 2 20 2" xfId="7684" xr:uid="{00000000-0005-0000-0000-0000031E0000}"/>
    <cellStyle name="Überschrift 3 2 21" xfId="7685" xr:uid="{00000000-0005-0000-0000-0000041E0000}"/>
    <cellStyle name="Überschrift 3 2 21 2" xfId="7686" xr:uid="{00000000-0005-0000-0000-0000051E0000}"/>
    <cellStyle name="Überschrift 3 2 22" xfId="7687" xr:uid="{00000000-0005-0000-0000-0000061E0000}"/>
    <cellStyle name="Überschrift 3 2 22 2" xfId="7688" xr:uid="{00000000-0005-0000-0000-0000071E0000}"/>
    <cellStyle name="Überschrift 3 2 23" xfId="7689" xr:uid="{00000000-0005-0000-0000-0000081E0000}"/>
    <cellStyle name="Überschrift 3 2 23 2" xfId="7690" xr:uid="{00000000-0005-0000-0000-0000091E0000}"/>
    <cellStyle name="Überschrift 3 2 24" xfId="7691" xr:uid="{00000000-0005-0000-0000-00000A1E0000}"/>
    <cellStyle name="Überschrift 3 2 24 2" xfId="7692" xr:uid="{00000000-0005-0000-0000-00000B1E0000}"/>
    <cellStyle name="Überschrift 3 2 25" xfId="7693" xr:uid="{00000000-0005-0000-0000-00000C1E0000}"/>
    <cellStyle name="Überschrift 3 2 25 2" xfId="7694" xr:uid="{00000000-0005-0000-0000-00000D1E0000}"/>
    <cellStyle name="Überschrift 3 2 26" xfId="7695" xr:uid="{00000000-0005-0000-0000-00000E1E0000}"/>
    <cellStyle name="Überschrift 3 2 26 2" xfId="7696" xr:uid="{00000000-0005-0000-0000-00000F1E0000}"/>
    <cellStyle name="Überschrift 3 2 27" xfId="7697" xr:uid="{00000000-0005-0000-0000-0000101E0000}"/>
    <cellStyle name="Überschrift 3 2 27 2" xfId="7698" xr:uid="{00000000-0005-0000-0000-0000111E0000}"/>
    <cellStyle name="Überschrift 3 2 28" xfId="7699" xr:uid="{00000000-0005-0000-0000-0000121E0000}"/>
    <cellStyle name="Überschrift 3 2 28 2" xfId="7700" xr:uid="{00000000-0005-0000-0000-0000131E0000}"/>
    <cellStyle name="Überschrift 3 2 29" xfId="7701" xr:uid="{00000000-0005-0000-0000-0000141E0000}"/>
    <cellStyle name="Überschrift 3 2 29 2" xfId="7702" xr:uid="{00000000-0005-0000-0000-0000151E0000}"/>
    <cellStyle name="Überschrift 3 2 3" xfId="7703" xr:uid="{00000000-0005-0000-0000-0000161E0000}"/>
    <cellStyle name="Überschrift 3 2 3 2" xfId="7704" xr:uid="{00000000-0005-0000-0000-0000171E0000}"/>
    <cellStyle name="Überschrift 3 2 30" xfId="7705" xr:uid="{00000000-0005-0000-0000-0000181E0000}"/>
    <cellStyle name="Überschrift 3 2 30 2" xfId="7706" xr:uid="{00000000-0005-0000-0000-0000191E0000}"/>
    <cellStyle name="Überschrift 3 2 31" xfId="7707" xr:uid="{00000000-0005-0000-0000-00001A1E0000}"/>
    <cellStyle name="Überschrift 3 2 31 2" xfId="7708" xr:uid="{00000000-0005-0000-0000-00001B1E0000}"/>
    <cellStyle name="Überschrift 3 2 32" xfId="7709" xr:uid="{00000000-0005-0000-0000-00001C1E0000}"/>
    <cellStyle name="Überschrift 3 2 32 2" xfId="7710" xr:uid="{00000000-0005-0000-0000-00001D1E0000}"/>
    <cellStyle name="Überschrift 3 2 33" xfId="7711" xr:uid="{00000000-0005-0000-0000-00001E1E0000}"/>
    <cellStyle name="Überschrift 3 2 33 2" xfId="7712" xr:uid="{00000000-0005-0000-0000-00001F1E0000}"/>
    <cellStyle name="Überschrift 3 2 34" xfId="7713" xr:uid="{00000000-0005-0000-0000-0000201E0000}"/>
    <cellStyle name="Überschrift 3 2 34 2" xfId="7714" xr:uid="{00000000-0005-0000-0000-0000211E0000}"/>
    <cellStyle name="Überschrift 3 2 35" xfId="7715" xr:uid="{00000000-0005-0000-0000-0000221E0000}"/>
    <cellStyle name="Überschrift 3 2 35 2" xfId="7716" xr:uid="{00000000-0005-0000-0000-0000231E0000}"/>
    <cellStyle name="Überschrift 3 2 36" xfId="7717" xr:uid="{00000000-0005-0000-0000-0000241E0000}"/>
    <cellStyle name="Überschrift 3 2 36 2" xfId="7718" xr:uid="{00000000-0005-0000-0000-0000251E0000}"/>
    <cellStyle name="Überschrift 3 2 37" xfId="7719" xr:uid="{00000000-0005-0000-0000-0000261E0000}"/>
    <cellStyle name="Überschrift 3 2 4" xfId="7720" xr:uid="{00000000-0005-0000-0000-0000271E0000}"/>
    <cellStyle name="Überschrift 3 2 4 2" xfId="7721" xr:uid="{00000000-0005-0000-0000-0000281E0000}"/>
    <cellStyle name="Überschrift 3 2 5" xfId="7722" xr:uid="{00000000-0005-0000-0000-0000291E0000}"/>
    <cellStyle name="Überschrift 3 2 5 2" xfId="7723" xr:uid="{00000000-0005-0000-0000-00002A1E0000}"/>
    <cellStyle name="Überschrift 3 2 6" xfId="7724" xr:uid="{00000000-0005-0000-0000-00002B1E0000}"/>
    <cellStyle name="Überschrift 3 2 6 2" xfId="7725" xr:uid="{00000000-0005-0000-0000-00002C1E0000}"/>
    <cellStyle name="Überschrift 3 2 7" xfId="7726" xr:uid="{00000000-0005-0000-0000-00002D1E0000}"/>
    <cellStyle name="Überschrift 3 2 7 2" xfId="7727" xr:uid="{00000000-0005-0000-0000-00002E1E0000}"/>
    <cellStyle name="Überschrift 3 2 8" xfId="7728" xr:uid="{00000000-0005-0000-0000-00002F1E0000}"/>
    <cellStyle name="Überschrift 3 2 8 2" xfId="7729" xr:uid="{00000000-0005-0000-0000-0000301E0000}"/>
    <cellStyle name="Überschrift 3 2 9" xfId="7730" xr:uid="{00000000-0005-0000-0000-0000311E0000}"/>
    <cellStyle name="Überschrift 3 2 9 2" xfId="7731" xr:uid="{00000000-0005-0000-0000-0000321E0000}"/>
    <cellStyle name="Überschrift 3 3" xfId="7732" xr:uid="{00000000-0005-0000-0000-0000331E0000}"/>
    <cellStyle name="Überschrift 3 3 10" xfId="7733" xr:uid="{00000000-0005-0000-0000-0000341E0000}"/>
    <cellStyle name="Überschrift 3 3 11" xfId="7734" xr:uid="{00000000-0005-0000-0000-0000351E0000}"/>
    <cellStyle name="Überschrift 3 3 12" xfId="7735" xr:uid="{00000000-0005-0000-0000-0000361E0000}"/>
    <cellStyle name="Überschrift 3 3 13" xfId="7736" xr:uid="{00000000-0005-0000-0000-0000371E0000}"/>
    <cellStyle name="Überschrift 3 3 14" xfId="7737" xr:uid="{00000000-0005-0000-0000-0000381E0000}"/>
    <cellStyle name="Überschrift 3 3 15" xfId="7738" xr:uid="{00000000-0005-0000-0000-0000391E0000}"/>
    <cellStyle name="Überschrift 3 3 16" xfId="7739" xr:uid="{00000000-0005-0000-0000-00003A1E0000}"/>
    <cellStyle name="Überschrift 3 3 17" xfId="7740" xr:uid="{00000000-0005-0000-0000-00003B1E0000}"/>
    <cellStyle name="Überschrift 3 3 18" xfId="7741" xr:uid="{00000000-0005-0000-0000-00003C1E0000}"/>
    <cellStyle name="Überschrift 3 3 19" xfId="7742" xr:uid="{00000000-0005-0000-0000-00003D1E0000}"/>
    <cellStyle name="Überschrift 3 3 2" xfId="7743" xr:uid="{00000000-0005-0000-0000-00003E1E0000}"/>
    <cellStyle name="Überschrift 3 3 2 2" xfId="7744" xr:uid="{00000000-0005-0000-0000-00003F1E0000}"/>
    <cellStyle name="Überschrift 3 3 20" xfId="7745" xr:uid="{00000000-0005-0000-0000-0000401E0000}"/>
    <cellStyle name="Überschrift 3 3 21" xfId="7746" xr:uid="{00000000-0005-0000-0000-0000411E0000}"/>
    <cellStyle name="Überschrift 3 3 22" xfId="7747" xr:uid="{00000000-0005-0000-0000-0000421E0000}"/>
    <cellStyle name="Überschrift 3 3 23" xfId="7748" xr:uid="{00000000-0005-0000-0000-0000431E0000}"/>
    <cellStyle name="Überschrift 3 3 24" xfId="7749" xr:uid="{00000000-0005-0000-0000-0000441E0000}"/>
    <cellStyle name="Überschrift 3 3 25" xfId="7750" xr:uid="{00000000-0005-0000-0000-0000451E0000}"/>
    <cellStyle name="Überschrift 3 3 26" xfId="7751" xr:uid="{00000000-0005-0000-0000-0000461E0000}"/>
    <cellStyle name="Überschrift 3 3 27" xfId="7752" xr:uid="{00000000-0005-0000-0000-0000471E0000}"/>
    <cellStyle name="Überschrift 3 3 28" xfId="7753" xr:uid="{00000000-0005-0000-0000-0000481E0000}"/>
    <cellStyle name="Überschrift 3 3 29" xfId="7754" xr:uid="{00000000-0005-0000-0000-0000491E0000}"/>
    <cellStyle name="Überschrift 3 3 3" xfId="7755" xr:uid="{00000000-0005-0000-0000-00004A1E0000}"/>
    <cellStyle name="Überschrift 3 3 3 2" xfId="7756" xr:uid="{00000000-0005-0000-0000-00004B1E0000}"/>
    <cellStyle name="Überschrift 3 3 30" xfId="7757" xr:uid="{00000000-0005-0000-0000-00004C1E0000}"/>
    <cellStyle name="Überschrift 3 3 4" xfId="7758" xr:uid="{00000000-0005-0000-0000-00004D1E0000}"/>
    <cellStyle name="Überschrift 3 3 4 2" xfId="7759" xr:uid="{00000000-0005-0000-0000-00004E1E0000}"/>
    <cellStyle name="Überschrift 3 3 5" xfId="7760" xr:uid="{00000000-0005-0000-0000-00004F1E0000}"/>
    <cellStyle name="Überschrift 3 3 5 2" xfId="7761" xr:uid="{00000000-0005-0000-0000-0000501E0000}"/>
    <cellStyle name="Überschrift 3 3 6" xfId="7762" xr:uid="{00000000-0005-0000-0000-0000511E0000}"/>
    <cellStyle name="Überschrift 3 3 6 2" xfId="7763" xr:uid="{00000000-0005-0000-0000-0000521E0000}"/>
    <cellStyle name="Überschrift 3 3 7" xfId="7764" xr:uid="{00000000-0005-0000-0000-0000531E0000}"/>
    <cellStyle name="Überschrift 3 3 7 2" xfId="7765" xr:uid="{00000000-0005-0000-0000-0000541E0000}"/>
    <cellStyle name="Überschrift 3 3 8" xfId="7766" xr:uid="{00000000-0005-0000-0000-0000551E0000}"/>
    <cellStyle name="Überschrift 3 3 8 2" xfId="7767" xr:uid="{00000000-0005-0000-0000-0000561E0000}"/>
    <cellStyle name="Überschrift 3 3 9" xfId="7768" xr:uid="{00000000-0005-0000-0000-0000571E0000}"/>
    <cellStyle name="Überschrift 3 4" xfId="7769" xr:uid="{00000000-0005-0000-0000-0000581E0000}"/>
    <cellStyle name="Überschrift 3 4 10" xfId="7770" xr:uid="{00000000-0005-0000-0000-0000591E0000}"/>
    <cellStyle name="Überschrift 3 4 11" xfId="7771" xr:uid="{00000000-0005-0000-0000-00005A1E0000}"/>
    <cellStyle name="Überschrift 3 4 12" xfId="7772" xr:uid="{00000000-0005-0000-0000-00005B1E0000}"/>
    <cellStyle name="Überschrift 3 4 2" xfId="7773" xr:uid="{00000000-0005-0000-0000-00005C1E0000}"/>
    <cellStyle name="Überschrift 3 4 2 2" xfId="7774" xr:uid="{00000000-0005-0000-0000-00005D1E0000}"/>
    <cellStyle name="Überschrift 3 4 3" xfId="7775" xr:uid="{00000000-0005-0000-0000-00005E1E0000}"/>
    <cellStyle name="Überschrift 3 4 3 2" xfId="7776" xr:uid="{00000000-0005-0000-0000-00005F1E0000}"/>
    <cellStyle name="Überschrift 3 4 4" xfId="7777" xr:uid="{00000000-0005-0000-0000-0000601E0000}"/>
    <cellStyle name="Überschrift 3 4 4 2" xfId="7778" xr:uid="{00000000-0005-0000-0000-0000611E0000}"/>
    <cellStyle name="Überschrift 3 4 5" xfId="7779" xr:uid="{00000000-0005-0000-0000-0000621E0000}"/>
    <cellStyle name="Überschrift 3 4 5 2" xfId="7780" xr:uid="{00000000-0005-0000-0000-0000631E0000}"/>
    <cellStyle name="Überschrift 3 4 6" xfId="7781" xr:uid="{00000000-0005-0000-0000-0000641E0000}"/>
    <cellStyle name="Überschrift 3 4 6 2" xfId="7782" xr:uid="{00000000-0005-0000-0000-0000651E0000}"/>
    <cellStyle name="Überschrift 3 4 7" xfId="7783" xr:uid="{00000000-0005-0000-0000-0000661E0000}"/>
    <cellStyle name="Überschrift 3 4 7 2" xfId="7784" xr:uid="{00000000-0005-0000-0000-0000671E0000}"/>
    <cellStyle name="Überschrift 3 4 8" xfId="7785" xr:uid="{00000000-0005-0000-0000-0000681E0000}"/>
    <cellStyle name="Überschrift 3 4 8 2" xfId="7786" xr:uid="{00000000-0005-0000-0000-0000691E0000}"/>
    <cellStyle name="Überschrift 3 4 9" xfId="7787" xr:uid="{00000000-0005-0000-0000-00006A1E0000}"/>
    <cellStyle name="Überschrift 3 5" xfId="7788" xr:uid="{00000000-0005-0000-0000-00006B1E0000}"/>
    <cellStyle name="Überschrift 3 5 2" xfId="7789" xr:uid="{00000000-0005-0000-0000-00006C1E0000}"/>
    <cellStyle name="Überschrift 3 5 2 2" xfId="7790" xr:uid="{00000000-0005-0000-0000-00006D1E0000}"/>
    <cellStyle name="Überschrift 3 5 3" xfId="7791" xr:uid="{00000000-0005-0000-0000-00006E1E0000}"/>
    <cellStyle name="Überschrift 3 5 4" xfId="7792" xr:uid="{00000000-0005-0000-0000-00006F1E0000}"/>
    <cellStyle name="Überschrift 3 5 5" xfId="7793" xr:uid="{00000000-0005-0000-0000-0000701E0000}"/>
    <cellStyle name="Überschrift 3 5 6" xfId="7794" xr:uid="{00000000-0005-0000-0000-0000711E0000}"/>
    <cellStyle name="Überschrift 3 6" xfId="7795" xr:uid="{00000000-0005-0000-0000-0000721E0000}"/>
    <cellStyle name="Überschrift 3 6 2" xfId="7796" xr:uid="{00000000-0005-0000-0000-0000731E0000}"/>
    <cellStyle name="Überschrift 3 6 2 2" xfId="7797" xr:uid="{00000000-0005-0000-0000-0000741E0000}"/>
    <cellStyle name="Überschrift 3 6 3" xfId="7798" xr:uid="{00000000-0005-0000-0000-0000751E0000}"/>
    <cellStyle name="Überschrift 3 6 4" xfId="7799" xr:uid="{00000000-0005-0000-0000-0000761E0000}"/>
    <cellStyle name="Überschrift 3 6 5" xfId="7800" xr:uid="{00000000-0005-0000-0000-0000771E0000}"/>
    <cellStyle name="Überschrift 3 6 6" xfId="7801" xr:uid="{00000000-0005-0000-0000-0000781E0000}"/>
    <cellStyle name="Überschrift 3 7" xfId="7802" xr:uid="{00000000-0005-0000-0000-0000791E0000}"/>
    <cellStyle name="Überschrift 3 7 2" xfId="7803" xr:uid="{00000000-0005-0000-0000-00007A1E0000}"/>
    <cellStyle name="Überschrift 3 7 2 2" xfId="7804" xr:uid="{00000000-0005-0000-0000-00007B1E0000}"/>
    <cellStyle name="Überschrift 3 7 3" xfId="7805" xr:uid="{00000000-0005-0000-0000-00007C1E0000}"/>
    <cellStyle name="Überschrift 3 7 4" xfId="7806" xr:uid="{00000000-0005-0000-0000-00007D1E0000}"/>
    <cellStyle name="Überschrift 3 7 5" xfId="7807" xr:uid="{00000000-0005-0000-0000-00007E1E0000}"/>
    <cellStyle name="Überschrift 3 7 6" xfId="7808" xr:uid="{00000000-0005-0000-0000-00007F1E0000}"/>
    <cellStyle name="Überschrift 3 8" xfId="7809" xr:uid="{00000000-0005-0000-0000-0000801E0000}"/>
    <cellStyle name="Überschrift 3 8 2" xfId="7810" xr:uid="{00000000-0005-0000-0000-0000811E0000}"/>
    <cellStyle name="Überschrift 3 8 2 2" xfId="7811" xr:uid="{00000000-0005-0000-0000-0000821E0000}"/>
    <cellStyle name="Überschrift 3 8 3" xfId="7812" xr:uid="{00000000-0005-0000-0000-0000831E0000}"/>
    <cellStyle name="Überschrift 3 8 4" xfId="7813" xr:uid="{00000000-0005-0000-0000-0000841E0000}"/>
    <cellStyle name="Überschrift 3 8 5" xfId="7814" xr:uid="{00000000-0005-0000-0000-0000851E0000}"/>
    <cellStyle name="Überschrift 3 8 6" xfId="7815" xr:uid="{00000000-0005-0000-0000-0000861E0000}"/>
    <cellStyle name="Überschrift 3 9" xfId="7816" xr:uid="{00000000-0005-0000-0000-0000871E0000}"/>
    <cellStyle name="Überschrift 3 9 2" xfId="7817" xr:uid="{00000000-0005-0000-0000-0000881E0000}"/>
    <cellStyle name="Überschrift 3 9 2 2" xfId="7818" xr:uid="{00000000-0005-0000-0000-0000891E0000}"/>
    <cellStyle name="Überschrift 3 9 3" xfId="7819" xr:uid="{00000000-0005-0000-0000-00008A1E0000}"/>
    <cellStyle name="Überschrift 3 9 4" xfId="7820" xr:uid="{00000000-0005-0000-0000-00008B1E0000}"/>
    <cellStyle name="Überschrift 3 9 5" xfId="7821" xr:uid="{00000000-0005-0000-0000-00008C1E0000}"/>
    <cellStyle name="Überschrift 3 9 6" xfId="7822" xr:uid="{00000000-0005-0000-0000-00008D1E0000}"/>
    <cellStyle name="Überschrift 4 10" xfId="7823" xr:uid="{00000000-0005-0000-0000-00008E1E0000}"/>
    <cellStyle name="Überschrift 4 10 2" xfId="7824" xr:uid="{00000000-0005-0000-0000-00008F1E0000}"/>
    <cellStyle name="Überschrift 4 10 3" xfId="7825" xr:uid="{00000000-0005-0000-0000-0000901E0000}"/>
    <cellStyle name="Überschrift 4 10 4" xfId="7826" xr:uid="{00000000-0005-0000-0000-0000911E0000}"/>
    <cellStyle name="Überschrift 4 10 5" xfId="7827" xr:uid="{00000000-0005-0000-0000-0000921E0000}"/>
    <cellStyle name="Überschrift 4 11" xfId="7828" xr:uid="{00000000-0005-0000-0000-0000931E0000}"/>
    <cellStyle name="Überschrift 4 11 2" xfId="7829" xr:uid="{00000000-0005-0000-0000-0000941E0000}"/>
    <cellStyle name="Überschrift 4 11 3" xfId="7830" xr:uid="{00000000-0005-0000-0000-0000951E0000}"/>
    <cellStyle name="Überschrift 4 11 4" xfId="7831" xr:uid="{00000000-0005-0000-0000-0000961E0000}"/>
    <cellStyle name="Überschrift 4 11 5" xfId="7832" xr:uid="{00000000-0005-0000-0000-0000971E0000}"/>
    <cellStyle name="Überschrift 4 12" xfId="7833" xr:uid="{00000000-0005-0000-0000-0000981E0000}"/>
    <cellStyle name="Überschrift 4 13" xfId="7834" xr:uid="{00000000-0005-0000-0000-0000991E0000}"/>
    <cellStyle name="Überschrift 4 14" xfId="7835" xr:uid="{00000000-0005-0000-0000-00009A1E0000}"/>
    <cellStyle name="Überschrift 4 15" xfId="7836" xr:uid="{00000000-0005-0000-0000-00009B1E0000}"/>
    <cellStyle name="Überschrift 4 16" xfId="7837" xr:uid="{00000000-0005-0000-0000-00009C1E0000}"/>
    <cellStyle name="Überschrift 4 2" xfId="7838" xr:uid="{00000000-0005-0000-0000-00009D1E0000}"/>
    <cellStyle name="Überschrift 4 2 10" xfId="7839" xr:uid="{00000000-0005-0000-0000-00009E1E0000}"/>
    <cellStyle name="Überschrift 4 2 11" xfId="7840" xr:uid="{00000000-0005-0000-0000-00009F1E0000}"/>
    <cellStyle name="Überschrift 4 2 12" xfId="7841" xr:uid="{00000000-0005-0000-0000-0000A01E0000}"/>
    <cellStyle name="Überschrift 4 2 13" xfId="7842" xr:uid="{00000000-0005-0000-0000-0000A11E0000}"/>
    <cellStyle name="Überschrift 4 2 14" xfId="7843" xr:uid="{00000000-0005-0000-0000-0000A21E0000}"/>
    <cellStyle name="Überschrift 4 2 15" xfId="7844" xr:uid="{00000000-0005-0000-0000-0000A31E0000}"/>
    <cellStyle name="Überschrift 4 2 16" xfId="7845" xr:uid="{00000000-0005-0000-0000-0000A41E0000}"/>
    <cellStyle name="Überschrift 4 2 17" xfId="7846" xr:uid="{00000000-0005-0000-0000-0000A51E0000}"/>
    <cellStyle name="Überschrift 4 2 18" xfId="7847" xr:uid="{00000000-0005-0000-0000-0000A61E0000}"/>
    <cellStyle name="Überschrift 4 2 19" xfId="7848" xr:uid="{00000000-0005-0000-0000-0000A71E0000}"/>
    <cellStyle name="Überschrift 4 2 2" xfId="7849" xr:uid="{00000000-0005-0000-0000-0000A81E0000}"/>
    <cellStyle name="Überschrift 4 2 20" xfId="7850" xr:uid="{00000000-0005-0000-0000-0000A91E0000}"/>
    <cellStyle name="Überschrift 4 2 21" xfId="7851" xr:uid="{00000000-0005-0000-0000-0000AA1E0000}"/>
    <cellStyle name="Überschrift 4 2 22" xfId="7852" xr:uid="{00000000-0005-0000-0000-0000AB1E0000}"/>
    <cellStyle name="Überschrift 4 2 23" xfId="7853" xr:uid="{00000000-0005-0000-0000-0000AC1E0000}"/>
    <cellStyle name="Überschrift 4 2 24" xfId="7854" xr:uid="{00000000-0005-0000-0000-0000AD1E0000}"/>
    <cellStyle name="Überschrift 4 2 25" xfId="7855" xr:uid="{00000000-0005-0000-0000-0000AE1E0000}"/>
    <cellStyle name="Überschrift 4 2 26" xfId="7856" xr:uid="{00000000-0005-0000-0000-0000AF1E0000}"/>
    <cellStyle name="Überschrift 4 2 27" xfId="7857" xr:uid="{00000000-0005-0000-0000-0000B01E0000}"/>
    <cellStyle name="Überschrift 4 2 28" xfId="7858" xr:uid="{00000000-0005-0000-0000-0000B11E0000}"/>
    <cellStyle name="Überschrift 4 2 29" xfId="7859" xr:uid="{00000000-0005-0000-0000-0000B21E0000}"/>
    <cellStyle name="Überschrift 4 2 3" xfId="7860" xr:uid="{00000000-0005-0000-0000-0000B31E0000}"/>
    <cellStyle name="Überschrift 4 2 30" xfId="7861" xr:uid="{00000000-0005-0000-0000-0000B41E0000}"/>
    <cellStyle name="Überschrift 4 2 31" xfId="7862" xr:uid="{00000000-0005-0000-0000-0000B51E0000}"/>
    <cellStyle name="Überschrift 4 2 32" xfId="7863" xr:uid="{00000000-0005-0000-0000-0000B61E0000}"/>
    <cellStyle name="Überschrift 4 2 33" xfId="7864" xr:uid="{00000000-0005-0000-0000-0000B71E0000}"/>
    <cellStyle name="Überschrift 4 2 34" xfId="7865" xr:uid="{00000000-0005-0000-0000-0000B81E0000}"/>
    <cellStyle name="Überschrift 4 2 35" xfId="7866" xr:uid="{00000000-0005-0000-0000-0000B91E0000}"/>
    <cellStyle name="Überschrift 4 2 36" xfId="7867" xr:uid="{00000000-0005-0000-0000-0000BA1E0000}"/>
    <cellStyle name="Überschrift 4 2 4" xfId="7868" xr:uid="{00000000-0005-0000-0000-0000BB1E0000}"/>
    <cellStyle name="Überschrift 4 2 5" xfId="7869" xr:uid="{00000000-0005-0000-0000-0000BC1E0000}"/>
    <cellStyle name="Überschrift 4 2 6" xfId="7870" xr:uid="{00000000-0005-0000-0000-0000BD1E0000}"/>
    <cellStyle name="Überschrift 4 2 7" xfId="7871" xr:uid="{00000000-0005-0000-0000-0000BE1E0000}"/>
    <cellStyle name="Überschrift 4 2 8" xfId="7872" xr:uid="{00000000-0005-0000-0000-0000BF1E0000}"/>
    <cellStyle name="Überschrift 4 2 9" xfId="7873" xr:uid="{00000000-0005-0000-0000-0000C01E0000}"/>
    <cellStyle name="Überschrift 4 3" xfId="7874" xr:uid="{00000000-0005-0000-0000-0000C11E0000}"/>
    <cellStyle name="Überschrift 4 3 10" xfId="7875" xr:uid="{00000000-0005-0000-0000-0000C21E0000}"/>
    <cellStyle name="Überschrift 4 3 11" xfId="7876" xr:uid="{00000000-0005-0000-0000-0000C31E0000}"/>
    <cellStyle name="Überschrift 4 3 12" xfId="7877" xr:uid="{00000000-0005-0000-0000-0000C41E0000}"/>
    <cellStyle name="Überschrift 4 3 13" xfId="7878" xr:uid="{00000000-0005-0000-0000-0000C51E0000}"/>
    <cellStyle name="Überschrift 4 3 14" xfId="7879" xr:uid="{00000000-0005-0000-0000-0000C61E0000}"/>
    <cellStyle name="Überschrift 4 3 15" xfId="7880" xr:uid="{00000000-0005-0000-0000-0000C71E0000}"/>
    <cellStyle name="Überschrift 4 3 16" xfId="7881" xr:uid="{00000000-0005-0000-0000-0000C81E0000}"/>
    <cellStyle name="Überschrift 4 3 17" xfId="7882" xr:uid="{00000000-0005-0000-0000-0000C91E0000}"/>
    <cellStyle name="Überschrift 4 3 18" xfId="7883" xr:uid="{00000000-0005-0000-0000-0000CA1E0000}"/>
    <cellStyle name="Überschrift 4 3 19" xfId="7884" xr:uid="{00000000-0005-0000-0000-0000CB1E0000}"/>
    <cellStyle name="Überschrift 4 3 2" xfId="7885" xr:uid="{00000000-0005-0000-0000-0000CC1E0000}"/>
    <cellStyle name="Überschrift 4 3 20" xfId="7886" xr:uid="{00000000-0005-0000-0000-0000CD1E0000}"/>
    <cellStyle name="Überschrift 4 3 21" xfId="7887" xr:uid="{00000000-0005-0000-0000-0000CE1E0000}"/>
    <cellStyle name="Überschrift 4 3 22" xfId="7888" xr:uid="{00000000-0005-0000-0000-0000CF1E0000}"/>
    <cellStyle name="Überschrift 4 3 23" xfId="7889" xr:uid="{00000000-0005-0000-0000-0000D01E0000}"/>
    <cellStyle name="Überschrift 4 3 24" xfId="7890" xr:uid="{00000000-0005-0000-0000-0000D11E0000}"/>
    <cellStyle name="Überschrift 4 3 25" xfId="7891" xr:uid="{00000000-0005-0000-0000-0000D21E0000}"/>
    <cellStyle name="Überschrift 4 3 26" xfId="7892" xr:uid="{00000000-0005-0000-0000-0000D31E0000}"/>
    <cellStyle name="Überschrift 4 3 27" xfId="7893" xr:uid="{00000000-0005-0000-0000-0000D41E0000}"/>
    <cellStyle name="Überschrift 4 3 28" xfId="7894" xr:uid="{00000000-0005-0000-0000-0000D51E0000}"/>
    <cellStyle name="Überschrift 4 3 29" xfId="7895" xr:uid="{00000000-0005-0000-0000-0000D61E0000}"/>
    <cellStyle name="Überschrift 4 3 3" xfId="7896" xr:uid="{00000000-0005-0000-0000-0000D71E0000}"/>
    <cellStyle name="Überschrift 4 3 4" xfId="7897" xr:uid="{00000000-0005-0000-0000-0000D81E0000}"/>
    <cellStyle name="Überschrift 4 3 5" xfId="7898" xr:uid="{00000000-0005-0000-0000-0000D91E0000}"/>
    <cellStyle name="Überschrift 4 3 6" xfId="7899" xr:uid="{00000000-0005-0000-0000-0000DA1E0000}"/>
    <cellStyle name="Überschrift 4 3 7" xfId="7900" xr:uid="{00000000-0005-0000-0000-0000DB1E0000}"/>
    <cellStyle name="Überschrift 4 3 8" xfId="7901" xr:uid="{00000000-0005-0000-0000-0000DC1E0000}"/>
    <cellStyle name="Überschrift 4 3 9" xfId="7902" xr:uid="{00000000-0005-0000-0000-0000DD1E0000}"/>
    <cellStyle name="Überschrift 4 4" xfId="7903" xr:uid="{00000000-0005-0000-0000-0000DE1E0000}"/>
    <cellStyle name="Überschrift 4 4 10" xfId="7904" xr:uid="{00000000-0005-0000-0000-0000DF1E0000}"/>
    <cellStyle name="Überschrift 4 4 11" xfId="7905" xr:uid="{00000000-0005-0000-0000-0000E01E0000}"/>
    <cellStyle name="Überschrift 4 4 2" xfId="7906" xr:uid="{00000000-0005-0000-0000-0000E11E0000}"/>
    <cellStyle name="Überschrift 4 4 3" xfId="7907" xr:uid="{00000000-0005-0000-0000-0000E21E0000}"/>
    <cellStyle name="Überschrift 4 4 4" xfId="7908" xr:uid="{00000000-0005-0000-0000-0000E31E0000}"/>
    <cellStyle name="Überschrift 4 4 5" xfId="7909" xr:uid="{00000000-0005-0000-0000-0000E41E0000}"/>
    <cellStyle name="Überschrift 4 4 6" xfId="7910" xr:uid="{00000000-0005-0000-0000-0000E51E0000}"/>
    <cellStyle name="Überschrift 4 4 7" xfId="7911" xr:uid="{00000000-0005-0000-0000-0000E61E0000}"/>
    <cellStyle name="Überschrift 4 4 8" xfId="7912" xr:uid="{00000000-0005-0000-0000-0000E71E0000}"/>
    <cellStyle name="Überschrift 4 4 9" xfId="7913" xr:uid="{00000000-0005-0000-0000-0000E81E0000}"/>
    <cellStyle name="Überschrift 4 5" xfId="7914" xr:uid="{00000000-0005-0000-0000-0000E91E0000}"/>
    <cellStyle name="Überschrift 4 5 2" xfId="7915" xr:uid="{00000000-0005-0000-0000-0000EA1E0000}"/>
    <cellStyle name="Überschrift 4 5 3" xfId="7916" xr:uid="{00000000-0005-0000-0000-0000EB1E0000}"/>
    <cellStyle name="Überschrift 4 5 4" xfId="7917" xr:uid="{00000000-0005-0000-0000-0000EC1E0000}"/>
    <cellStyle name="Überschrift 4 5 5" xfId="7918" xr:uid="{00000000-0005-0000-0000-0000ED1E0000}"/>
    <cellStyle name="Überschrift 4 6" xfId="7919" xr:uid="{00000000-0005-0000-0000-0000EE1E0000}"/>
    <cellStyle name="Überschrift 4 6 2" xfId="7920" xr:uid="{00000000-0005-0000-0000-0000EF1E0000}"/>
    <cellStyle name="Überschrift 4 6 3" xfId="7921" xr:uid="{00000000-0005-0000-0000-0000F01E0000}"/>
    <cellStyle name="Überschrift 4 6 4" xfId="7922" xr:uid="{00000000-0005-0000-0000-0000F11E0000}"/>
    <cellStyle name="Überschrift 4 6 5" xfId="7923" xr:uid="{00000000-0005-0000-0000-0000F21E0000}"/>
    <cellStyle name="Überschrift 4 7" xfId="7924" xr:uid="{00000000-0005-0000-0000-0000F31E0000}"/>
    <cellStyle name="Überschrift 4 7 2" xfId="7925" xr:uid="{00000000-0005-0000-0000-0000F41E0000}"/>
    <cellStyle name="Überschrift 4 7 3" xfId="7926" xr:uid="{00000000-0005-0000-0000-0000F51E0000}"/>
    <cellStyle name="Überschrift 4 7 4" xfId="7927" xr:uid="{00000000-0005-0000-0000-0000F61E0000}"/>
    <cellStyle name="Überschrift 4 7 5" xfId="7928" xr:uid="{00000000-0005-0000-0000-0000F71E0000}"/>
    <cellStyle name="Überschrift 4 8" xfId="7929" xr:uid="{00000000-0005-0000-0000-0000F81E0000}"/>
    <cellStyle name="Überschrift 4 8 2" xfId="7930" xr:uid="{00000000-0005-0000-0000-0000F91E0000}"/>
    <cellStyle name="Überschrift 4 8 3" xfId="7931" xr:uid="{00000000-0005-0000-0000-0000FA1E0000}"/>
    <cellStyle name="Überschrift 4 8 4" xfId="7932" xr:uid="{00000000-0005-0000-0000-0000FB1E0000}"/>
    <cellStyle name="Überschrift 4 8 5" xfId="7933" xr:uid="{00000000-0005-0000-0000-0000FC1E0000}"/>
    <cellStyle name="Überschrift 4 9" xfId="7934" xr:uid="{00000000-0005-0000-0000-0000FD1E0000}"/>
    <cellStyle name="Überschrift 4 9 2" xfId="7935" xr:uid="{00000000-0005-0000-0000-0000FE1E0000}"/>
    <cellStyle name="Überschrift 4 9 3" xfId="7936" xr:uid="{00000000-0005-0000-0000-0000FF1E0000}"/>
    <cellStyle name="Überschrift 4 9 4" xfId="7937" xr:uid="{00000000-0005-0000-0000-0000001F0000}"/>
    <cellStyle name="Überschrift 4 9 5" xfId="7938" xr:uid="{00000000-0005-0000-0000-0000011F0000}"/>
    <cellStyle name="Überschrift 5" xfId="7939" xr:uid="{00000000-0005-0000-0000-0000021F0000}"/>
    <cellStyle name="Überschrift 5 10" xfId="7940" xr:uid="{00000000-0005-0000-0000-0000031F0000}"/>
    <cellStyle name="Überschrift 5 11" xfId="7941" xr:uid="{00000000-0005-0000-0000-0000041F0000}"/>
    <cellStyle name="Überschrift 5 12" xfId="7942" xr:uid="{00000000-0005-0000-0000-0000051F0000}"/>
    <cellStyle name="Überschrift 5 13" xfId="7943" xr:uid="{00000000-0005-0000-0000-0000061F0000}"/>
    <cellStyle name="Überschrift 5 14" xfId="7944" xr:uid="{00000000-0005-0000-0000-0000071F0000}"/>
    <cellStyle name="Überschrift 5 15" xfId="7945" xr:uid="{00000000-0005-0000-0000-0000081F0000}"/>
    <cellStyle name="Überschrift 5 16" xfId="7946" xr:uid="{00000000-0005-0000-0000-0000091F0000}"/>
    <cellStyle name="Überschrift 5 17" xfId="7947" xr:uid="{00000000-0005-0000-0000-00000A1F0000}"/>
    <cellStyle name="Überschrift 5 18" xfId="7948" xr:uid="{00000000-0005-0000-0000-00000B1F0000}"/>
    <cellStyle name="Überschrift 5 19" xfId="7949" xr:uid="{00000000-0005-0000-0000-00000C1F0000}"/>
    <cellStyle name="Überschrift 5 2" xfId="7950" xr:uid="{00000000-0005-0000-0000-00000D1F0000}"/>
    <cellStyle name="Überschrift 5 20" xfId="7951" xr:uid="{00000000-0005-0000-0000-00000E1F0000}"/>
    <cellStyle name="Überschrift 5 21" xfId="7952" xr:uid="{00000000-0005-0000-0000-00000F1F0000}"/>
    <cellStyle name="Überschrift 5 22" xfId="7953" xr:uid="{00000000-0005-0000-0000-0000101F0000}"/>
    <cellStyle name="Überschrift 5 23" xfId="7954" xr:uid="{00000000-0005-0000-0000-0000111F0000}"/>
    <cellStyle name="Überschrift 5 24" xfId="7955" xr:uid="{00000000-0005-0000-0000-0000121F0000}"/>
    <cellStyle name="Überschrift 5 25" xfId="7956" xr:uid="{00000000-0005-0000-0000-0000131F0000}"/>
    <cellStyle name="Überschrift 5 26" xfId="7957" xr:uid="{00000000-0005-0000-0000-0000141F0000}"/>
    <cellStyle name="Überschrift 5 27" xfId="7958" xr:uid="{00000000-0005-0000-0000-0000151F0000}"/>
    <cellStyle name="Überschrift 5 28" xfId="7959" xr:uid="{00000000-0005-0000-0000-0000161F0000}"/>
    <cellStyle name="Überschrift 5 29" xfId="7960" xr:uid="{00000000-0005-0000-0000-0000171F0000}"/>
    <cellStyle name="Überschrift 5 3" xfId="7961" xr:uid="{00000000-0005-0000-0000-0000181F0000}"/>
    <cellStyle name="Überschrift 5 30" xfId="7962" xr:uid="{00000000-0005-0000-0000-0000191F0000}"/>
    <cellStyle name="Überschrift 5 31" xfId="7963" xr:uid="{00000000-0005-0000-0000-00001A1F0000}"/>
    <cellStyle name="Überschrift 5 32" xfId="7964" xr:uid="{00000000-0005-0000-0000-00001B1F0000}"/>
    <cellStyle name="Überschrift 5 33" xfId="7965" xr:uid="{00000000-0005-0000-0000-00001C1F0000}"/>
    <cellStyle name="Überschrift 5 34" xfId="7966" xr:uid="{00000000-0005-0000-0000-00001D1F0000}"/>
    <cellStyle name="Überschrift 5 35" xfId="7967" xr:uid="{00000000-0005-0000-0000-00001E1F0000}"/>
    <cellStyle name="Überschrift 5 36" xfId="7968" xr:uid="{00000000-0005-0000-0000-00001F1F0000}"/>
    <cellStyle name="Überschrift 5 4" xfId="7969" xr:uid="{00000000-0005-0000-0000-0000201F0000}"/>
    <cellStyle name="Überschrift 5 5" xfId="7970" xr:uid="{00000000-0005-0000-0000-0000211F0000}"/>
    <cellStyle name="Überschrift 5 6" xfId="7971" xr:uid="{00000000-0005-0000-0000-0000221F0000}"/>
    <cellStyle name="Überschrift 5 7" xfId="7972" xr:uid="{00000000-0005-0000-0000-0000231F0000}"/>
    <cellStyle name="Überschrift 5 8" xfId="7973" xr:uid="{00000000-0005-0000-0000-0000241F0000}"/>
    <cellStyle name="Überschrift 5 9" xfId="7974" xr:uid="{00000000-0005-0000-0000-0000251F0000}"/>
    <cellStyle name="Überschrift 6" xfId="7975" xr:uid="{00000000-0005-0000-0000-0000261F0000}"/>
    <cellStyle name="Überschrift 6 10" xfId="7976" xr:uid="{00000000-0005-0000-0000-0000271F0000}"/>
    <cellStyle name="Überschrift 6 11" xfId="7977" xr:uid="{00000000-0005-0000-0000-0000281F0000}"/>
    <cellStyle name="Überschrift 6 12" xfId="7978" xr:uid="{00000000-0005-0000-0000-0000291F0000}"/>
    <cellStyle name="Überschrift 6 13" xfId="7979" xr:uid="{00000000-0005-0000-0000-00002A1F0000}"/>
    <cellStyle name="Überschrift 6 14" xfId="7980" xr:uid="{00000000-0005-0000-0000-00002B1F0000}"/>
    <cellStyle name="Überschrift 6 15" xfId="7981" xr:uid="{00000000-0005-0000-0000-00002C1F0000}"/>
    <cellStyle name="Überschrift 6 16" xfId="7982" xr:uid="{00000000-0005-0000-0000-00002D1F0000}"/>
    <cellStyle name="Überschrift 6 17" xfId="7983" xr:uid="{00000000-0005-0000-0000-00002E1F0000}"/>
    <cellStyle name="Überschrift 6 18" xfId="7984" xr:uid="{00000000-0005-0000-0000-00002F1F0000}"/>
    <cellStyle name="Überschrift 6 19" xfId="7985" xr:uid="{00000000-0005-0000-0000-0000301F0000}"/>
    <cellStyle name="Überschrift 6 2" xfId="7986" xr:uid="{00000000-0005-0000-0000-0000311F0000}"/>
    <cellStyle name="Überschrift 6 20" xfId="7987" xr:uid="{00000000-0005-0000-0000-0000321F0000}"/>
    <cellStyle name="Überschrift 6 21" xfId="7988" xr:uid="{00000000-0005-0000-0000-0000331F0000}"/>
    <cellStyle name="Überschrift 6 22" xfId="7989" xr:uid="{00000000-0005-0000-0000-0000341F0000}"/>
    <cellStyle name="Überschrift 6 23" xfId="7990" xr:uid="{00000000-0005-0000-0000-0000351F0000}"/>
    <cellStyle name="Überschrift 6 24" xfId="7991" xr:uid="{00000000-0005-0000-0000-0000361F0000}"/>
    <cellStyle name="Überschrift 6 25" xfId="7992" xr:uid="{00000000-0005-0000-0000-0000371F0000}"/>
    <cellStyle name="Überschrift 6 26" xfId="7993" xr:uid="{00000000-0005-0000-0000-0000381F0000}"/>
    <cellStyle name="Überschrift 6 27" xfId="7994" xr:uid="{00000000-0005-0000-0000-0000391F0000}"/>
    <cellStyle name="Überschrift 6 28" xfId="7995" xr:uid="{00000000-0005-0000-0000-00003A1F0000}"/>
    <cellStyle name="Überschrift 6 29" xfId="7996" xr:uid="{00000000-0005-0000-0000-00003B1F0000}"/>
    <cellStyle name="Überschrift 6 3" xfId="7997" xr:uid="{00000000-0005-0000-0000-00003C1F0000}"/>
    <cellStyle name="Überschrift 6 4" xfId="7998" xr:uid="{00000000-0005-0000-0000-00003D1F0000}"/>
    <cellStyle name="Überschrift 6 5" xfId="7999" xr:uid="{00000000-0005-0000-0000-00003E1F0000}"/>
    <cellStyle name="Überschrift 6 6" xfId="8000" xr:uid="{00000000-0005-0000-0000-00003F1F0000}"/>
    <cellStyle name="Überschrift 6 7" xfId="8001" xr:uid="{00000000-0005-0000-0000-0000401F0000}"/>
    <cellStyle name="Überschrift 6 8" xfId="8002" xr:uid="{00000000-0005-0000-0000-0000411F0000}"/>
    <cellStyle name="Überschrift 6 9" xfId="8003" xr:uid="{00000000-0005-0000-0000-0000421F0000}"/>
    <cellStyle name="Überschrift 7" xfId="8004" xr:uid="{00000000-0005-0000-0000-0000431F0000}"/>
    <cellStyle name="Überschrift 7 10" xfId="8005" xr:uid="{00000000-0005-0000-0000-0000441F0000}"/>
    <cellStyle name="Überschrift 7 11" xfId="8006" xr:uid="{00000000-0005-0000-0000-0000451F0000}"/>
    <cellStyle name="Überschrift 7 2" xfId="8007" xr:uid="{00000000-0005-0000-0000-0000461F0000}"/>
    <cellStyle name="Überschrift 7 3" xfId="8008" xr:uid="{00000000-0005-0000-0000-0000471F0000}"/>
    <cellStyle name="Überschrift 7 4" xfId="8009" xr:uid="{00000000-0005-0000-0000-0000481F0000}"/>
    <cellStyle name="Überschrift 7 5" xfId="8010" xr:uid="{00000000-0005-0000-0000-0000491F0000}"/>
    <cellStyle name="Überschrift 7 6" xfId="8011" xr:uid="{00000000-0005-0000-0000-00004A1F0000}"/>
    <cellStyle name="Überschrift 7 7" xfId="8012" xr:uid="{00000000-0005-0000-0000-00004B1F0000}"/>
    <cellStyle name="Überschrift 7 8" xfId="8013" xr:uid="{00000000-0005-0000-0000-00004C1F0000}"/>
    <cellStyle name="Überschrift 7 9" xfId="8014" xr:uid="{00000000-0005-0000-0000-00004D1F0000}"/>
    <cellStyle name="Überschrift 8" xfId="8015" xr:uid="{00000000-0005-0000-0000-00004E1F0000}"/>
    <cellStyle name="Überschrift 8 2" xfId="8016" xr:uid="{00000000-0005-0000-0000-00004F1F0000}"/>
    <cellStyle name="Überschrift 8 3" xfId="8017" xr:uid="{00000000-0005-0000-0000-0000501F0000}"/>
    <cellStyle name="Überschrift 8 4" xfId="8018" xr:uid="{00000000-0005-0000-0000-0000511F0000}"/>
    <cellStyle name="Überschrift 8 5" xfId="8019" xr:uid="{00000000-0005-0000-0000-0000521F0000}"/>
    <cellStyle name="Überschrift 9" xfId="8020" xr:uid="{00000000-0005-0000-0000-0000531F0000}"/>
    <cellStyle name="Überschrift 9 2" xfId="8021" xr:uid="{00000000-0005-0000-0000-0000541F0000}"/>
    <cellStyle name="Überschrift 9 3" xfId="8022" xr:uid="{00000000-0005-0000-0000-0000551F0000}"/>
    <cellStyle name="Überschrift 9 4" xfId="8023" xr:uid="{00000000-0005-0000-0000-0000561F0000}"/>
    <cellStyle name="Überschrift 9 5" xfId="8024" xr:uid="{00000000-0005-0000-0000-0000571F0000}"/>
    <cellStyle name="Verknüpfte Zelle 10" xfId="8025" xr:uid="{00000000-0005-0000-0000-0000581F0000}"/>
    <cellStyle name="Verknüpfte Zelle 10 2" xfId="8026" xr:uid="{00000000-0005-0000-0000-0000591F0000}"/>
    <cellStyle name="Verknüpfte Zelle 10 3" xfId="8027" xr:uid="{00000000-0005-0000-0000-00005A1F0000}"/>
    <cellStyle name="Verknüpfte Zelle 10 4" xfId="8028" xr:uid="{00000000-0005-0000-0000-00005B1F0000}"/>
    <cellStyle name="Verknüpfte Zelle 10 5" xfId="8029" xr:uid="{00000000-0005-0000-0000-00005C1F0000}"/>
    <cellStyle name="Verknüpfte Zelle 11" xfId="8030" xr:uid="{00000000-0005-0000-0000-00005D1F0000}"/>
    <cellStyle name="Verknüpfte Zelle 11 2" xfId="8031" xr:uid="{00000000-0005-0000-0000-00005E1F0000}"/>
    <cellStyle name="Verknüpfte Zelle 11 3" xfId="8032" xr:uid="{00000000-0005-0000-0000-00005F1F0000}"/>
    <cellStyle name="Verknüpfte Zelle 11 4" xfId="8033" xr:uid="{00000000-0005-0000-0000-0000601F0000}"/>
    <cellStyle name="Verknüpfte Zelle 11 5" xfId="8034" xr:uid="{00000000-0005-0000-0000-0000611F0000}"/>
    <cellStyle name="Verknüpfte Zelle 12" xfId="8035" xr:uid="{00000000-0005-0000-0000-0000621F0000}"/>
    <cellStyle name="Verknüpfte Zelle 13" xfId="8036" xr:uid="{00000000-0005-0000-0000-0000631F0000}"/>
    <cellStyle name="Verknüpfte Zelle 14" xfId="8037" xr:uid="{00000000-0005-0000-0000-0000641F0000}"/>
    <cellStyle name="Verknüpfte Zelle 15" xfId="8038" xr:uid="{00000000-0005-0000-0000-0000651F0000}"/>
    <cellStyle name="Verknüpfte Zelle 16" xfId="8039" xr:uid="{00000000-0005-0000-0000-0000661F0000}"/>
    <cellStyle name="Verknüpfte Zelle 2" xfId="8040" xr:uid="{00000000-0005-0000-0000-0000671F0000}"/>
    <cellStyle name="Verknüpfte Zelle 2 10" xfId="8041" xr:uid="{00000000-0005-0000-0000-0000681F0000}"/>
    <cellStyle name="Verknüpfte Zelle 2 11" xfId="8042" xr:uid="{00000000-0005-0000-0000-0000691F0000}"/>
    <cellStyle name="Verknüpfte Zelle 2 12" xfId="8043" xr:uid="{00000000-0005-0000-0000-00006A1F0000}"/>
    <cellStyle name="Verknüpfte Zelle 2 13" xfId="8044" xr:uid="{00000000-0005-0000-0000-00006B1F0000}"/>
    <cellStyle name="Verknüpfte Zelle 2 14" xfId="8045" xr:uid="{00000000-0005-0000-0000-00006C1F0000}"/>
    <cellStyle name="Verknüpfte Zelle 2 15" xfId="8046" xr:uid="{00000000-0005-0000-0000-00006D1F0000}"/>
    <cellStyle name="Verknüpfte Zelle 2 16" xfId="8047" xr:uid="{00000000-0005-0000-0000-00006E1F0000}"/>
    <cellStyle name="Verknüpfte Zelle 2 17" xfId="8048" xr:uid="{00000000-0005-0000-0000-00006F1F0000}"/>
    <cellStyle name="Verknüpfte Zelle 2 18" xfId="8049" xr:uid="{00000000-0005-0000-0000-0000701F0000}"/>
    <cellStyle name="Verknüpfte Zelle 2 19" xfId="8050" xr:uid="{00000000-0005-0000-0000-0000711F0000}"/>
    <cellStyle name="Verknüpfte Zelle 2 2" xfId="8051" xr:uid="{00000000-0005-0000-0000-0000721F0000}"/>
    <cellStyle name="Verknüpfte Zelle 2 20" xfId="8052" xr:uid="{00000000-0005-0000-0000-0000731F0000}"/>
    <cellStyle name="Verknüpfte Zelle 2 21" xfId="8053" xr:uid="{00000000-0005-0000-0000-0000741F0000}"/>
    <cellStyle name="Verknüpfte Zelle 2 22" xfId="8054" xr:uid="{00000000-0005-0000-0000-0000751F0000}"/>
    <cellStyle name="Verknüpfte Zelle 2 23" xfId="8055" xr:uid="{00000000-0005-0000-0000-0000761F0000}"/>
    <cellStyle name="Verknüpfte Zelle 2 24" xfId="8056" xr:uid="{00000000-0005-0000-0000-0000771F0000}"/>
    <cellStyle name="Verknüpfte Zelle 2 25" xfId="8057" xr:uid="{00000000-0005-0000-0000-0000781F0000}"/>
    <cellStyle name="Verknüpfte Zelle 2 26" xfId="8058" xr:uid="{00000000-0005-0000-0000-0000791F0000}"/>
    <cellStyle name="Verknüpfte Zelle 2 27" xfId="8059" xr:uid="{00000000-0005-0000-0000-00007A1F0000}"/>
    <cellStyle name="Verknüpfte Zelle 2 28" xfId="8060" xr:uid="{00000000-0005-0000-0000-00007B1F0000}"/>
    <cellStyle name="Verknüpfte Zelle 2 29" xfId="8061" xr:uid="{00000000-0005-0000-0000-00007C1F0000}"/>
    <cellStyle name="Verknüpfte Zelle 2 3" xfId="8062" xr:uid="{00000000-0005-0000-0000-00007D1F0000}"/>
    <cellStyle name="Verknüpfte Zelle 2 30" xfId="8063" xr:uid="{00000000-0005-0000-0000-00007E1F0000}"/>
    <cellStyle name="Verknüpfte Zelle 2 31" xfId="8064" xr:uid="{00000000-0005-0000-0000-00007F1F0000}"/>
    <cellStyle name="Verknüpfte Zelle 2 32" xfId="8065" xr:uid="{00000000-0005-0000-0000-0000801F0000}"/>
    <cellStyle name="Verknüpfte Zelle 2 33" xfId="8066" xr:uid="{00000000-0005-0000-0000-0000811F0000}"/>
    <cellStyle name="Verknüpfte Zelle 2 34" xfId="8067" xr:uid="{00000000-0005-0000-0000-0000821F0000}"/>
    <cellStyle name="Verknüpfte Zelle 2 35" xfId="8068" xr:uid="{00000000-0005-0000-0000-0000831F0000}"/>
    <cellStyle name="Verknüpfte Zelle 2 36" xfId="8069" xr:uid="{00000000-0005-0000-0000-0000841F0000}"/>
    <cellStyle name="Verknüpfte Zelle 2 4" xfId="8070" xr:uid="{00000000-0005-0000-0000-0000851F0000}"/>
    <cellStyle name="Verknüpfte Zelle 2 5" xfId="8071" xr:uid="{00000000-0005-0000-0000-0000861F0000}"/>
    <cellStyle name="Verknüpfte Zelle 2 6" xfId="8072" xr:uid="{00000000-0005-0000-0000-0000871F0000}"/>
    <cellStyle name="Verknüpfte Zelle 2 7" xfId="8073" xr:uid="{00000000-0005-0000-0000-0000881F0000}"/>
    <cellStyle name="Verknüpfte Zelle 2 8" xfId="8074" xr:uid="{00000000-0005-0000-0000-0000891F0000}"/>
    <cellStyle name="Verknüpfte Zelle 2 9" xfId="8075" xr:uid="{00000000-0005-0000-0000-00008A1F0000}"/>
    <cellStyle name="Verknüpfte Zelle 3" xfId="8076" xr:uid="{00000000-0005-0000-0000-00008B1F0000}"/>
    <cellStyle name="Verknüpfte Zelle 3 10" xfId="8077" xr:uid="{00000000-0005-0000-0000-00008C1F0000}"/>
    <cellStyle name="Verknüpfte Zelle 3 11" xfId="8078" xr:uid="{00000000-0005-0000-0000-00008D1F0000}"/>
    <cellStyle name="Verknüpfte Zelle 3 12" xfId="8079" xr:uid="{00000000-0005-0000-0000-00008E1F0000}"/>
    <cellStyle name="Verknüpfte Zelle 3 13" xfId="8080" xr:uid="{00000000-0005-0000-0000-00008F1F0000}"/>
    <cellStyle name="Verknüpfte Zelle 3 14" xfId="8081" xr:uid="{00000000-0005-0000-0000-0000901F0000}"/>
    <cellStyle name="Verknüpfte Zelle 3 15" xfId="8082" xr:uid="{00000000-0005-0000-0000-0000911F0000}"/>
    <cellStyle name="Verknüpfte Zelle 3 16" xfId="8083" xr:uid="{00000000-0005-0000-0000-0000921F0000}"/>
    <cellStyle name="Verknüpfte Zelle 3 17" xfId="8084" xr:uid="{00000000-0005-0000-0000-0000931F0000}"/>
    <cellStyle name="Verknüpfte Zelle 3 18" xfId="8085" xr:uid="{00000000-0005-0000-0000-0000941F0000}"/>
    <cellStyle name="Verknüpfte Zelle 3 19" xfId="8086" xr:uid="{00000000-0005-0000-0000-0000951F0000}"/>
    <cellStyle name="Verknüpfte Zelle 3 2" xfId="8087" xr:uid="{00000000-0005-0000-0000-0000961F0000}"/>
    <cellStyle name="Verknüpfte Zelle 3 20" xfId="8088" xr:uid="{00000000-0005-0000-0000-0000971F0000}"/>
    <cellStyle name="Verknüpfte Zelle 3 21" xfId="8089" xr:uid="{00000000-0005-0000-0000-0000981F0000}"/>
    <cellStyle name="Verknüpfte Zelle 3 22" xfId="8090" xr:uid="{00000000-0005-0000-0000-0000991F0000}"/>
    <cellStyle name="Verknüpfte Zelle 3 23" xfId="8091" xr:uid="{00000000-0005-0000-0000-00009A1F0000}"/>
    <cellStyle name="Verknüpfte Zelle 3 24" xfId="8092" xr:uid="{00000000-0005-0000-0000-00009B1F0000}"/>
    <cellStyle name="Verknüpfte Zelle 3 25" xfId="8093" xr:uid="{00000000-0005-0000-0000-00009C1F0000}"/>
    <cellStyle name="Verknüpfte Zelle 3 26" xfId="8094" xr:uid="{00000000-0005-0000-0000-00009D1F0000}"/>
    <cellStyle name="Verknüpfte Zelle 3 27" xfId="8095" xr:uid="{00000000-0005-0000-0000-00009E1F0000}"/>
    <cellStyle name="Verknüpfte Zelle 3 28" xfId="8096" xr:uid="{00000000-0005-0000-0000-00009F1F0000}"/>
    <cellStyle name="Verknüpfte Zelle 3 29" xfId="8097" xr:uid="{00000000-0005-0000-0000-0000A01F0000}"/>
    <cellStyle name="Verknüpfte Zelle 3 3" xfId="8098" xr:uid="{00000000-0005-0000-0000-0000A11F0000}"/>
    <cellStyle name="Verknüpfte Zelle 3 4" xfId="8099" xr:uid="{00000000-0005-0000-0000-0000A21F0000}"/>
    <cellStyle name="Verknüpfte Zelle 3 5" xfId="8100" xr:uid="{00000000-0005-0000-0000-0000A31F0000}"/>
    <cellStyle name="Verknüpfte Zelle 3 6" xfId="8101" xr:uid="{00000000-0005-0000-0000-0000A41F0000}"/>
    <cellStyle name="Verknüpfte Zelle 3 7" xfId="8102" xr:uid="{00000000-0005-0000-0000-0000A51F0000}"/>
    <cellStyle name="Verknüpfte Zelle 3 8" xfId="8103" xr:uid="{00000000-0005-0000-0000-0000A61F0000}"/>
    <cellStyle name="Verknüpfte Zelle 3 9" xfId="8104" xr:uid="{00000000-0005-0000-0000-0000A71F0000}"/>
    <cellStyle name="Verknüpfte Zelle 4" xfId="8105" xr:uid="{00000000-0005-0000-0000-0000A81F0000}"/>
    <cellStyle name="Verknüpfte Zelle 4 10" xfId="8106" xr:uid="{00000000-0005-0000-0000-0000A91F0000}"/>
    <cellStyle name="Verknüpfte Zelle 4 11" xfId="8107" xr:uid="{00000000-0005-0000-0000-0000AA1F0000}"/>
    <cellStyle name="Verknüpfte Zelle 4 2" xfId="8108" xr:uid="{00000000-0005-0000-0000-0000AB1F0000}"/>
    <cellStyle name="Verknüpfte Zelle 4 3" xfId="8109" xr:uid="{00000000-0005-0000-0000-0000AC1F0000}"/>
    <cellStyle name="Verknüpfte Zelle 4 4" xfId="8110" xr:uid="{00000000-0005-0000-0000-0000AD1F0000}"/>
    <cellStyle name="Verknüpfte Zelle 4 5" xfId="8111" xr:uid="{00000000-0005-0000-0000-0000AE1F0000}"/>
    <cellStyle name="Verknüpfte Zelle 4 6" xfId="8112" xr:uid="{00000000-0005-0000-0000-0000AF1F0000}"/>
    <cellStyle name="Verknüpfte Zelle 4 7" xfId="8113" xr:uid="{00000000-0005-0000-0000-0000B01F0000}"/>
    <cellStyle name="Verknüpfte Zelle 4 8" xfId="8114" xr:uid="{00000000-0005-0000-0000-0000B11F0000}"/>
    <cellStyle name="Verknüpfte Zelle 4 9" xfId="8115" xr:uid="{00000000-0005-0000-0000-0000B21F0000}"/>
    <cellStyle name="Verknüpfte Zelle 5" xfId="8116" xr:uid="{00000000-0005-0000-0000-0000B31F0000}"/>
    <cellStyle name="Verknüpfte Zelle 5 2" xfId="8117" xr:uid="{00000000-0005-0000-0000-0000B41F0000}"/>
    <cellStyle name="Verknüpfte Zelle 5 3" xfId="8118" xr:uid="{00000000-0005-0000-0000-0000B51F0000}"/>
    <cellStyle name="Verknüpfte Zelle 5 4" xfId="8119" xr:uid="{00000000-0005-0000-0000-0000B61F0000}"/>
    <cellStyle name="Verknüpfte Zelle 5 5" xfId="8120" xr:uid="{00000000-0005-0000-0000-0000B71F0000}"/>
    <cellStyle name="Verknüpfte Zelle 6" xfId="8121" xr:uid="{00000000-0005-0000-0000-0000B81F0000}"/>
    <cellStyle name="Verknüpfte Zelle 6 2" xfId="8122" xr:uid="{00000000-0005-0000-0000-0000B91F0000}"/>
    <cellStyle name="Verknüpfte Zelle 6 3" xfId="8123" xr:uid="{00000000-0005-0000-0000-0000BA1F0000}"/>
    <cellStyle name="Verknüpfte Zelle 6 4" xfId="8124" xr:uid="{00000000-0005-0000-0000-0000BB1F0000}"/>
    <cellStyle name="Verknüpfte Zelle 6 5" xfId="8125" xr:uid="{00000000-0005-0000-0000-0000BC1F0000}"/>
    <cellStyle name="Verknüpfte Zelle 7" xfId="8126" xr:uid="{00000000-0005-0000-0000-0000BD1F0000}"/>
    <cellStyle name="Verknüpfte Zelle 7 2" xfId="8127" xr:uid="{00000000-0005-0000-0000-0000BE1F0000}"/>
    <cellStyle name="Verknüpfte Zelle 7 3" xfId="8128" xr:uid="{00000000-0005-0000-0000-0000BF1F0000}"/>
    <cellStyle name="Verknüpfte Zelle 7 4" xfId="8129" xr:uid="{00000000-0005-0000-0000-0000C01F0000}"/>
    <cellStyle name="Verknüpfte Zelle 7 5" xfId="8130" xr:uid="{00000000-0005-0000-0000-0000C11F0000}"/>
    <cellStyle name="Verknüpfte Zelle 8" xfId="8131" xr:uid="{00000000-0005-0000-0000-0000C21F0000}"/>
    <cellStyle name="Verknüpfte Zelle 8 2" xfId="8132" xr:uid="{00000000-0005-0000-0000-0000C31F0000}"/>
    <cellStyle name="Verknüpfte Zelle 8 3" xfId="8133" xr:uid="{00000000-0005-0000-0000-0000C41F0000}"/>
    <cellStyle name="Verknüpfte Zelle 8 4" xfId="8134" xr:uid="{00000000-0005-0000-0000-0000C51F0000}"/>
    <cellStyle name="Verknüpfte Zelle 8 5" xfId="8135" xr:uid="{00000000-0005-0000-0000-0000C61F0000}"/>
    <cellStyle name="Verknüpfte Zelle 9" xfId="8136" xr:uid="{00000000-0005-0000-0000-0000C71F0000}"/>
    <cellStyle name="Verknüpfte Zelle 9 2" xfId="8137" xr:uid="{00000000-0005-0000-0000-0000C81F0000}"/>
    <cellStyle name="Verknüpfte Zelle 9 3" xfId="8138" xr:uid="{00000000-0005-0000-0000-0000C91F0000}"/>
    <cellStyle name="Verknüpfte Zelle 9 4" xfId="8139" xr:uid="{00000000-0005-0000-0000-0000CA1F0000}"/>
    <cellStyle name="Verknüpfte Zelle 9 5" xfId="8140" xr:uid="{00000000-0005-0000-0000-0000CB1F0000}"/>
    <cellStyle name="Währung 10" xfId="8141" xr:uid="{00000000-0005-0000-0000-0000CC1F0000}"/>
    <cellStyle name="Währung 2" xfId="8142" xr:uid="{00000000-0005-0000-0000-0000CD1F0000}"/>
    <cellStyle name="Währung 2 2" xfId="8143" xr:uid="{00000000-0005-0000-0000-0000CE1F0000}"/>
    <cellStyle name="Währung 3" xfId="8144" xr:uid="{00000000-0005-0000-0000-0000CF1F0000}"/>
    <cellStyle name="Währung 3 2" xfId="8145" xr:uid="{00000000-0005-0000-0000-0000D01F0000}"/>
    <cellStyle name="Währung 4" xfId="8146" xr:uid="{00000000-0005-0000-0000-0000D11F0000}"/>
    <cellStyle name="Währung 4 2" xfId="8147" xr:uid="{00000000-0005-0000-0000-0000D21F0000}"/>
    <cellStyle name="Währung 5" xfId="8148" xr:uid="{00000000-0005-0000-0000-0000D31F0000}"/>
    <cellStyle name="Währung 6" xfId="8149" xr:uid="{00000000-0005-0000-0000-0000D41F0000}"/>
    <cellStyle name="Währung 7" xfId="8150" xr:uid="{00000000-0005-0000-0000-0000D51F0000}"/>
    <cellStyle name="Währung 8" xfId="8151" xr:uid="{00000000-0005-0000-0000-0000D61F0000}"/>
    <cellStyle name="Währung 9" xfId="8152" xr:uid="{00000000-0005-0000-0000-0000D71F0000}"/>
    <cellStyle name="Warnender Text 10" xfId="8153" xr:uid="{00000000-0005-0000-0000-0000D81F0000}"/>
    <cellStyle name="Warnender Text 10 2" xfId="8154" xr:uid="{00000000-0005-0000-0000-0000D91F0000}"/>
    <cellStyle name="Warnender Text 10 3" xfId="8155" xr:uid="{00000000-0005-0000-0000-0000DA1F0000}"/>
    <cellStyle name="Warnender Text 10 4" xfId="8156" xr:uid="{00000000-0005-0000-0000-0000DB1F0000}"/>
    <cellStyle name="Warnender Text 10 5" xfId="8157" xr:uid="{00000000-0005-0000-0000-0000DC1F0000}"/>
    <cellStyle name="Warnender Text 11" xfId="8158" xr:uid="{00000000-0005-0000-0000-0000DD1F0000}"/>
    <cellStyle name="Warnender Text 11 2" xfId="8159" xr:uid="{00000000-0005-0000-0000-0000DE1F0000}"/>
    <cellStyle name="Warnender Text 11 3" xfId="8160" xr:uid="{00000000-0005-0000-0000-0000DF1F0000}"/>
    <cellStyle name="Warnender Text 11 4" xfId="8161" xr:uid="{00000000-0005-0000-0000-0000E01F0000}"/>
    <cellStyle name="Warnender Text 11 5" xfId="8162" xr:uid="{00000000-0005-0000-0000-0000E11F0000}"/>
    <cellStyle name="Warnender Text 12" xfId="8163" xr:uid="{00000000-0005-0000-0000-0000E21F0000}"/>
    <cellStyle name="Warnender Text 13" xfId="8164" xr:uid="{00000000-0005-0000-0000-0000E31F0000}"/>
    <cellStyle name="Warnender Text 14" xfId="8165" xr:uid="{00000000-0005-0000-0000-0000E41F0000}"/>
    <cellStyle name="Warnender Text 15" xfId="8166" xr:uid="{00000000-0005-0000-0000-0000E51F0000}"/>
    <cellStyle name="Warnender Text 16" xfId="8167" xr:uid="{00000000-0005-0000-0000-0000E61F0000}"/>
    <cellStyle name="Warnender Text 2" xfId="8168" xr:uid="{00000000-0005-0000-0000-0000E71F0000}"/>
    <cellStyle name="Warnender Text 2 10" xfId="8169" xr:uid="{00000000-0005-0000-0000-0000E81F0000}"/>
    <cellStyle name="Warnender Text 2 11" xfId="8170" xr:uid="{00000000-0005-0000-0000-0000E91F0000}"/>
    <cellStyle name="Warnender Text 2 12" xfId="8171" xr:uid="{00000000-0005-0000-0000-0000EA1F0000}"/>
    <cellStyle name="Warnender Text 2 13" xfId="8172" xr:uid="{00000000-0005-0000-0000-0000EB1F0000}"/>
    <cellStyle name="Warnender Text 2 14" xfId="8173" xr:uid="{00000000-0005-0000-0000-0000EC1F0000}"/>
    <cellStyle name="Warnender Text 2 15" xfId="8174" xr:uid="{00000000-0005-0000-0000-0000ED1F0000}"/>
    <cellStyle name="Warnender Text 2 16" xfId="8175" xr:uid="{00000000-0005-0000-0000-0000EE1F0000}"/>
    <cellStyle name="Warnender Text 2 17" xfId="8176" xr:uid="{00000000-0005-0000-0000-0000EF1F0000}"/>
    <cellStyle name="Warnender Text 2 18" xfId="8177" xr:uid="{00000000-0005-0000-0000-0000F01F0000}"/>
    <cellStyle name="Warnender Text 2 19" xfId="8178" xr:uid="{00000000-0005-0000-0000-0000F11F0000}"/>
    <cellStyle name="Warnender Text 2 2" xfId="8179" xr:uid="{00000000-0005-0000-0000-0000F21F0000}"/>
    <cellStyle name="Warnender Text 2 20" xfId="8180" xr:uid="{00000000-0005-0000-0000-0000F31F0000}"/>
    <cellStyle name="Warnender Text 2 21" xfId="8181" xr:uid="{00000000-0005-0000-0000-0000F41F0000}"/>
    <cellStyle name="Warnender Text 2 22" xfId="8182" xr:uid="{00000000-0005-0000-0000-0000F51F0000}"/>
    <cellStyle name="Warnender Text 2 23" xfId="8183" xr:uid="{00000000-0005-0000-0000-0000F61F0000}"/>
    <cellStyle name="Warnender Text 2 24" xfId="8184" xr:uid="{00000000-0005-0000-0000-0000F71F0000}"/>
    <cellStyle name="Warnender Text 2 25" xfId="8185" xr:uid="{00000000-0005-0000-0000-0000F81F0000}"/>
    <cellStyle name="Warnender Text 2 26" xfId="8186" xr:uid="{00000000-0005-0000-0000-0000F91F0000}"/>
    <cellStyle name="Warnender Text 2 27" xfId="8187" xr:uid="{00000000-0005-0000-0000-0000FA1F0000}"/>
    <cellStyle name="Warnender Text 2 28" xfId="8188" xr:uid="{00000000-0005-0000-0000-0000FB1F0000}"/>
    <cellStyle name="Warnender Text 2 29" xfId="8189" xr:uid="{00000000-0005-0000-0000-0000FC1F0000}"/>
    <cellStyle name="Warnender Text 2 3" xfId="8190" xr:uid="{00000000-0005-0000-0000-0000FD1F0000}"/>
    <cellStyle name="Warnender Text 2 30" xfId="8191" xr:uid="{00000000-0005-0000-0000-0000FE1F0000}"/>
    <cellStyle name="Warnender Text 2 31" xfId="8192" xr:uid="{00000000-0005-0000-0000-0000FF1F0000}"/>
    <cellStyle name="Warnender Text 2 32" xfId="8193" xr:uid="{00000000-0005-0000-0000-000000200000}"/>
    <cellStyle name="Warnender Text 2 33" xfId="8194" xr:uid="{00000000-0005-0000-0000-000001200000}"/>
    <cellStyle name="Warnender Text 2 34" xfId="8195" xr:uid="{00000000-0005-0000-0000-000002200000}"/>
    <cellStyle name="Warnender Text 2 35" xfId="8196" xr:uid="{00000000-0005-0000-0000-000003200000}"/>
    <cellStyle name="Warnender Text 2 36" xfId="8197" xr:uid="{00000000-0005-0000-0000-000004200000}"/>
    <cellStyle name="Warnender Text 2 4" xfId="8198" xr:uid="{00000000-0005-0000-0000-000005200000}"/>
    <cellStyle name="Warnender Text 2 5" xfId="8199" xr:uid="{00000000-0005-0000-0000-000006200000}"/>
    <cellStyle name="Warnender Text 2 6" xfId="8200" xr:uid="{00000000-0005-0000-0000-000007200000}"/>
    <cellStyle name="Warnender Text 2 7" xfId="8201" xr:uid="{00000000-0005-0000-0000-000008200000}"/>
    <cellStyle name="Warnender Text 2 8" xfId="8202" xr:uid="{00000000-0005-0000-0000-000009200000}"/>
    <cellStyle name="Warnender Text 2 9" xfId="8203" xr:uid="{00000000-0005-0000-0000-00000A200000}"/>
    <cellStyle name="Warnender Text 3" xfId="8204" xr:uid="{00000000-0005-0000-0000-00000B200000}"/>
    <cellStyle name="Warnender Text 3 10" xfId="8205" xr:uid="{00000000-0005-0000-0000-00000C200000}"/>
    <cellStyle name="Warnender Text 3 11" xfId="8206" xr:uid="{00000000-0005-0000-0000-00000D200000}"/>
    <cellStyle name="Warnender Text 3 12" xfId="8207" xr:uid="{00000000-0005-0000-0000-00000E200000}"/>
    <cellStyle name="Warnender Text 3 13" xfId="8208" xr:uid="{00000000-0005-0000-0000-00000F200000}"/>
    <cellStyle name="Warnender Text 3 14" xfId="8209" xr:uid="{00000000-0005-0000-0000-000010200000}"/>
    <cellStyle name="Warnender Text 3 15" xfId="8210" xr:uid="{00000000-0005-0000-0000-000011200000}"/>
    <cellStyle name="Warnender Text 3 16" xfId="8211" xr:uid="{00000000-0005-0000-0000-000012200000}"/>
    <cellStyle name="Warnender Text 3 17" xfId="8212" xr:uid="{00000000-0005-0000-0000-000013200000}"/>
    <cellStyle name="Warnender Text 3 18" xfId="8213" xr:uid="{00000000-0005-0000-0000-000014200000}"/>
    <cellStyle name="Warnender Text 3 19" xfId="8214" xr:uid="{00000000-0005-0000-0000-000015200000}"/>
    <cellStyle name="Warnender Text 3 2" xfId="8215" xr:uid="{00000000-0005-0000-0000-000016200000}"/>
    <cellStyle name="Warnender Text 3 20" xfId="8216" xr:uid="{00000000-0005-0000-0000-000017200000}"/>
    <cellStyle name="Warnender Text 3 21" xfId="8217" xr:uid="{00000000-0005-0000-0000-000018200000}"/>
    <cellStyle name="Warnender Text 3 22" xfId="8218" xr:uid="{00000000-0005-0000-0000-000019200000}"/>
    <cellStyle name="Warnender Text 3 23" xfId="8219" xr:uid="{00000000-0005-0000-0000-00001A200000}"/>
    <cellStyle name="Warnender Text 3 24" xfId="8220" xr:uid="{00000000-0005-0000-0000-00001B200000}"/>
    <cellStyle name="Warnender Text 3 25" xfId="8221" xr:uid="{00000000-0005-0000-0000-00001C200000}"/>
    <cellStyle name="Warnender Text 3 26" xfId="8222" xr:uid="{00000000-0005-0000-0000-00001D200000}"/>
    <cellStyle name="Warnender Text 3 27" xfId="8223" xr:uid="{00000000-0005-0000-0000-00001E200000}"/>
    <cellStyle name="Warnender Text 3 28" xfId="8224" xr:uid="{00000000-0005-0000-0000-00001F200000}"/>
    <cellStyle name="Warnender Text 3 29" xfId="8225" xr:uid="{00000000-0005-0000-0000-000020200000}"/>
    <cellStyle name="Warnender Text 3 3" xfId="8226" xr:uid="{00000000-0005-0000-0000-000021200000}"/>
    <cellStyle name="Warnender Text 3 4" xfId="8227" xr:uid="{00000000-0005-0000-0000-000022200000}"/>
    <cellStyle name="Warnender Text 3 5" xfId="8228" xr:uid="{00000000-0005-0000-0000-000023200000}"/>
    <cellStyle name="Warnender Text 3 6" xfId="8229" xr:uid="{00000000-0005-0000-0000-000024200000}"/>
    <cellStyle name="Warnender Text 3 7" xfId="8230" xr:uid="{00000000-0005-0000-0000-000025200000}"/>
    <cellStyle name="Warnender Text 3 8" xfId="8231" xr:uid="{00000000-0005-0000-0000-000026200000}"/>
    <cellStyle name="Warnender Text 3 9" xfId="8232" xr:uid="{00000000-0005-0000-0000-000027200000}"/>
    <cellStyle name="Warnender Text 4" xfId="8233" xr:uid="{00000000-0005-0000-0000-000028200000}"/>
    <cellStyle name="Warnender Text 4 10" xfId="8234" xr:uid="{00000000-0005-0000-0000-000029200000}"/>
    <cellStyle name="Warnender Text 4 11" xfId="8235" xr:uid="{00000000-0005-0000-0000-00002A200000}"/>
    <cellStyle name="Warnender Text 4 2" xfId="8236" xr:uid="{00000000-0005-0000-0000-00002B200000}"/>
    <cellStyle name="Warnender Text 4 3" xfId="8237" xr:uid="{00000000-0005-0000-0000-00002C200000}"/>
    <cellStyle name="Warnender Text 4 4" xfId="8238" xr:uid="{00000000-0005-0000-0000-00002D200000}"/>
    <cellStyle name="Warnender Text 4 5" xfId="8239" xr:uid="{00000000-0005-0000-0000-00002E200000}"/>
    <cellStyle name="Warnender Text 4 6" xfId="8240" xr:uid="{00000000-0005-0000-0000-00002F200000}"/>
    <cellStyle name="Warnender Text 4 7" xfId="8241" xr:uid="{00000000-0005-0000-0000-000030200000}"/>
    <cellStyle name="Warnender Text 4 8" xfId="8242" xr:uid="{00000000-0005-0000-0000-000031200000}"/>
    <cellStyle name="Warnender Text 4 9" xfId="8243" xr:uid="{00000000-0005-0000-0000-000032200000}"/>
    <cellStyle name="Warnender Text 5" xfId="8244" xr:uid="{00000000-0005-0000-0000-000033200000}"/>
    <cellStyle name="Warnender Text 5 2" xfId="8245" xr:uid="{00000000-0005-0000-0000-000034200000}"/>
    <cellStyle name="Warnender Text 5 3" xfId="8246" xr:uid="{00000000-0005-0000-0000-000035200000}"/>
    <cellStyle name="Warnender Text 5 4" xfId="8247" xr:uid="{00000000-0005-0000-0000-000036200000}"/>
    <cellStyle name="Warnender Text 5 5" xfId="8248" xr:uid="{00000000-0005-0000-0000-000037200000}"/>
    <cellStyle name="Warnender Text 6" xfId="8249" xr:uid="{00000000-0005-0000-0000-000038200000}"/>
    <cellStyle name="Warnender Text 6 2" xfId="8250" xr:uid="{00000000-0005-0000-0000-000039200000}"/>
    <cellStyle name="Warnender Text 6 3" xfId="8251" xr:uid="{00000000-0005-0000-0000-00003A200000}"/>
    <cellStyle name="Warnender Text 6 4" xfId="8252" xr:uid="{00000000-0005-0000-0000-00003B200000}"/>
    <cellStyle name="Warnender Text 6 5" xfId="8253" xr:uid="{00000000-0005-0000-0000-00003C200000}"/>
    <cellStyle name="Warnender Text 7" xfId="8254" xr:uid="{00000000-0005-0000-0000-00003D200000}"/>
    <cellStyle name="Warnender Text 7 2" xfId="8255" xr:uid="{00000000-0005-0000-0000-00003E200000}"/>
    <cellStyle name="Warnender Text 7 3" xfId="8256" xr:uid="{00000000-0005-0000-0000-00003F200000}"/>
    <cellStyle name="Warnender Text 7 4" xfId="8257" xr:uid="{00000000-0005-0000-0000-000040200000}"/>
    <cellStyle name="Warnender Text 7 5" xfId="8258" xr:uid="{00000000-0005-0000-0000-000041200000}"/>
    <cellStyle name="Warnender Text 8" xfId="8259" xr:uid="{00000000-0005-0000-0000-000042200000}"/>
    <cellStyle name="Warnender Text 8 2" xfId="8260" xr:uid="{00000000-0005-0000-0000-000043200000}"/>
    <cellStyle name="Warnender Text 8 3" xfId="8261" xr:uid="{00000000-0005-0000-0000-000044200000}"/>
    <cellStyle name="Warnender Text 8 4" xfId="8262" xr:uid="{00000000-0005-0000-0000-000045200000}"/>
    <cellStyle name="Warnender Text 8 5" xfId="8263" xr:uid="{00000000-0005-0000-0000-000046200000}"/>
    <cellStyle name="Warnender Text 9" xfId="8264" xr:uid="{00000000-0005-0000-0000-000047200000}"/>
    <cellStyle name="Warnender Text 9 2" xfId="8265" xr:uid="{00000000-0005-0000-0000-000048200000}"/>
    <cellStyle name="Warnender Text 9 3" xfId="8266" xr:uid="{00000000-0005-0000-0000-000049200000}"/>
    <cellStyle name="Warnender Text 9 4" xfId="8267" xr:uid="{00000000-0005-0000-0000-00004A200000}"/>
    <cellStyle name="Warnender Text 9 5" xfId="8268" xr:uid="{00000000-0005-0000-0000-00004B200000}"/>
    <cellStyle name="Warning Text 10" xfId="8269" xr:uid="{00000000-0005-0000-0000-00004C200000}"/>
    <cellStyle name="Warning Text 11" xfId="8270" xr:uid="{00000000-0005-0000-0000-00004D200000}"/>
    <cellStyle name="Warning Text 12" xfId="8271" xr:uid="{00000000-0005-0000-0000-00004E200000}"/>
    <cellStyle name="Warning Text 13" xfId="8272" xr:uid="{00000000-0005-0000-0000-00004F200000}"/>
    <cellStyle name="Warning Text 2" xfId="8273" xr:uid="{00000000-0005-0000-0000-000050200000}"/>
    <cellStyle name="Warning Text 3" xfId="8274" xr:uid="{00000000-0005-0000-0000-000051200000}"/>
    <cellStyle name="Warning Text 4" xfId="8275" xr:uid="{00000000-0005-0000-0000-000052200000}"/>
    <cellStyle name="Warning Text 5" xfId="8276" xr:uid="{00000000-0005-0000-0000-000053200000}"/>
    <cellStyle name="Warning Text 6" xfId="8277" xr:uid="{00000000-0005-0000-0000-000054200000}"/>
    <cellStyle name="Warning Text 7" xfId="8278" xr:uid="{00000000-0005-0000-0000-000055200000}"/>
    <cellStyle name="Warning Text 8" xfId="8279" xr:uid="{00000000-0005-0000-0000-000056200000}"/>
    <cellStyle name="Warning Text 9" xfId="8280" xr:uid="{00000000-0005-0000-0000-000057200000}"/>
    <cellStyle name="Zelle überprüfen" xfId="2" builtinId="23"/>
    <cellStyle name="Zelle überprüfen 10" xfId="8281" xr:uid="{00000000-0005-0000-0000-000059200000}"/>
    <cellStyle name="Zelle überprüfen 10 2" xfId="8282" xr:uid="{00000000-0005-0000-0000-00005A200000}"/>
    <cellStyle name="Zelle überprüfen 10 3" xfId="8283" xr:uid="{00000000-0005-0000-0000-00005B200000}"/>
    <cellStyle name="Zelle überprüfen 10 4" xfId="8284" xr:uid="{00000000-0005-0000-0000-00005C200000}"/>
    <cellStyle name="Zelle überprüfen 10 5" xfId="8285" xr:uid="{00000000-0005-0000-0000-00005D200000}"/>
    <cellStyle name="Zelle überprüfen 11" xfId="8286" xr:uid="{00000000-0005-0000-0000-00005E200000}"/>
    <cellStyle name="Zelle überprüfen 11 2" xfId="8287" xr:uid="{00000000-0005-0000-0000-00005F200000}"/>
    <cellStyle name="Zelle überprüfen 11 3" xfId="8288" xr:uid="{00000000-0005-0000-0000-000060200000}"/>
    <cellStyle name="Zelle überprüfen 11 4" xfId="8289" xr:uid="{00000000-0005-0000-0000-000061200000}"/>
    <cellStyle name="Zelle überprüfen 11 5" xfId="8290" xr:uid="{00000000-0005-0000-0000-000062200000}"/>
    <cellStyle name="Zelle überprüfen 12" xfId="8291" xr:uid="{00000000-0005-0000-0000-000063200000}"/>
    <cellStyle name="Zelle überprüfen 13" xfId="8292" xr:uid="{00000000-0005-0000-0000-000064200000}"/>
    <cellStyle name="Zelle überprüfen 14" xfId="8293" xr:uid="{00000000-0005-0000-0000-000065200000}"/>
    <cellStyle name="Zelle überprüfen 15" xfId="8294" xr:uid="{00000000-0005-0000-0000-000066200000}"/>
    <cellStyle name="Zelle überprüfen 16" xfId="8295" xr:uid="{00000000-0005-0000-0000-000067200000}"/>
    <cellStyle name="Zelle überprüfen 2" xfId="8296" xr:uid="{00000000-0005-0000-0000-000068200000}"/>
    <cellStyle name="Zelle überprüfen 2 10" xfId="8297" xr:uid="{00000000-0005-0000-0000-000069200000}"/>
    <cellStyle name="Zelle überprüfen 2 11" xfId="8298" xr:uid="{00000000-0005-0000-0000-00006A200000}"/>
    <cellStyle name="Zelle überprüfen 2 12" xfId="8299" xr:uid="{00000000-0005-0000-0000-00006B200000}"/>
    <cellStyle name="Zelle überprüfen 2 13" xfId="8300" xr:uid="{00000000-0005-0000-0000-00006C200000}"/>
    <cellStyle name="Zelle überprüfen 2 14" xfId="8301" xr:uid="{00000000-0005-0000-0000-00006D200000}"/>
    <cellStyle name="Zelle überprüfen 2 15" xfId="8302" xr:uid="{00000000-0005-0000-0000-00006E200000}"/>
    <cellStyle name="Zelle überprüfen 2 16" xfId="8303" xr:uid="{00000000-0005-0000-0000-00006F200000}"/>
    <cellStyle name="Zelle überprüfen 2 17" xfId="8304" xr:uid="{00000000-0005-0000-0000-000070200000}"/>
    <cellStyle name="Zelle überprüfen 2 18" xfId="8305" xr:uid="{00000000-0005-0000-0000-000071200000}"/>
    <cellStyle name="Zelle überprüfen 2 19" xfId="8306" xr:uid="{00000000-0005-0000-0000-000072200000}"/>
    <cellStyle name="Zelle überprüfen 2 2" xfId="8307" xr:uid="{00000000-0005-0000-0000-000073200000}"/>
    <cellStyle name="Zelle überprüfen 2 20" xfId="8308" xr:uid="{00000000-0005-0000-0000-000074200000}"/>
    <cellStyle name="Zelle überprüfen 2 21" xfId="8309" xr:uid="{00000000-0005-0000-0000-000075200000}"/>
    <cellStyle name="Zelle überprüfen 2 22" xfId="8310" xr:uid="{00000000-0005-0000-0000-000076200000}"/>
    <cellStyle name="Zelle überprüfen 2 23" xfId="8311" xr:uid="{00000000-0005-0000-0000-000077200000}"/>
    <cellStyle name="Zelle überprüfen 2 24" xfId="8312" xr:uid="{00000000-0005-0000-0000-000078200000}"/>
    <cellStyle name="Zelle überprüfen 2 25" xfId="8313" xr:uid="{00000000-0005-0000-0000-000079200000}"/>
    <cellStyle name="Zelle überprüfen 2 26" xfId="8314" xr:uid="{00000000-0005-0000-0000-00007A200000}"/>
    <cellStyle name="Zelle überprüfen 2 27" xfId="8315" xr:uid="{00000000-0005-0000-0000-00007B200000}"/>
    <cellStyle name="Zelle überprüfen 2 28" xfId="8316" xr:uid="{00000000-0005-0000-0000-00007C200000}"/>
    <cellStyle name="Zelle überprüfen 2 29" xfId="8317" xr:uid="{00000000-0005-0000-0000-00007D200000}"/>
    <cellStyle name="Zelle überprüfen 2 3" xfId="8318" xr:uid="{00000000-0005-0000-0000-00007E200000}"/>
    <cellStyle name="Zelle überprüfen 2 30" xfId="8319" xr:uid="{00000000-0005-0000-0000-00007F200000}"/>
    <cellStyle name="Zelle überprüfen 2 31" xfId="8320" xr:uid="{00000000-0005-0000-0000-000080200000}"/>
    <cellStyle name="Zelle überprüfen 2 32" xfId="8321" xr:uid="{00000000-0005-0000-0000-000081200000}"/>
    <cellStyle name="Zelle überprüfen 2 33" xfId="8322" xr:uid="{00000000-0005-0000-0000-000082200000}"/>
    <cellStyle name="Zelle überprüfen 2 34" xfId="8323" xr:uid="{00000000-0005-0000-0000-000083200000}"/>
    <cellStyle name="Zelle überprüfen 2 35" xfId="8324" xr:uid="{00000000-0005-0000-0000-000084200000}"/>
    <cellStyle name="Zelle überprüfen 2 36" xfId="8325" xr:uid="{00000000-0005-0000-0000-000085200000}"/>
    <cellStyle name="Zelle überprüfen 2 4" xfId="8326" xr:uid="{00000000-0005-0000-0000-000086200000}"/>
    <cellStyle name="Zelle überprüfen 2 5" xfId="8327" xr:uid="{00000000-0005-0000-0000-000087200000}"/>
    <cellStyle name="Zelle überprüfen 2 6" xfId="8328" xr:uid="{00000000-0005-0000-0000-000088200000}"/>
    <cellStyle name="Zelle überprüfen 2 7" xfId="8329" xr:uid="{00000000-0005-0000-0000-000089200000}"/>
    <cellStyle name="Zelle überprüfen 2 8" xfId="8330" xr:uid="{00000000-0005-0000-0000-00008A200000}"/>
    <cellStyle name="Zelle überprüfen 2 9" xfId="8331" xr:uid="{00000000-0005-0000-0000-00008B200000}"/>
    <cellStyle name="Zelle überprüfen 3" xfId="8332" xr:uid="{00000000-0005-0000-0000-00008C200000}"/>
    <cellStyle name="Zelle überprüfen 3 10" xfId="8333" xr:uid="{00000000-0005-0000-0000-00008D200000}"/>
    <cellStyle name="Zelle überprüfen 3 11" xfId="8334" xr:uid="{00000000-0005-0000-0000-00008E200000}"/>
    <cellStyle name="Zelle überprüfen 3 12" xfId="8335" xr:uid="{00000000-0005-0000-0000-00008F200000}"/>
    <cellStyle name="Zelle überprüfen 3 13" xfId="8336" xr:uid="{00000000-0005-0000-0000-000090200000}"/>
    <cellStyle name="Zelle überprüfen 3 14" xfId="8337" xr:uid="{00000000-0005-0000-0000-000091200000}"/>
    <cellStyle name="Zelle überprüfen 3 15" xfId="8338" xr:uid="{00000000-0005-0000-0000-000092200000}"/>
    <cellStyle name="Zelle überprüfen 3 16" xfId="8339" xr:uid="{00000000-0005-0000-0000-000093200000}"/>
    <cellStyle name="Zelle überprüfen 3 17" xfId="8340" xr:uid="{00000000-0005-0000-0000-000094200000}"/>
    <cellStyle name="Zelle überprüfen 3 18" xfId="8341" xr:uid="{00000000-0005-0000-0000-000095200000}"/>
    <cellStyle name="Zelle überprüfen 3 19" xfId="8342" xr:uid="{00000000-0005-0000-0000-000096200000}"/>
    <cellStyle name="Zelle überprüfen 3 2" xfId="8343" xr:uid="{00000000-0005-0000-0000-000097200000}"/>
    <cellStyle name="Zelle überprüfen 3 20" xfId="8344" xr:uid="{00000000-0005-0000-0000-000098200000}"/>
    <cellStyle name="Zelle überprüfen 3 21" xfId="8345" xr:uid="{00000000-0005-0000-0000-000099200000}"/>
    <cellStyle name="Zelle überprüfen 3 22" xfId="8346" xr:uid="{00000000-0005-0000-0000-00009A200000}"/>
    <cellStyle name="Zelle überprüfen 3 23" xfId="8347" xr:uid="{00000000-0005-0000-0000-00009B200000}"/>
    <cellStyle name="Zelle überprüfen 3 24" xfId="8348" xr:uid="{00000000-0005-0000-0000-00009C200000}"/>
    <cellStyle name="Zelle überprüfen 3 25" xfId="8349" xr:uid="{00000000-0005-0000-0000-00009D200000}"/>
    <cellStyle name="Zelle überprüfen 3 26" xfId="8350" xr:uid="{00000000-0005-0000-0000-00009E200000}"/>
    <cellStyle name="Zelle überprüfen 3 27" xfId="8351" xr:uid="{00000000-0005-0000-0000-00009F200000}"/>
    <cellStyle name="Zelle überprüfen 3 28" xfId="8352" xr:uid="{00000000-0005-0000-0000-0000A0200000}"/>
    <cellStyle name="Zelle überprüfen 3 29" xfId="8353" xr:uid="{00000000-0005-0000-0000-0000A1200000}"/>
    <cellStyle name="Zelle überprüfen 3 3" xfId="8354" xr:uid="{00000000-0005-0000-0000-0000A2200000}"/>
    <cellStyle name="Zelle überprüfen 3 4" xfId="8355" xr:uid="{00000000-0005-0000-0000-0000A3200000}"/>
    <cellStyle name="Zelle überprüfen 3 5" xfId="8356" xr:uid="{00000000-0005-0000-0000-0000A4200000}"/>
    <cellStyle name="Zelle überprüfen 3 6" xfId="8357" xr:uid="{00000000-0005-0000-0000-0000A5200000}"/>
    <cellStyle name="Zelle überprüfen 3 7" xfId="8358" xr:uid="{00000000-0005-0000-0000-0000A6200000}"/>
    <cellStyle name="Zelle überprüfen 3 8" xfId="8359" xr:uid="{00000000-0005-0000-0000-0000A7200000}"/>
    <cellStyle name="Zelle überprüfen 3 9" xfId="8360" xr:uid="{00000000-0005-0000-0000-0000A8200000}"/>
    <cellStyle name="Zelle überprüfen 4" xfId="8361" xr:uid="{00000000-0005-0000-0000-0000A9200000}"/>
    <cellStyle name="Zelle überprüfen 4 10" xfId="8362" xr:uid="{00000000-0005-0000-0000-0000AA200000}"/>
    <cellStyle name="Zelle überprüfen 4 11" xfId="8363" xr:uid="{00000000-0005-0000-0000-0000AB200000}"/>
    <cellStyle name="Zelle überprüfen 4 2" xfId="8364" xr:uid="{00000000-0005-0000-0000-0000AC200000}"/>
    <cellStyle name="Zelle überprüfen 4 3" xfId="8365" xr:uid="{00000000-0005-0000-0000-0000AD200000}"/>
    <cellStyle name="Zelle überprüfen 4 4" xfId="8366" xr:uid="{00000000-0005-0000-0000-0000AE200000}"/>
    <cellStyle name="Zelle überprüfen 4 5" xfId="8367" xr:uid="{00000000-0005-0000-0000-0000AF200000}"/>
    <cellStyle name="Zelle überprüfen 4 6" xfId="8368" xr:uid="{00000000-0005-0000-0000-0000B0200000}"/>
    <cellStyle name="Zelle überprüfen 4 7" xfId="8369" xr:uid="{00000000-0005-0000-0000-0000B1200000}"/>
    <cellStyle name="Zelle überprüfen 4 8" xfId="8370" xr:uid="{00000000-0005-0000-0000-0000B2200000}"/>
    <cellStyle name="Zelle überprüfen 4 9" xfId="8371" xr:uid="{00000000-0005-0000-0000-0000B3200000}"/>
    <cellStyle name="Zelle überprüfen 5" xfId="8372" xr:uid="{00000000-0005-0000-0000-0000B4200000}"/>
    <cellStyle name="Zelle überprüfen 5 2" xfId="8373" xr:uid="{00000000-0005-0000-0000-0000B5200000}"/>
    <cellStyle name="Zelle überprüfen 5 3" xfId="8374" xr:uid="{00000000-0005-0000-0000-0000B6200000}"/>
    <cellStyle name="Zelle überprüfen 5 4" xfId="8375" xr:uid="{00000000-0005-0000-0000-0000B7200000}"/>
    <cellStyle name="Zelle überprüfen 5 5" xfId="8376" xr:uid="{00000000-0005-0000-0000-0000B8200000}"/>
    <cellStyle name="Zelle überprüfen 6" xfId="8377" xr:uid="{00000000-0005-0000-0000-0000B9200000}"/>
    <cellStyle name="Zelle überprüfen 6 2" xfId="8378" xr:uid="{00000000-0005-0000-0000-0000BA200000}"/>
    <cellStyle name="Zelle überprüfen 6 3" xfId="8379" xr:uid="{00000000-0005-0000-0000-0000BB200000}"/>
    <cellStyle name="Zelle überprüfen 6 4" xfId="8380" xr:uid="{00000000-0005-0000-0000-0000BC200000}"/>
    <cellStyle name="Zelle überprüfen 6 5" xfId="8381" xr:uid="{00000000-0005-0000-0000-0000BD200000}"/>
    <cellStyle name="Zelle überprüfen 7" xfId="8382" xr:uid="{00000000-0005-0000-0000-0000BE200000}"/>
    <cellStyle name="Zelle überprüfen 7 2" xfId="8383" xr:uid="{00000000-0005-0000-0000-0000BF200000}"/>
    <cellStyle name="Zelle überprüfen 7 3" xfId="8384" xr:uid="{00000000-0005-0000-0000-0000C0200000}"/>
    <cellStyle name="Zelle überprüfen 7 4" xfId="8385" xr:uid="{00000000-0005-0000-0000-0000C1200000}"/>
    <cellStyle name="Zelle überprüfen 7 5" xfId="8386" xr:uid="{00000000-0005-0000-0000-0000C2200000}"/>
    <cellStyle name="Zelle überprüfen 8" xfId="8387" xr:uid="{00000000-0005-0000-0000-0000C3200000}"/>
    <cellStyle name="Zelle überprüfen 8 2" xfId="8388" xr:uid="{00000000-0005-0000-0000-0000C4200000}"/>
    <cellStyle name="Zelle überprüfen 8 3" xfId="8389" xr:uid="{00000000-0005-0000-0000-0000C5200000}"/>
    <cellStyle name="Zelle überprüfen 8 4" xfId="8390" xr:uid="{00000000-0005-0000-0000-0000C6200000}"/>
    <cellStyle name="Zelle überprüfen 8 5" xfId="8391" xr:uid="{00000000-0005-0000-0000-0000C7200000}"/>
    <cellStyle name="Zelle überprüfen 9" xfId="8392" xr:uid="{00000000-0005-0000-0000-0000C8200000}"/>
    <cellStyle name="Zelle überprüfen 9 2" xfId="8393" xr:uid="{00000000-0005-0000-0000-0000C9200000}"/>
    <cellStyle name="Zelle überprüfen 9 3" xfId="8394" xr:uid="{00000000-0005-0000-0000-0000CA200000}"/>
    <cellStyle name="Zelle überprüfen 9 4" xfId="8395" xr:uid="{00000000-0005-0000-0000-0000CB200000}"/>
    <cellStyle name="Zelle überprüfen 9 5" xfId="8396" xr:uid="{00000000-0005-0000-0000-0000CC200000}"/>
  </cellStyles>
  <dxfs count="6">
    <dxf>
      <fill>
        <patternFill>
          <bgColor theme="6" tint="0.39994506668294322"/>
        </patternFill>
      </fill>
    </dxf>
    <dxf>
      <fill>
        <patternFill>
          <bgColor theme="5" tint="0.59996337778862885"/>
        </patternFill>
      </fill>
    </dxf>
    <dxf>
      <fill>
        <patternFill>
          <bgColor theme="6" tint="0.79998168889431442"/>
        </patternFill>
      </fill>
    </dxf>
    <dxf>
      <fill>
        <patternFill>
          <bgColor theme="5" tint="-0.24994659260841701"/>
        </patternFill>
      </fill>
    </dxf>
    <dxf>
      <fill>
        <patternFill>
          <bgColor theme="6" tint="0.79998168889431442"/>
        </patternFill>
      </fill>
    </dxf>
    <dxf>
      <fill>
        <patternFill>
          <bgColor theme="5" tint="0.59996337778862885"/>
        </patternFill>
      </fill>
    </dxf>
  </dxfs>
  <tableStyles count="0" defaultTableStyle="TableStyleMedium2" defaultPivotStyle="PivotStyleLight16"/>
  <colors>
    <mruColors>
      <color rgb="FFFF0000"/>
      <color rgb="FFF6B000"/>
      <color rgb="FF00CC66"/>
      <color rgb="FFFF29CC"/>
      <color rgb="FFD1CC00"/>
      <color rgb="FF201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Classic Call - Call Setup Time - Average [s]</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0-A4B6-4994-A0C0-150112AF8D10}"/>
              </c:ext>
            </c:extLst>
          </c:dPt>
          <c:dPt>
            <c:idx val="1"/>
            <c:invertIfNegative val="0"/>
            <c:bubble3D val="0"/>
            <c:extLst>
              <c:ext xmlns:c16="http://schemas.microsoft.com/office/drawing/2014/chart" uri="{C3380CC4-5D6E-409C-BE32-E72D297353CC}">
                <c16:uniqueId val="{00000001-A4B6-4994-A0C0-150112AF8D10}"/>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0"/>
            <c:plus>
              <c:numLit>
                <c:ptCount val="0"/>
              </c:numLit>
            </c:plus>
            <c:minus>
              <c:numLit>
                <c:ptCount val="0"/>
              </c:numLit>
            </c:minus>
            <c:spPr>
              <a:ln w="15875" cap="flat"/>
            </c:spPr>
          </c:errBars>
          <c:cat>
            <c:strRef>
              <c:f>MASTER!$C$17:$G$17</c:f>
              <c:strCache>
                <c:ptCount val="5"/>
                <c:pt idx="0">
                  <c:v>Operator1</c:v>
                </c:pt>
                <c:pt idx="1">
                  <c:v>Operator2</c:v>
                </c:pt>
                <c:pt idx="2">
                  <c:v>Operator3</c:v>
                </c:pt>
                <c:pt idx="3">
                  <c:v>Low Threshold</c:v>
                </c:pt>
                <c:pt idx="4">
                  <c:v>High Threshold</c:v>
                </c:pt>
              </c:strCache>
            </c:strRef>
          </c:cat>
          <c:val>
            <c:numRef>
              <c:f>MASTER!$C$26:$E$26</c:f>
              <c:numCache>
                <c:formatCode>0.00" [s]"</c:formatCode>
                <c:ptCount val="3"/>
                <c:pt idx="0">
                  <c:v>0</c:v>
                </c:pt>
                <c:pt idx="1">
                  <c:v>0</c:v>
                </c:pt>
                <c:pt idx="2">
                  <c:v>0</c:v>
                </c:pt>
              </c:numCache>
            </c:numRef>
          </c:val>
          <c:extLst>
            <c:ext xmlns:c16="http://schemas.microsoft.com/office/drawing/2014/chart" uri="{C3380CC4-5D6E-409C-BE32-E72D297353CC}">
              <c16:uniqueId val="{00000000-CAE6-4560-8D99-A10350BEB918}"/>
            </c:ext>
          </c:extLst>
        </c:ser>
        <c:dLbls>
          <c:showLegendKey val="0"/>
          <c:showVal val="1"/>
          <c:showCatName val="0"/>
          <c:showSerName val="0"/>
          <c:showPercent val="0"/>
          <c:showBubbleSize val="0"/>
        </c:dLbls>
        <c:gapWidth val="20"/>
        <c:axId val="158402048"/>
        <c:axId val="158403584"/>
      </c:barChart>
      <c:catAx>
        <c:axId val="15840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158403584"/>
        <c:crosses val="autoZero"/>
        <c:auto val="1"/>
        <c:lblAlgn val="ctr"/>
        <c:lblOffset val="100"/>
        <c:noMultiLvlLbl val="0"/>
      </c:catAx>
      <c:valAx>
        <c:axId val="158403584"/>
        <c:scaling>
          <c:orientation val="minMax"/>
        </c:scaling>
        <c:delete val="1"/>
        <c:axPos val="l"/>
        <c:numFmt formatCode="0.00&quot; [s]&quot;" sourceLinked="1"/>
        <c:majorTickMark val="out"/>
        <c:minorTickMark val="none"/>
        <c:tickLblPos val="none"/>
        <c:crossAx val="158402048"/>
        <c:crosses val="autoZero"/>
        <c:crossBetween val="between"/>
        <c:minorUnit val="0.1"/>
      </c:valAx>
      <c:spPr>
        <a:noFill/>
        <a:ln>
          <a:noFill/>
        </a:ln>
        <a:effectLst/>
      </c:spPr>
    </c:plotArea>
    <c:plotVisOnly val="1"/>
    <c:dispBlanksAs val="gap"/>
    <c:showDLblsOverMax val="0"/>
    <c:extLst/>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Classic Call - </a:t>
            </a:r>
            <a:r>
              <a:rPr lang="en-US" b="1">
                <a:latin typeface="Trebuchet MS" panose="020B0603020202020204" pitchFamily="34" charset="0"/>
              </a:rPr>
              <a:t>Completed Call Ratio [%]</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0-C63C-4A09-9EDB-7CC127BE1036}"/>
              </c:ext>
            </c:extLst>
          </c:dPt>
          <c:dPt>
            <c:idx val="1"/>
            <c:invertIfNegative val="0"/>
            <c:bubble3D val="0"/>
            <c:extLst>
              <c:ext xmlns:c16="http://schemas.microsoft.com/office/drawing/2014/chart" uri="{C3380CC4-5D6E-409C-BE32-E72D297353CC}">
                <c16:uniqueId val="{00000001-C63C-4A09-9EDB-7CC127BE1036}"/>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MASTER!$C$17:$G$17</c:f>
              <c:strCache>
                <c:ptCount val="5"/>
                <c:pt idx="0">
                  <c:v>Operator1</c:v>
                </c:pt>
                <c:pt idx="1">
                  <c:v>Operator2</c:v>
                </c:pt>
                <c:pt idx="2">
                  <c:v>Operator3</c:v>
                </c:pt>
                <c:pt idx="3">
                  <c:v>Low Threshold</c:v>
                </c:pt>
                <c:pt idx="4">
                  <c:v>High Threshold</c:v>
                </c:pt>
              </c:strCache>
            </c:strRef>
          </c:cat>
          <c:val>
            <c:numRef>
              <c:f>MASTER!$C$24:$E$24</c:f>
              <c:numCache>
                <c:formatCode>0.00%</c:formatCode>
                <c:ptCount val="3"/>
                <c:pt idx="0">
                  <c:v>0</c:v>
                </c:pt>
                <c:pt idx="1">
                  <c:v>0</c:v>
                </c:pt>
                <c:pt idx="2">
                  <c:v>0</c:v>
                </c:pt>
              </c:numCache>
            </c:numRef>
          </c:val>
          <c:extLst>
            <c:ext xmlns:c16="http://schemas.microsoft.com/office/drawing/2014/chart" uri="{C3380CC4-5D6E-409C-BE32-E72D297353CC}">
              <c16:uniqueId val="{00000000-CAE6-4560-8D99-A10350BEB918}"/>
            </c:ext>
          </c:extLst>
        </c:ser>
        <c:dLbls>
          <c:showLegendKey val="0"/>
          <c:showVal val="1"/>
          <c:showCatName val="0"/>
          <c:showSerName val="0"/>
          <c:showPercent val="0"/>
          <c:showBubbleSize val="0"/>
        </c:dLbls>
        <c:gapWidth val="20"/>
        <c:axId val="64852736"/>
        <c:axId val="64854272"/>
      </c:barChart>
      <c:catAx>
        <c:axId val="6485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64854272"/>
        <c:crosses val="autoZero"/>
        <c:auto val="1"/>
        <c:lblAlgn val="ctr"/>
        <c:lblOffset val="100"/>
        <c:noMultiLvlLbl val="0"/>
      </c:catAx>
      <c:valAx>
        <c:axId val="64854272"/>
        <c:scaling>
          <c:orientation val="minMax"/>
          <c:max val="1"/>
        </c:scaling>
        <c:delete val="1"/>
        <c:axPos val="l"/>
        <c:numFmt formatCode="0.00%" sourceLinked="1"/>
        <c:majorTickMark val="out"/>
        <c:minorTickMark val="none"/>
        <c:tickLblPos val="none"/>
        <c:crossAx val="64852736"/>
        <c:crosses val="autoZero"/>
        <c:crossBetween val="between"/>
        <c:min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Classic Call - VoLTE Call Mode [%]</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0-A861-4921-B571-6ED15AB406D5}"/>
              </c:ext>
            </c:extLst>
          </c:dPt>
          <c:dPt>
            <c:idx val="1"/>
            <c:invertIfNegative val="0"/>
            <c:bubble3D val="0"/>
            <c:extLst>
              <c:ext xmlns:c16="http://schemas.microsoft.com/office/drawing/2014/chart" uri="{C3380CC4-5D6E-409C-BE32-E72D297353CC}">
                <c16:uniqueId val="{00000001-A861-4921-B571-6ED15AB406D5}"/>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MASTER!$C$17:$G$17</c:f>
              <c:strCache>
                <c:ptCount val="5"/>
                <c:pt idx="0">
                  <c:v>Operator1</c:v>
                </c:pt>
                <c:pt idx="1">
                  <c:v>Operator2</c:v>
                </c:pt>
                <c:pt idx="2">
                  <c:v>Operator3</c:v>
                </c:pt>
                <c:pt idx="3">
                  <c:v>Low Threshold</c:v>
                </c:pt>
                <c:pt idx="4">
                  <c:v>High Threshold</c:v>
                </c:pt>
              </c:strCache>
            </c:strRef>
          </c:cat>
          <c:val>
            <c:numRef>
              <c:f>MASTER!$C$40:$E$40</c:f>
              <c:numCache>
                <c:formatCode>0.00%</c:formatCode>
                <c:ptCount val="3"/>
                <c:pt idx="0">
                  <c:v>0</c:v>
                </c:pt>
                <c:pt idx="1">
                  <c:v>0</c:v>
                </c:pt>
                <c:pt idx="2">
                  <c:v>0</c:v>
                </c:pt>
              </c:numCache>
            </c:numRef>
          </c:val>
          <c:extLst>
            <c:ext xmlns:c16="http://schemas.microsoft.com/office/drawing/2014/chart" uri="{C3380CC4-5D6E-409C-BE32-E72D297353CC}">
              <c16:uniqueId val="{00000000-CAE6-4560-8D99-A10350BEB918}"/>
            </c:ext>
          </c:extLst>
        </c:ser>
        <c:dLbls>
          <c:showLegendKey val="0"/>
          <c:showVal val="1"/>
          <c:showCatName val="0"/>
          <c:showSerName val="0"/>
          <c:showPercent val="0"/>
          <c:showBubbleSize val="0"/>
        </c:dLbls>
        <c:gapWidth val="20"/>
        <c:axId val="65216896"/>
        <c:axId val="65218432"/>
      </c:barChart>
      <c:catAx>
        <c:axId val="65216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65218432"/>
        <c:crosses val="autoZero"/>
        <c:auto val="1"/>
        <c:lblAlgn val="ctr"/>
        <c:lblOffset val="100"/>
        <c:noMultiLvlLbl val="0"/>
      </c:catAx>
      <c:valAx>
        <c:axId val="65218432"/>
        <c:scaling>
          <c:orientation val="minMax"/>
          <c:max val="1"/>
        </c:scaling>
        <c:delete val="1"/>
        <c:axPos val="l"/>
        <c:numFmt formatCode="0.00%" sourceLinked="1"/>
        <c:majorTickMark val="none"/>
        <c:minorTickMark val="none"/>
        <c:tickLblPos val="none"/>
        <c:crossAx val="65216896"/>
        <c:crosses val="autoZero"/>
        <c:crossBetween val="between"/>
        <c:minorUnit val="0.1"/>
      </c:valAx>
      <c:spPr>
        <a:noFill/>
        <a:ln>
          <a:noFill/>
        </a:ln>
        <a:effectLst/>
      </c:spPr>
    </c:plotArea>
    <c:plotVisOnly val="1"/>
    <c:dispBlanksAs val="gap"/>
    <c:showDLblsOverMax val="0"/>
    <c:extLst/>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rebuchet MS" panose="020B0603020202020204" pitchFamily="34" charset="0"/>
              </a:rPr>
              <a:t>WhatsApp -</a:t>
            </a:r>
            <a:r>
              <a:rPr lang="en-US" b="1" baseline="0">
                <a:latin typeface="Trebuchet MS" panose="020B0603020202020204" pitchFamily="34" charset="0"/>
              </a:rPr>
              <a:t> </a:t>
            </a:r>
            <a:r>
              <a:rPr lang="en-US" b="1">
                <a:latin typeface="Trebuchet MS" panose="020B0603020202020204" pitchFamily="34" charset="0"/>
              </a:rPr>
              <a:t>Completed Call Ratio [%]</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1-4253-4AB2-8BAB-D6E7BB580006}"/>
              </c:ext>
            </c:extLst>
          </c:dPt>
          <c:dPt>
            <c:idx val="1"/>
            <c:invertIfNegative val="0"/>
            <c:bubble3D val="0"/>
            <c:extLst>
              <c:ext xmlns:c16="http://schemas.microsoft.com/office/drawing/2014/chart" uri="{C3380CC4-5D6E-409C-BE32-E72D297353CC}">
                <c16:uniqueId val="{00000002-4253-4AB2-8BAB-D6E7BB580006}"/>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MASTER!$C$17:$G$17</c:f>
              <c:strCache>
                <c:ptCount val="5"/>
                <c:pt idx="0">
                  <c:v>Operator1</c:v>
                </c:pt>
                <c:pt idx="1">
                  <c:v>Operator2</c:v>
                </c:pt>
                <c:pt idx="2">
                  <c:v>Operator3</c:v>
                </c:pt>
                <c:pt idx="3">
                  <c:v>Low Threshold</c:v>
                </c:pt>
                <c:pt idx="4">
                  <c:v>High Threshold</c:v>
                </c:pt>
              </c:strCache>
            </c:strRef>
          </c:cat>
          <c:val>
            <c:numRef>
              <c:f>MASTER!$C$51:$E$51</c:f>
              <c:numCache>
                <c:formatCode>0.00%</c:formatCode>
                <c:ptCount val="3"/>
                <c:pt idx="0">
                  <c:v>0</c:v>
                </c:pt>
                <c:pt idx="1">
                  <c:v>0</c:v>
                </c:pt>
                <c:pt idx="2">
                  <c:v>0</c:v>
                </c:pt>
              </c:numCache>
            </c:numRef>
          </c:val>
          <c:extLst>
            <c:ext xmlns:c16="http://schemas.microsoft.com/office/drawing/2014/chart" uri="{C3380CC4-5D6E-409C-BE32-E72D297353CC}">
              <c16:uniqueId val="{00000000-4253-4AB2-8BAB-D6E7BB580006}"/>
            </c:ext>
          </c:extLst>
        </c:ser>
        <c:dLbls>
          <c:showLegendKey val="0"/>
          <c:showVal val="1"/>
          <c:showCatName val="0"/>
          <c:showSerName val="0"/>
          <c:showPercent val="0"/>
          <c:showBubbleSize val="0"/>
        </c:dLbls>
        <c:gapWidth val="20"/>
        <c:axId val="64852736"/>
        <c:axId val="64854272"/>
      </c:barChart>
      <c:catAx>
        <c:axId val="6485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64854272"/>
        <c:crosses val="autoZero"/>
        <c:auto val="1"/>
        <c:lblAlgn val="ctr"/>
        <c:lblOffset val="100"/>
        <c:noMultiLvlLbl val="0"/>
      </c:catAx>
      <c:valAx>
        <c:axId val="64854272"/>
        <c:scaling>
          <c:orientation val="minMax"/>
          <c:max val="1"/>
        </c:scaling>
        <c:delete val="1"/>
        <c:axPos val="l"/>
        <c:numFmt formatCode="0.00%" sourceLinked="1"/>
        <c:majorTickMark val="out"/>
        <c:minorTickMark val="none"/>
        <c:tickLblPos val="none"/>
        <c:crossAx val="64852736"/>
        <c:crosses val="autoZero"/>
        <c:crossBetween val="between"/>
        <c:min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WhatsApp - Call Setup Time - Average [s]</a:t>
            </a:r>
          </a:p>
        </c:rich>
      </c:tx>
      <c:overlay val="0"/>
      <c:spPr>
        <a:noFill/>
        <a:ln>
          <a:noFill/>
        </a:ln>
        <a:effectLst/>
      </c:spPr>
    </c:title>
    <c:autoTitleDeleted val="0"/>
    <c:plotArea>
      <c:layout/>
      <c:barChart>
        <c:barDir val="col"/>
        <c:grouping val="clustered"/>
        <c:varyColors val="0"/>
        <c:ser>
          <c:idx val="0"/>
          <c:order val="0"/>
          <c:spPr>
            <a:solidFill>
              <a:srgbClr val="366092"/>
            </a:solidFill>
            <a:ln>
              <a:noFill/>
            </a:ln>
            <a:effectLst/>
          </c:spPr>
          <c:invertIfNegative val="0"/>
          <c:dPt>
            <c:idx val="0"/>
            <c:invertIfNegative val="0"/>
            <c:bubble3D val="0"/>
            <c:extLst>
              <c:ext xmlns:c16="http://schemas.microsoft.com/office/drawing/2014/chart" uri="{C3380CC4-5D6E-409C-BE32-E72D297353CC}">
                <c16:uniqueId val="{00000002-F8B6-40FF-9DFF-4CF62E39F76D}"/>
              </c:ext>
            </c:extLst>
          </c:dPt>
          <c:dPt>
            <c:idx val="1"/>
            <c:invertIfNegative val="0"/>
            <c:bubble3D val="0"/>
            <c:extLst>
              <c:ext xmlns:c16="http://schemas.microsoft.com/office/drawing/2014/chart" uri="{C3380CC4-5D6E-409C-BE32-E72D297353CC}">
                <c16:uniqueId val="{00000003-F8B6-40FF-9DFF-4CF62E39F76D}"/>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rebuchet MS" panose="020B0603020202020204" pitchFamily="34" charset="0"/>
                    <a:ea typeface="+mn-ea"/>
                    <a:cs typeface="+mn-cs"/>
                  </a:defRPr>
                </a:pPr>
                <a:endParaRPr lang="de-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0"/>
            <c:plus>
              <c:numLit>
                <c:ptCount val="0"/>
              </c:numLit>
            </c:plus>
            <c:minus>
              <c:numLit>
                <c:ptCount val="0"/>
              </c:numLit>
            </c:minus>
            <c:spPr>
              <a:ln w="15875" cap="flat"/>
            </c:spPr>
          </c:errBars>
          <c:cat>
            <c:strRef>
              <c:f>MASTER!$C$17:$G$17</c:f>
              <c:strCache>
                <c:ptCount val="5"/>
                <c:pt idx="0">
                  <c:v>Operator1</c:v>
                </c:pt>
                <c:pt idx="1">
                  <c:v>Operator2</c:v>
                </c:pt>
                <c:pt idx="2">
                  <c:v>Operator3</c:v>
                </c:pt>
                <c:pt idx="3">
                  <c:v>Low Threshold</c:v>
                </c:pt>
                <c:pt idx="4">
                  <c:v>High Threshold</c:v>
                </c:pt>
              </c:strCache>
            </c:strRef>
          </c:cat>
          <c:val>
            <c:numRef>
              <c:f>MASTER!$C$53:$E$53</c:f>
              <c:numCache>
                <c:formatCode>0.00" [s]"</c:formatCode>
                <c:ptCount val="3"/>
                <c:pt idx="0">
                  <c:v>0</c:v>
                </c:pt>
                <c:pt idx="1">
                  <c:v>0</c:v>
                </c:pt>
                <c:pt idx="2">
                  <c:v>0</c:v>
                </c:pt>
              </c:numCache>
            </c:numRef>
          </c:val>
          <c:extLst>
            <c:ext xmlns:c16="http://schemas.microsoft.com/office/drawing/2014/chart" uri="{C3380CC4-5D6E-409C-BE32-E72D297353CC}">
              <c16:uniqueId val="{00000000-F8B6-40FF-9DFF-4CF62E39F76D}"/>
            </c:ext>
          </c:extLst>
        </c:ser>
        <c:dLbls>
          <c:showLegendKey val="0"/>
          <c:showVal val="1"/>
          <c:showCatName val="0"/>
          <c:showSerName val="0"/>
          <c:showPercent val="0"/>
          <c:showBubbleSize val="0"/>
        </c:dLbls>
        <c:gapWidth val="20"/>
        <c:overlap val="100"/>
        <c:axId val="158402048"/>
        <c:axId val="158403584"/>
      </c:barChart>
      <c:catAx>
        <c:axId val="15840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158403584"/>
        <c:crosses val="autoZero"/>
        <c:auto val="1"/>
        <c:lblAlgn val="ctr"/>
        <c:lblOffset val="100"/>
        <c:noMultiLvlLbl val="0"/>
      </c:catAx>
      <c:valAx>
        <c:axId val="158403584"/>
        <c:scaling>
          <c:orientation val="minMax"/>
        </c:scaling>
        <c:delete val="1"/>
        <c:axPos val="l"/>
        <c:numFmt formatCode="0.00&quot; [s]&quot;" sourceLinked="1"/>
        <c:majorTickMark val="out"/>
        <c:minorTickMark val="none"/>
        <c:tickLblPos val="none"/>
        <c:crossAx val="158402048"/>
        <c:crosses val="autoZero"/>
        <c:crossBetween val="between"/>
        <c:minorUnit val="0.1"/>
      </c:valAx>
      <c:spPr>
        <a:noFill/>
        <a:ln>
          <a:noFill/>
        </a:ln>
        <a:effectLst/>
      </c:spPr>
    </c:plotArea>
    <c:plotVisOnly val="1"/>
    <c:dispBlanksAs val="gap"/>
    <c:showDLblsOverMax val="0"/>
    <c:extLst/>
  </c:chart>
  <c:spPr>
    <a:solidFill>
      <a:schemeClr val="bg1"/>
    </a:solidFill>
    <a:ln w="9525" cap="flat" cmpd="sng" algn="ctr">
      <a:solidFill>
        <a:schemeClr val="bg1"/>
      </a:solidFill>
      <a:round/>
    </a:ln>
    <a:effectLst/>
  </c:spPr>
  <c:txPr>
    <a:bodyPr/>
    <a:lstStyle/>
    <a:p>
      <a:pPr>
        <a:defRPr/>
      </a:pPr>
      <a:endParaRPr lang="de-DE"/>
    </a:p>
  </c:txPr>
  <c:printSettings>
    <c:headerFooter/>
    <c:pageMargins b="0.75000000000000355" l="0.70000000000000062" r="0.70000000000000062" t="0.750000000000003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130876</xdr:colOff>
      <xdr:row>23</xdr:row>
      <xdr:rowOff>326434</xdr:rowOff>
    </xdr:from>
    <xdr:to>
      <xdr:col>10</xdr:col>
      <xdr:colOff>1292678</xdr:colOff>
      <xdr:row>32</xdr:row>
      <xdr:rowOff>312965</xdr:rowOff>
    </xdr:to>
    <xdr:graphicFrame macro="">
      <xdr:nvGraphicFramePr>
        <xdr:cNvPr id="2" name="Diagramm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1142999</xdr:colOff>
      <xdr:row>0</xdr:row>
      <xdr:rowOff>246529</xdr:rowOff>
    </xdr:from>
    <xdr:to>
      <xdr:col>4</xdr:col>
      <xdr:colOff>1524000</xdr:colOff>
      <xdr:row>1</xdr:row>
      <xdr:rowOff>180974</xdr:rowOff>
    </xdr:to>
    <xdr:pic>
      <xdr:nvPicPr>
        <xdr:cNvPr id="3" name="Picture 8">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047999" y="189379"/>
          <a:ext cx="762001" cy="182095"/>
        </a:xfrm>
        <a:prstGeom prst="rect">
          <a:avLst/>
        </a:prstGeom>
        <a:noFill/>
        <a:ln w="1">
          <a:noFill/>
          <a:miter lim="800000"/>
          <a:headEnd/>
          <a:tailEnd type="none" w="med" len="med"/>
        </a:ln>
        <a:effectLst/>
      </xdr:spPr>
    </xdr:pic>
    <xdr:clientData/>
  </xdr:twoCellAnchor>
  <xdr:twoCellAnchor>
    <xdr:from>
      <xdr:col>7</xdr:col>
      <xdr:colOff>136071</xdr:colOff>
      <xdr:row>15</xdr:row>
      <xdr:rowOff>517071</xdr:rowOff>
    </xdr:from>
    <xdr:to>
      <xdr:col>10</xdr:col>
      <xdr:colOff>1231321</xdr:colOff>
      <xdr:row>23</xdr:row>
      <xdr:rowOff>249132</xdr:rowOff>
    </xdr:to>
    <xdr:graphicFrame macro="">
      <xdr:nvGraphicFramePr>
        <xdr:cNvPr id="4" name="Chart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70759</xdr:colOff>
      <xdr:row>33</xdr:row>
      <xdr:rowOff>235766</xdr:rowOff>
    </xdr:from>
    <xdr:to>
      <xdr:col>10</xdr:col>
      <xdr:colOff>1319893</xdr:colOff>
      <xdr:row>43</xdr:row>
      <xdr:rowOff>204107</xdr:rowOff>
    </xdr:to>
    <xdr:graphicFrame macro="">
      <xdr:nvGraphicFramePr>
        <xdr:cNvPr id="5" name="Chart 2">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38100</xdr:colOff>
          <xdr:row>0</xdr:row>
          <xdr:rowOff>228600</xdr:rowOff>
        </xdr:from>
        <xdr:to>
          <xdr:col>3</xdr:col>
          <xdr:colOff>381000</xdr:colOff>
          <xdr:row>1</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Initiate Filter Lists / Reset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12</xdr:row>
          <xdr:rowOff>123825</xdr:rowOff>
        </xdr:from>
        <xdr:to>
          <xdr:col>3</xdr:col>
          <xdr:colOff>180975</xdr:colOff>
          <xdr:row>14</xdr:row>
          <xdr:rowOff>161925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Apply Selected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12</xdr:row>
          <xdr:rowOff>123825</xdr:rowOff>
        </xdr:from>
        <xdr:to>
          <xdr:col>5</xdr:col>
          <xdr:colOff>1943100</xdr:colOff>
          <xdr:row>14</xdr:row>
          <xdr:rowOff>123825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CALCULATE KPI-s WITH MANUAL FILTERING</a:t>
              </a:r>
            </a:p>
          </xdr:txBody>
        </xdr:sp>
        <xdr:clientData fPrintsWithSheet="0"/>
      </xdr:twoCellAnchor>
    </mc:Choice>
    <mc:Fallback/>
  </mc:AlternateContent>
  <xdr:twoCellAnchor>
    <xdr:from>
      <xdr:col>7</xdr:col>
      <xdr:colOff>40822</xdr:colOff>
      <xdr:row>43</xdr:row>
      <xdr:rowOff>272143</xdr:rowOff>
    </xdr:from>
    <xdr:to>
      <xdr:col>10</xdr:col>
      <xdr:colOff>1136072</xdr:colOff>
      <xdr:row>51</xdr:row>
      <xdr:rowOff>221918</xdr:rowOff>
    </xdr:to>
    <xdr:graphicFrame macro="">
      <xdr:nvGraphicFramePr>
        <xdr:cNvPr id="9" name="Chart 1">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54429</xdr:colOff>
      <xdr:row>52</xdr:row>
      <xdr:rowOff>122463</xdr:rowOff>
    </xdr:from>
    <xdr:to>
      <xdr:col>10</xdr:col>
      <xdr:colOff>1216231</xdr:colOff>
      <xdr:row>62</xdr:row>
      <xdr:rowOff>68173</xdr:rowOff>
    </xdr:to>
    <xdr:graphicFrame macro="">
      <xdr:nvGraphicFramePr>
        <xdr:cNvPr id="10" name="Diagramm 1">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40</xdr:row>
      <xdr:rowOff>0</xdr:rowOff>
    </xdr:from>
    <xdr:to>
      <xdr:col>5</xdr:col>
      <xdr:colOff>1467530</xdr:colOff>
      <xdr:row>81</xdr:row>
      <xdr:rowOff>27214</xdr:rowOff>
    </xdr:to>
    <xdr:pic>
      <xdr:nvPicPr>
        <xdr:cNvPr id="2" name="Picture 4" descr="Machine generated alternative text:&#10;RRCConnectön &#10;RRCConn ect up &#10;RRCQ»nn SeupConpkte &#10;EMM service Request &#10;SecuriWModeCornmand &#10;RRCConnectionReconfiguration &#10;RRCConn ration Com p/e &#10;SIP INVITE &#10;SIP PRACX &#10;SIP UPDATE &#10;Activate Dediczted EPS Beater &#10;Context Accept &#10;SIP ACX &#10;MME &#10;Create Bearer Request &#10;vo„æ -U; QCT 1; ARP 7 &#10;GSR (UL/DI) 32 kbps &#10;MFR (WD') -so 32 kbps &#10;Create Bearer Response &#10;TAS &#10;DIAMETER RAR &#10;Policy and Charging &#10;Rule Pmvison &#10;vo,'æ -U; QCT 1; ARP 7 &#10;GSR (UI/DL) 32 kbps &#10;MFR (WD') -so 32 kbps &#10;DIAMETER AAA &#10;Re90næ to Server Notification &#10;4G Setup &#10;4G Access Phase &#10;83 Sessbn Progress Message &#10;- important since in it TAS defines which &#10;Sequences will be executed in which order &#10;- search Required Header in SIP Message for &#10;below clarification &#10;uire: 100 rel &#10;if there PRACK Sequence and Update &#10;sequence MUST be executed by UE &#10;- PRACK Sequence &#10;PR-ACK &#10;200 0K (cseq: PRACK) &#10;- UPDATE sequence &#10;UPDATE &#10;200 0K (cseq: UPDATE) &#10;- adds robustnes to VOLTE network &#10;- increases call success rate &#10;uire: precondition &#10;this means that PCSCF wil not send Ringing &#10;to MO before Dedicated Bearer for voice is &#10;activated &#10;that means BROWN Seqence in picture &#10;(painted brown) must finish successfuUy &#10;before Ringing is sent to MO UE &#10;- adds robustnes to VotTÆ network &#10;- Increases refiabifity of calls from CS domain &#10;4G Active Phase: &#10;Activate Dedicated EPS Bearer &#10;Context Request &#10;voice -U; 1; ARP 7 &#10;GER (VL,'DL) 32 kbps &#10;(UUDL) »0 32 kbps &#10;SGW &#10;SIP Tryng &#10;SIP 183 sesson &#10;SIP 200 OK &#10;(PRACK Sequence) &#10;SIP 200 0K &#10;(UPDATE Sequence) &#10;Create Bearer Request &#10;vo„æ -U; QC! 1; ARP 7 &#10;GSR (UL/DI) 32 kbps &#10;MFR (WD') -so 32 kbps &#10;Create Bearer Response &#10;D iameter RAA &#10;Provisioning Ack &#10;SIP Ringing &#10;SIP 200 0K (INVTTE Sequence) &#10;IMS (CSCF) &#10;SIP INVITE &#10;SIP Tryig &#10;SIP 183 Session Progress &#10;DIAMETER AAR &#10;Notification &#10;SIP PR.ACK &#10;SIP 200 0K &#10;(PRACX sequence) &#10;SIP UPDATE &#10;SIP 200 0K &#10;UPDATES uenæ &#10;SIP Ringing &#10;SIP 200 OK (INVITE sequence) &#10;SIP ACK &#10;VoLTE call SUCESSFULLY CONNECTED!!! ">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0" y="55449107"/>
          <a:ext cx="9824357" cy="7837714"/>
        </a:xfrm>
        <a:prstGeom prst="rect">
          <a:avLst/>
        </a:prstGeom>
        <a:noFill/>
        <a:ln>
          <a:noFill/>
        </a:ln>
      </xdr:spPr>
    </xdr:pic>
    <xdr:clientData/>
  </xdr:twoCellAnchor>
  <xdr:twoCellAnchor editAs="oneCell">
    <xdr:from>
      <xdr:col>5</xdr:col>
      <xdr:colOff>1599519</xdr:colOff>
      <xdr:row>40</xdr:row>
      <xdr:rowOff>54428</xdr:rowOff>
    </xdr:from>
    <xdr:to>
      <xdr:col>8</xdr:col>
      <xdr:colOff>666750</xdr:colOff>
      <xdr:row>80</xdr:row>
      <xdr:rowOff>190499</xdr:rowOff>
    </xdr:to>
    <xdr:pic>
      <xdr:nvPicPr>
        <xdr:cNvPr id="3" name="Picture 2" descr="Machine generated alternative text:&#10;RRCConnectOnRequest &#10;cauæ: mt_access &#10;RRCConn ed on Säup &#10;RRCConn seupconvkte &#10;EMM Service Request &#10;SecuntyModeCommand &#10;SecurityModeConVlete &#10;RRCConn ration &#10;RRCConn Eton RæonfigurationCom# &#10;SIP INVITE &#10;SIP 183 Sesgon progress &#10;SIP 200 0K &#10;(PRACK sequence) &#10;SIP 200 OK &#10;(UPDATE Sequence) &#10;Activate EPS Bearer &#10;Context Accept &#10;SIP Ringing &#10;SIP 200 0K (INVITE sequence) &#10;MME &#10;paging &#10;Activate EPS Bearer &#10;Context Re uest &#10;vokæ -U; 1; ARP 7 &#10;GSR (IJL/DL) 32 kbps &#10;MBR (UUDL) 32 kbps &#10;SGW &#10;Create Bearer &#10;voice -U; QCI 1; ARP 7 &#10;GBR (UL/DL) 32 kbps &#10;MBR (UUDL,' 32 kbps &#10;Create Bearer Response &#10;PG w &#10;Create Bearer Request &#10;-U; QC! 1; ARP 7 &#10;GER (UUDL) 32 kbps &#10;MBR (UUDL) 32 kbps &#10;Create Bearer Response &#10;TAS &#10;IMS (CCF) &#10;SIP INVITE &#10;SIP Tryng &#10;4G Setup Phase. &#10;4G Access Phase &#10;83 Sessi)n Progress Message &#10;- important since in it UE defines which &#10;Sequences wil be executed in which order &#10;- search Required Header in SIP Message for &#10;below clarificati)n &#10;: 100 rel &#10;- if there PRACK Sequence and Update &#10;sequence MUST be executed by TAS &#10;- &quot;RACK sequence &#10;PRACK &#10;0K (cseq: PRACK) &#10;- UPDATE Sequence &#10;UPDATt &#10;200 0K (cseq: &#10;- adds robustnes to VOLTE network &#10;- increases cal success rate &#10;: precondition &#10;- this means that UE not send Ringing &#10;to PCSCF before Dedicated Bearer for voice &#10;is activated &#10;- that means BROWN Seqence in picture &#10;(painted brown) must finish successfuUy &#10;before Ringing is sent to PCSCF &#10;- adds robustnes to VOLTt network &#10;increases refiabifity of calls from CS domain &#10;4G Active Phase &#10;SIP &#10;SIP PRACK &#10;SIP UPDATE &#10;D iarneter RAA &#10;provisioning Ack &#10;SIP ACK &#10;SIP 183 SesSon progress &#10;DIAMETER AAR &#10;Service Notification &#10;SIP PRACX &#10;SIP 200 OK &#10;(PRACK sequence) &#10;SIP UPDATE &#10;SIP 200 OK &#10;(UPDATE sequence) &#10;SIP Ringing &#10;SIP 200 OK (INVITE sequence) &#10;SIP ACK &#10;DIAMETER RAR &#10;policy and Charging &#10;Rule proviäon &#10;vo,'æ -U; QUI; ARP 7 &#10;GSR (UL/DL) 32 kbps &#10;MBR (UL/DL) 32 kbps &#10;DIÆ.'ETER AAA &#10;one to Server Notification &#10;VoLTE call SUCESSFULLY CONNECTED!!! ">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60503" y="55503535"/>
          <a:ext cx="12598854" cy="7756071"/>
        </a:xfrm>
        <a:prstGeom prst="rect">
          <a:avLst/>
        </a:prstGeom>
        <a:noFill/>
        <a:ln>
          <a:noFill/>
        </a:ln>
      </xdr:spPr>
    </xdr:pic>
    <xdr:clientData/>
  </xdr:twoCellAnchor>
  <xdr:twoCellAnchor editAs="oneCell">
    <xdr:from>
      <xdr:col>1</xdr:col>
      <xdr:colOff>0</xdr:colOff>
      <xdr:row>81</xdr:row>
      <xdr:rowOff>0</xdr:rowOff>
    </xdr:from>
    <xdr:to>
      <xdr:col>6</xdr:col>
      <xdr:colOff>523698</xdr:colOff>
      <xdr:row>129</xdr:row>
      <xdr:rowOff>27214</xdr:rowOff>
    </xdr:to>
    <xdr:pic>
      <xdr:nvPicPr>
        <xdr:cNvPr id="4" name="Picture 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76250" y="63259607"/>
          <a:ext cx="12108944" cy="9171214"/>
        </a:xfrm>
        <a:prstGeom prst="rect">
          <a:avLst/>
        </a:prstGeom>
        <a:noFill/>
        <a:ln w="1">
          <a:noFill/>
          <a:miter lim="800000"/>
          <a:headEnd/>
          <a:tailEnd type="none" w="med" len="med"/>
        </a:ln>
        <a:effectLst/>
      </xdr:spPr>
    </xdr:pic>
    <xdr:clientData/>
  </xdr:twoCellAnchor>
  <xdr:twoCellAnchor editAs="oneCell">
    <xdr:from>
      <xdr:col>6</xdr:col>
      <xdr:colOff>648380</xdr:colOff>
      <xdr:row>83</xdr:row>
      <xdr:rowOff>15747</xdr:rowOff>
    </xdr:from>
    <xdr:to>
      <xdr:col>8</xdr:col>
      <xdr:colOff>1761168</xdr:colOff>
      <xdr:row>130</xdr:row>
      <xdr:rowOff>145596</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2835618" y="63656354"/>
          <a:ext cx="12506835" cy="9083349"/>
        </a:xfrm>
        <a:prstGeom prst="rect">
          <a:avLst/>
        </a:prstGeom>
        <a:noFill/>
        <a:ln w="1">
          <a:noFill/>
          <a:miter lim="800000"/>
          <a:headEnd/>
          <a:tailEnd type="none" w="med" len="med"/>
        </a:ln>
        <a:effectLst/>
      </xdr:spPr>
    </xdr:pic>
    <xdr:clientData/>
  </xdr:twoCellAnchor>
  <xdr:twoCellAnchor editAs="oneCell">
    <xdr:from>
      <xdr:col>1</xdr:col>
      <xdr:colOff>17751</xdr:colOff>
      <xdr:row>0</xdr:row>
      <xdr:rowOff>86590</xdr:rowOff>
    </xdr:from>
    <xdr:to>
      <xdr:col>1</xdr:col>
      <xdr:colOff>1189305</xdr:colOff>
      <xdr:row>2</xdr:row>
      <xdr:rowOff>90308</xdr:rowOff>
    </xdr:to>
    <xdr:pic>
      <xdr:nvPicPr>
        <xdr:cNvPr id="6" name="Picture 8">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520411" y="86590"/>
          <a:ext cx="2343109" cy="384718"/>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95250</xdr:colOff>
      <xdr:row>0</xdr:row>
      <xdr:rowOff>68035</xdr:rowOff>
    </xdr:from>
    <xdr:to>
      <xdr:col>0</xdr:col>
      <xdr:colOff>2428875</xdr:colOff>
      <xdr:row>2</xdr:row>
      <xdr:rowOff>71753</xdr:rowOff>
    </xdr:to>
    <xdr:pic>
      <xdr:nvPicPr>
        <xdr:cNvPr id="2" name="Picture 8">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250" y="68035"/>
          <a:ext cx="2337955" cy="384718"/>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1</xdr:col>
          <xdr:colOff>371475</xdr:colOff>
          <xdr:row>0</xdr:row>
          <xdr:rowOff>57150</xdr:rowOff>
        </xdr:from>
        <xdr:to>
          <xdr:col>4</xdr:col>
          <xdr:colOff>1057275</xdr:colOff>
          <xdr:row>2</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CALCULATE RANKING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57150</xdr:rowOff>
        </xdr:from>
        <xdr:to>
          <xdr:col>8</xdr:col>
          <xdr:colOff>200025</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CLEAR RANKING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69</xdr:row>
          <xdr:rowOff>123825</xdr:rowOff>
        </xdr:from>
        <xdr:to>
          <xdr:col>7</xdr:col>
          <xdr:colOff>952500</xdr:colOff>
          <xdr:row>71</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CLEAR CITY RANKING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69</xdr:row>
          <xdr:rowOff>133350</xdr:rowOff>
        </xdr:from>
        <xdr:to>
          <xdr:col>2</xdr:col>
          <xdr:colOff>866775</xdr:colOff>
          <xdr:row>71</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CALCULATE BEST IN CITY RANKING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95250</xdr:rowOff>
        </xdr:from>
        <xdr:to>
          <xdr:col>4</xdr:col>
          <xdr:colOff>0</xdr:colOff>
          <xdr:row>10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Preview Color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7</xdr:row>
          <xdr:rowOff>104775</xdr:rowOff>
        </xdr:from>
        <xdr:to>
          <xdr:col>7</xdr:col>
          <xdr:colOff>857250</xdr:colOff>
          <xdr:row>10</xdr:row>
          <xdr:rowOff>9525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Apply Color Sheme and Operator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10</xdr:row>
          <xdr:rowOff>47625</xdr:rowOff>
        </xdr:from>
        <xdr:to>
          <xdr:col>7</xdr:col>
          <xdr:colOff>857250</xdr:colOff>
          <xdr:row>12</xdr:row>
          <xdr:rowOff>142875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Reset All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2</xdr:row>
          <xdr:rowOff>0</xdr:rowOff>
        </xdr:from>
        <xdr:to>
          <xdr:col>12</xdr:col>
          <xdr:colOff>600075</xdr:colOff>
          <xdr:row>2</xdr:row>
          <xdr:rowOff>190500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0</xdr:rowOff>
        </xdr:from>
        <xdr:to>
          <xdr:col>16</xdr:col>
          <xdr:colOff>552450</xdr:colOff>
          <xdr:row>2</xdr:row>
          <xdr:rowOff>190500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9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3</xdr:row>
          <xdr:rowOff>19050</xdr:rowOff>
        </xdr:from>
        <xdr:to>
          <xdr:col>13</xdr:col>
          <xdr:colOff>0</xdr:colOff>
          <xdr:row>4</xdr:row>
          <xdr:rowOff>9525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9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xdr:row>
          <xdr:rowOff>19050</xdr:rowOff>
        </xdr:from>
        <xdr:to>
          <xdr:col>16</xdr:col>
          <xdr:colOff>561975</xdr:colOff>
          <xdr:row>4</xdr:row>
          <xdr:rowOff>9525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9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4</xdr:row>
          <xdr:rowOff>28575</xdr:rowOff>
        </xdr:from>
        <xdr:to>
          <xdr:col>12</xdr:col>
          <xdr:colOff>600075</xdr:colOff>
          <xdr:row>5</xdr:row>
          <xdr:rowOff>19050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9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xdr:row>
          <xdr:rowOff>28575</xdr:rowOff>
        </xdr:from>
        <xdr:to>
          <xdr:col>16</xdr:col>
          <xdr:colOff>552450</xdr:colOff>
          <xdr:row>5</xdr:row>
          <xdr:rowOff>19050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9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5</xdr:row>
          <xdr:rowOff>38100</xdr:rowOff>
        </xdr:from>
        <xdr:to>
          <xdr:col>12</xdr:col>
          <xdr:colOff>600075</xdr:colOff>
          <xdr:row>6</xdr:row>
          <xdr:rowOff>28575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9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5</xdr:row>
          <xdr:rowOff>38100</xdr:rowOff>
        </xdr:from>
        <xdr:to>
          <xdr:col>16</xdr:col>
          <xdr:colOff>552450</xdr:colOff>
          <xdr:row>6</xdr:row>
          <xdr:rowOff>28575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Vendor and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6</xdr:row>
          <xdr:rowOff>47625</xdr:rowOff>
        </xdr:from>
        <xdr:to>
          <xdr:col>12</xdr:col>
          <xdr:colOff>600075</xdr:colOff>
          <xdr:row>7</xdr:row>
          <xdr:rowOff>38100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9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47625</xdr:rowOff>
        </xdr:from>
        <xdr:to>
          <xdr:col>16</xdr:col>
          <xdr:colOff>552450</xdr:colOff>
          <xdr:row>7</xdr:row>
          <xdr:rowOff>38100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9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Vendor and Region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L60"/>
  <sheetViews>
    <sheetView showGridLines="0" tabSelected="1" zoomScale="70" zoomScaleNormal="70" workbookViewId="0">
      <selection activeCell="E22" sqref="E22"/>
    </sheetView>
  </sheetViews>
  <sheetFormatPr baseColWidth="10" defaultColWidth="11.42578125" defaultRowHeight="15" x14ac:dyDescent="0.25"/>
  <cols>
    <col min="1" max="1" width="3.5703125" style="28" customWidth="1"/>
    <col min="2" max="2" width="58.28515625" style="28" customWidth="1"/>
    <col min="3" max="7" width="29.42578125" style="28" customWidth="1"/>
    <col min="8" max="10" width="28.7109375" style="28" customWidth="1"/>
    <col min="11" max="11" width="29.28515625" style="28" bestFit="1" customWidth="1"/>
    <col min="12" max="16384" width="11.42578125" style="28"/>
  </cols>
  <sheetData>
    <row r="1" spans="2:11" ht="36" customHeight="1" x14ac:dyDescent="0.25"/>
    <row r="2" spans="2:11" ht="36" customHeight="1" thickBot="1" x14ac:dyDescent="0.3"/>
    <row r="3" spans="2:11" ht="26.25" customHeight="1" x14ac:dyDescent="0.25">
      <c r="B3" s="29" t="s">
        <v>204</v>
      </c>
      <c r="C3" s="30" t="s">
        <v>209</v>
      </c>
      <c r="D3" s="30" t="s">
        <v>205</v>
      </c>
      <c r="E3" s="30" t="s">
        <v>206</v>
      </c>
      <c r="F3" s="30" t="s">
        <v>207</v>
      </c>
      <c r="G3" s="29" t="s">
        <v>208</v>
      </c>
      <c r="I3" s="29" t="s">
        <v>191</v>
      </c>
    </row>
    <row r="4" spans="2:11" ht="26.25" customHeight="1" thickBot="1" x14ac:dyDescent="0.3">
      <c r="B4" s="31" t="s">
        <v>8</v>
      </c>
      <c r="C4" s="32" t="s">
        <v>8</v>
      </c>
      <c r="D4" s="33" t="s">
        <v>8</v>
      </c>
      <c r="E4" s="33" t="s">
        <v>8</v>
      </c>
      <c r="F4" s="34" t="s">
        <v>8</v>
      </c>
      <c r="G4" s="35" t="s">
        <v>8</v>
      </c>
      <c r="I4" s="35" t="s">
        <v>8</v>
      </c>
    </row>
    <row r="5" spans="2:11" ht="26.25" customHeight="1" thickBot="1" x14ac:dyDescent="0.3">
      <c r="B5" s="29" t="s">
        <v>210</v>
      </c>
      <c r="C5" s="30" t="s">
        <v>19</v>
      </c>
      <c r="D5" s="30" t="s">
        <v>211</v>
      </c>
      <c r="E5" s="84" t="s">
        <v>212</v>
      </c>
      <c r="F5" s="84" t="s">
        <v>213</v>
      </c>
      <c r="G5" s="36"/>
      <c r="I5" s="37" t="s">
        <v>190</v>
      </c>
    </row>
    <row r="6" spans="2:11" ht="26.25" customHeight="1" thickBot="1" x14ac:dyDescent="0.3">
      <c r="B6" s="31" t="s">
        <v>8</v>
      </c>
      <c r="C6" s="33" t="s">
        <v>8</v>
      </c>
      <c r="D6" s="33" t="s">
        <v>8</v>
      </c>
      <c r="E6" s="32" t="s">
        <v>8</v>
      </c>
      <c r="F6" s="85" t="s">
        <v>8</v>
      </c>
      <c r="K6" s="38" t="s">
        <v>8</v>
      </c>
    </row>
    <row r="7" spans="2:11" ht="26.25" customHeight="1" x14ac:dyDescent="0.25">
      <c r="B7" s="29" t="s">
        <v>214</v>
      </c>
      <c r="C7" s="30" t="s">
        <v>21</v>
      </c>
      <c r="D7" s="30" t="s">
        <v>215</v>
      </c>
      <c r="E7" s="84" t="s">
        <v>216</v>
      </c>
      <c r="F7" s="84" t="s">
        <v>217</v>
      </c>
    </row>
    <row r="8" spans="2:11" ht="26.25" customHeight="1" thickBot="1" x14ac:dyDescent="0.3">
      <c r="B8" s="31" t="s">
        <v>8</v>
      </c>
      <c r="C8" s="33" t="s">
        <v>8</v>
      </c>
      <c r="D8" s="33" t="s">
        <v>8</v>
      </c>
      <c r="E8" s="32" t="s">
        <v>8</v>
      </c>
      <c r="F8" s="85" t="s">
        <v>8</v>
      </c>
    </row>
    <row r="9" spans="2:11" ht="26.25" customHeight="1" x14ac:dyDescent="0.25">
      <c r="B9" s="29" t="s">
        <v>24</v>
      </c>
      <c r="C9" s="30" t="s">
        <v>5</v>
      </c>
      <c r="D9" s="30" t="s">
        <v>6</v>
      </c>
      <c r="E9" s="30" t="s">
        <v>7</v>
      </c>
      <c r="F9" s="30" t="s">
        <v>25</v>
      </c>
    </row>
    <row r="10" spans="2:11" ht="26.25" customHeight="1" thickBot="1" x14ac:dyDescent="0.3">
      <c r="B10" s="31" t="s">
        <v>8</v>
      </c>
      <c r="C10" s="33" t="s">
        <v>8</v>
      </c>
      <c r="D10" s="33" t="s">
        <v>8</v>
      </c>
      <c r="E10" s="33" t="s">
        <v>8</v>
      </c>
      <c r="F10" s="34" t="s">
        <v>8</v>
      </c>
    </row>
    <row r="11" spans="2:11" ht="26.25" customHeight="1" x14ac:dyDescent="0.25">
      <c r="B11" s="29" t="s">
        <v>1</v>
      </c>
      <c r="C11" s="30" t="s">
        <v>2</v>
      </c>
      <c r="D11" s="30" t="s">
        <v>3</v>
      </c>
      <c r="E11" s="30" t="s">
        <v>4</v>
      </c>
      <c r="F11" s="30" t="s">
        <v>23</v>
      </c>
      <c r="G11" s="30" t="s">
        <v>230</v>
      </c>
      <c r="H11" s="29" t="s">
        <v>231</v>
      </c>
    </row>
    <row r="12" spans="2:11" ht="26.25" customHeight="1" thickBot="1" x14ac:dyDescent="0.3">
      <c r="B12" s="31" t="s">
        <v>8</v>
      </c>
      <c r="C12" s="33" t="s">
        <v>8</v>
      </c>
      <c r="D12" s="33" t="s">
        <v>8</v>
      </c>
      <c r="E12" s="33" t="s">
        <v>8</v>
      </c>
      <c r="F12" s="33" t="s">
        <v>8</v>
      </c>
      <c r="G12" s="34" t="s">
        <v>8</v>
      </c>
      <c r="H12" s="35" t="s">
        <v>8</v>
      </c>
    </row>
    <row r="15" spans="2:11" ht="20.25" customHeight="1" thickBot="1" x14ac:dyDescent="0.3"/>
    <row r="16" spans="2:11" ht="42" customHeight="1" thickBot="1" x14ac:dyDescent="0.3">
      <c r="B16" s="453" t="s">
        <v>203</v>
      </c>
      <c r="C16" s="454"/>
      <c r="D16" s="454"/>
      <c r="E16" s="454"/>
      <c r="F16" s="454"/>
      <c r="G16" s="454"/>
      <c r="H16" s="454"/>
      <c r="I16" s="454"/>
    </row>
    <row r="17" spans="1:12" ht="30.75" customHeight="1" thickBot="1" x14ac:dyDescent="0.3">
      <c r="B17" s="29" t="s">
        <v>382</v>
      </c>
      <c r="C17" s="447" t="s">
        <v>383</v>
      </c>
      <c r="D17" s="448" t="s">
        <v>384</v>
      </c>
      <c r="E17" s="435" t="s">
        <v>385</v>
      </c>
      <c r="F17" s="29" t="s">
        <v>236</v>
      </c>
      <c r="G17" s="30" t="s">
        <v>235</v>
      </c>
      <c r="K17" s="39"/>
    </row>
    <row r="18" spans="1:12" ht="27" customHeight="1" x14ac:dyDescent="0.25">
      <c r="B18" s="419" t="s">
        <v>189</v>
      </c>
      <c r="C18" s="92">
        <f t="array" aca="1" ref="C18" ca="1">SUM(SUBTOTAL(3,OFFSET(Operator1CallStatusStart,ROW(Operator1CallStatus)-ROW(Operator1CallStatusStart),0,1))*IF(Operator1SessionType="CALL",1,0))</f>
        <v>0</v>
      </c>
      <c r="D18" s="430">
        <f t="array" aca="1" ref="D18" ca="1">SUM(SUBTOTAL(3,OFFSET(Operator2CallStatusStart,ROW(Operator2CallStatus)-ROW(Operator2CallStatusStart),0,1))*IF(Operator2SessionType="CALL",1,0))</f>
        <v>0</v>
      </c>
      <c r="E18" s="93">
        <f t="array" aca="1" ref="E18" ca="1">SUM(SUBTOTAL(3,OFFSET(Operator3CallStatusStart,ROW(Operator3CallStatus)-ROW(Operator3CallStatusStart),0,1))*IF(Operator3SessionType="CALL",1,0))</f>
        <v>0</v>
      </c>
      <c r="F18" s="222"/>
      <c r="G18" s="216"/>
      <c r="K18" s="39"/>
      <c r="L18" s="39"/>
    </row>
    <row r="19" spans="1:12" ht="27" customHeight="1" x14ac:dyDescent="0.25">
      <c r="B19" s="420" t="s">
        <v>186</v>
      </c>
      <c r="C19" s="94">
        <f t="array" aca="1" ref="C19" ca="1">SUM(SUBTOTAL(3,OFFSET(Operator1CallStatusStart,ROW(Operator1CallStatus)-ROW(Operator1CallStatusStart),0,1))*IF(Operator1SessionType="CALL",1,0)*IF(Operator1CallStatus="Failed",1,0))</f>
        <v>0</v>
      </c>
      <c r="D19" s="431">
        <f t="array" aca="1" ref="D19" ca="1">SUM(SUBTOTAL(3,OFFSET(Operator2CallStatusStart,ROW(Operator2CallStatus)-ROW(Operator2CallStatusStart),0,1))*IF(Operator2SessionType="CALL",1,0)*IF(Operator2CallStatus="Failed",1,0))</f>
        <v>0</v>
      </c>
      <c r="E19" s="95">
        <f t="array" aca="1" ref="E19" ca="1">SUM(SUBTOTAL(3,OFFSET(Operator3CallStatusStart,ROW(Operator3CallStatus)-ROW(Operator3CallStatusStart),0,1))*IF(Operator3SessionType="CALL",1,0)*IF(Operator3CallStatus="Failed",1,0))</f>
        <v>0</v>
      </c>
      <c r="F19" s="223"/>
      <c r="G19" s="217"/>
      <c r="K19" s="39"/>
      <c r="L19" s="39"/>
    </row>
    <row r="20" spans="1:12" s="41" customFormat="1" ht="27" customHeight="1" x14ac:dyDescent="0.25">
      <c r="A20" s="40"/>
      <c r="B20" s="420" t="s">
        <v>187</v>
      </c>
      <c r="C20" s="94">
        <f t="array" aca="1" ref="C20" ca="1">SUM(SUBTOTAL(3,OFFSET(Operator1CallStatusStart,ROW(Operator1CallStatus)-ROW(Operator1CallStatusStart),0,1))*IF(Operator1SessionType="CALL",1,0)*IF(Operator1CallStatus="Dropped",1,0))</f>
        <v>0</v>
      </c>
      <c r="D20" s="431">
        <f t="array" aca="1" ref="D20" ca="1">SUM(SUBTOTAL(3,OFFSET(Operator2CallStatusStart,ROW(Operator2CallStatus)-ROW(Operator2CallStatusStart),0,1))*IF(Operator2SessionType="CALL",1,0)*IF(Operator2CallStatus="Dropped",1,0))</f>
        <v>0</v>
      </c>
      <c r="E20" s="95">
        <f t="array" aca="1" ref="E20" ca="1">SUM(SUBTOTAL(3,OFFSET(Operator3CallStatusStart,ROW(Operator3CallStatus)-ROW(Operator3CallStatusStart),0,1))*IF(Operator3SessionType="CALL",1,0)*IF(Operator3CallStatus="Dropped",1,0))</f>
        <v>0</v>
      </c>
      <c r="F20" s="223"/>
      <c r="G20" s="217"/>
      <c r="J20" s="28"/>
      <c r="K20" s="39"/>
      <c r="L20" s="39"/>
    </row>
    <row r="21" spans="1:12" ht="27" customHeight="1" x14ac:dyDescent="0.25">
      <c r="B21" s="420" t="s">
        <v>200</v>
      </c>
      <c r="C21" s="94">
        <f ca="1">C18-C19-C20</f>
        <v>0</v>
      </c>
      <c r="D21" s="94">
        <f ca="1">D18-D19-D20</f>
        <v>0</v>
      </c>
      <c r="E21" s="94">
        <f ca="1">E18-E19-E20</f>
        <v>0</v>
      </c>
      <c r="F21" s="223"/>
      <c r="G21" s="217"/>
      <c r="K21" s="39"/>
      <c r="L21" s="39"/>
    </row>
    <row r="22" spans="1:12" ht="27" customHeight="1" x14ac:dyDescent="0.25">
      <c r="B22" s="421" t="s">
        <v>188</v>
      </c>
      <c r="C22" s="381">
        <f ca="1">IF(C18=0,0,(C18-C19)/C18)</f>
        <v>0</v>
      </c>
      <c r="D22" s="381">
        <f ca="1">IF(D18=0,0,(D18-D19)/D18)</f>
        <v>0</v>
      </c>
      <c r="E22" s="381">
        <f ca="1">IF(E18=0,0,(E18-E19)/E18)</f>
        <v>0</v>
      </c>
      <c r="F22" s="224">
        <v>0.9</v>
      </c>
      <c r="G22" s="218">
        <v>0.99</v>
      </c>
      <c r="K22" s="39"/>
      <c r="L22" s="39"/>
    </row>
    <row r="23" spans="1:12" ht="27" customHeight="1" x14ac:dyDescent="0.25">
      <c r="B23" s="421" t="s">
        <v>196</v>
      </c>
      <c r="C23" s="381">
        <f ca="1">IF((C18-C19)=0,0, C20/(C18-C19))</f>
        <v>0</v>
      </c>
      <c r="D23" s="381">
        <f ca="1">IF((D18-D19)=0,0, D20/(D18-D19))</f>
        <v>0</v>
      </c>
      <c r="E23" s="381">
        <f ca="1">IF((E18-E19)=0,0, E20/(E18-E19))</f>
        <v>0</v>
      </c>
      <c r="F23" s="225">
        <v>0.05</v>
      </c>
      <c r="G23" s="219">
        <v>4.0000000000000001E-3</v>
      </c>
      <c r="K23" s="39"/>
      <c r="L23" s="39"/>
    </row>
    <row r="24" spans="1:12" ht="27" customHeight="1" thickBot="1" x14ac:dyDescent="0.3">
      <c r="B24" s="422" t="s">
        <v>201</v>
      </c>
      <c r="C24" s="382">
        <f ca="1">IF(C18=0,0,C21/C18)</f>
        <v>0</v>
      </c>
      <c r="D24" s="382">
        <f ca="1">IF(D18=0,0,D21/D18)</f>
        <v>0</v>
      </c>
      <c r="E24" s="382">
        <f ca="1">IF(E18=0,0,E21/E18)</f>
        <v>0</v>
      </c>
      <c r="F24" s="226"/>
      <c r="G24" s="220"/>
      <c r="K24" s="39"/>
      <c r="L24" s="39"/>
    </row>
    <row r="25" spans="1:12" ht="27" customHeight="1" x14ac:dyDescent="0.25">
      <c r="B25" s="419" t="s">
        <v>195</v>
      </c>
      <c r="C25" s="424">
        <f t="array" aca="1" ref="C25" ca="1">IFERROR(MIN(IF(SUBTOTAL(3,OFFSET(Operator1CSTStart,ROW(Operator1CST)-ROW(Operator1CSTStart),0,1)),IF(Operator1CallStatus="Completed",IF(Operator1SessionType="CALL",Operator1CST,FALSE),FALSE),FALSE)),"")</f>
        <v>0</v>
      </c>
      <c r="D25" s="383">
        <f t="array" aca="1" ref="D25" ca="1">IFERROR(MIN(IF(SUBTOTAL(3,OFFSET(Operator2CSTStart,ROW(Operator2CST)-ROW(Operator2CSTStart),0,1)),IF(Operator2CallStatus="Completed",IF(Operator2SessionType="CALL",Operator2CST,FALSE),FALSE),FALSE)),"")</f>
        <v>0</v>
      </c>
      <c r="E25" s="383">
        <f t="array" aca="1" ref="E25" ca="1">IFERROR(MIN(IF(SUBTOTAL(3,OFFSET(Operator3CSTStart,ROW(Operator3CST)-ROW(Operator3CSTStart),0,1)),IF(Operator3CallStatus="Completed",IF(Operator3SessionType="CALL",Operator3CST,FALSE),FALSE),FALSE)),"")</f>
        <v>0</v>
      </c>
      <c r="F25" s="222"/>
      <c r="G25" s="216"/>
      <c r="K25" s="39"/>
    </row>
    <row r="26" spans="1:12" ht="27" customHeight="1" x14ac:dyDescent="0.25">
      <c r="B26" s="421" t="s">
        <v>198</v>
      </c>
      <c r="C26" s="425" t="str">
        <f t="array" aca="1" ref="C26" ca="1">IFERROR(AVERAGE(IF(SUBTOTAL(3,OFFSET(Operator1CSTStart,ROW(Operator1CST)-ROW(Operator1CSTStart),0,1)),IF(Operator1CallStatus="Completed",IF(Operator1SessionType="CALL",Operator1CST,FALSE),FALSE),FALSE)),"0")</f>
        <v>0</v>
      </c>
      <c r="D26" s="384" t="str">
        <f t="array" aca="1" ref="D26" ca="1">IFERROR(AVERAGE(IF(SUBTOTAL(3,OFFSET(Operator2CSTStart,ROW(Operator2CST)-ROW(Operator2CSTStart),0,1)),IF(Operator2CallStatus="Completed",IF(Operator2SessionType="CALL",Operator2CST,FALSE),FALSE),FALSE)),"0")</f>
        <v>0</v>
      </c>
      <c r="E26" s="384" t="str">
        <f t="array" aca="1" ref="E26" ca="1">IFERROR(AVERAGE(IF(SUBTOTAL(3,OFFSET(Operator3CSTStart,ROW(Operator3CST)-ROW(Operator3CSTStart),0,1)),IF(Operator3CallStatus="Completed",IF(Operator3SessionType="CALL",Operator3CST,FALSE),FALSE),FALSE)),"0")</f>
        <v>0</v>
      </c>
      <c r="F26" s="227">
        <v>15</v>
      </c>
      <c r="G26" s="221">
        <v>5.5</v>
      </c>
      <c r="K26" s="39"/>
    </row>
    <row r="27" spans="1:12" ht="27" customHeight="1" x14ac:dyDescent="0.25">
      <c r="B27" s="420" t="s">
        <v>220</v>
      </c>
      <c r="C27" s="424">
        <f t="array" aca="1" ref="C27" ca="1">IFERROR(MAX(IF(SUBTOTAL(3,OFFSET(Operator1CSTStart,ROW(Operator1CST)-ROW(Operator1CSTStart),0,1)),IF(Operator1CallStatus="Completed",IF(Operator1SessionType="CALL",Operator1CST,FALSE),FALSE),FALSE)),"")</f>
        <v>0</v>
      </c>
      <c r="D27" s="383">
        <f t="array" aca="1" ref="D27" ca="1">IFERROR(MAX(IF(SUBTOTAL(3,OFFSET(Operator2CSTStart,ROW(Operator2CST)-ROW(Operator2CSTStart),0,1)),IF(Operator2CallStatus="Completed",IF(Operator2SessionType="CALL",Operator2CST,FALSE),FALSE),FALSE)),"")</f>
        <v>0</v>
      </c>
      <c r="E27" s="383">
        <f t="array" aca="1" ref="E27" ca="1">IFERROR(MAX(IF(SUBTOTAL(3,OFFSET(Operator3CSTStart,ROW(Operator3CST)-ROW(Operator3CSTStart),0,1)),IF(Operator3CallStatus="Completed",IF(Operator3SessionType="CALL",Operator3CST,FALSE),FALSE),FALSE)),"")</f>
        <v>0</v>
      </c>
      <c r="F27" s="223"/>
      <c r="G27" s="217"/>
      <c r="K27" s="39"/>
    </row>
    <row r="28" spans="1:12" ht="27" customHeight="1" x14ac:dyDescent="0.25">
      <c r="B28" s="421" t="s">
        <v>193</v>
      </c>
      <c r="C28" s="426" t="str">
        <f t="array" aca="1" ref="C28" ca="1">IFERROR(PERCENTILE(IF(SUBTOTAL(3,OFFSET(Operator1CSTStart,ROW(Operator1CST)-ROW(Operator1CSTStart),0,1)),IF(Operator1CallStatus="Completed",IF(Operator1SessionType="CALL",Operator1CST,FALSE),FALSE),FALSE),0.1),"0")</f>
        <v>0</v>
      </c>
      <c r="D28" s="385" t="str">
        <f t="array" aca="1" ref="D28" ca="1">IFERROR(PERCENTILE(IF(SUBTOTAL(3,OFFSET(Operator2CSTStart,ROW(Operator2CST)-ROW(Operator2CSTStart),0,1)),IF(Operator2CallStatus="Completed",IF(Operator2SessionType="CALL",Operator2CST,FALSE),FALSE),FALSE),0.1),"0")</f>
        <v>0</v>
      </c>
      <c r="E28" s="385" t="str">
        <f t="array" aca="1" ref="E28" ca="1">IFERROR(PERCENTILE(IF(SUBTOTAL(3,OFFSET(Operator3CSTStart,ROW(Operator3CST)-ROW(Operator3CSTStart),0,1)),IF(Operator3CallStatus="Completed",IF(Operator3SessionType="CALL",Operator3CST,FALSE),FALSE),FALSE),0.1),"0")</f>
        <v>0</v>
      </c>
      <c r="F28" s="223"/>
      <c r="G28" s="217"/>
      <c r="K28" s="39"/>
    </row>
    <row r="29" spans="1:12" ht="27" customHeight="1" x14ac:dyDescent="0.25">
      <c r="B29" s="420" t="s">
        <v>199</v>
      </c>
      <c r="C29" s="424" t="str">
        <f t="array" aca="1" ref="C29" ca="1">IFERROR(PERCENTILE(IF(SUBTOTAL(3,OFFSET(Operator1CSTStart,ROW(Operator1CST)-ROW(Operator1CSTStart),0,1)),IF(Operator1CallStatus="Completed",IF(Operator1SessionType="CALL",Operator1CST,FALSE),FALSE),FALSE),0.5),"0")</f>
        <v>0</v>
      </c>
      <c r="D29" s="383" t="str">
        <f t="array" aca="1" ref="D29" ca="1">IFERROR(PERCENTILE(IF(SUBTOTAL(3,OFFSET(Operator2CSTStart,ROW(Operator2CST)-ROW(Operator2CSTStart),0,1)),IF(Operator2CallStatus="Completed",IF(Operator2SessionType="CALL",Operator2CST,FALSE),FALSE),FALSE),0.5),"0")</f>
        <v>0</v>
      </c>
      <c r="E29" s="383" t="str">
        <f t="array" aca="1" ref="E29" ca="1">IFERROR(PERCENTILE(IF(SUBTOTAL(3,OFFSET(Operator3CSTStart,ROW(Operator3CST)-ROW(Operator3CSTStart),0,1)),IF(Operator3CallStatus="Completed",IF(Operator3SessionType="CALL",Operator3CST,FALSE),FALSE),FALSE),0.5),"0")</f>
        <v>0</v>
      </c>
      <c r="F29" s="223"/>
      <c r="G29" s="217"/>
      <c r="K29" s="39"/>
    </row>
    <row r="30" spans="1:12" ht="27" customHeight="1" x14ac:dyDescent="0.25">
      <c r="B30" s="420" t="s">
        <v>194</v>
      </c>
      <c r="C30" s="424" t="str">
        <f t="array" aca="1" ref="C30" ca="1">IFERROR(PERCENTILE(IF(SUBTOTAL(3,OFFSET(Operator1CSTStart,ROW(Operator1CST)-ROW(Operator1CSTStart),0,1)),IF(Operator1CallStatus="Completed",IF(Operator1SessionType="CALL",Operator1CST,FALSE),FALSE),FALSE),0.9),"0")</f>
        <v>0</v>
      </c>
      <c r="D30" s="383" t="str">
        <f t="array" aca="1" ref="D30" ca="1">IFERROR(PERCENTILE(IF(SUBTOTAL(3,OFFSET(Operator2CSTStart,ROW(Operator2CST)-ROW(Operator2CSTStart),0,1)),IF(Operator2CallStatus="Completed",IF(Operator2SessionType="CALL",Operator2CST,FALSE),FALSE),FALSE),0.9),"0")</f>
        <v>0</v>
      </c>
      <c r="E30" s="383" t="str">
        <f t="array" aca="1" ref="E30" ca="1">IFERROR(PERCENTILE(IF(SUBTOTAL(3,OFFSET(Operator3CSTStart,ROW(Operator3CST)-ROW(Operator3CSTStart),0,1)),IF(Operator3CallStatus="Completed",IF(Operator3SessionType="CALL",Operator3CST,FALSE),FALSE),FALSE),0.9),"0")</f>
        <v>0</v>
      </c>
      <c r="F30" s="223"/>
      <c r="G30" s="217"/>
      <c r="K30" s="39"/>
    </row>
    <row r="31" spans="1:12" ht="27" customHeight="1" x14ac:dyDescent="0.25">
      <c r="B31" s="420" t="s">
        <v>202</v>
      </c>
      <c r="C31" s="427">
        <f t="array" aca="1" ref="C31" ca="1">SUMPRODUCT(SUBTOTAL(3,OFFSET(Operator1CSTStart,ROW(Operator1CST)-ROW(Operator1CSTStart),0,1)),--(Operator1CST&gt;15),--(Operator1SessionType="CALL"))</f>
        <v>0</v>
      </c>
      <c r="D31" s="348">
        <f t="array" aca="1" ref="D31" ca="1">SUMPRODUCT(SUBTOTAL(3,OFFSET(Operator2CSTStart,ROW(Operator2CST)-ROW(Operator2CSTStart),0,1)),--(Operator2CST&gt;15),--(Operator2SessionType="CALL"))</f>
        <v>0</v>
      </c>
      <c r="E31" s="348">
        <f t="array" aca="1" ref="E31" ca="1">SUMPRODUCT(SUBTOTAL(3,OFFSET(Operator3CSTStart,ROW(Operator3CST)-ROW(Operator3CSTStart),0,1)),--(Operator3CST&gt;15),--(Operator3SessionType="CALL"))</f>
        <v>0</v>
      </c>
      <c r="F31" s="223"/>
      <c r="G31" s="217"/>
      <c r="K31" s="39"/>
    </row>
    <row r="32" spans="1:12" ht="27" customHeight="1" x14ac:dyDescent="0.25">
      <c r="B32" s="420" t="s">
        <v>221</v>
      </c>
      <c r="C32" s="427">
        <f t="array" aca="1" ref="C32" ca="1">SUMPRODUCT(SUBTOTAL(3,OFFSET(Operator1CSTStart,ROW(Operator1CST)-ROW(Operator1CSTStart),0,1)),--(Operator1CST&lt;=15),--(Operator1SessionType="CALL"))</f>
        <v>0</v>
      </c>
      <c r="D32" s="348">
        <f t="array" aca="1" ref="D32" ca="1">SUMPRODUCT(SUBTOTAL(3,OFFSET(Operator2CSTStart,ROW(Operator2CST)-ROW(Operator2CSTStart),0,1)),--(Operator2CST&lt;=15),--(Operator2SessionType="CALL"))</f>
        <v>0</v>
      </c>
      <c r="E32" s="348">
        <f t="array" aca="1" ref="E32" ca="1">SUMPRODUCT(SUBTOTAL(3,OFFSET(Operator3CSTStart,ROW(Operator3CST)-ROW(Operator3CSTStart),0,1)),--(Operator3CST&lt;=15),--(Operator3SessionType="CALL"))</f>
        <v>0</v>
      </c>
      <c r="F32" s="223"/>
      <c r="G32" s="217"/>
      <c r="K32" s="39"/>
    </row>
    <row r="33" spans="2:11" ht="27" customHeight="1" thickBot="1" x14ac:dyDescent="0.3">
      <c r="B33" s="429" t="s">
        <v>197</v>
      </c>
      <c r="C33" s="428">
        <f ca="1">IF((C31+C32)&gt;0,C31/(C31+C32),0)</f>
        <v>0</v>
      </c>
      <c r="D33" s="386">
        <f ca="1">IF((D31+D32)&gt;0,D31/(D31+D32),0)</f>
        <v>0</v>
      </c>
      <c r="E33" s="386">
        <f ca="1">IF((E31+E32)&gt;0,E31/(E31+E32),0)</f>
        <v>0</v>
      </c>
      <c r="F33" s="303">
        <v>0.03</v>
      </c>
      <c r="G33" s="304">
        <v>2.5000000000000001E-3</v>
      </c>
      <c r="K33" s="39"/>
    </row>
    <row r="34" spans="2:11" ht="27" customHeight="1" x14ac:dyDescent="0.25">
      <c r="B34" s="423" t="s">
        <v>374</v>
      </c>
      <c r="C34" s="430">
        <f ca="1">IF(Operator1VtV &lt;&gt; "",SUBTOTAL(109,Operator1VtV),0)</f>
        <v>0</v>
      </c>
      <c r="D34" s="430">
        <f ca="1">IF(Operator2VtV &lt;&gt; "",SUBTOTAL(109,Operator2VtV),0)</f>
        <v>0</v>
      </c>
      <c r="E34" s="430">
        <f ca="1">IF(Operator3VtV &lt;&gt; "",SUBTOTAL(109,Operator3VtV),0)</f>
        <v>0</v>
      </c>
      <c r="F34" s="307"/>
      <c r="G34" s="308"/>
      <c r="K34" s="39"/>
    </row>
    <row r="35" spans="2:11" ht="27" customHeight="1" x14ac:dyDescent="0.25">
      <c r="B35" s="309" t="s">
        <v>375</v>
      </c>
      <c r="C35" s="431">
        <f ca="1">IF(Operator1VtVe &lt;&gt; "",SUBTOTAL(109,Operator1VtVe),0)</f>
        <v>0</v>
      </c>
      <c r="D35" s="431">
        <f ca="1">IF(Operator2VtVe &lt;&gt; "",SUBTOTAL(109,Operator2VtVe),0)</f>
        <v>0</v>
      </c>
      <c r="E35" s="431">
        <f ca="1">IF(Operator3VtVe &lt;&gt; "",SUBTOTAL(109,Operator3VtVe),0)</f>
        <v>0</v>
      </c>
      <c r="F35" s="305"/>
      <c r="G35" s="310"/>
      <c r="K35" s="39"/>
    </row>
    <row r="36" spans="2:11" ht="27" customHeight="1" x14ac:dyDescent="0.25">
      <c r="B36" s="309" t="s">
        <v>237</v>
      </c>
      <c r="C36" s="348">
        <f t="array" aca="1" ref="C36" ca="1">IF(C18&gt;0,SUMPRODUCT(SUBTOTAL(3,OFFSET(Operator1VoLTEA,ROW(Operator1VoLTEA)-ROW(Operator1VoLTEStartA),0,1)),--(Operator1VoLTEA="VoLTE"),--(Operator1SessionType="CALL")),0)</f>
        <v>0</v>
      </c>
      <c r="D36" s="348">
        <f t="array" aca="1" ref="D36" ca="1">IF(D18&gt;0,SUMPRODUCT(SUBTOTAL(3,OFFSET(Operator2VoLTEA,ROW(Operator2VoLTEA)-ROW(Operator2VoLTEStartA),0,1)),--(Operator2VoLTEA="VoLTE"),--(Operator2SessionType="CALL")),0)</f>
        <v>0</v>
      </c>
      <c r="E36" s="348">
        <f t="array" aca="1" ref="E36" ca="1">IF(E18&gt;0,SUMPRODUCT(SUBTOTAL(3,OFFSET(Operator3VoLTEA,ROW(Operator3VoLTEA)-ROW(Operator3VoLTEStartA),0,1)),--(Operator3VoLTEA="VoLTE"),--(Operator3SessionType="CALL")),0)</f>
        <v>0</v>
      </c>
      <c r="F36" s="305"/>
      <c r="G36" s="310"/>
    </row>
    <row r="37" spans="2:11" ht="27" customHeight="1" x14ac:dyDescent="0.25">
      <c r="B37" s="309" t="s">
        <v>238</v>
      </c>
      <c r="C37" s="348">
        <f t="array" aca="1" ref="C37" ca="1">IF(C18&gt;0,SUMPRODUCT(SUBTOTAL(3,OFFSET(Operator1VoLTEB,ROW(Operator1VoLTEB)-ROW(Operator1VoLTEStartB),0,1)),--(Operator1VoLTEB="VoLTE"),--(Operator1SessionType="CALL")),0)</f>
        <v>0</v>
      </c>
      <c r="D37" s="348">
        <f t="array" aca="1" ref="D37" ca="1">IF(D18&gt;0,SUMPRODUCT(SUBTOTAL(3,OFFSET(Operator2VoLTEB,ROW(Operator2VoLTEB)-ROW(Operator2VoLTEStartB),0,1)),--(Operator2VoLTEB="VoLTE"),--(Operator2SessionType="CALL")),0)</f>
        <v>0</v>
      </c>
      <c r="E37" s="348">
        <f t="array" aca="1" ref="E37" ca="1">IF(E18&gt;0,SUMPRODUCT(SUBTOTAL(3,OFFSET(Operator3VoLTEB,ROW(Operator3VoLTEB)-ROW(Operator3VoLTEStartB),0,1)),--(Operator3VoLTEB="VoLTE"),--(Operator3SessionType="CALL")),0)</f>
        <v>0</v>
      </c>
      <c r="F37" s="305"/>
      <c r="G37" s="310"/>
    </row>
    <row r="38" spans="2:11" ht="27" customHeight="1" x14ac:dyDescent="0.25">
      <c r="B38" s="309" t="s">
        <v>372</v>
      </c>
      <c r="C38" s="387">
        <f ca="1">IF(C18=0,0,C34/C18)</f>
        <v>0</v>
      </c>
      <c r="D38" s="387">
        <f ca="1">IF(D18=0,0,D34/D18)</f>
        <v>0</v>
      </c>
      <c r="E38" s="387">
        <f ca="1">IF(E18=0,0,E34/E18)</f>
        <v>0</v>
      </c>
      <c r="F38" s="305"/>
      <c r="G38" s="310"/>
    </row>
    <row r="39" spans="2:11" ht="27" customHeight="1" x14ac:dyDescent="0.25">
      <c r="B39" s="309" t="s">
        <v>373</v>
      </c>
      <c r="C39" s="387">
        <f ca="1">IF(C18=0,0,C35/C18)</f>
        <v>0</v>
      </c>
      <c r="D39" s="387">
        <f ca="1">IF(D18=0,0,D35/D18)</f>
        <v>0</v>
      </c>
      <c r="E39" s="387">
        <f ca="1">IF(E18=0,0,E35/E18)</f>
        <v>0</v>
      </c>
      <c r="F39" s="305"/>
      <c r="G39" s="310"/>
    </row>
    <row r="40" spans="2:11" ht="27" customHeight="1" x14ac:dyDescent="0.25">
      <c r="B40" s="351" t="s">
        <v>239</v>
      </c>
      <c r="C40" s="432">
        <f ca="1">IF(C18&gt;0,0.5*(C36+C37)/C18,0)</f>
        <v>0</v>
      </c>
      <c r="D40" s="432">
        <f ca="1">IF(D18&gt;0,0.5*(D36+D37)/D18,0)</f>
        <v>0</v>
      </c>
      <c r="E40" s="432">
        <f ca="1">IF(E18&gt;0,0.5*(E36+E37)/E18,0)</f>
        <v>0</v>
      </c>
      <c r="F40" s="306">
        <v>0.9</v>
      </c>
      <c r="G40" s="311">
        <v>0.99</v>
      </c>
    </row>
    <row r="41" spans="2:11" ht="27" customHeight="1" x14ac:dyDescent="0.25">
      <c r="B41" s="309" t="s">
        <v>240</v>
      </c>
      <c r="C41" s="348">
        <f ca="1">IF(C18&gt;0,SUMPRODUCT(SUBTOTAL(3,OFFSET(Operator1VoLTEA,ROW(Operator1VoLTEA)-ROW(Operator1VoLTEStartA),0,1)),--(Operator1VoLTEA="CSFB")),0)</f>
        <v>0</v>
      </c>
      <c r="D41" s="348">
        <f ca="1">IF(D18&gt;0,SUMPRODUCT(SUBTOTAL(3,OFFSET(Operator2VoLTEA,ROW(Operator2VoLTEA)-ROW(Operator2VoLTEStartA),0,1)),--(Operator2VoLTEA="CSFB")),0)</f>
        <v>0</v>
      </c>
      <c r="E41" s="348">
        <f ca="1">IF(E18&gt;0,SUMPRODUCT(SUBTOTAL(3,OFFSET(Operator3VoLTEA,ROW(Operator3VoLTEA)-ROW(Operator3VoLTEStartA),0,1)),--(Operator3VoLTEA="CSFB")),0)</f>
        <v>0</v>
      </c>
      <c r="F41" s="305"/>
      <c r="G41" s="310"/>
    </row>
    <row r="42" spans="2:11" ht="27" customHeight="1" x14ac:dyDescent="0.25">
      <c r="B42" s="309" t="s">
        <v>241</v>
      </c>
      <c r="C42" s="348">
        <f ca="1">IF(C18&gt;0,SUMPRODUCT(SUBTOTAL(3,OFFSET(Operator1VoLTEB,ROW(Operator1VoLTEB)-ROW(Operator1VoLTEStartB),0,1)),--(Operator1VoLTEB="CSFB")),0)</f>
        <v>0</v>
      </c>
      <c r="D42" s="348">
        <f ca="1">IF(D18&gt;0,SUMPRODUCT(SUBTOTAL(3,OFFSET(Operator2VoLTEB,ROW(Operator2VoLTEB)-ROW(Operator2VoLTEStartB),0,1)),--(Operator2VoLTEB="CSFB")),0)</f>
        <v>0</v>
      </c>
      <c r="E42" s="348">
        <f ca="1">IF(E18&gt;0,SUMPRODUCT(SUBTOTAL(3,OFFSET(Operator3VoLTEB,ROW(Operator3VoLTEB)-ROW(Operator3VoLTEStartB),0,1)),--(Operator3VoLTEB="CSFB")),0)</f>
        <v>0</v>
      </c>
      <c r="F42" s="305"/>
      <c r="G42" s="310"/>
    </row>
    <row r="43" spans="2:11" ht="27" customHeight="1" thickBot="1" x14ac:dyDescent="0.3">
      <c r="B43" s="440" t="s">
        <v>242</v>
      </c>
      <c r="C43" s="439">
        <f ca="1">IF(C18&gt;0,0.5*(C41+C42)/C18,0)</f>
        <v>0</v>
      </c>
      <c r="D43" s="439">
        <f ca="1">IF(D18&gt;0,0.5*(D41+D42)/D18,0)</f>
        <v>0</v>
      </c>
      <c r="E43" s="439">
        <f ca="1">IF(E18&gt;0,0.5*(E41+E42)/E18,0)</f>
        <v>0</v>
      </c>
      <c r="F43" s="441"/>
      <c r="G43" s="442"/>
    </row>
    <row r="44" spans="2:11" ht="30.75" customHeight="1" thickBot="1" x14ac:dyDescent="0.3">
      <c r="B44" s="443" t="s">
        <v>381</v>
      </c>
      <c r="C44" s="447" t="s">
        <v>383</v>
      </c>
      <c r="D44" s="448" t="s">
        <v>384</v>
      </c>
      <c r="E44" s="435" t="s">
        <v>385</v>
      </c>
      <c r="F44" s="444" t="s">
        <v>236</v>
      </c>
      <c r="G44" s="444" t="s">
        <v>235</v>
      </c>
    </row>
    <row r="45" spans="2:11" ht="27" customHeight="1" x14ac:dyDescent="0.25">
      <c r="B45" s="419" t="s">
        <v>189</v>
      </c>
      <c r="C45" s="436">
        <f t="array" aca="1" ref="C45" ca="1">SUM(SUBTOTAL(3,OFFSET(Operator1CallStatusStart,ROW(Operator1CallStatus)-ROW(Operator1CallStatusStart),0,1))*IF(Operator1SessionType="WhatsApp CALL",1,0))</f>
        <v>0</v>
      </c>
      <c r="D45" s="436">
        <f t="array" aca="1" ref="D45" ca="1">SUM(SUBTOTAL(3,OFFSET(Operator2CallStatusStart,ROW(Operator2CallStatus)-ROW(Operator2CallStatusStart),0,1))*IF(Operator2SessionType="WhatsApp CALL",1,0))</f>
        <v>0</v>
      </c>
      <c r="E45" s="436">
        <f t="array" aca="1" ref="E45" ca="1">SUM(SUBTOTAL(3,OFFSET(Operator3CallStatusStart,ROW(Operator3CallStatus)-ROW(Operator3CallStatusStart),0,1))*IF(Operator3SessionType="WhatsApp CALL",1,0))</f>
        <v>0</v>
      </c>
      <c r="F45" s="222"/>
      <c r="G45" s="216"/>
    </row>
    <row r="46" spans="2:11" ht="27" customHeight="1" x14ac:dyDescent="0.25">
      <c r="B46" s="420" t="s">
        <v>186</v>
      </c>
      <c r="C46" s="94">
        <f t="array" aca="1" ref="C46" ca="1">SUM(SUBTOTAL(3,OFFSET(Operator1CallStatusStart,ROW(Operator1CallStatus)-ROW(Operator1CallStatusStart),0,1))*IF(Operator1SessionType="WhatsApp CALL",1,0)*IF(Operator1CallStatus="Failed",1,0))</f>
        <v>0</v>
      </c>
      <c r="D46" s="94">
        <f t="array" aca="1" ref="D46" ca="1">SUM(SUBTOTAL(3,OFFSET(Operator2CallStatusStart,ROW(Operator2CallStatus)-ROW(Operator2CallStatusStart),0,1))*IF(Operator2SessionType="WhatsApp CALL",1,0)*IF(Operator2CallStatus="Failed",1,0))</f>
        <v>0</v>
      </c>
      <c r="E46" s="94">
        <f t="array" aca="1" ref="E46" ca="1">SUM(SUBTOTAL(3,OFFSET(Operator3CallStatusStart,ROW(Operator3CallStatus)-ROW(Operator3CallStatusStart),0,1))*IF(Operator3SessionType="WhatsApp CALL",1,0)*IF(Operator3CallStatus="Failed",1,0))</f>
        <v>0</v>
      </c>
      <c r="F46" s="223"/>
      <c r="G46" s="217"/>
    </row>
    <row r="47" spans="2:11" ht="27" customHeight="1" x14ac:dyDescent="0.25">
      <c r="B47" s="420" t="s">
        <v>187</v>
      </c>
      <c r="C47" s="94">
        <f t="array" aca="1" ref="C47" ca="1">SUM(SUBTOTAL(3,OFFSET(Operator1CallStatusStart,ROW(Operator1CallStatus)-ROW(Operator1CallStatusStart),0,1))*IF(Operator1SessionType="WhatsApp CALL",1,0)*IF(Operator1CallStatus="Dropped",1,0))</f>
        <v>0</v>
      </c>
      <c r="D47" s="94">
        <f t="array" aca="1" ref="D47" ca="1">SUM(SUBTOTAL(3,OFFSET(Operator2CallStatusStart,ROW(Operator2CallStatus)-ROW(Operator2CallStatusStart),0,1))*IF(Operator2SessionType="WhatsApp CALL",1,0)*IF(Operator2CallStatus="Dropped",1,0))</f>
        <v>0</v>
      </c>
      <c r="E47" s="94">
        <f t="array" aca="1" ref="E47" ca="1">SUM(SUBTOTAL(3,OFFSET(Operator3CallStatusStart,ROW(Operator3CallStatus)-ROW(Operator3CallStatusStart),0,1))*IF(Operator3SessionType="WhatsApp CALL",1,0)*IF(Operator3CallStatus="Dropped",1,0))</f>
        <v>0</v>
      </c>
      <c r="F47" s="223"/>
      <c r="G47" s="217"/>
    </row>
    <row r="48" spans="2:11" ht="27" customHeight="1" x14ac:dyDescent="0.25">
      <c r="B48" s="420" t="s">
        <v>200</v>
      </c>
      <c r="C48" s="437">
        <f ca="1">C45-C46-C47</f>
        <v>0</v>
      </c>
      <c r="D48" s="437">
        <f ca="1">D45-D46-D47</f>
        <v>0</v>
      </c>
      <c r="E48" s="437">
        <f ca="1">E45-E46-E47</f>
        <v>0</v>
      </c>
      <c r="F48" s="223"/>
      <c r="G48" s="217"/>
    </row>
    <row r="49" spans="2:7" ht="27" customHeight="1" x14ac:dyDescent="0.25">
      <c r="B49" s="421" t="s">
        <v>188</v>
      </c>
      <c r="C49" s="381">
        <f ca="1">IF(C45=0,0,(C45-C46)/C45)</f>
        <v>0</v>
      </c>
      <c r="D49" s="381">
        <f ca="1">IF(D45=0,0,(D45-D46)/D45)</f>
        <v>0</v>
      </c>
      <c r="E49" s="381">
        <f ca="1">IF(E45=0,0,(E45-E46)/E45)</f>
        <v>0</v>
      </c>
      <c r="F49" s="224">
        <v>0.9</v>
      </c>
      <c r="G49" s="218">
        <v>0.99</v>
      </c>
    </row>
    <row r="50" spans="2:7" ht="27" customHeight="1" x14ac:dyDescent="0.25">
      <c r="B50" s="421" t="s">
        <v>196</v>
      </c>
      <c r="C50" s="381">
        <f ca="1">IF((C45-C46)=0,0, C47/(C45-C46))</f>
        <v>0</v>
      </c>
      <c r="D50" s="381">
        <f ca="1">IF((D45-D46)=0,0, D47/(D45-D46))</f>
        <v>0</v>
      </c>
      <c r="E50" s="381">
        <f ca="1">IF((E45-E46)=0,0, E47/(E45-E46))</f>
        <v>0</v>
      </c>
      <c r="F50" s="225">
        <v>0.05</v>
      </c>
      <c r="G50" s="219">
        <v>4.0000000000000001E-3</v>
      </c>
    </row>
    <row r="51" spans="2:7" ht="27" customHeight="1" thickBot="1" x14ac:dyDescent="0.3">
      <c r="B51" s="422" t="s">
        <v>201</v>
      </c>
      <c r="C51" s="382">
        <f ca="1">IF(C45=0,0,C48/C45)</f>
        <v>0</v>
      </c>
      <c r="D51" s="382">
        <f ca="1">IF(D45=0,0,D48/D45)</f>
        <v>0</v>
      </c>
      <c r="E51" s="382">
        <f ca="1">IF(E45=0,0,E48/E45)</f>
        <v>0</v>
      </c>
      <c r="F51" s="226"/>
      <c r="G51" s="220"/>
    </row>
    <row r="52" spans="2:7" ht="27" customHeight="1" x14ac:dyDescent="0.25">
      <c r="B52" s="419" t="s">
        <v>195</v>
      </c>
      <c r="C52" s="424">
        <f t="array" aca="1" ref="C52" ca="1">IFERROR(MIN(IF(SUBTOTAL(3,OFFSET(Operator1CSTStart,ROW(Operator1CST)-ROW(Operator1CSTStart),0,1)),IF(Operator1CallStatus="Completed",IF(Operator1SessionType="WhatsApp CALL",Operator1CST,FALSE),FALSE),FALSE)),"")</f>
        <v>0</v>
      </c>
      <c r="D52" s="424">
        <f t="array" aca="1" ref="D52" ca="1">IFERROR(MIN(IF(SUBTOTAL(3,OFFSET(Operator2CSTStart,ROW(Operator2CST)-ROW(Operator2CSTStart),0,1)),IF(Operator2CallStatus="Completed",IF(Operator2SessionType="WhatsApp CALL",Operator2CST,FALSE),FALSE),FALSE)),"")</f>
        <v>0</v>
      </c>
      <c r="E52" s="424">
        <f t="array" aca="1" ref="E52" ca="1">IFERROR(MIN(IF(SUBTOTAL(3,OFFSET(Operator3CSTStart,ROW(Operator3CST)-ROW(Operator3CSTStart),0,1)),IF(Operator3CallStatus="Completed",IF(Operator3SessionType="WhatsApp CALL",Operator3CST,FALSE),FALSE),FALSE)),"")</f>
        <v>0</v>
      </c>
      <c r="F52" s="222"/>
      <c r="G52" s="216"/>
    </row>
    <row r="53" spans="2:7" ht="27" customHeight="1" x14ac:dyDescent="0.25">
      <c r="B53" s="421" t="s">
        <v>198</v>
      </c>
      <c r="C53" s="425" t="str">
        <f t="array" aca="1" ref="C53" ca="1">IFERROR(AVERAGE(IF(SUBTOTAL(3,OFFSET(Operator1CSTStart,ROW(Operator1CST)-ROW(Operator1CSTStart),0,1)),IF(Operator1CallStatus="Completed",IF(Operator1SessionType="WhatsApp CALL",Operator1CST,FALSE),FALSE),FALSE)),"0")</f>
        <v>0</v>
      </c>
      <c r="D53" s="425" t="str">
        <f t="array" aca="1" ref="D53" ca="1">IFERROR(AVERAGE(IF(SUBTOTAL(3,OFFSET(Operator2CSTStart,ROW(Operator2CST)-ROW(Operator2CSTStart),0,1)),IF(Operator2CallStatus="Completed",IF(Operator2SessionType="WhatsApp CALL",Operator2CST,FALSE),FALSE),FALSE)),"0")</f>
        <v>0</v>
      </c>
      <c r="E53" s="425" t="str">
        <f t="array" aca="1" ref="E53" ca="1">IFERROR(AVERAGE(IF(SUBTOTAL(3,OFFSET(Operator3CSTStart,ROW(Operator3CST)-ROW(Operator3CSTStart),0,1)),IF(Operator3CallStatus="Completed",IF(Operator3SessionType="WhatsApp CALL",Operator3CST,FALSE),FALSE),FALSE)),"0")</f>
        <v>0</v>
      </c>
      <c r="F53" s="227">
        <v>15</v>
      </c>
      <c r="G53" s="221">
        <v>5.5</v>
      </c>
    </row>
    <row r="54" spans="2:7" ht="27" customHeight="1" x14ac:dyDescent="0.25">
      <c r="B54" s="420" t="s">
        <v>220</v>
      </c>
      <c r="C54" s="424">
        <f t="array" aca="1" ref="C54" ca="1">IFERROR(MAX(IF(SUBTOTAL(3,OFFSET(Operator1CSTStart,ROW(Operator1CST)-ROW(Operator1CSTStart),0,1)),IF(Operator1CallStatus="Completed",IF(Operator1SessionType="WhatsApp CALL",Operator1CST,FALSE),FALSE),FALSE)),"")</f>
        <v>0</v>
      </c>
      <c r="D54" s="424">
        <f t="array" aca="1" ref="D54" ca="1">IFERROR(MAX(IF(SUBTOTAL(3,OFFSET(Operator2CSTStart,ROW(Operator2CST)-ROW(Operator2CSTStart),0,1)),IF(Operator2CallStatus="Completed",IF(Operator2SessionType="WhatsApp CALL",Operator2CST,FALSE),FALSE),FALSE)),"")</f>
        <v>0</v>
      </c>
      <c r="E54" s="424">
        <f t="array" aca="1" ref="E54" ca="1">IFERROR(MAX(IF(SUBTOTAL(3,OFFSET(Operator3CSTStart,ROW(Operator3CST)-ROW(Operator3CSTStart),0,1)),IF(Operator3CallStatus="Completed",IF(Operator3SessionType="WhatsApp CALL",Operator3CST,FALSE),FALSE),FALSE)),"")</f>
        <v>0</v>
      </c>
      <c r="F54" s="223"/>
      <c r="G54" s="217"/>
    </row>
    <row r="55" spans="2:7" ht="27" customHeight="1" x14ac:dyDescent="0.25">
      <c r="B55" s="421" t="s">
        <v>193</v>
      </c>
      <c r="C55" s="426" t="str">
        <f t="array" aca="1" ref="C55" ca="1">IFERROR(PERCENTILE(IF(SUBTOTAL(3,OFFSET(Operator1CSTStart,ROW(Operator1CST)-ROW(Operator1CSTStart),0,1)),IF(Operator1CallStatus="Completed",IF(Operator1SessionType="WhatsApp CALL",Operator1CST,FALSE),FALSE),FALSE),0.1),"0")</f>
        <v>0</v>
      </c>
      <c r="D55" s="426" t="str">
        <f t="array" aca="1" ref="D55" ca="1">IFERROR(PERCENTILE(IF(SUBTOTAL(3,OFFSET(Operator2CSTStart,ROW(Operator2CST)-ROW(Operator2CSTStart),0,1)),IF(Operator2CallStatus="Completed",IF(Operator2SessionType="WhatsApp CALL",Operator2CST,FALSE),FALSE),FALSE),0.1),"0")</f>
        <v>0</v>
      </c>
      <c r="E55" s="426" t="str">
        <f t="array" aca="1" ref="E55" ca="1">IFERROR(PERCENTILE(IF(SUBTOTAL(3,OFFSET(Operator3CSTStart,ROW(Operator3CST)-ROW(Operator3CSTStart),0,1)),IF(Operator3CallStatus="Completed",IF(Operator3SessionType="WhatsApp CALL",Operator3CST,FALSE),FALSE),FALSE),0.1),"0")</f>
        <v>0</v>
      </c>
      <c r="F55" s="223"/>
      <c r="G55" s="217"/>
    </row>
    <row r="56" spans="2:7" ht="27" customHeight="1" x14ac:dyDescent="0.25">
      <c r="B56" s="420" t="s">
        <v>199</v>
      </c>
      <c r="C56" s="424" t="str">
        <f t="array" aca="1" ref="C56" ca="1">IFERROR(PERCENTILE(IF(SUBTOTAL(3,OFFSET(Operator1CSTStart,ROW(Operator1CST)-ROW(Operator1CSTStart),0,1)),IF(Operator1CallStatus="Completed",IF(Operator1SessionType="WhatsApp CALL",Operator1CST,FALSE),FALSE),FALSE),0.5),"0")</f>
        <v>0</v>
      </c>
      <c r="D56" s="424" t="str">
        <f t="array" aca="1" ref="D56" ca="1">IFERROR(PERCENTILE(IF(SUBTOTAL(3,OFFSET(Operator2CSTStart,ROW(Operator2CST)-ROW(Operator2CSTStart),0,1)),IF(Operator2CallStatus="Completed",IF(Operator2SessionType="WhatsApp CALL",Operator2CST,FALSE),FALSE),FALSE),0.5),"0")</f>
        <v>0</v>
      </c>
      <c r="E56" s="424" t="str">
        <f t="array" aca="1" ref="E56" ca="1">IFERROR(PERCENTILE(IF(SUBTOTAL(3,OFFSET(Operator3CSTStart,ROW(Operator3CST)-ROW(Operator3CSTStart),0,1)),IF(Operator3CallStatus="Completed",IF(Operator3SessionType="WhatsApp CALL",Operator3CST,FALSE),FALSE),FALSE),0.5),"0")</f>
        <v>0</v>
      </c>
      <c r="F56" s="223"/>
      <c r="G56" s="217"/>
    </row>
    <row r="57" spans="2:7" ht="27" customHeight="1" x14ac:dyDescent="0.25">
      <c r="B57" s="420" t="s">
        <v>194</v>
      </c>
      <c r="C57" s="424" t="str">
        <f t="array" aca="1" ref="C57" ca="1">IFERROR(PERCENTILE(IF(SUBTOTAL(3,OFFSET(Operator1CSTStart,ROW(Operator1CST)-ROW(Operator1CSTStart),0,1)),IF(Operator1CallStatus="Completed",IF(Operator1SessionType="WhatsApp CALL",Operator1CST,FALSE),FALSE),FALSE),0.9),"0")</f>
        <v>0</v>
      </c>
      <c r="D57" s="424" t="str">
        <f t="array" aca="1" ref="D57" ca="1">IFERROR(PERCENTILE(IF(SUBTOTAL(3,OFFSET(Operator2CSTStart,ROW(Operator2CST)-ROW(Operator2CSTStart),0,1)),IF(Operator2CallStatus="Completed",IF(Operator2SessionType="WhatsApp CALL",Operator2CST,FALSE),FALSE),FALSE),0.9),"0")</f>
        <v>0</v>
      </c>
      <c r="E57" s="424" t="str">
        <f t="array" aca="1" ref="E57" ca="1">IFERROR(PERCENTILE(IF(SUBTOTAL(3,OFFSET(Operator3CSTStart,ROW(Operator3CST)-ROW(Operator3CSTStart),0,1)),IF(Operator3CallStatus="Completed",IF(Operator3SessionType="WhatsApp CALL",Operator3CST,FALSE),FALSE),FALSE),0.9),"0")</f>
        <v>0</v>
      </c>
      <c r="F57" s="223"/>
      <c r="G57" s="217"/>
    </row>
    <row r="58" spans="2:7" ht="27" customHeight="1" x14ac:dyDescent="0.25">
      <c r="B58" s="420" t="s">
        <v>202</v>
      </c>
      <c r="C58" s="427">
        <f t="array" aca="1" ref="C58" ca="1">SUMPRODUCT(SUBTOTAL(3,OFFSET(Operator1CSTStart,ROW(Operator1CST)-ROW(Operator1CSTStart),0,1)),--(Operator1CST&gt;15),--(Operator1SessionType="WhatsApp CALL"))</f>
        <v>0</v>
      </c>
      <c r="D58" s="348">
        <f t="array" aca="1" ref="D58" ca="1">SUMPRODUCT(SUBTOTAL(3,OFFSET(Operator2CSTStart,ROW(Operator2CST)-ROW(Operator2CSTStart),0,1)),--(Operator2CST&gt;15),--(Operator2SessionType="WhatsApp CALL"))</f>
        <v>0</v>
      </c>
      <c r="E58" s="348">
        <f t="array" aca="1" ref="E58" ca="1">SUMPRODUCT(SUBTOTAL(3,OFFSET(Operator3CSTStart,ROW(Operator3CST)-ROW(Operator3CSTStart),0,1)),--(Operator3CST&gt;15),--(Operator3SessionType="WhatsApp CALL"))</f>
        <v>0</v>
      </c>
      <c r="F58" s="223"/>
      <c r="G58" s="217"/>
    </row>
    <row r="59" spans="2:7" ht="27" customHeight="1" x14ac:dyDescent="0.25">
      <c r="B59" s="420" t="s">
        <v>221</v>
      </c>
      <c r="C59" s="427">
        <f t="array" aca="1" ref="C59" ca="1">SUMPRODUCT(SUBTOTAL(3,OFFSET(Operator1CSTStart,ROW(Operator1CST)-ROW(Operator1CSTStart),0,1)),--(Operator1CST&lt;=15),--(Operator1SessionType="WhatsApp CALL"))</f>
        <v>0</v>
      </c>
      <c r="D59" s="348">
        <f t="array" aca="1" ref="D59" ca="1">SUMPRODUCT(SUBTOTAL(3,OFFSET(Operator2CSTStart,ROW(Operator2CST)-ROW(Operator2CSTStart),0,1)),--(Operator2CST&lt;=15),--(Operator2SessionType="WhatsApp CALL"))</f>
        <v>0</v>
      </c>
      <c r="E59" s="348">
        <f t="array" aca="1" ref="E59" ca="1">SUMPRODUCT(SUBTOTAL(3,OFFSET(Operator3CSTStart,ROW(Operator3CST)-ROW(Operator3CSTStart),0,1)),--(Operator3CST&lt;=15),--(Operator3SessionType="WhatsApp CALL"))</f>
        <v>0</v>
      </c>
      <c r="F59" s="223"/>
      <c r="G59" s="217"/>
    </row>
    <row r="60" spans="2:7" ht="27" customHeight="1" thickBot="1" x14ac:dyDescent="0.3">
      <c r="B60" s="429" t="s">
        <v>197</v>
      </c>
      <c r="C60" s="438">
        <f ca="1">IF((C58+C59)&gt;0,C58/(C58+C59),0)</f>
        <v>0</v>
      </c>
      <c r="D60" s="438">
        <f ca="1">IF((D58+D59)&gt;0,D58/(D58+D59),0)</f>
        <v>0</v>
      </c>
      <c r="E60" s="438">
        <f ca="1">IF((E58+E59)&gt;0,E58/(E58+E59),0)</f>
        <v>0</v>
      </c>
      <c r="F60" s="445">
        <v>0.03</v>
      </c>
      <c r="G60" s="446">
        <v>2.5000000000000001E-3</v>
      </c>
    </row>
  </sheetData>
  <sheetProtection sheet="1" objects="1" scenarios="1"/>
  <protectedRanges>
    <protectedRange sqref="A1:L15" name="Range1"/>
  </protectedRanges>
  <mergeCells count="1">
    <mergeCell ref="B16:I16"/>
  </mergeCells>
  <conditionalFormatting sqref="B4:G4 B6:F6 B8:F8 B10:F10 I4:I5 B12:H12">
    <cfRule type="notContainsText" dxfId="5" priority="21" operator="notContains" text="All">
      <formula>ISERROR(SEARCH("All",B4))</formula>
    </cfRule>
  </conditionalFormatting>
  <conditionalFormatting sqref="B4:G4 B6:F6 B8:F8 B10:F10 B12:E12 G12:H12 I4:I5">
    <cfRule type="cellIs" dxfId="4" priority="20" operator="equal">
      <formula>#REF!</formula>
    </cfRule>
  </conditionalFormatting>
  <conditionalFormatting sqref="B4:G4 B6:F6 B8:F8 B10:F10 I4 B12:H12">
    <cfRule type="cellIs" dxfId="3" priority="19" operator="notEqual">
      <formula>$K$6</formula>
    </cfRule>
  </conditionalFormatting>
  <conditionalFormatting sqref="F12">
    <cfRule type="cellIs" dxfId="2" priority="18" operator="equal">
      <formula>#REF!</formula>
    </cfRule>
  </conditionalFormatting>
  <conditionalFormatting sqref="C22:E22">
    <cfRule type="iconSet" priority="17">
      <iconSet>
        <cfvo type="percent" val="0"/>
        <cfvo type="num" val="$F$22"/>
        <cfvo type="num" val="$G$22"/>
      </iconSet>
    </cfRule>
  </conditionalFormatting>
  <conditionalFormatting sqref="C23:E23">
    <cfRule type="iconSet" priority="16">
      <iconSet reverse="1">
        <cfvo type="percent" val="0"/>
        <cfvo type="num" val="$G$23"/>
        <cfvo type="num" val="$F$23"/>
      </iconSet>
    </cfRule>
  </conditionalFormatting>
  <conditionalFormatting sqref="C33:E33">
    <cfRule type="iconSet" priority="15">
      <iconSet reverse="1">
        <cfvo type="percent" val="0"/>
        <cfvo type="num" val="$G$33"/>
        <cfvo type="num" val="$F$33"/>
      </iconSet>
    </cfRule>
  </conditionalFormatting>
  <conditionalFormatting sqref="C26:E26">
    <cfRule type="iconSet" priority="14">
      <iconSet reverse="1">
        <cfvo type="percent" val="0"/>
        <cfvo type="num" val="$G$26"/>
        <cfvo type="num" val="$F$26"/>
      </iconSet>
    </cfRule>
  </conditionalFormatting>
  <conditionalFormatting sqref="C40:E40">
    <cfRule type="iconSet" priority="13">
      <iconSet>
        <cfvo type="percent" val="0"/>
        <cfvo type="num" val="$F$40"/>
        <cfvo type="num" val="$G$40"/>
      </iconSet>
    </cfRule>
  </conditionalFormatting>
  <conditionalFormatting sqref="C49:E49">
    <cfRule type="iconSet" priority="12">
      <iconSet>
        <cfvo type="percent" val="0"/>
        <cfvo type="num" val="$F$22"/>
        <cfvo type="num" val="$G$22"/>
      </iconSet>
    </cfRule>
  </conditionalFormatting>
  <conditionalFormatting sqref="C50:E50">
    <cfRule type="iconSet" priority="11">
      <iconSet reverse="1">
        <cfvo type="percent" val="0"/>
        <cfvo type="num" val="$G$23"/>
        <cfvo type="num" val="$F$23"/>
      </iconSet>
    </cfRule>
  </conditionalFormatting>
  <conditionalFormatting sqref="C60:E60">
    <cfRule type="iconSet" priority="10">
      <iconSet reverse="1">
        <cfvo type="percent" val="0"/>
        <cfvo type="num" val="$G$33"/>
        <cfvo type="num" val="$F$33"/>
      </iconSet>
    </cfRule>
  </conditionalFormatting>
  <conditionalFormatting sqref="C53">
    <cfRule type="iconSet" priority="9">
      <iconSet reverse="1">
        <cfvo type="percent" val="0"/>
        <cfvo type="num" val="$G$26"/>
        <cfvo type="num" val="$F$26"/>
      </iconSet>
    </cfRule>
  </conditionalFormatting>
  <conditionalFormatting sqref="D53">
    <cfRule type="iconSet" priority="5">
      <iconSet reverse="1">
        <cfvo type="percent" val="0"/>
        <cfvo type="num" val="$G$26"/>
        <cfvo type="num" val="$F$26"/>
      </iconSet>
    </cfRule>
  </conditionalFormatting>
  <conditionalFormatting sqref="E53">
    <cfRule type="iconSet" priority="2">
      <iconSet reverse="1">
        <cfvo type="percent" val="0"/>
        <cfvo type="num" val="$G$26"/>
        <cfvo type="num" val="$F$26"/>
      </iconSet>
    </cfRule>
  </conditionalFormatting>
  <dataValidations count="28">
    <dataValidation type="list" allowBlank="1" showInputMessage="1" showErrorMessage="1" sqref="H12" xr:uid="{00000000-0002-0000-0000-000000000000}">
      <formula1>lists28</formula1>
    </dataValidation>
    <dataValidation type="list" allowBlank="1" showInputMessage="1" showErrorMessage="1" sqref="G12" xr:uid="{00000000-0002-0000-0000-000001000000}">
      <formula1>lists27</formula1>
    </dataValidation>
    <dataValidation type="list" allowBlank="1" showInputMessage="1" showErrorMessage="1" sqref="F12" xr:uid="{00000000-0002-0000-0000-000002000000}">
      <formula1>lists26</formula1>
    </dataValidation>
    <dataValidation type="list" allowBlank="1" showInputMessage="1" showErrorMessage="1" sqref="E12" xr:uid="{00000000-0002-0000-0000-000003000000}">
      <formula1>lists25</formula1>
    </dataValidation>
    <dataValidation type="list" allowBlank="1" showInputMessage="1" showErrorMessage="1" sqref="D12" xr:uid="{00000000-0002-0000-0000-000004000000}">
      <formula1>lists24</formula1>
    </dataValidation>
    <dataValidation type="list" allowBlank="1" showInputMessage="1" showErrorMessage="1" sqref="C12" xr:uid="{00000000-0002-0000-0000-000005000000}">
      <formula1>lists23</formula1>
    </dataValidation>
    <dataValidation type="list" allowBlank="1" showInputMessage="1" showErrorMessage="1" sqref="B12" xr:uid="{00000000-0002-0000-0000-000006000000}">
      <formula1>lists22</formula1>
    </dataValidation>
    <dataValidation type="list" allowBlank="1" showInputMessage="1" showErrorMessage="1" sqref="F10" xr:uid="{00000000-0002-0000-0000-000007000000}">
      <formula1>lists21</formula1>
    </dataValidation>
    <dataValidation type="list" allowBlank="1" showInputMessage="1" showErrorMessage="1" sqref="E10" xr:uid="{00000000-0002-0000-0000-000008000000}">
      <formula1>lists20</formula1>
    </dataValidation>
    <dataValidation type="list" allowBlank="1" showInputMessage="1" showErrorMessage="1" sqref="C10" xr:uid="{00000000-0002-0000-0000-000009000000}">
      <formula1>lists19</formula1>
    </dataValidation>
    <dataValidation type="list" allowBlank="1" showInputMessage="1" showErrorMessage="1" sqref="D10" xr:uid="{00000000-0002-0000-0000-00000A000000}">
      <formula1>lists18</formula1>
    </dataValidation>
    <dataValidation type="list" allowBlank="1" showInputMessage="1" showErrorMessage="1" sqref="B10" xr:uid="{00000000-0002-0000-0000-00000B000000}">
      <formula1>lists17</formula1>
    </dataValidation>
    <dataValidation type="list" allowBlank="1" showInputMessage="1" showErrorMessage="1" sqref="F8" xr:uid="{00000000-0002-0000-0000-00000C000000}">
      <formula1>lists16</formula1>
    </dataValidation>
    <dataValidation type="list" allowBlank="1" showInputMessage="1" showErrorMessage="1" sqref="E8" xr:uid="{00000000-0002-0000-0000-00000D000000}">
      <formula1>lists15</formula1>
    </dataValidation>
    <dataValidation type="list" allowBlank="1" showInputMessage="1" showErrorMessage="1" sqref="D8" xr:uid="{00000000-0002-0000-0000-00000E000000}">
      <formula1>lists14</formula1>
    </dataValidation>
    <dataValidation type="list" allowBlank="1" showInputMessage="1" showErrorMessage="1" sqref="C8" xr:uid="{00000000-0002-0000-0000-00000F000000}">
      <formula1>lists13</formula1>
    </dataValidation>
    <dataValidation type="list" allowBlank="1" showInputMessage="1" showErrorMessage="1" sqref="B8" xr:uid="{00000000-0002-0000-0000-000010000000}">
      <formula1>lists12</formula1>
    </dataValidation>
    <dataValidation type="list" allowBlank="1" showInputMessage="1" showErrorMessage="1" sqref="F6" xr:uid="{00000000-0002-0000-0000-000011000000}">
      <formula1>lists11</formula1>
    </dataValidation>
    <dataValidation type="list" allowBlank="1" showInputMessage="1" showErrorMessage="1" sqref="E6" xr:uid="{00000000-0002-0000-0000-000012000000}">
      <formula1>lists10</formula1>
    </dataValidation>
    <dataValidation type="list" allowBlank="1" showInputMessage="1" showErrorMessage="1" sqref="D6" xr:uid="{00000000-0002-0000-0000-000013000000}">
      <formula1>lists9</formula1>
    </dataValidation>
    <dataValidation type="list" allowBlank="1" showInputMessage="1" showErrorMessage="1" sqref="C6" xr:uid="{00000000-0002-0000-0000-000014000000}">
      <formula1>lists8</formula1>
    </dataValidation>
    <dataValidation type="list" allowBlank="1" showInputMessage="1" showErrorMessage="1" sqref="B6" xr:uid="{00000000-0002-0000-0000-000015000000}">
      <formula1>lists7</formula1>
    </dataValidation>
    <dataValidation type="list" allowBlank="1" showInputMessage="1" showErrorMessage="1" sqref="G4" xr:uid="{00000000-0002-0000-0000-000016000000}">
      <formula1>lists6</formula1>
    </dataValidation>
    <dataValidation type="list" allowBlank="1" showInputMessage="1" showErrorMessage="1" sqref="F4" xr:uid="{00000000-0002-0000-0000-000017000000}">
      <formula1>lists5</formula1>
    </dataValidation>
    <dataValidation type="list" allowBlank="1" showInputMessage="1" showErrorMessage="1" sqref="E4" xr:uid="{00000000-0002-0000-0000-000018000000}">
      <formula1>lists4</formula1>
    </dataValidation>
    <dataValidation type="list" allowBlank="1" showInputMessage="1" showErrorMessage="1" sqref="D4" xr:uid="{00000000-0002-0000-0000-000019000000}">
      <formula1>lists3</formula1>
    </dataValidation>
    <dataValidation type="list" allowBlank="1" showInputMessage="1" showErrorMessage="1" sqref="C4" xr:uid="{00000000-0002-0000-0000-00001A000000}">
      <formula1>lists2</formula1>
    </dataValidation>
    <dataValidation type="list" allowBlank="1" showInputMessage="1" showErrorMessage="1" sqref="B4" xr:uid="{00000000-0002-0000-0000-00001B000000}">
      <formula1>lists1</formula1>
    </dataValidation>
  </dataValidation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initLists">
                <anchor moveWithCells="1" sizeWithCells="1">
                  <from>
                    <xdr:col>1</xdr:col>
                    <xdr:colOff>38100</xdr:colOff>
                    <xdr:row>0</xdr:row>
                    <xdr:rowOff>228600</xdr:rowOff>
                  </from>
                  <to>
                    <xdr:col>3</xdr:col>
                    <xdr:colOff>381000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ApplyFilter">
                <anchor moveWithCells="1" sizeWithCells="1">
                  <from>
                    <xdr:col>0</xdr:col>
                    <xdr:colOff>228600</xdr:colOff>
                    <xdr:row>12</xdr:row>
                    <xdr:rowOff>123825</xdr:rowOff>
                  </from>
                  <to>
                    <xdr:col>3</xdr:col>
                    <xdr:colOff>180975</xdr:colOff>
                    <xdr:row>14</xdr:row>
                    <xdr:rowOff>161925</xdr:rowOff>
                  </to>
                </anchor>
              </controlPr>
            </control>
          </mc:Choice>
        </mc:AlternateContent>
        <mc:AlternateContent xmlns:mc="http://schemas.openxmlformats.org/markup-compatibility/2006">
          <mc:Choice Requires="x14">
            <control shapeId="6147" r:id="rId6" name="Button 3">
              <controlPr defaultSize="0" print="0" autoFill="0" autoPict="0" macro="[0]!calculateKPIs">
                <anchor moveWithCells="1" sizeWithCells="1">
                  <from>
                    <xdr:col>3</xdr:col>
                    <xdr:colOff>333375</xdr:colOff>
                    <xdr:row>12</xdr:row>
                    <xdr:rowOff>123825</xdr:rowOff>
                  </from>
                  <to>
                    <xdr:col>5</xdr:col>
                    <xdr:colOff>1943100</xdr:colOff>
                    <xdr:row>14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3:K39"/>
  <sheetViews>
    <sheetView showGridLines="0" zoomScale="55" zoomScaleNormal="55" zoomScaleSheetLayoutView="70" workbookViewId="0">
      <selection activeCell="E9" sqref="E9"/>
    </sheetView>
  </sheetViews>
  <sheetFormatPr baseColWidth="10" defaultColWidth="11.42578125" defaultRowHeight="15" x14ac:dyDescent="0.25"/>
  <cols>
    <col min="1" max="1" width="3.5703125" style="26" customWidth="1"/>
    <col min="2" max="2" width="23" style="26" bestFit="1" customWidth="1"/>
    <col min="3" max="3" width="9" style="26" bestFit="1" customWidth="1"/>
    <col min="4" max="4" width="10.7109375" style="26" customWidth="1"/>
    <col min="5" max="5" width="9" style="26" customWidth="1"/>
    <col min="6" max="6" width="31.28515625" style="26" customWidth="1"/>
    <col min="7" max="7" width="44.28515625" style="26" bestFit="1" customWidth="1"/>
    <col min="8" max="8" width="32.85546875" style="43" customWidth="1"/>
    <col min="9" max="9" width="31.28515625" style="26" customWidth="1"/>
    <col min="10" max="10" width="3.5703125" style="26" customWidth="1"/>
    <col min="11" max="16384" width="11.42578125" style="26"/>
  </cols>
  <sheetData>
    <row r="3" spans="1:11" ht="15.75" thickBot="1" x14ac:dyDescent="0.3"/>
    <row r="4" spans="1:11" ht="52.5" customHeight="1" thickBot="1" x14ac:dyDescent="0.3">
      <c r="A4" s="455" t="s">
        <v>275</v>
      </c>
      <c r="B4" s="456"/>
      <c r="C4" s="456"/>
      <c r="D4" s="456"/>
      <c r="E4" s="456"/>
      <c r="F4" s="456"/>
      <c r="G4" s="456"/>
      <c r="H4" s="456"/>
      <c r="I4" s="456"/>
      <c r="J4" s="457"/>
    </row>
    <row r="5" spans="1:11" ht="11.25" customHeight="1" thickBot="1" x14ac:dyDescent="0.3">
      <c r="A5" s="172" t="s">
        <v>276</v>
      </c>
      <c r="B5" s="173"/>
      <c r="C5" s="173"/>
      <c r="D5" s="173"/>
      <c r="E5" s="173"/>
      <c r="F5" s="173"/>
      <c r="G5" s="173"/>
      <c r="H5" s="174"/>
      <c r="I5" s="173"/>
      <c r="J5" s="173"/>
      <c r="K5" s="173"/>
    </row>
    <row r="6" spans="1:11" s="180" customFormat="1" ht="30" customHeight="1" x14ac:dyDescent="0.25">
      <c r="A6" s="176"/>
      <c r="B6" s="458" t="s">
        <v>277</v>
      </c>
      <c r="C6" s="459"/>
      <c r="D6" s="459"/>
      <c r="E6" s="459"/>
      <c r="F6" s="459"/>
      <c r="G6" s="459"/>
      <c r="H6" s="459"/>
      <c r="I6" s="460"/>
      <c r="J6" s="179"/>
      <c r="K6" s="179"/>
    </row>
    <row r="7" spans="1:11" s="180" customFormat="1" ht="30" customHeight="1" x14ac:dyDescent="0.25">
      <c r="A7" s="176"/>
      <c r="B7" s="181" t="s">
        <v>278</v>
      </c>
      <c r="C7" s="182" t="s">
        <v>279</v>
      </c>
      <c r="D7" s="182" t="s">
        <v>280</v>
      </c>
      <c r="E7" s="182" t="s">
        <v>281</v>
      </c>
      <c r="F7" s="182" t="s">
        <v>282</v>
      </c>
      <c r="G7" s="182" t="s">
        <v>283</v>
      </c>
      <c r="H7" s="183" t="s">
        <v>284</v>
      </c>
      <c r="I7" s="184" t="s">
        <v>285</v>
      </c>
      <c r="J7" s="179"/>
      <c r="K7" s="179"/>
    </row>
    <row r="8" spans="1:11" ht="75" x14ac:dyDescent="0.25">
      <c r="A8" s="175"/>
      <c r="B8" s="185" t="s">
        <v>189</v>
      </c>
      <c r="C8" s="186" t="s">
        <v>286</v>
      </c>
      <c r="D8" s="186" t="s">
        <v>287</v>
      </c>
      <c r="E8" s="187" t="s">
        <v>288</v>
      </c>
      <c r="F8" s="188" t="s">
        <v>289</v>
      </c>
      <c r="G8" s="189" t="s">
        <v>290</v>
      </c>
      <c r="H8" s="190" t="s">
        <v>290</v>
      </c>
      <c r="I8" s="191" t="s">
        <v>290</v>
      </c>
      <c r="J8" s="173"/>
      <c r="K8" s="173"/>
    </row>
    <row r="9" spans="1:11" ht="206.25" x14ac:dyDescent="0.25">
      <c r="A9" s="175"/>
      <c r="B9" s="185" t="s">
        <v>186</v>
      </c>
      <c r="C9" s="186" t="s">
        <v>291</v>
      </c>
      <c r="D9" s="186" t="s">
        <v>287</v>
      </c>
      <c r="E9" s="187" t="s">
        <v>288</v>
      </c>
      <c r="F9" s="188" t="s">
        <v>345</v>
      </c>
      <c r="G9" s="189" t="s">
        <v>290</v>
      </c>
      <c r="H9" s="190" t="s">
        <v>292</v>
      </c>
      <c r="I9" s="191" t="s">
        <v>293</v>
      </c>
      <c r="J9" s="173"/>
      <c r="K9" s="173"/>
    </row>
    <row r="10" spans="1:11" ht="225" x14ac:dyDescent="0.25">
      <c r="A10" s="175"/>
      <c r="B10" s="185" t="s">
        <v>294</v>
      </c>
      <c r="C10" s="186" t="s">
        <v>295</v>
      </c>
      <c r="D10" s="186" t="s">
        <v>287</v>
      </c>
      <c r="E10" s="187" t="s">
        <v>288</v>
      </c>
      <c r="F10" s="188" t="s">
        <v>346</v>
      </c>
      <c r="G10" s="189" t="s">
        <v>290</v>
      </c>
      <c r="H10" s="190" t="s">
        <v>293</v>
      </c>
      <c r="I10" s="191" t="s">
        <v>296</v>
      </c>
      <c r="J10" s="173"/>
      <c r="K10" s="173"/>
    </row>
    <row r="11" spans="1:11" ht="112.5" x14ac:dyDescent="0.25">
      <c r="A11" s="175"/>
      <c r="B11" s="185" t="s">
        <v>200</v>
      </c>
      <c r="C11" s="186" t="s">
        <v>297</v>
      </c>
      <c r="D11" s="186" t="s">
        <v>287</v>
      </c>
      <c r="E11" s="187" t="s">
        <v>288</v>
      </c>
      <c r="F11" s="188" t="s">
        <v>298</v>
      </c>
      <c r="G11" s="195" t="s">
        <v>290</v>
      </c>
      <c r="H11" s="190" t="s">
        <v>293</v>
      </c>
      <c r="I11" s="191" t="s">
        <v>296</v>
      </c>
      <c r="J11" s="173"/>
      <c r="K11" s="173"/>
    </row>
    <row r="12" spans="1:11" ht="243.75" x14ac:dyDescent="0.25">
      <c r="A12" s="175"/>
      <c r="B12" s="185" t="s">
        <v>188</v>
      </c>
      <c r="C12" s="186" t="s">
        <v>299</v>
      </c>
      <c r="D12" s="186" t="s">
        <v>300</v>
      </c>
      <c r="E12" s="187" t="s">
        <v>288</v>
      </c>
      <c r="F12" s="188" t="s">
        <v>301</v>
      </c>
      <c r="G12" s="195" t="s">
        <v>302</v>
      </c>
      <c r="H12" s="190" t="s">
        <v>290</v>
      </c>
      <c r="I12" s="191" t="s">
        <v>290</v>
      </c>
      <c r="J12" s="173"/>
      <c r="K12" s="173"/>
    </row>
    <row r="13" spans="1:11" ht="243.75" x14ac:dyDescent="0.25">
      <c r="A13" s="175"/>
      <c r="B13" s="185" t="s">
        <v>196</v>
      </c>
      <c r="C13" s="186" t="s">
        <v>303</v>
      </c>
      <c r="D13" s="186" t="s">
        <v>300</v>
      </c>
      <c r="E13" s="187" t="s">
        <v>288</v>
      </c>
      <c r="F13" s="188" t="s">
        <v>304</v>
      </c>
      <c r="G13" s="195" t="s">
        <v>305</v>
      </c>
      <c r="H13" s="190" t="s">
        <v>306</v>
      </c>
      <c r="I13" s="191" t="s">
        <v>307</v>
      </c>
      <c r="J13" s="173"/>
      <c r="K13" s="173"/>
    </row>
    <row r="14" spans="1:11" ht="169.5" thickBot="1" x14ac:dyDescent="0.3">
      <c r="A14" s="175"/>
      <c r="B14" s="208" t="s">
        <v>201</v>
      </c>
      <c r="C14" s="209" t="s">
        <v>308</v>
      </c>
      <c r="D14" s="209" t="s">
        <v>300</v>
      </c>
      <c r="E14" s="210" t="s">
        <v>288</v>
      </c>
      <c r="F14" s="211" t="s">
        <v>309</v>
      </c>
      <c r="G14" s="212" t="s">
        <v>310</v>
      </c>
      <c r="H14" s="213" t="s">
        <v>290</v>
      </c>
      <c r="I14" s="214" t="s">
        <v>290</v>
      </c>
      <c r="J14" s="173"/>
      <c r="K14" s="173"/>
    </row>
    <row r="15" spans="1:11" s="180" customFormat="1" ht="16.5" thickBot="1" x14ac:dyDescent="0.3">
      <c r="A15" s="176"/>
      <c r="B15" s="177"/>
      <c r="C15" s="177"/>
      <c r="D15" s="177"/>
      <c r="E15" s="177"/>
      <c r="F15" s="177"/>
      <c r="G15" s="177"/>
      <c r="H15" s="178"/>
      <c r="I15" s="178"/>
      <c r="J15" s="179"/>
      <c r="K15" s="179"/>
    </row>
    <row r="16" spans="1:11" s="180" customFormat="1" ht="30.75" customHeight="1" x14ac:dyDescent="0.25">
      <c r="A16" s="176"/>
      <c r="B16" s="458" t="s">
        <v>311</v>
      </c>
      <c r="C16" s="459"/>
      <c r="D16" s="459"/>
      <c r="E16" s="459"/>
      <c r="F16" s="459"/>
      <c r="G16" s="459"/>
      <c r="H16" s="459"/>
      <c r="I16" s="460"/>
      <c r="J16" s="179"/>
      <c r="K16" s="179"/>
    </row>
    <row r="17" spans="1:11" s="180" customFormat="1" ht="30" customHeight="1" x14ac:dyDescent="0.25">
      <c r="A17" s="176"/>
      <c r="B17" s="181" t="s">
        <v>278</v>
      </c>
      <c r="C17" s="182" t="s">
        <v>279</v>
      </c>
      <c r="D17" s="182" t="s">
        <v>280</v>
      </c>
      <c r="E17" s="182" t="s">
        <v>281</v>
      </c>
      <c r="F17" s="182" t="s">
        <v>282</v>
      </c>
      <c r="G17" s="182" t="s">
        <v>283</v>
      </c>
      <c r="H17" s="183" t="s">
        <v>284</v>
      </c>
      <c r="I17" s="184" t="s">
        <v>285</v>
      </c>
      <c r="J17" s="179"/>
      <c r="K17" s="179"/>
    </row>
    <row r="18" spans="1:11" s="180" customFormat="1" ht="131.25" x14ac:dyDescent="0.25">
      <c r="A18" s="176"/>
      <c r="B18" s="197" t="s">
        <v>312</v>
      </c>
      <c r="C18" s="198" t="s">
        <v>313</v>
      </c>
      <c r="D18" s="193" t="s">
        <v>314</v>
      </c>
      <c r="E18" s="199" t="s">
        <v>288</v>
      </c>
      <c r="F18" s="200" t="s">
        <v>315</v>
      </c>
      <c r="G18" s="201" t="s">
        <v>290</v>
      </c>
      <c r="H18" s="190" t="s">
        <v>316</v>
      </c>
      <c r="I18" s="202" t="s">
        <v>317</v>
      </c>
      <c r="J18" s="179"/>
      <c r="K18" s="179"/>
    </row>
    <row r="19" spans="1:11" ht="131.25" x14ac:dyDescent="0.25">
      <c r="A19" s="175"/>
      <c r="B19" s="185" t="s">
        <v>318</v>
      </c>
      <c r="C19" s="186" t="s">
        <v>319</v>
      </c>
      <c r="D19" s="193" t="s">
        <v>314</v>
      </c>
      <c r="E19" s="199" t="s">
        <v>288</v>
      </c>
      <c r="F19" s="200" t="s">
        <v>320</v>
      </c>
      <c r="G19" s="189" t="s">
        <v>290</v>
      </c>
      <c r="H19" s="190" t="s">
        <v>316</v>
      </c>
      <c r="I19" s="202" t="s">
        <v>317</v>
      </c>
      <c r="J19" s="173"/>
      <c r="K19" s="173"/>
    </row>
    <row r="20" spans="1:11" ht="131.25" x14ac:dyDescent="0.25">
      <c r="A20" s="175"/>
      <c r="B20" s="185" t="s">
        <v>321</v>
      </c>
      <c r="C20" s="186" t="s">
        <v>322</v>
      </c>
      <c r="D20" s="193" t="s">
        <v>314</v>
      </c>
      <c r="E20" s="199" t="s">
        <v>288</v>
      </c>
      <c r="F20" s="200" t="s">
        <v>323</v>
      </c>
      <c r="G20" s="195" t="s">
        <v>290</v>
      </c>
      <c r="H20" s="190" t="s">
        <v>316</v>
      </c>
      <c r="I20" s="202" t="s">
        <v>317</v>
      </c>
      <c r="J20" s="173"/>
      <c r="K20" s="173"/>
    </row>
    <row r="21" spans="1:11" ht="206.25" x14ac:dyDescent="0.25">
      <c r="A21" s="175"/>
      <c r="B21" s="203" t="s">
        <v>324</v>
      </c>
      <c r="C21" s="193" t="s">
        <v>325</v>
      </c>
      <c r="D21" s="193" t="s">
        <v>314</v>
      </c>
      <c r="E21" s="199" t="s">
        <v>288</v>
      </c>
      <c r="F21" s="200" t="s">
        <v>326</v>
      </c>
      <c r="G21" s="194" t="s">
        <v>290</v>
      </c>
      <c r="H21" s="190" t="s">
        <v>316</v>
      </c>
      <c r="I21" s="202" t="s">
        <v>317</v>
      </c>
      <c r="J21" s="173"/>
      <c r="K21" s="173"/>
    </row>
    <row r="22" spans="1:11" ht="206.25" x14ac:dyDescent="0.25">
      <c r="A22" s="175"/>
      <c r="B22" s="185" t="s">
        <v>327</v>
      </c>
      <c r="C22" s="186" t="s">
        <v>328</v>
      </c>
      <c r="D22" s="193" t="s">
        <v>314</v>
      </c>
      <c r="E22" s="199" t="s">
        <v>288</v>
      </c>
      <c r="F22" s="200" t="s">
        <v>329</v>
      </c>
      <c r="G22" s="195" t="s">
        <v>290</v>
      </c>
      <c r="H22" s="190" t="s">
        <v>316</v>
      </c>
      <c r="I22" s="202" t="s">
        <v>317</v>
      </c>
      <c r="J22" s="173"/>
      <c r="K22" s="173"/>
    </row>
    <row r="23" spans="1:11" ht="206.25" x14ac:dyDescent="0.25">
      <c r="A23" s="175"/>
      <c r="B23" s="192" t="s">
        <v>330</v>
      </c>
      <c r="C23" s="196" t="s">
        <v>331</v>
      </c>
      <c r="D23" s="193" t="s">
        <v>314</v>
      </c>
      <c r="E23" s="199" t="s">
        <v>288</v>
      </c>
      <c r="F23" s="200" t="s">
        <v>332</v>
      </c>
      <c r="G23" s="194" t="s">
        <v>290</v>
      </c>
      <c r="H23" s="190" t="s">
        <v>316</v>
      </c>
      <c r="I23" s="202" t="s">
        <v>317</v>
      </c>
      <c r="J23" s="173"/>
      <c r="K23" s="173"/>
    </row>
    <row r="24" spans="1:11" ht="94.5" x14ac:dyDescent="0.25">
      <c r="A24" s="175"/>
      <c r="B24" s="203" t="s">
        <v>333</v>
      </c>
      <c r="C24" s="193" t="s">
        <v>334</v>
      </c>
      <c r="D24" s="193" t="s">
        <v>314</v>
      </c>
      <c r="E24" s="199" t="s">
        <v>288</v>
      </c>
      <c r="F24" s="188" t="s">
        <v>335</v>
      </c>
      <c r="G24" s="195" t="s">
        <v>290</v>
      </c>
      <c r="H24" s="190" t="s">
        <v>316</v>
      </c>
      <c r="I24" s="202" t="s">
        <v>317</v>
      </c>
      <c r="J24" s="173"/>
      <c r="K24" s="173"/>
    </row>
    <row r="25" spans="1:11" ht="126" x14ac:dyDescent="0.25">
      <c r="A25" s="175"/>
      <c r="B25" s="203" t="s">
        <v>336</v>
      </c>
      <c r="C25" s="193" t="s">
        <v>337</v>
      </c>
      <c r="D25" s="193" t="s">
        <v>314</v>
      </c>
      <c r="E25" s="199" t="s">
        <v>288</v>
      </c>
      <c r="F25" s="188" t="s">
        <v>338</v>
      </c>
      <c r="G25" s="204"/>
      <c r="H25" s="190" t="s">
        <v>316</v>
      </c>
      <c r="I25" s="202" t="s">
        <v>317</v>
      </c>
      <c r="J25" s="173"/>
      <c r="K25" s="173"/>
    </row>
    <row r="26" spans="1:11" ht="168.75" x14ac:dyDescent="0.25">
      <c r="A26" s="175"/>
      <c r="B26" s="205" t="s">
        <v>339</v>
      </c>
      <c r="C26" s="186" t="s">
        <v>340</v>
      </c>
      <c r="D26" s="186" t="s">
        <v>314</v>
      </c>
      <c r="E26" s="187" t="s">
        <v>288</v>
      </c>
      <c r="F26" s="188" t="s">
        <v>341</v>
      </c>
      <c r="G26" s="206" t="s">
        <v>342</v>
      </c>
      <c r="H26" s="190" t="s">
        <v>316</v>
      </c>
      <c r="I26" s="191" t="s">
        <v>317</v>
      </c>
      <c r="J26" s="173"/>
      <c r="K26" s="173"/>
    </row>
    <row r="27" spans="1:11" ht="15.75" thickBot="1" x14ac:dyDescent="0.3">
      <c r="A27" s="175"/>
      <c r="B27" s="173"/>
      <c r="C27" s="173"/>
      <c r="D27" s="173"/>
      <c r="E27" s="173"/>
      <c r="F27" s="173"/>
      <c r="G27" s="173"/>
      <c r="H27" s="174"/>
      <c r="I27" s="173"/>
      <c r="J27" s="173"/>
      <c r="K27" s="173"/>
    </row>
    <row r="28" spans="1:11" ht="30.75" customHeight="1" x14ac:dyDescent="0.25">
      <c r="A28" s="175"/>
      <c r="B28" s="458" t="s">
        <v>360</v>
      </c>
      <c r="C28" s="459"/>
      <c r="D28" s="459"/>
      <c r="E28" s="459"/>
      <c r="F28" s="459"/>
      <c r="G28" s="459"/>
      <c r="H28" s="459"/>
      <c r="I28" s="460"/>
      <c r="J28" s="173"/>
      <c r="K28" s="173"/>
    </row>
    <row r="29" spans="1:11" ht="30" customHeight="1" x14ac:dyDescent="0.25">
      <c r="A29" s="175"/>
      <c r="B29" s="181" t="s">
        <v>278</v>
      </c>
      <c r="C29" s="182" t="s">
        <v>279</v>
      </c>
      <c r="D29" s="182" t="s">
        <v>280</v>
      </c>
      <c r="E29" s="182" t="s">
        <v>281</v>
      </c>
      <c r="F29" s="182" t="s">
        <v>282</v>
      </c>
      <c r="G29" s="182" t="s">
        <v>283</v>
      </c>
      <c r="H29" s="183" t="s">
        <v>284</v>
      </c>
      <c r="I29" s="184" t="s">
        <v>285</v>
      </c>
      <c r="J29" s="173"/>
      <c r="K29" s="173"/>
    </row>
    <row r="30" spans="1:11" ht="168.75" x14ac:dyDescent="0.25">
      <c r="A30" s="175"/>
      <c r="B30" s="207" t="s">
        <v>343</v>
      </c>
      <c r="C30" s="198" t="s">
        <v>351</v>
      </c>
      <c r="D30" s="198" t="s">
        <v>287</v>
      </c>
      <c r="E30" s="199" t="s">
        <v>288</v>
      </c>
      <c r="F30" s="200" t="s">
        <v>347</v>
      </c>
      <c r="G30" s="201" t="s">
        <v>290</v>
      </c>
      <c r="H30" s="190" t="s">
        <v>290</v>
      </c>
      <c r="I30" s="202" t="s">
        <v>290</v>
      </c>
      <c r="J30" s="173"/>
      <c r="K30" s="173"/>
    </row>
    <row r="31" spans="1:11" ht="262.5" x14ac:dyDescent="0.25">
      <c r="A31" s="175"/>
      <c r="B31" s="205" t="s">
        <v>344</v>
      </c>
      <c r="C31" s="186" t="s">
        <v>352</v>
      </c>
      <c r="D31" s="186" t="s">
        <v>287</v>
      </c>
      <c r="E31" s="187" t="s">
        <v>288</v>
      </c>
      <c r="F31" s="188" t="s">
        <v>348</v>
      </c>
      <c r="G31" s="195" t="s">
        <v>353</v>
      </c>
      <c r="H31" s="190"/>
      <c r="I31" s="191"/>
      <c r="J31" s="173"/>
      <c r="K31" s="173"/>
    </row>
    <row r="32" spans="1:11" ht="168.75" x14ac:dyDescent="0.25">
      <c r="B32" s="205" t="s">
        <v>237</v>
      </c>
      <c r="C32" s="186" t="s">
        <v>354</v>
      </c>
      <c r="D32" s="186" t="s">
        <v>287</v>
      </c>
      <c r="E32" s="187" t="s">
        <v>288</v>
      </c>
      <c r="F32" s="200" t="s">
        <v>349</v>
      </c>
      <c r="G32" s="195" t="s">
        <v>290</v>
      </c>
      <c r="H32" s="190"/>
      <c r="I32" s="191"/>
    </row>
    <row r="33" spans="1:10" ht="168.75" x14ac:dyDescent="0.25">
      <c r="B33" s="205" t="s">
        <v>238</v>
      </c>
      <c r="C33" s="186" t="s">
        <v>355</v>
      </c>
      <c r="D33" s="186" t="s">
        <v>287</v>
      </c>
      <c r="E33" s="187" t="s">
        <v>288</v>
      </c>
      <c r="F33" s="200" t="s">
        <v>350</v>
      </c>
      <c r="G33" s="195" t="s">
        <v>290</v>
      </c>
      <c r="H33" s="190"/>
      <c r="I33" s="191"/>
    </row>
    <row r="34" spans="1:10" ht="243.75" x14ac:dyDescent="0.25">
      <c r="B34" s="205" t="s">
        <v>356</v>
      </c>
      <c r="C34" s="186" t="s">
        <v>358</v>
      </c>
      <c r="D34" s="186" t="s">
        <v>287</v>
      </c>
      <c r="E34" s="187" t="s">
        <v>288</v>
      </c>
      <c r="F34" s="188" t="s">
        <v>357</v>
      </c>
      <c r="G34" s="195" t="s">
        <v>359</v>
      </c>
      <c r="H34" s="190"/>
      <c r="I34" s="191"/>
    </row>
    <row r="35" spans="1:10" ht="126" x14ac:dyDescent="0.25">
      <c r="B35" s="205" t="s">
        <v>240</v>
      </c>
      <c r="C35" s="186" t="s">
        <v>363</v>
      </c>
      <c r="D35" s="186" t="s">
        <v>287</v>
      </c>
      <c r="E35" s="187" t="s">
        <v>288</v>
      </c>
      <c r="F35" s="200" t="s">
        <v>361</v>
      </c>
      <c r="G35" s="195" t="s">
        <v>290</v>
      </c>
      <c r="H35" s="190"/>
      <c r="I35" s="191"/>
    </row>
    <row r="36" spans="1:10" ht="126" x14ac:dyDescent="0.25">
      <c r="B36" s="205" t="s">
        <v>241</v>
      </c>
      <c r="C36" s="186" t="s">
        <v>364</v>
      </c>
      <c r="D36" s="186" t="s">
        <v>287</v>
      </c>
      <c r="E36" s="187" t="s">
        <v>288</v>
      </c>
      <c r="F36" s="200" t="s">
        <v>362</v>
      </c>
      <c r="G36" s="195" t="s">
        <v>290</v>
      </c>
      <c r="H36" s="190"/>
      <c r="I36" s="191"/>
    </row>
    <row r="37" spans="1:10" ht="169.5" thickBot="1" x14ac:dyDescent="0.3">
      <c r="B37" s="215" t="s">
        <v>365</v>
      </c>
      <c r="C37" s="209" t="s">
        <v>366</v>
      </c>
      <c r="D37" s="209" t="s">
        <v>287</v>
      </c>
      <c r="E37" s="210" t="s">
        <v>288</v>
      </c>
      <c r="F37" s="211" t="s">
        <v>367</v>
      </c>
      <c r="G37" s="212" t="s">
        <v>368</v>
      </c>
      <c r="H37" s="213"/>
      <c r="I37" s="214"/>
    </row>
    <row r="38" spans="1:10" ht="15.75" thickBot="1" x14ac:dyDescent="0.3"/>
    <row r="39" spans="1:10" ht="51.75" thickBot="1" x14ac:dyDescent="0.3">
      <c r="A39" s="455" t="s">
        <v>369</v>
      </c>
      <c r="B39" s="456"/>
      <c r="C39" s="456"/>
      <c r="D39" s="456"/>
      <c r="E39" s="456"/>
      <c r="F39" s="456"/>
      <c r="G39" s="456"/>
      <c r="H39" s="456"/>
      <c r="I39" s="456"/>
      <c r="J39" s="457"/>
    </row>
  </sheetData>
  <sheetProtection selectLockedCells="1" selectUnlockedCells="1"/>
  <mergeCells count="5">
    <mergeCell ref="A4:J4"/>
    <mergeCell ref="B6:I6"/>
    <mergeCell ref="B16:I16"/>
    <mergeCell ref="B28:I28"/>
    <mergeCell ref="A39:J39"/>
  </mergeCells>
  <pageMargins left="0.7" right="0.7" top="0.78740157499999996" bottom="0.78740157499999996" header="0.3" footer="0.3"/>
  <pageSetup paperSize="9" scale="21"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XFD89"/>
  <sheetViews>
    <sheetView showGridLines="0" zoomScale="70" zoomScaleNormal="70" workbookViewId="0">
      <selection activeCell="K9" sqref="K9"/>
    </sheetView>
  </sheetViews>
  <sheetFormatPr baseColWidth="10" defaultColWidth="9.140625" defaultRowHeight="15" x14ac:dyDescent="0.25"/>
  <cols>
    <col min="1" max="1" width="41.5703125" customWidth="1"/>
    <col min="2" max="4" width="17.42578125" style="45" customWidth="1"/>
    <col min="5" max="6" width="17.42578125" style="45" hidden="1" customWidth="1"/>
    <col min="7" max="9" width="21.140625" customWidth="1"/>
    <col min="10" max="12" width="17.42578125" customWidth="1"/>
    <col min="13" max="14" width="17.42578125" hidden="1" customWidth="1"/>
  </cols>
  <sheetData>
    <row r="1" spans="1:14" s="26" customFormat="1" x14ac:dyDescent="0.25">
      <c r="B1" s="45"/>
      <c r="C1" s="45"/>
      <c r="D1" s="45"/>
      <c r="E1" s="45"/>
      <c r="F1" s="45"/>
    </row>
    <row r="2" spans="1:14" s="26" customFormat="1" x14ac:dyDescent="0.25">
      <c r="B2" s="45"/>
      <c r="C2" s="45"/>
      <c r="D2" s="45"/>
      <c r="E2" s="45"/>
      <c r="F2" s="45"/>
    </row>
    <row r="3" spans="1:14" s="26" customFormat="1" x14ac:dyDescent="0.25">
      <c r="B3" s="45"/>
      <c r="C3" s="45"/>
      <c r="D3" s="45"/>
      <c r="E3" s="45"/>
      <c r="F3" s="45"/>
    </row>
    <row r="4" spans="1:14" ht="28.5" thickBot="1" x14ac:dyDescent="0.3">
      <c r="A4" s="484" t="s">
        <v>267</v>
      </c>
      <c r="B4" s="485"/>
      <c r="C4" s="485"/>
      <c r="D4" s="485"/>
      <c r="E4" s="485"/>
      <c r="F4" s="485"/>
      <c r="G4" s="485"/>
      <c r="H4" s="485"/>
      <c r="I4" s="358">
        <f>I7+I14+I21+I28</f>
        <v>350</v>
      </c>
      <c r="J4" s="357">
        <f t="shared" ref="J4:N4" si="0">J7+J14+J21+J28</f>
        <v>0</v>
      </c>
      <c r="K4" s="357">
        <f t="shared" si="0"/>
        <v>0</v>
      </c>
      <c r="L4" s="357">
        <f t="shared" si="0"/>
        <v>0</v>
      </c>
      <c r="M4" s="357">
        <f t="shared" si="0"/>
        <v>0</v>
      </c>
      <c r="N4" s="357">
        <f t="shared" si="0"/>
        <v>0</v>
      </c>
    </row>
    <row r="5" spans="1:14" ht="21.75" thickBot="1" x14ac:dyDescent="0.4">
      <c r="A5" s="96"/>
      <c r="B5" s="461" t="s">
        <v>258</v>
      </c>
      <c r="C5" s="462"/>
      <c r="D5" s="462"/>
      <c r="E5" s="462"/>
      <c r="F5" s="463"/>
      <c r="G5" s="461" t="s">
        <v>259</v>
      </c>
      <c r="H5" s="462"/>
      <c r="I5" s="463"/>
      <c r="J5" s="461" t="s">
        <v>274</v>
      </c>
      <c r="K5" s="462"/>
      <c r="L5" s="462"/>
      <c r="M5" s="462"/>
      <c r="N5" s="463"/>
    </row>
    <row r="6" spans="1:14" ht="21.75" thickBot="1" x14ac:dyDescent="0.4">
      <c r="A6" s="97"/>
      <c r="B6" s="98" t="str">
        <f ca="1">MASTER!C17</f>
        <v>Operator1</v>
      </c>
      <c r="C6" s="98" t="str">
        <f ca="1">MASTER!D17</f>
        <v>Operator2</v>
      </c>
      <c r="D6" s="98" t="str">
        <f ca="1">MASTER!E17</f>
        <v>Operator3</v>
      </c>
      <c r="E6" s="98" t="e">
        <f>#REF!</f>
        <v>#REF!</v>
      </c>
      <c r="F6" s="98" t="e">
        <f>#REF!</f>
        <v>#REF!</v>
      </c>
      <c r="G6" s="99" t="s">
        <v>236</v>
      </c>
      <c r="H6" s="99" t="s">
        <v>235</v>
      </c>
      <c r="I6" s="99" t="s">
        <v>268</v>
      </c>
      <c r="J6" s="135" t="str">
        <f ca="1">B6</f>
        <v>Operator1</v>
      </c>
      <c r="K6" s="135" t="str">
        <f t="shared" ref="K6:N6" ca="1" si="1">C6</f>
        <v>Operator2</v>
      </c>
      <c r="L6" s="135" t="str">
        <f t="shared" ca="1" si="1"/>
        <v>Operator3</v>
      </c>
      <c r="M6" s="135" t="e">
        <f t="shared" si="1"/>
        <v>#REF!</v>
      </c>
      <c r="N6" s="135" t="e">
        <f t="shared" si="1"/>
        <v>#REF!</v>
      </c>
    </row>
    <row r="7" spans="1:14" ht="19.5" customHeight="1" thickBot="1" x14ac:dyDescent="0.35">
      <c r="A7" s="464" t="s">
        <v>260</v>
      </c>
      <c r="B7" s="465"/>
      <c r="C7" s="465"/>
      <c r="D7" s="465"/>
      <c r="E7" s="465"/>
      <c r="F7" s="466"/>
      <c r="G7" s="355"/>
      <c r="H7" s="356"/>
      <c r="I7" s="486">
        <f>SUM(I9:I13)</f>
        <v>175</v>
      </c>
      <c r="J7" s="475">
        <f t="shared" ref="J7:M7" si="2">SUM(J9:J13)</f>
        <v>0</v>
      </c>
      <c r="K7" s="475">
        <f t="shared" si="2"/>
        <v>0</v>
      </c>
      <c r="L7" s="475">
        <f t="shared" si="2"/>
        <v>0</v>
      </c>
      <c r="M7" s="475">
        <f t="shared" si="2"/>
        <v>0</v>
      </c>
      <c r="N7" s="475">
        <f>SUM(N9:N13)</f>
        <v>0</v>
      </c>
    </row>
    <row r="8" spans="1:14" ht="21" customHeight="1" thickBot="1" x14ac:dyDescent="0.3">
      <c r="A8" s="240" t="s">
        <v>261</v>
      </c>
      <c r="B8" s="236"/>
      <c r="C8" s="237"/>
      <c r="D8" s="238"/>
      <c r="E8" s="237"/>
      <c r="F8" s="237"/>
      <c r="G8" s="130"/>
      <c r="H8" s="131"/>
      <c r="I8" s="487"/>
      <c r="J8" s="476"/>
      <c r="K8" s="481"/>
      <c r="L8" s="481"/>
      <c r="M8" s="481"/>
      <c r="N8" s="481"/>
    </row>
    <row r="9" spans="1:14" ht="21" x14ac:dyDescent="0.35">
      <c r="A9" s="239" t="s">
        <v>262</v>
      </c>
      <c r="B9" s="388"/>
      <c r="C9" s="234"/>
      <c r="D9" s="235"/>
      <c r="E9" s="234"/>
      <c r="F9" s="234"/>
      <c r="G9" s="247">
        <v>0.85</v>
      </c>
      <c r="H9" s="248">
        <v>1</v>
      </c>
      <c r="I9" s="255">
        <v>62.5</v>
      </c>
      <c r="J9" s="145">
        <f>IF(B8&gt;0,IF(B9&lt;=G9,0,IF(B9&gt;=H9,I9,I9*(B9-G9)/(H9-G9))),0)</f>
        <v>0</v>
      </c>
      <c r="K9" s="146">
        <f>IF(C8&gt;0,IF(C9&lt;=G9,0,IF(C9&gt;=H9,I9,I9*(C9-G9)/(H9-G9))),0)</f>
        <v>0</v>
      </c>
      <c r="L9" s="146">
        <f>IF(D8&gt;0,IF(D9&lt;=G9,0,IF(D9&gt;=H9,I9,I9*(D9-G9)/(H9-G9))),0)</f>
        <v>0</v>
      </c>
      <c r="M9" s="146">
        <f>IF(E8&gt;0,IF(E9&lt;=G9,0,IF(E9&gt;=H9,I9,I9*(E9-G9)/(H9-G9))),0)</f>
        <v>0</v>
      </c>
      <c r="N9" s="147">
        <f>IF(F8&gt;0,IF(F9&lt;=G9,0,IF(F9&gt;=H9,I9,I9*(F9-G9)/(H9-G9))),0)</f>
        <v>0</v>
      </c>
    </row>
    <row r="10" spans="1:14" ht="21" x14ac:dyDescent="0.35">
      <c r="A10" s="102" t="s">
        <v>263</v>
      </c>
      <c r="B10" s="389"/>
      <c r="C10" s="228"/>
      <c r="D10" s="229"/>
      <c r="E10" s="228"/>
      <c r="F10" s="228"/>
      <c r="G10" s="249">
        <v>0.1</v>
      </c>
      <c r="H10" s="250">
        <v>0</v>
      </c>
      <c r="I10" s="256">
        <v>75</v>
      </c>
      <c r="J10" s="145">
        <f>IF(B8&gt;0,IF(B10&gt;=G10,0,IF(B10&lt;=H10,I10,I10*(B10-G10)/(H10-G10))),0)</f>
        <v>0</v>
      </c>
      <c r="K10" s="146">
        <f>IF(C8&gt;0,IF(C10&gt;=G10,0,IF(C10&lt;=H10,I10,I10*(C10-G10)/(H10-G10))),0)</f>
        <v>0</v>
      </c>
      <c r="L10" s="146">
        <f>IF(D8&gt;0,IF(D10&gt;=G10,0,IF(D10&lt;=H10,I10,I10*(D10-G10)/(H10-G10))),0)</f>
        <v>0</v>
      </c>
      <c r="M10" s="136">
        <f>IF(E8&gt;0,IF(E10&gt;=G10,0,IF(E10&lt;=H10,I10,I10*(E10-G10)/(H10-G10))),0)</f>
        <v>0</v>
      </c>
      <c r="N10" s="141">
        <f>IF(F8&gt;0,IF(F10&gt;=G10,0,IF(F10&lt;=H10,I10,I10*(F10-G10)/(H10-G10))),0)</f>
        <v>0</v>
      </c>
    </row>
    <row r="11" spans="1:14" ht="21" x14ac:dyDescent="0.35">
      <c r="A11" s="102" t="s">
        <v>264</v>
      </c>
      <c r="B11" s="390"/>
      <c r="C11" s="230"/>
      <c r="D11" s="231"/>
      <c r="E11" s="230"/>
      <c r="F11" s="230"/>
      <c r="G11" s="251">
        <v>12</v>
      </c>
      <c r="H11" s="252">
        <v>4.5</v>
      </c>
      <c r="I11" s="256">
        <v>12.5</v>
      </c>
      <c r="J11" s="145">
        <f>IF(B8&gt;0,IF(B11&gt;=G11,0,IF(B11&lt;=H11,I11,I11*(B11-G11)/(H11-G11))),0)</f>
        <v>0</v>
      </c>
      <c r="K11" s="146">
        <f>IF(C8&gt;0,IF(C11&gt;=G11,0,IF(C11&lt;=H11,I11,I11*(C11-G11)/(H11-G11))),0)</f>
        <v>0</v>
      </c>
      <c r="L11" s="146">
        <f>IF(D8&gt;0,IF(D11&gt;=G11,0,IF(D11&lt;=H11,I11,I11*(D11-G11)/(H11-G11))),0)</f>
        <v>0</v>
      </c>
      <c r="M11" s="136">
        <f>IF(E8&gt;0,IF(E11&gt;=G11,0,IF(E11&lt;=H11,I11,I11*(E11-G11)/(H11-G11))),0)</f>
        <v>0</v>
      </c>
      <c r="N11" s="141">
        <f>IF(F8&gt;0,IF(F11&gt;=G11,0,IF(F11&lt;=H11,I11,I11*(F11-G11)/(H11-G11))),0)</f>
        <v>0</v>
      </c>
    </row>
    <row r="12" spans="1:14" ht="21" x14ac:dyDescent="0.35">
      <c r="A12" s="102" t="s">
        <v>265</v>
      </c>
      <c r="B12" s="389"/>
      <c r="C12" s="228"/>
      <c r="D12" s="229"/>
      <c r="E12" s="228"/>
      <c r="F12" s="228"/>
      <c r="G12" s="249">
        <v>0.03</v>
      </c>
      <c r="H12" s="250">
        <v>0</v>
      </c>
      <c r="I12" s="256">
        <v>17.5</v>
      </c>
      <c r="J12" s="145">
        <f>IF(B8&gt;0,IF(B12&gt;=G12,0,IF(B12&lt;=H12,I12,I12*(B12-G12)/(H12-G12))),0)</f>
        <v>0</v>
      </c>
      <c r="K12" s="146">
        <f>IF(C8&gt;0,IF(C12&gt;=G12,0,IF(C12&lt;=H12,I12,I12*(C12-G12)/(H12-G12))),0)</f>
        <v>0</v>
      </c>
      <c r="L12" s="146">
        <f>IF(D8&gt;0,IF(D12&gt;=G12,0,IF(D12&lt;=H12,I12,I12*(D12-G12)/(H12-G12))),0)</f>
        <v>0</v>
      </c>
      <c r="M12" s="136">
        <f>IF(E8&gt;0,IF(E12&gt;=G12,0,IF(E12&lt;=H12,I12,I12*(E12-G12)/(H12-G12))),0)</f>
        <v>0</v>
      </c>
      <c r="N12" s="141">
        <f>IF(F8&gt;0,IF(F12&gt;=G12,0,IF(F12&lt;=H12,I12,I12*(F12-G12)/(H12-G12))),0)</f>
        <v>0</v>
      </c>
    </row>
    <row r="13" spans="1:14" ht="21.75" thickBot="1" x14ac:dyDescent="0.4">
      <c r="A13" s="103" t="s">
        <v>266</v>
      </c>
      <c r="B13" s="391"/>
      <c r="C13" s="232"/>
      <c r="D13" s="233"/>
      <c r="E13" s="232"/>
      <c r="F13" s="232"/>
      <c r="G13" s="253">
        <v>8</v>
      </c>
      <c r="H13" s="254">
        <v>4</v>
      </c>
      <c r="I13" s="257">
        <v>7.5</v>
      </c>
      <c r="J13" s="145">
        <f>IF(B8&gt;0,IF(B13&gt;=G13,0,IF(B13&lt;=H13,I13,I13*(B13-G13)/(H13-G13))),0)</f>
        <v>0</v>
      </c>
      <c r="K13" s="146">
        <f>IF(C8&gt;0,IF(C13&gt;=G13,0,IF(C13&lt;=H13,I13,I13*(C13-G13)/(H13-G13))),0)</f>
        <v>0</v>
      </c>
      <c r="L13" s="146">
        <f>IF(D8&gt;0,IF(D13&gt;=G13,0,IF(D13&lt;=H13,I13,I13*(D13-G13)/(H13-G13))),0)</f>
        <v>0</v>
      </c>
      <c r="M13" s="136">
        <f>IF(E8&gt;0,IF(E13&gt;=G13,0,IF(E13&lt;=H13,I13,I13*(E13-G13)/(H13-G13))),0)</f>
        <v>0</v>
      </c>
      <c r="N13" s="141">
        <f>IF(F8&gt;0,IF(F13&gt;=G13,0,IF(F13&lt;=H13,I13,I13*(F13-G13)/(H13-G13))),0)</f>
        <v>0</v>
      </c>
    </row>
    <row r="14" spans="1:14" ht="19.5" thickBot="1" x14ac:dyDescent="0.35">
      <c r="A14" s="497" t="s">
        <v>269</v>
      </c>
      <c r="B14" s="498"/>
      <c r="C14" s="498"/>
      <c r="D14" s="498"/>
      <c r="E14" s="498"/>
      <c r="F14" s="498"/>
      <c r="G14" s="354"/>
      <c r="H14" s="354"/>
      <c r="I14" s="488">
        <f>SUM(I16:I20)</f>
        <v>52.5</v>
      </c>
      <c r="J14" s="477">
        <f t="shared" ref="J14:N14" si="3">SUM(J16:J20)</f>
        <v>0</v>
      </c>
      <c r="K14" s="477">
        <f t="shared" si="3"/>
        <v>0</v>
      </c>
      <c r="L14" s="477">
        <f t="shared" si="3"/>
        <v>0</v>
      </c>
      <c r="M14" s="477">
        <f t="shared" si="3"/>
        <v>0</v>
      </c>
      <c r="N14" s="477">
        <f t="shared" si="3"/>
        <v>0</v>
      </c>
    </row>
    <row r="15" spans="1:14" ht="21" customHeight="1" thickBot="1" x14ac:dyDescent="0.3">
      <c r="A15" s="370" t="s">
        <v>261</v>
      </c>
      <c r="B15" s="312"/>
      <c r="C15" s="313"/>
      <c r="D15" s="313"/>
      <c r="E15" s="313"/>
      <c r="F15" s="314"/>
      <c r="G15" s="349"/>
      <c r="H15" s="132"/>
      <c r="I15" s="489"/>
      <c r="J15" s="478"/>
      <c r="K15" s="478"/>
      <c r="L15" s="478"/>
      <c r="M15" s="478"/>
      <c r="N15" s="478"/>
    </row>
    <row r="16" spans="1:14" ht="21" x14ac:dyDescent="0.35">
      <c r="A16" s="241" t="s">
        <v>262</v>
      </c>
      <c r="B16" s="392"/>
      <c r="C16" s="315"/>
      <c r="D16" s="315"/>
      <c r="E16" s="315"/>
      <c r="F16" s="393"/>
      <c r="G16" s="366">
        <v>0.85</v>
      </c>
      <c r="H16" s="259">
        <v>1</v>
      </c>
      <c r="I16" s="266">
        <v>18.75</v>
      </c>
      <c r="J16" s="153">
        <f>IF(B15&gt;0,IF(B16&lt;=G16,0,IF(B16&gt;=H16,I16,I16*(B16-G16)/(H16-G16))),0)</f>
        <v>0</v>
      </c>
      <c r="K16" s="154">
        <f>IF(C15&gt;0,IF(C16&lt;=G16,0,IF(C16&gt;=H16,I16,I16*(C16-G16)/(H16-G16))),0)</f>
        <v>0</v>
      </c>
      <c r="L16" s="154">
        <f>IF(D15&gt;0,IF(D16&lt;=G16,0,IF(D16&gt;=H16,I16,I16*(D16-G16)/(H16-G16))),0)</f>
        <v>0</v>
      </c>
      <c r="M16" s="154">
        <f>IF(E15&gt;0,IF(E16&lt;=G16,0,IF(E16&gt;=H16,I16,I16*(E16-G16)/(H16-G16))),0)</f>
        <v>0</v>
      </c>
      <c r="N16" s="155">
        <f>IF(F15&gt;0,IF(F16&lt;=G16,0,IF(F16&gt;=H16,I16,I16*(F16-G16)/(H16-G16))),0)</f>
        <v>0</v>
      </c>
    </row>
    <row r="17" spans="1:14" ht="21" x14ac:dyDescent="0.35">
      <c r="A17" s="105" t="s">
        <v>263</v>
      </c>
      <c r="B17" s="394"/>
      <c r="C17" s="316"/>
      <c r="D17" s="316"/>
      <c r="E17" s="316"/>
      <c r="F17" s="395"/>
      <c r="G17" s="367">
        <v>0.1</v>
      </c>
      <c r="H17" s="261">
        <v>0</v>
      </c>
      <c r="I17" s="267">
        <v>22.5</v>
      </c>
      <c r="J17" s="148">
        <f>IF(B15&gt;0,IF(B17&gt;=G17,0,IF(B17&lt;=H17,I17,I17*(B17-G17)/(H17-G17))),0)</f>
        <v>0</v>
      </c>
      <c r="K17" s="137">
        <f>IF(C15&gt;0,IF(C17&gt;=G17,0,IF(C17&lt;=H17,I17,I17*(C17-G17)/(H17-G17))),0)</f>
        <v>0</v>
      </c>
      <c r="L17" s="137">
        <f>IF(D15&gt;0,IF(D17&gt;=G17,0,IF(D17&lt;=H17,I17,I17*(D17-G17)/(H17-G17))),0)</f>
        <v>0</v>
      </c>
      <c r="M17" s="137">
        <f>IF(E15&gt;0,IF(E17&gt;=G17,0,IF(E17&lt;=H17,I17,I17*(E17-G17)/(H17-G17))),0)</f>
        <v>0</v>
      </c>
      <c r="N17" s="149">
        <f>IF(F15&gt;0,IF(F17&gt;=G17,0,IF(F17&lt;=H17,I17,I17*(F17-G17)/(H17-G17))),0)</f>
        <v>0</v>
      </c>
    </row>
    <row r="18" spans="1:14" ht="21" x14ac:dyDescent="0.35">
      <c r="A18" s="105" t="s">
        <v>264</v>
      </c>
      <c r="B18" s="396"/>
      <c r="C18" s="317"/>
      <c r="D18" s="317"/>
      <c r="E18" s="317"/>
      <c r="F18" s="397"/>
      <c r="G18" s="368">
        <v>12</v>
      </c>
      <c r="H18" s="263">
        <v>4.5</v>
      </c>
      <c r="I18" s="267">
        <v>3.75</v>
      </c>
      <c r="J18" s="148">
        <f>IF(B15&gt;0,IF(B18&gt;=G18,0,IF(B18&lt;=H18,I18,I18*(B18-G18)/(H18-G18))),0)</f>
        <v>0</v>
      </c>
      <c r="K18" s="137">
        <f>IF(C15&gt;0,IF(C18&gt;=G18,0,IF(C18&lt;=H18,I18,I18*(C18-G18)/(H18-G18))),0)</f>
        <v>0</v>
      </c>
      <c r="L18" s="137">
        <f>IF(D15&gt;0,IF(D18&gt;=G18,0,IF(D18&lt;=H18,I18,I18*(D18-G18)/(H18-G18))),0)</f>
        <v>0</v>
      </c>
      <c r="M18" s="137">
        <f>IF(E15&gt;0,IF(E18&gt;=G18,0,IF(E18&lt;=H18,I18,I18*(E18-G18)/(H18-G18))),0)</f>
        <v>0</v>
      </c>
      <c r="N18" s="149">
        <f>IF(F15&gt;0,IF(F18&gt;=G18,0,IF(F18&lt;=H18,I18,I18*(F18-G18)/(H18-G18))),0)</f>
        <v>0</v>
      </c>
    </row>
    <row r="19" spans="1:14" ht="21" x14ac:dyDescent="0.35">
      <c r="A19" s="105" t="s">
        <v>265</v>
      </c>
      <c r="B19" s="394"/>
      <c r="C19" s="316"/>
      <c r="D19" s="316"/>
      <c r="E19" s="316"/>
      <c r="F19" s="395"/>
      <c r="G19" s="367">
        <v>0.03</v>
      </c>
      <c r="H19" s="261">
        <v>0</v>
      </c>
      <c r="I19" s="267">
        <v>5.25</v>
      </c>
      <c r="J19" s="148">
        <f>IF(B15&gt;0,IF(B19&gt;=G19,0,IF(B19&lt;=H19,I19,I19*(B19-G19)/(H19-G19))),0)</f>
        <v>0</v>
      </c>
      <c r="K19" s="137">
        <f>IF(C15&gt;0,IF(C19&gt;=G19,0,IF(C19&lt;=H19,I19,I19*(C19-G19)/(H19-G19))),0)</f>
        <v>0</v>
      </c>
      <c r="L19" s="137">
        <f>IF(D15&gt;0,IF(D19&gt;=G19,0,IF(D19&lt;=H19,I19,I19*(D19-G19)/(H19-G19))),0)</f>
        <v>0</v>
      </c>
      <c r="M19" s="137">
        <f>IF(E15&gt;0,IF(E19&gt;=G19,0,IF(E19&lt;=H19,I19,I19*(E19-G19)/(H19-G19))),0)</f>
        <v>0</v>
      </c>
      <c r="N19" s="149">
        <f>IF(F15&gt;0,IF(F19&gt;=G19,0,IF(F19&lt;=H19,I19,I19*(F19-G19)/(H19-G19))),0)</f>
        <v>0</v>
      </c>
    </row>
    <row r="20" spans="1:14" ht="21.75" thickBot="1" x14ac:dyDescent="0.4">
      <c r="A20" s="106" t="s">
        <v>266</v>
      </c>
      <c r="B20" s="398"/>
      <c r="C20" s="318"/>
      <c r="D20" s="318"/>
      <c r="E20" s="318"/>
      <c r="F20" s="399"/>
      <c r="G20" s="369">
        <v>8</v>
      </c>
      <c r="H20" s="265">
        <v>4</v>
      </c>
      <c r="I20" s="268">
        <v>2.25</v>
      </c>
      <c r="J20" s="150">
        <f>IF(B15&gt;0,IF(B20&gt;=G20,0,IF(B20&lt;=H20,I20,I20*(B20-G20)/(H20-G20))),0)</f>
        <v>0</v>
      </c>
      <c r="K20" s="151">
        <f>IF(C15&gt;0,IF(C20&gt;=G20,0,IF(C20&lt;=H20,I20,I20*(C20-G20)/(H20-G20))),0)</f>
        <v>0</v>
      </c>
      <c r="L20" s="151">
        <f>IF(D15&gt;0,IF(D20&gt;=G20,0,IF(D20&lt;=H20,I20,I20*(D20-G20)/(H20-G20))),0)</f>
        <v>0</v>
      </c>
      <c r="M20" s="151">
        <f>IF(E15&gt;0,IF(E20&gt;=G20,0,IF(E20&lt;=H20,I20,I20*(E20-G20)/(H20-G20))),0)</f>
        <v>0</v>
      </c>
      <c r="N20" s="152">
        <f>IF(F15&gt;0,IF(F20&gt;=G20,0,IF(F20&lt;=H20,I20,I20*(F20-G20)/(H20-G20))),0)</f>
        <v>0</v>
      </c>
    </row>
    <row r="21" spans="1:14" ht="19.5" thickBot="1" x14ac:dyDescent="0.35">
      <c r="A21" s="496" t="s">
        <v>270</v>
      </c>
      <c r="B21" s="468"/>
      <c r="C21" s="468"/>
      <c r="D21" s="468"/>
      <c r="E21" s="468"/>
      <c r="F21" s="468"/>
      <c r="G21" s="353"/>
      <c r="H21" s="353"/>
      <c r="I21" s="490">
        <f>SUM(I23:I27)</f>
        <v>87.5</v>
      </c>
      <c r="J21" s="479">
        <f t="shared" ref="J21:N21" si="4">SUM(J23:J27)</f>
        <v>0</v>
      </c>
      <c r="K21" s="479">
        <f t="shared" si="4"/>
        <v>0</v>
      </c>
      <c r="L21" s="479">
        <f t="shared" si="4"/>
        <v>0</v>
      </c>
      <c r="M21" s="479">
        <f t="shared" si="4"/>
        <v>0</v>
      </c>
      <c r="N21" s="479">
        <f t="shared" si="4"/>
        <v>0</v>
      </c>
    </row>
    <row r="22" spans="1:14" ht="21" customHeight="1" thickBot="1" x14ac:dyDescent="0.3">
      <c r="A22" s="361" t="s">
        <v>261</v>
      </c>
      <c r="B22" s="319"/>
      <c r="C22" s="320"/>
      <c r="D22" s="320"/>
      <c r="E22" s="320"/>
      <c r="F22" s="321"/>
      <c r="G22" s="350"/>
      <c r="H22" s="133"/>
      <c r="I22" s="491"/>
      <c r="J22" s="480"/>
      <c r="K22" s="480"/>
      <c r="L22" s="480"/>
      <c r="M22" s="480"/>
      <c r="N22" s="480"/>
    </row>
    <row r="23" spans="1:14" ht="21" x14ac:dyDescent="0.35">
      <c r="A23" s="243" t="s">
        <v>262</v>
      </c>
      <c r="B23" s="400"/>
      <c r="C23" s="401"/>
      <c r="D23" s="401"/>
      <c r="E23" s="401"/>
      <c r="F23" s="402"/>
      <c r="G23" s="362">
        <v>0.85</v>
      </c>
      <c r="H23" s="270">
        <v>1</v>
      </c>
      <c r="I23" s="277">
        <v>31.25</v>
      </c>
      <c r="J23" s="161">
        <f>IF(B22&gt;0,IF(B23&lt;=G23,0,IF(B23&gt;=H23,I23,I23*(B23-G23)/(H23-G23))),0)</f>
        <v>0</v>
      </c>
      <c r="K23" s="162">
        <f>IF(C22&gt;0,IF(C23&lt;=G23,0,IF(C23&gt;=H23,I23,I23*(C23-G23)/(H23-G23))),0)</f>
        <v>0</v>
      </c>
      <c r="L23" s="162">
        <f>IF(D22&gt;0,IF(D23&lt;=G23,0,IF(D23&gt;=H23,I23,I23*(D23-G23)/(H23-G23))),0)</f>
        <v>0</v>
      </c>
      <c r="M23" s="162">
        <f>IF(E22&gt;0,IF(E23&lt;=G23,0,IF(E23&gt;=H23,I23,I23*(E23-G23)/(H23-G23))),0)</f>
        <v>0</v>
      </c>
      <c r="N23" s="163">
        <f>IF(F22&gt;0,IF(F23&lt;=G23,0,IF(F23&gt;=H23,I23,I23*(F23-G23)/(H23-G23))),0)</f>
        <v>0</v>
      </c>
    </row>
    <row r="24" spans="1:14" ht="21" x14ac:dyDescent="0.35">
      <c r="A24" s="108" t="s">
        <v>263</v>
      </c>
      <c r="B24" s="403"/>
      <c r="C24" s="323"/>
      <c r="D24" s="323"/>
      <c r="E24" s="323"/>
      <c r="F24" s="404"/>
      <c r="G24" s="363">
        <v>0.1</v>
      </c>
      <c r="H24" s="272">
        <v>0</v>
      </c>
      <c r="I24" s="278">
        <v>37.5</v>
      </c>
      <c r="J24" s="156">
        <f>IF(B22&gt;0,IF(B24&gt;=G24,0,IF(B24&lt;=H24,I24,I24*(B24-G24)/(H24-G24))),0)</f>
        <v>0</v>
      </c>
      <c r="K24" s="138">
        <f>IF(C22&gt;0,IF(C24&gt;=G24,0,IF(C24&lt;=H24,I24,I24*(C24-G24)/(H24-G24))),0)</f>
        <v>0</v>
      </c>
      <c r="L24" s="138">
        <f>IF(D22&gt;0,IF(D24&gt;=G24,0,IF(D24&lt;=H24,I24,I24*(D24-G24)/(H24-G24))),0)</f>
        <v>0</v>
      </c>
      <c r="M24" s="138">
        <f>IF(E22&gt;0,IF(E24&gt;=G24,0,IF(E24&lt;=H24,I24,I24*(E24-G24)/(H24-G24))),0)</f>
        <v>0</v>
      </c>
      <c r="N24" s="157">
        <f>IF(F22&gt;0,IF(F24&gt;=G24,0,IF(F24&lt;=H24,I24,I24*(F24-G24)/(H24-G24))),0)</f>
        <v>0</v>
      </c>
    </row>
    <row r="25" spans="1:14" ht="21" x14ac:dyDescent="0.35">
      <c r="A25" s="108" t="s">
        <v>264</v>
      </c>
      <c r="B25" s="405"/>
      <c r="C25" s="324"/>
      <c r="D25" s="324"/>
      <c r="E25" s="324"/>
      <c r="F25" s="406"/>
      <c r="G25" s="364">
        <v>12</v>
      </c>
      <c r="H25" s="274">
        <v>4.5</v>
      </c>
      <c r="I25" s="278">
        <v>6.25</v>
      </c>
      <c r="J25" s="156">
        <f>IF(B22&gt;0,IF(B25&gt;=G25,0,IF(B25&lt;=H25,I25,I25*(B25-G25)/(H25-G25))),0)</f>
        <v>0</v>
      </c>
      <c r="K25" s="138">
        <f>IF(C22&gt;0,IF(C25&gt;=G25,0,IF(C25&lt;=H25,I25,I25*(C25-G25)/(H25-G25))),0)</f>
        <v>0</v>
      </c>
      <c r="L25" s="138">
        <f>IF(D22&gt;0,IF(D25&gt;=G25,0,IF(D25&lt;=H25,I25,I25*(D25-G25)/(H25-G25))),0)</f>
        <v>0</v>
      </c>
      <c r="M25" s="138">
        <f>IF(E22&gt;0,IF(E25&gt;=G25,0,IF(E25&lt;=H25,I25,I25*(E25-G25)/(H25-G25))),0)</f>
        <v>0</v>
      </c>
      <c r="N25" s="157">
        <f>IF(F22&gt;0,IF(F25&gt;=G25,0,IF(F25&lt;=H25,I25,I25*(F25-G25)/(H25-G25))),0)</f>
        <v>0</v>
      </c>
    </row>
    <row r="26" spans="1:14" ht="21" x14ac:dyDescent="0.35">
      <c r="A26" s="108" t="s">
        <v>265</v>
      </c>
      <c r="B26" s="403"/>
      <c r="C26" s="323"/>
      <c r="D26" s="323"/>
      <c r="E26" s="323"/>
      <c r="F26" s="404"/>
      <c r="G26" s="363">
        <v>0.03</v>
      </c>
      <c r="H26" s="272">
        <v>0</v>
      </c>
      <c r="I26" s="278">
        <v>8.75</v>
      </c>
      <c r="J26" s="156">
        <f>IF(B22&gt;0,IF(B26&gt;=G26,0,IF(B26&lt;=H26,I26,I26*(B26-G26)/(H26-G26))),0)</f>
        <v>0</v>
      </c>
      <c r="K26" s="138">
        <f>IF(C22&gt;0,IF(C26&gt;=G26,0,IF(C26&lt;=H26,I26,I26*(C26-G26)/(H26-G26))),0)</f>
        <v>0</v>
      </c>
      <c r="L26" s="138">
        <f>IF(D22&gt;0,IF(D26&gt;=G26,0,IF(D26&lt;=H26,I26,I26*(D26-G26)/(H26-G26))),0)</f>
        <v>0</v>
      </c>
      <c r="M26" s="138">
        <f>IF(E22&gt;0,IF(E26&gt;=G26,0,IF(E26&lt;=H26,I26,I26*(E26-G26)/(H26-G26))),0)</f>
        <v>0</v>
      </c>
      <c r="N26" s="157">
        <f>IF(F22&gt;0,IF(F26&gt;=G26,0,IF(F26&lt;=H26,I26,I26*(F26-G26)/(H26-G26))),0)</f>
        <v>0</v>
      </c>
    </row>
    <row r="27" spans="1:14" ht="21.75" thickBot="1" x14ac:dyDescent="0.4">
      <c r="A27" s="109" t="s">
        <v>266</v>
      </c>
      <c r="B27" s="407"/>
      <c r="C27" s="325"/>
      <c r="D27" s="325"/>
      <c r="E27" s="325"/>
      <c r="F27" s="408"/>
      <c r="G27" s="365">
        <v>8</v>
      </c>
      <c r="H27" s="276">
        <v>4</v>
      </c>
      <c r="I27" s="279">
        <v>3.75</v>
      </c>
      <c r="J27" s="158">
        <f>IF(B22&gt;0,IF(B27&gt;=G27,0,IF(B27&lt;=H27,I27,I27*(B27-G27)/(H27-G27))),0)</f>
        <v>0</v>
      </c>
      <c r="K27" s="159">
        <f>IF(C22&gt;0,IF(C27&gt;=G27,0,IF(C27&lt;=H27,I27,I27*(C27-G27)/(H27-G27))),0)</f>
        <v>0</v>
      </c>
      <c r="L27" s="159">
        <f>IF(D22&gt;0,IF(D27&gt;=G27,0,IF(D27&lt;=H27,I27,I27*(D27-G27)/(H27-G27))),0)</f>
        <v>0</v>
      </c>
      <c r="M27" s="159">
        <f>IF(E22&gt;0,IF(E27&gt;=G27,0,IF(E27&lt;=H27,I27,I27*(E27-G27)/(H27-G27))),0)</f>
        <v>0</v>
      </c>
      <c r="N27" s="160">
        <f>IF(F22&gt;0,IF(F27&gt;=G27,0,IF(F27&lt;=H27,I27,I27*(F27-G27)/(H27-G27))),0)</f>
        <v>0</v>
      </c>
    </row>
    <row r="28" spans="1:14" ht="19.5" thickBot="1" x14ac:dyDescent="0.35">
      <c r="A28" s="473" t="s">
        <v>271</v>
      </c>
      <c r="B28" s="474"/>
      <c r="C28" s="474"/>
      <c r="D28" s="474"/>
      <c r="E28" s="474"/>
      <c r="F28" s="474"/>
      <c r="G28" s="352"/>
      <c r="H28" s="352"/>
      <c r="I28" s="492">
        <f>SUM(I30:I34)</f>
        <v>35</v>
      </c>
      <c r="J28" s="482">
        <f t="shared" ref="J28:N28" si="5">SUM(J30:J34)</f>
        <v>0</v>
      </c>
      <c r="K28" s="482">
        <f t="shared" si="5"/>
        <v>0</v>
      </c>
      <c r="L28" s="482">
        <f t="shared" si="5"/>
        <v>0</v>
      </c>
      <c r="M28" s="482">
        <f t="shared" si="5"/>
        <v>0</v>
      </c>
      <c r="N28" s="482">
        <f t="shared" si="5"/>
        <v>0</v>
      </c>
    </row>
    <row r="29" spans="1:14" ht="21" customHeight="1" thickBot="1" x14ac:dyDescent="0.3">
      <c r="A29" s="245" t="s">
        <v>261</v>
      </c>
      <c r="B29" s="378"/>
      <c r="C29" s="326"/>
      <c r="D29" s="326"/>
      <c r="E29" s="326"/>
      <c r="F29" s="379"/>
      <c r="G29" s="246"/>
      <c r="H29" s="246"/>
      <c r="I29" s="493"/>
      <c r="J29" s="483"/>
      <c r="K29" s="483"/>
      <c r="L29" s="483"/>
      <c r="M29" s="483"/>
      <c r="N29" s="483"/>
    </row>
    <row r="30" spans="1:14" ht="21" x14ac:dyDescent="0.35">
      <c r="A30" s="371" t="s">
        <v>262</v>
      </c>
      <c r="B30" s="409"/>
      <c r="C30" s="410"/>
      <c r="D30" s="410"/>
      <c r="E30" s="410"/>
      <c r="F30" s="411"/>
      <c r="G30" s="374">
        <v>0.7</v>
      </c>
      <c r="H30" s="280">
        <v>1</v>
      </c>
      <c r="I30" s="284">
        <v>12.5</v>
      </c>
      <c r="J30" s="169">
        <f>IF(B29&gt;0,IF(B30&lt;=G30,0,IF(B30&gt;=H30,I30,I30*(B30-G30)/(H30-G30))),0)</f>
        <v>0</v>
      </c>
      <c r="K30" s="170">
        <f>IF(C29&gt;0,IF(C30&lt;=G30,0,IF(C30&gt;=H30,I30,I30*(C30-G30)/(H30-G30))),0)</f>
        <v>0</v>
      </c>
      <c r="L30" s="170">
        <f>IF(D29&gt;0,IF(D30&lt;=G30,0,IF(D30&gt;=H30,I30,I30*(D30-G30)/(H30-G30))),0)</f>
        <v>0</v>
      </c>
      <c r="M30" s="170">
        <f>IF(E29&gt;0,IF(E30&lt;=G30,0,IF(E30&gt;=H30,I30,I30*(E30-G30)/(H30-G30))),0)</f>
        <v>0</v>
      </c>
      <c r="N30" s="171">
        <f>IF(F29&gt;0,IF(F30&lt;=G30,0,IF(F30&gt;=H30,I30,I30*(F30-G30)/(H30-G30))),0)</f>
        <v>0</v>
      </c>
    </row>
    <row r="31" spans="1:14" ht="21" x14ac:dyDescent="0.35">
      <c r="A31" s="372" t="s">
        <v>263</v>
      </c>
      <c r="B31" s="412"/>
      <c r="C31" s="328"/>
      <c r="D31" s="328"/>
      <c r="E31" s="328"/>
      <c r="F31" s="413"/>
      <c r="G31" s="375">
        <v>0.15</v>
      </c>
      <c r="H31" s="281">
        <v>0</v>
      </c>
      <c r="I31" s="285">
        <v>15</v>
      </c>
      <c r="J31" s="164">
        <f>IF(B29&gt;0,IF(B31&gt;=G31,0,IF(B31&lt;=H31,I31,I31*(B31-G31)/(H31-G31))),0)</f>
        <v>0</v>
      </c>
      <c r="K31" s="139">
        <f>IF(C29&gt;0,IF(C31&gt;=G31,0,IF(C31&lt;=H31,I31,I31*(C31-G31)/(H31-G31))),0)</f>
        <v>0</v>
      </c>
      <c r="L31" s="139">
        <f>IF(D29&gt;0,IF(D31&gt;=G31,0,IF(D31&lt;=H31,I31,I31*(D31-G31)/(H31-G31))),0)</f>
        <v>0</v>
      </c>
      <c r="M31" s="139">
        <f>IF(E29&gt;0,IF(E31&gt;=G31,0,IF(E31&lt;=H31,I31,I31*(E31-G31)/(H31-G31))),0)</f>
        <v>0</v>
      </c>
      <c r="N31" s="165">
        <f>IF(F29&gt;0,IF(F31&gt;=G31,0,IF(F31&lt;=H31,I31,I31*(F31-G31)/(H31-G31))),0)</f>
        <v>0</v>
      </c>
    </row>
    <row r="32" spans="1:14" ht="21" x14ac:dyDescent="0.35">
      <c r="A32" s="372" t="s">
        <v>264</v>
      </c>
      <c r="B32" s="414"/>
      <c r="C32" s="329"/>
      <c r="D32" s="329"/>
      <c r="E32" s="329"/>
      <c r="F32" s="415"/>
      <c r="G32" s="376">
        <v>12</v>
      </c>
      <c r="H32" s="282">
        <v>4.5</v>
      </c>
      <c r="I32" s="285">
        <v>2.5</v>
      </c>
      <c r="J32" s="164">
        <f>IF(B29&gt;0,IF(B32&gt;=G32,0,IF(B32&lt;=H32,I32,I32*(B32-G32)/(H32-G32))),0)</f>
        <v>0</v>
      </c>
      <c r="K32" s="139">
        <f>IF(C29&gt;0,IF(C32&gt;=G32,0,IF(C32&lt;=H32,I32,I32*(C32-G32)/(H32-G32))),0)</f>
        <v>0</v>
      </c>
      <c r="L32" s="139">
        <f>IF(D29&gt;0,IF(D32&gt;=G32,0,IF(D32&lt;=H32,I32,I32*(D32-G32)/(H32-G32))),0)</f>
        <v>0</v>
      </c>
      <c r="M32" s="139">
        <f>IF(E29&gt;0,IF(E32&gt;=G32,0,IF(E32&lt;=H32,I32,I32*(E32-G32)/(H32-G32))),0)</f>
        <v>0</v>
      </c>
      <c r="N32" s="165">
        <f>IF(F29&gt;0,IF(F32&gt;=G32,0,IF(F32&lt;=H32,I32,I32*(F32-G32)/(H32-G32))),0)</f>
        <v>0</v>
      </c>
    </row>
    <row r="33" spans="1:16384" ht="21" x14ac:dyDescent="0.35">
      <c r="A33" s="372" t="s">
        <v>265</v>
      </c>
      <c r="B33" s="412"/>
      <c r="C33" s="328"/>
      <c r="D33" s="328"/>
      <c r="E33" s="328"/>
      <c r="F33" s="413"/>
      <c r="G33" s="375">
        <v>0.1</v>
      </c>
      <c r="H33" s="281">
        <v>0</v>
      </c>
      <c r="I33" s="285">
        <v>3.5</v>
      </c>
      <c r="J33" s="164">
        <f>IF(B29&gt;0,IF(B33&gt;=G33,0,IF(B33&lt;=H33,I33,I33*(B33-G33)/(H33-G33))),0)</f>
        <v>0</v>
      </c>
      <c r="K33" s="139">
        <f>IF(C29&gt;0,IF(C33&gt;=G33,0,IF(C33&lt;=H33,I33,I33*(C33-G33)/(H33-G33))),0)</f>
        <v>0</v>
      </c>
      <c r="L33" s="139">
        <f>IF(D29&gt;0,IF(D33&gt;=G33,0,IF(D33&lt;=H33,I33,I33*(D33-G33)/(H33-G33))),0)</f>
        <v>0</v>
      </c>
      <c r="M33" s="139">
        <f>IF(E29&gt;0,IF(E33&gt;=G33,0,IF(E33&lt;=H33,I33,I33*(E33-G33)/(H33-G33))),0)</f>
        <v>0</v>
      </c>
      <c r="N33" s="165">
        <f>IF(F29&gt;0,IF(F33&gt;=G33,0,IF(F33&lt;=H33,I33,I33*(F33-G33)/(H33-G33))),0)</f>
        <v>0</v>
      </c>
    </row>
    <row r="34" spans="1:16384" ht="21.75" thickBot="1" x14ac:dyDescent="0.4">
      <c r="A34" s="373" t="s">
        <v>266</v>
      </c>
      <c r="B34" s="416"/>
      <c r="C34" s="330"/>
      <c r="D34" s="330"/>
      <c r="E34" s="330"/>
      <c r="F34" s="417"/>
      <c r="G34" s="377">
        <v>8</v>
      </c>
      <c r="H34" s="283">
        <v>4</v>
      </c>
      <c r="I34" s="286">
        <v>1.5</v>
      </c>
      <c r="J34" s="166">
        <f>IF(B29&gt;0,IF(B34&gt;=G34,0,IF(B34&lt;=H34,I34,I34*(B34-G34)/(H34-G34))),0)</f>
        <v>0</v>
      </c>
      <c r="K34" s="167">
        <f>IF(C29&gt;0,IF(C34&gt;=G34,0,IF(C34&lt;=H34,I34,I34*(C34-G34)/(H34-G34))),0)</f>
        <v>0</v>
      </c>
      <c r="L34" s="167">
        <f>IF(D29&gt;0,IF(D34&gt;=G34,0,IF(D34&lt;=H34,I34,I34*(D34-G34)/(H34-G34))),0)</f>
        <v>0</v>
      </c>
      <c r="M34" s="167">
        <f>IF(E29&gt;0,IF(E34&gt;=G34,0,IF(E34&lt;=H34,I34,I34*(E34-G34)/(H34-G34))),0)</f>
        <v>0</v>
      </c>
      <c r="N34" s="168">
        <f>IF(F29&gt;0,IF(F34&gt;=G34,0,IF(F34&lt;=H34,I34,I34*(F34-G34)/(H34-G34))),0)</f>
        <v>0</v>
      </c>
    </row>
    <row r="35" spans="1:16384" ht="28.5" thickBot="1" x14ac:dyDescent="0.3">
      <c r="A35" s="494" t="s">
        <v>272</v>
      </c>
      <c r="B35" s="495"/>
      <c r="C35" s="495"/>
      <c r="D35" s="495"/>
      <c r="E35" s="495"/>
      <c r="F35" s="495"/>
      <c r="G35" s="495"/>
      <c r="H35" s="495"/>
      <c r="I35" s="360">
        <f>I38+I46+I54+I62</f>
        <v>177.5</v>
      </c>
      <c r="J35" s="359">
        <f t="shared" ref="J35:N35" si="6">J38+J46+J54+J62</f>
        <v>0</v>
      </c>
      <c r="K35" s="359">
        <f t="shared" si="6"/>
        <v>0</v>
      </c>
      <c r="L35" s="359">
        <f t="shared" si="6"/>
        <v>0</v>
      </c>
      <c r="M35" s="359">
        <f t="shared" si="6"/>
        <v>0</v>
      </c>
      <c r="N35" s="359">
        <f t="shared" si="6"/>
        <v>0</v>
      </c>
    </row>
    <row r="36" spans="1:16384" s="113" customFormat="1" ht="21.75" thickBot="1" x14ac:dyDescent="0.4">
      <c r="A36" s="96"/>
      <c r="B36" s="461" t="s">
        <v>258</v>
      </c>
      <c r="C36" s="462"/>
      <c r="D36" s="462"/>
      <c r="E36" s="462"/>
      <c r="F36" s="463"/>
      <c r="G36" s="461" t="s">
        <v>259</v>
      </c>
      <c r="H36" s="462"/>
      <c r="I36" s="463"/>
      <c r="J36" s="461" t="s">
        <v>274</v>
      </c>
      <c r="K36" s="462"/>
      <c r="L36" s="462"/>
      <c r="M36" s="462"/>
      <c r="N36" s="463"/>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c r="GQ36" s="26"/>
      <c r="GR36" s="26"/>
      <c r="GS36" s="26"/>
      <c r="GT36" s="26"/>
      <c r="GU36" s="26"/>
      <c r="GV36" s="26"/>
      <c r="GW36" s="26"/>
      <c r="GX36" s="26"/>
      <c r="GY36" s="26"/>
      <c r="GZ36" s="26"/>
      <c r="HA36" s="26"/>
      <c r="HB36" s="26"/>
      <c r="HC36" s="26"/>
      <c r="HD36" s="26"/>
      <c r="HE36" s="26"/>
      <c r="HF36" s="26"/>
      <c r="HG36" s="26"/>
      <c r="HH36" s="26"/>
      <c r="HI36" s="26"/>
      <c r="HJ36" s="26"/>
      <c r="HK36" s="26"/>
      <c r="HL36" s="26"/>
      <c r="HM36" s="26"/>
      <c r="HN36" s="26"/>
      <c r="HO36" s="26"/>
      <c r="HP36" s="26"/>
      <c r="HQ36" s="26"/>
      <c r="HR36" s="26"/>
      <c r="HS36" s="26"/>
      <c r="HT36" s="26"/>
      <c r="HU36" s="26"/>
      <c r="HV36" s="26"/>
      <c r="HW36" s="26"/>
      <c r="HX36" s="26"/>
      <c r="HY36" s="26"/>
      <c r="HZ36" s="26"/>
      <c r="IA36" s="26"/>
      <c r="IB36" s="26"/>
      <c r="IC36" s="26"/>
      <c r="ID36" s="26"/>
      <c r="IE36" s="26"/>
      <c r="IF36" s="26"/>
      <c r="IG36" s="26"/>
      <c r="IH36" s="26"/>
      <c r="II36" s="26"/>
      <c r="IJ36" s="26"/>
      <c r="IK36" s="26"/>
      <c r="IL36" s="26"/>
      <c r="IM36" s="26"/>
      <c r="IN36" s="26"/>
      <c r="IO36" s="26"/>
      <c r="IP36" s="26"/>
      <c r="IQ36" s="26"/>
      <c r="IR36" s="26"/>
      <c r="IS36" s="26"/>
      <c r="IT36" s="26"/>
      <c r="IU36" s="26"/>
      <c r="IV36" s="26"/>
      <c r="IW36" s="26"/>
      <c r="IX36" s="26"/>
      <c r="IY36" s="26"/>
      <c r="IZ36" s="26"/>
      <c r="JA36" s="26"/>
      <c r="JB36" s="26"/>
      <c r="JC36" s="26"/>
      <c r="JD36" s="26"/>
      <c r="JE36" s="26"/>
      <c r="JF36" s="26"/>
      <c r="JG36" s="26"/>
      <c r="JH36" s="26"/>
      <c r="JI36" s="26"/>
      <c r="JJ36" s="26"/>
      <c r="JK36" s="26"/>
      <c r="JL36" s="26"/>
      <c r="JM36" s="26"/>
      <c r="JN36" s="26"/>
      <c r="JO36" s="26"/>
      <c r="JP36" s="26"/>
      <c r="JQ36" s="26"/>
      <c r="JR36" s="26"/>
      <c r="JS36" s="26"/>
      <c r="JT36" s="26"/>
      <c r="JU36" s="26"/>
      <c r="JV36" s="26"/>
      <c r="JW36" s="26"/>
      <c r="JX36" s="26"/>
      <c r="JY36" s="26"/>
      <c r="JZ36" s="26"/>
      <c r="KA36" s="26"/>
      <c r="KB36" s="26"/>
      <c r="KC36" s="26"/>
      <c r="KD36" s="26"/>
      <c r="KE36" s="26"/>
      <c r="KF36" s="26"/>
      <c r="KG36" s="26"/>
      <c r="KH36" s="26"/>
      <c r="KI36" s="26"/>
      <c r="KJ36" s="26"/>
      <c r="KK36" s="26"/>
      <c r="KL36" s="26"/>
      <c r="KM36" s="26"/>
      <c r="KN36" s="26"/>
      <c r="KO36" s="26"/>
      <c r="KP36" s="26"/>
      <c r="KQ36" s="26"/>
      <c r="KR36" s="26"/>
      <c r="KS36" s="26"/>
      <c r="KT36" s="26"/>
      <c r="KU36" s="26"/>
      <c r="KV36" s="26"/>
      <c r="KW36" s="26"/>
      <c r="KX36" s="26"/>
      <c r="KY36" s="26"/>
      <c r="KZ36" s="26"/>
      <c r="LA36" s="26"/>
      <c r="LB36" s="26"/>
      <c r="LC36" s="26"/>
      <c r="LD36" s="26"/>
      <c r="LE36" s="26"/>
      <c r="LF36" s="26"/>
      <c r="LG36" s="26"/>
      <c r="LH36" s="26"/>
      <c r="LI36" s="26"/>
      <c r="LJ36" s="26"/>
      <c r="LK36" s="26"/>
      <c r="LL36" s="26"/>
      <c r="LM36" s="26"/>
      <c r="LN36" s="26"/>
      <c r="LO36" s="26"/>
      <c r="LP36" s="26"/>
      <c r="LQ36" s="26"/>
      <c r="LR36" s="26"/>
      <c r="LS36" s="26"/>
      <c r="LT36" s="26"/>
      <c r="LU36" s="26"/>
      <c r="LV36" s="26"/>
      <c r="LW36" s="26"/>
      <c r="LX36" s="26"/>
      <c r="LY36" s="26"/>
      <c r="LZ36" s="26"/>
      <c r="MA36" s="26"/>
      <c r="MB36" s="26"/>
      <c r="MC36" s="26"/>
      <c r="MD36" s="26"/>
      <c r="ME36" s="26"/>
      <c r="MF36" s="26"/>
      <c r="MG36" s="26"/>
      <c r="MH36" s="26"/>
      <c r="MI36" s="26"/>
      <c r="MJ36" s="26"/>
      <c r="MK36" s="26"/>
      <c r="ML36" s="26"/>
      <c r="MM36" s="26"/>
      <c r="MN36" s="26"/>
      <c r="MO36" s="26"/>
      <c r="MP36" s="26"/>
      <c r="MQ36" s="26"/>
      <c r="MR36" s="26"/>
      <c r="MS36" s="26"/>
      <c r="MT36" s="26"/>
      <c r="MU36" s="26"/>
      <c r="MV36" s="26"/>
      <c r="MW36" s="26"/>
      <c r="MX36" s="26"/>
      <c r="MY36" s="26"/>
      <c r="MZ36" s="26"/>
      <c r="NA36" s="26"/>
      <c r="NB36" s="26"/>
      <c r="NC36" s="26"/>
      <c r="ND36" s="26"/>
      <c r="NE36" s="26"/>
      <c r="NF36" s="26"/>
      <c r="NG36" s="26"/>
      <c r="NH36" s="26"/>
      <c r="NI36" s="26"/>
      <c r="NJ36" s="26"/>
      <c r="NK36" s="26"/>
      <c r="NL36" s="26"/>
      <c r="NM36" s="26"/>
      <c r="NN36" s="26"/>
      <c r="NO36" s="26"/>
      <c r="NP36" s="26"/>
      <c r="NQ36" s="26"/>
      <c r="NR36" s="26"/>
      <c r="NS36" s="26"/>
      <c r="NT36" s="26"/>
      <c r="NU36" s="26"/>
      <c r="NV36" s="26"/>
      <c r="NW36" s="26"/>
      <c r="NX36" s="26"/>
      <c r="NY36" s="26"/>
      <c r="NZ36" s="26"/>
      <c r="OA36" s="26"/>
      <c r="OB36" s="26"/>
      <c r="OC36" s="26"/>
      <c r="OD36" s="26"/>
      <c r="OE36" s="26"/>
      <c r="OF36" s="26"/>
      <c r="OG36" s="26"/>
      <c r="OH36" s="26"/>
      <c r="OI36" s="26"/>
      <c r="OJ36" s="26"/>
      <c r="OK36" s="26"/>
      <c r="OL36" s="26"/>
      <c r="OM36" s="26"/>
      <c r="ON36" s="26"/>
      <c r="OO36" s="26"/>
      <c r="OP36" s="26"/>
      <c r="OQ36" s="26"/>
      <c r="OR36" s="26"/>
      <c r="OS36" s="26"/>
      <c r="OT36" s="26"/>
      <c r="OU36" s="26"/>
      <c r="OV36" s="26"/>
      <c r="OW36" s="26"/>
      <c r="OX36" s="26"/>
      <c r="OY36" s="26"/>
      <c r="OZ36" s="26"/>
      <c r="PA36" s="26"/>
      <c r="PB36" s="26"/>
      <c r="PC36" s="26"/>
      <c r="PD36" s="26"/>
      <c r="PE36" s="26"/>
      <c r="PF36" s="26"/>
      <c r="PG36" s="26"/>
      <c r="PH36" s="26"/>
      <c r="PI36" s="26"/>
      <c r="PJ36" s="26"/>
      <c r="PK36" s="26"/>
      <c r="PL36" s="26"/>
      <c r="PM36" s="26"/>
      <c r="PN36" s="26"/>
      <c r="PO36" s="26"/>
      <c r="PP36" s="26"/>
      <c r="PQ36" s="26"/>
      <c r="PR36" s="26"/>
      <c r="PS36" s="26"/>
      <c r="PT36" s="26"/>
      <c r="PU36" s="26"/>
      <c r="PV36" s="26"/>
      <c r="PW36" s="26"/>
      <c r="PX36" s="26"/>
      <c r="PY36" s="26"/>
      <c r="PZ36" s="26"/>
      <c r="QA36" s="26"/>
      <c r="QB36" s="26"/>
      <c r="QC36" s="26"/>
      <c r="QD36" s="26"/>
      <c r="QE36" s="26"/>
      <c r="QF36" s="26"/>
      <c r="QG36" s="26"/>
      <c r="QH36" s="26"/>
      <c r="QI36" s="26"/>
      <c r="QJ36" s="26"/>
      <c r="QK36" s="26"/>
      <c r="QL36" s="26"/>
      <c r="QM36" s="26"/>
      <c r="QN36" s="26"/>
      <c r="QO36" s="26"/>
      <c r="QP36" s="26"/>
      <c r="QQ36" s="26"/>
      <c r="QR36" s="26"/>
      <c r="QS36" s="26"/>
      <c r="QT36" s="26"/>
      <c r="QU36" s="26"/>
      <c r="QV36" s="26"/>
      <c r="QW36" s="26"/>
      <c r="QX36" s="26"/>
      <c r="QY36" s="26"/>
      <c r="QZ36" s="26"/>
      <c r="RA36" s="26"/>
      <c r="RB36" s="26"/>
      <c r="RC36" s="26"/>
      <c r="RD36" s="26"/>
      <c r="RE36" s="26"/>
      <c r="RF36" s="26"/>
      <c r="RG36" s="26"/>
      <c r="RH36" s="26"/>
      <c r="RI36" s="26"/>
      <c r="RJ36" s="26"/>
      <c r="RK36" s="26"/>
      <c r="RL36" s="26"/>
      <c r="RM36" s="26"/>
      <c r="RN36" s="26"/>
      <c r="RO36" s="26"/>
      <c r="RP36" s="26"/>
      <c r="RQ36" s="26"/>
      <c r="RR36" s="26"/>
      <c r="RS36" s="26"/>
      <c r="RT36" s="26"/>
      <c r="RU36" s="26"/>
      <c r="RV36" s="26"/>
      <c r="RW36" s="26"/>
      <c r="RX36" s="26"/>
      <c r="RY36" s="26"/>
      <c r="RZ36" s="26"/>
      <c r="SA36" s="26"/>
      <c r="SB36" s="26"/>
      <c r="SC36" s="26"/>
      <c r="SD36" s="26"/>
      <c r="SE36" s="26"/>
      <c r="SF36" s="26"/>
      <c r="SG36" s="26"/>
      <c r="SH36" s="26"/>
      <c r="SI36" s="26"/>
      <c r="SJ36" s="26"/>
      <c r="SK36" s="26"/>
      <c r="SL36" s="26"/>
      <c r="SM36" s="26"/>
      <c r="SN36" s="26"/>
      <c r="SO36" s="26"/>
      <c r="SP36" s="26"/>
      <c r="SQ36" s="26"/>
      <c r="SR36" s="26"/>
      <c r="SS36" s="26"/>
      <c r="ST36" s="26"/>
      <c r="SU36" s="26"/>
      <c r="SV36" s="26"/>
      <c r="SW36" s="26"/>
      <c r="SX36" s="26"/>
      <c r="SY36" s="26"/>
      <c r="SZ36" s="26"/>
      <c r="TA36" s="26"/>
      <c r="TB36" s="26"/>
      <c r="TC36" s="26"/>
      <c r="TD36" s="26"/>
      <c r="TE36" s="26"/>
      <c r="TF36" s="26"/>
      <c r="TG36" s="26"/>
      <c r="TH36" s="26"/>
      <c r="TI36" s="26"/>
      <c r="TJ36" s="26"/>
      <c r="TK36" s="26"/>
      <c r="TL36" s="26"/>
      <c r="TM36" s="26"/>
      <c r="TN36" s="26"/>
      <c r="TO36" s="26"/>
      <c r="TP36" s="26"/>
      <c r="TQ36" s="26"/>
      <c r="TR36" s="26"/>
      <c r="TS36" s="26"/>
      <c r="TT36" s="26"/>
      <c r="TU36" s="26"/>
      <c r="TV36" s="26"/>
      <c r="TW36" s="26"/>
      <c r="TX36" s="26"/>
      <c r="TY36" s="26"/>
      <c r="TZ36" s="26"/>
      <c r="UA36" s="26"/>
      <c r="UB36" s="26"/>
      <c r="UC36" s="26"/>
      <c r="UD36" s="26"/>
      <c r="UE36" s="26"/>
      <c r="UF36" s="26"/>
      <c r="UG36" s="26"/>
      <c r="UH36" s="26"/>
      <c r="UI36" s="26"/>
      <c r="UJ36" s="26"/>
      <c r="UK36" s="26"/>
      <c r="UL36" s="26"/>
      <c r="UM36" s="26"/>
      <c r="UN36" s="26"/>
      <c r="UO36" s="26"/>
      <c r="UP36" s="26"/>
      <c r="UQ36" s="26"/>
      <c r="UR36" s="26"/>
      <c r="US36" s="26"/>
      <c r="UT36" s="26"/>
      <c r="UU36" s="26"/>
      <c r="UV36" s="26"/>
      <c r="UW36" s="26"/>
      <c r="UX36" s="26"/>
      <c r="UY36" s="26"/>
      <c r="UZ36" s="26"/>
      <c r="VA36" s="26"/>
      <c r="VB36" s="26"/>
      <c r="VC36" s="26"/>
      <c r="VD36" s="26"/>
      <c r="VE36" s="26"/>
      <c r="VF36" s="26"/>
      <c r="VG36" s="26"/>
      <c r="VH36" s="26"/>
      <c r="VI36" s="26"/>
      <c r="VJ36" s="26"/>
      <c r="VK36" s="26"/>
      <c r="VL36" s="26"/>
      <c r="VM36" s="26"/>
      <c r="VN36" s="26"/>
      <c r="VO36" s="26"/>
      <c r="VP36" s="26"/>
      <c r="VQ36" s="26"/>
      <c r="VR36" s="26"/>
      <c r="VS36" s="26"/>
      <c r="VT36" s="26"/>
      <c r="VU36" s="26"/>
      <c r="VV36" s="26"/>
      <c r="VW36" s="26"/>
      <c r="VX36" s="26"/>
      <c r="VY36" s="26"/>
      <c r="VZ36" s="26"/>
      <c r="WA36" s="26"/>
      <c r="WB36" s="26"/>
      <c r="WC36" s="26"/>
      <c r="WD36" s="26"/>
      <c r="WE36" s="26"/>
      <c r="WF36" s="26"/>
      <c r="WG36" s="26"/>
      <c r="WH36" s="26"/>
      <c r="WI36" s="26"/>
      <c r="WJ36" s="26"/>
      <c r="WK36" s="26"/>
      <c r="WL36" s="26"/>
      <c r="WM36" s="26"/>
      <c r="WN36" s="26"/>
      <c r="WO36" s="26"/>
      <c r="WP36" s="26"/>
      <c r="WQ36" s="26"/>
      <c r="WR36" s="26"/>
      <c r="WS36" s="26"/>
      <c r="WT36" s="26"/>
      <c r="WU36" s="26"/>
      <c r="WV36" s="26"/>
      <c r="WW36" s="26"/>
      <c r="WX36" s="26"/>
      <c r="WY36" s="26"/>
      <c r="WZ36" s="26"/>
      <c r="XA36" s="26"/>
      <c r="XB36" s="26"/>
      <c r="XC36" s="26"/>
      <c r="XD36" s="26"/>
      <c r="XE36" s="26"/>
      <c r="XF36" s="26"/>
      <c r="XG36" s="26"/>
      <c r="XH36" s="26"/>
      <c r="XI36" s="26"/>
      <c r="XJ36" s="26"/>
      <c r="XK36" s="26"/>
      <c r="XL36" s="26"/>
      <c r="XM36" s="26"/>
      <c r="XN36" s="26"/>
      <c r="XO36" s="26"/>
      <c r="XP36" s="26"/>
      <c r="XQ36" s="26"/>
      <c r="XR36" s="26"/>
      <c r="XS36" s="26"/>
      <c r="XT36" s="26"/>
      <c r="XU36" s="26"/>
      <c r="XV36" s="26"/>
      <c r="XW36" s="26"/>
      <c r="XX36" s="26"/>
      <c r="XY36" s="26"/>
      <c r="XZ36" s="26"/>
      <c r="YA36" s="26"/>
      <c r="YB36" s="26"/>
      <c r="YC36" s="26"/>
      <c r="YD36" s="26"/>
      <c r="YE36" s="26"/>
      <c r="YF36" s="26"/>
      <c r="YG36" s="26"/>
      <c r="YH36" s="26"/>
      <c r="YI36" s="26"/>
      <c r="YJ36" s="26"/>
      <c r="YK36" s="26"/>
      <c r="YL36" s="26"/>
      <c r="YM36" s="26"/>
      <c r="YN36" s="26"/>
      <c r="YO36" s="26"/>
      <c r="YP36" s="26"/>
      <c r="YQ36" s="26"/>
      <c r="YR36" s="26"/>
      <c r="YS36" s="26"/>
      <c r="YT36" s="26"/>
      <c r="YU36" s="26"/>
      <c r="YV36" s="26"/>
      <c r="YW36" s="26"/>
      <c r="YX36" s="26"/>
      <c r="YY36" s="26"/>
      <c r="YZ36" s="26"/>
      <c r="ZA36" s="26"/>
      <c r="ZB36" s="26"/>
      <c r="ZC36" s="26"/>
      <c r="ZD36" s="26"/>
      <c r="ZE36" s="26"/>
      <c r="ZF36" s="26"/>
      <c r="ZG36" s="26"/>
      <c r="ZH36" s="26"/>
      <c r="ZI36" s="26"/>
      <c r="ZJ36" s="26"/>
      <c r="ZK36" s="26"/>
      <c r="ZL36" s="26"/>
      <c r="ZM36" s="26"/>
      <c r="ZN36" s="26"/>
      <c r="ZO36" s="26"/>
      <c r="ZP36" s="26"/>
      <c r="ZQ36" s="26"/>
      <c r="ZR36" s="26"/>
      <c r="ZS36" s="26"/>
      <c r="ZT36" s="26"/>
      <c r="ZU36" s="26"/>
      <c r="ZV36" s="26"/>
      <c r="ZW36" s="26"/>
      <c r="ZX36" s="26"/>
      <c r="ZY36" s="26"/>
      <c r="ZZ36" s="26"/>
      <c r="AAA36" s="26"/>
      <c r="AAB36" s="26"/>
      <c r="AAC36" s="26"/>
      <c r="AAD36" s="26"/>
      <c r="AAE36" s="26"/>
      <c r="AAF36" s="26"/>
      <c r="AAG36" s="26"/>
      <c r="AAH36" s="26"/>
      <c r="AAI36" s="26"/>
      <c r="AAJ36" s="26"/>
      <c r="AAK36" s="26"/>
      <c r="AAL36" s="26"/>
      <c r="AAM36" s="26"/>
      <c r="AAN36" s="26"/>
      <c r="AAO36" s="26"/>
      <c r="AAP36" s="26"/>
      <c r="AAQ36" s="26"/>
      <c r="AAR36" s="26"/>
      <c r="AAS36" s="26"/>
      <c r="AAT36" s="26"/>
      <c r="AAU36" s="26"/>
      <c r="AAV36" s="26"/>
      <c r="AAW36" s="26"/>
      <c r="AAX36" s="26"/>
      <c r="AAY36" s="26"/>
      <c r="AAZ36" s="26"/>
      <c r="ABA36" s="26"/>
      <c r="ABB36" s="26"/>
      <c r="ABC36" s="26"/>
      <c r="ABD36" s="26"/>
      <c r="ABE36" s="26"/>
      <c r="ABF36" s="26"/>
      <c r="ABG36" s="26"/>
      <c r="ABH36" s="26"/>
      <c r="ABI36" s="26"/>
      <c r="ABJ36" s="26"/>
      <c r="ABK36" s="26"/>
      <c r="ABL36" s="26"/>
      <c r="ABM36" s="26"/>
      <c r="ABN36" s="26"/>
      <c r="ABO36" s="26"/>
      <c r="ABP36" s="26"/>
      <c r="ABQ36" s="26"/>
      <c r="ABR36" s="26"/>
      <c r="ABS36" s="26"/>
      <c r="ABT36" s="26"/>
      <c r="ABU36" s="26"/>
      <c r="ABV36" s="26"/>
      <c r="ABW36" s="26"/>
      <c r="ABX36" s="26"/>
      <c r="ABY36" s="26"/>
      <c r="ABZ36" s="26"/>
      <c r="ACA36" s="26"/>
      <c r="ACB36" s="26"/>
      <c r="ACC36" s="26"/>
      <c r="ACD36" s="26"/>
      <c r="ACE36" s="26"/>
      <c r="ACF36" s="26"/>
      <c r="ACG36" s="26"/>
      <c r="ACH36" s="26"/>
      <c r="ACI36" s="26"/>
      <c r="ACJ36" s="26"/>
      <c r="ACK36" s="26"/>
      <c r="ACL36" s="26"/>
      <c r="ACM36" s="26"/>
      <c r="ACN36" s="26"/>
      <c r="ACO36" s="26"/>
      <c r="ACP36" s="26"/>
      <c r="ACQ36" s="26"/>
      <c r="ACR36" s="26"/>
      <c r="ACS36" s="26"/>
      <c r="ACT36" s="26"/>
      <c r="ACU36" s="26"/>
      <c r="ACV36" s="26"/>
      <c r="ACW36" s="26"/>
      <c r="ACX36" s="26"/>
      <c r="ACY36" s="26"/>
      <c r="ACZ36" s="26"/>
      <c r="ADA36" s="26"/>
      <c r="ADB36" s="26"/>
      <c r="ADC36" s="26"/>
      <c r="ADD36" s="26"/>
      <c r="ADE36" s="26"/>
      <c r="ADF36" s="26"/>
      <c r="ADG36" s="26"/>
      <c r="ADH36" s="26"/>
      <c r="ADI36" s="26"/>
      <c r="ADJ36" s="26"/>
      <c r="ADK36" s="26"/>
      <c r="ADL36" s="26"/>
      <c r="ADM36" s="26"/>
      <c r="ADN36" s="26"/>
      <c r="ADO36" s="26"/>
      <c r="ADP36" s="26"/>
      <c r="ADQ36" s="26"/>
      <c r="ADR36" s="26"/>
      <c r="ADS36" s="26"/>
      <c r="ADT36" s="26"/>
      <c r="ADU36" s="26"/>
      <c r="ADV36" s="26"/>
      <c r="ADW36" s="26"/>
      <c r="ADX36" s="26"/>
      <c r="ADY36" s="26"/>
      <c r="ADZ36" s="26"/>
      <c r="AEA36" s="26"/>
      <c r="AEB36" s="26"/>
      <c r="AEC36" s="26"/>
      <c r="AED36" s="26"/>
      <c r="AEE36" s="26"/>
      <c r="AEF36" s="26"/>
      <c r="AEG36" s="26"/>
      <c r="AEH36" s="26"/>
      <c r="AEI36" s="26"/>
      <c r="AEJ36" s="26"/>
      <c r="AEK36" s="26"/>
      <c r="AEL36" s="26"/>
      <c r="AEM36" s="26"/>
      <c r="AEN36" s="26"/>
      <c r="AEO36" s="26"/>
      <c r="AEP36" s="26"/>
      <c r="AEQ36" s="26"/>
      <c r="AER36" s="26"/>
      <c r="AES36" s="26"/>
      <c r="AET36" s="26"/>
      <c r="AEU36" s="26"/>
      <c r="AEV36" s="26"/>
      <c r="AEW36" s="26"/>
      <c r="AEX36" s="26"/>
      <c r="AEY36" s="26"/>
      <c r="AEZ36" s="26"/>
      <c r="AFA36" s="26"/>
      <c r="AFB36" s="26"/>
      <c r="AFC36" s="26"/>
      <c r="AFD36" s="26"/>
      <c r="AFE36" s="26"/>
      <c r="AFF36" s="26"/>
      <c r="AFG36" s="26"/>
      <c r="AFH36" s="26"/>
      <c r="AFI36" s="26"/>
      <c r="AFJ36" s="26"/>
      <c r="AFK36" s="26"/>
      <c r="AFL36" s="26"/>
      <c r="AFM36" s="26"/>
      <c r="AFN36" s="26"/>
      <c r="AFO36" s="26"/>
      <c r="AFP36" s="26"/>
      <c r="AFQ36" s="26"/>
      <c r="AFR36" s="26"/>
      <c r="AFS36" s="26"/>
      <c r="AFT36" s="26"/>
      <c r="AFU36" s="26"/>
      <c r="AFV36" s="26"/>
      <c r="AFW36" s="26"/>
      <c r="AFX36" s="26"/>
      <c r="AFY36" s="26"/>
      <c r="AFZ36" s="26"/>
      <c r="AGA36" s="26"/>
      <c r="AGB36" s="26"/>
      <c r="AGC36" s="26"/>
      <c r="AGD36" s="26"/>
      <c r="AGE36" s="26"/>
      <c r="AGF36" s="26"/>
      <c r="AGG36" s="26"/>
      <c r="AGH36" s="26"/>
      <c r="AGI36" s="26"/>
      <c r="AGJ36" s="26"/>
      <c r="AGK36" s="26"/>
      <c r="AGL36" s="26"/>
      <c r="AGM36" s="26"/>
      <c r="AGN36" s="26"/>
      <c r="AGO36" s="26"/>
      <c r="AGP36" s="26"/>
      <c r="AGQ36" s="26"/>
      <c r="AGR36" s="26"/>
      <c r="AGS36" s="26"/>
      <c r="AGT36" s="26"/>
      <c r="AGU36" s="26"/>
      <c r="AGV36" s="26"/>
      <c r="AGW36" s="26"/>
      <c r="AGX36" s="26"/>
      <c r="AGY36" s="26"/>
      <c r="AGZ36" s="26"/>
      <c r="AHA36" s="26"/>
      <c r="AHB36" s="26"/>
      <c r="AHC36" s="26"/>
      <c r="AHD36" s="26"/>
      <c r="AHE36" s="26"/>
      <c r="AHF36" s="26"/>
      <c r="AHG36" s="26"/>
      <c r="AHH36" s="26"/>
      <c r="AHI36" s="26"/>
      <c r="AHJ36" s="26"/>
      <c r="AHK36" s="26"/>
      <c r="AHL36" s="26"/>
      <c r="AHM36" s="26"/>
      <c r="AHN36" s="26"/>
      <c r="AHO36" s="26"/>
      <c r="AHP36" s="26"/>
      <c r="AHQ36" s="26"/>
      <c r="AHR36" s="26"/>
      <c r="AHS36" s="26"/>
      <c r="AHT36" s="26"/>
      <c r="AHU36" s="26"/>
      <c r="AHV36" s="26"/>
      <c r="AHW36" s="26"/>
      <c r="AHX36" s="26"/>
      <c r="AHY36" s="26"/>
      <c r="AHZ36" s="26"/>
      <c r="AIA36" s="26"/>
      <c r="AIB36" s="26"/>
      <c r="AIC36" s="26"/>
      <c r="AID36" s="26"/>
      <c r="AIE36" s="26"/>
      <c r="AIF36" s="26"/>
      <c r="AIG36" s="26"/>
      <c r="AIH36" s="26"/>
      <c r="AII36" s="26"/>
      <c r="AIJ36" s="26"/>
      <c r="AIK36" s="26"/>
      <c r="AIL36" s="26"/>
      <c r="AIM36" s="26"/>
      <c r="AIN36" s="26"/>
      <c r="AIO36" s="26"/>
      <c r="AIP36" s="26"/>
      <c r="AIQ36" s="26"/>
      <c r="AIR36" s="26"/>
      <c r="AIS36" s="26"/>
      <c r="AIT36" s="26"/>
      <c r="AIU36" s="26"/>
      <c r="AIV36" s="26"/>
      <c r="AIW36" s="26"/>
      <c r="AIX36" s="26"/>
      <c r="AIY36" s="26"/>
      <c r="AIZ36" s="26"/>
      <c r="AJA36" s="26"/>
      <c r="AJB36" s="26"/>
      <c r="AJC36" s="26"/>
      <c r="AJD36" s="26"/>
      <c r="AJE36" s="26"/>
      <c r="AJF36" s="26"/>
      <c r="AJG36" s="26"/>
      <c r="AJH36" s="26"/>
      <c r="AJI36" s="26"/>
      <c r="AJJ36" s="26"/>
      <c r="AJK36" s="26"/>
      <c r="AJL36" s="26"/>
      <c r="AJM36" s="26"/>
      <c r="AJN36" s="26"/>
      <c r="AJO36" s="26"/>
      <c r="AJP36" s="26"/>
      <c r="AJQ36" s="26"/>
      <c r="AJR36" s="26"/>
      <c r="AJS36" s="26"/>
      <c r="AJT36" s="26"/>
      <c r="AJU36" s="26"/>
      <c r="AJV36" s="26"/>
      <c r="AJW36" s="26"/>
      <c r="AJX36" s="26"/>
      <c r="AJY36" s="26"/>
      <c r="AJZ36" s="26"/>
      <c r="AKA36" s="26"/>
      <c r="AKB36" s="26"/>
      <c r="AKC36" s="26"/>
      <c r="AKD36" s="26"/>
      <c r="AKE36" s="26"/>
      <c r="AKF36" s="26"/>
      <c r="AKG36" s="26"/>
      <c r="AKH36" s="26"/>
      <c r="AKI36" s="26"/>
      <c r="AKJ36" s="26"/>
      <c r="AKK36" s="26"/>
      <c r="AKL36" s="26"/>
      <c r="AKM36" s="26"/>
      <c r="AKN36" s="26"/>
      <c r="AKO36" s="26"/>
      <c r="AKP36" s="26"/>
      <c r="AKQ36" s="26"/>
      <c r="AKR36" s="26"/>
      <c r="AKS36" s="26"/>
      <c r="AKT36" s="26"/>
      <c r="AKU36" s="26"/>
      <c r="AKV36" s="26"/>
      <c r="AKW36" s="26"/>
      <c r="AKX36" s="26"/>
      <c r="AKY36" s="26"/>
      <c r="AKZ36" s="26"/>
      <c r="ALA36" s="26"/>
      <c r="ALB36" s="26"/>
      <c r="ALC36" s="26"/>
      <c r="ALD36" s="26"/>
      <c r="ALE36" s="26"/>
      <c r="ALF36" s="26"/>
      <c r="ALG36" s="26"/>
      <c r="ALH36" s="26"/>
      <c r="ALI36" s="26"/>
      <c r="ALJ36" s="26"/>
      <c r="ALK36" s="26"/>
      <c r="ALL36" s="26"/>
      <c r="ALM36" s="26"/>
      <c r="ALN36" s="26"/>
      <c r="ALO36" s="26"/>
      <c r="ALP36" s="26"/>
      <c r="ALQ36" s="26"/>
      <c r="ALR36" s="26"/>
      <c r="ALS36" s="26"/>
      <c r="ALT36" s="26"/>
      <c r="ALU36" s="26"/>
      <c r="ALV36" s="26"/>
      <c r="ALW36" s="26"/>
      <c r="ALX36" s="26"/>
      <c r="ALY36" s="26"/>
      <c r="ALZ36" s="26"/>
      <c r="AMA36" s="26"/>
      <c r="AMB36" s="26"/>
      <c r="AMC36" s="26"/>
      <c r="AMD36" s="26"/>
      <c r="AME36" s="26"/>
      <c r="AMF36" s="26"/>
      <c r="AMG36" s="26"/>
      <c r="AMH36" s="26"/>
      <c r="AMI36" s="26"/>
      <c r="AMJ36" s="26"/>
      <c r="AMK36" s="26"/>
      <c r="AML36" s="26"/>
      <c r="AMM36" s="26"/>
      <c r="AMN36" s="26"/>
      <c r="AMO36" s="26"/>
      <c r="AMP36" s="26"/>
      <c r="AMQ36" s="26"/>
      <c r="AMR36" s="26"/>
      <c r="AMS36" s="26"/>
      <c r="AMT36" s="26"/>
      <c r="AMU36" s="26"/>
      <c r="AMV36" s="26"/>
      <c r="AMW36" s="26"/>
      <c r="AMX36" s="26"/>
      <c r="AMY36" s="26"/>
      <c r="AMZ36" s="26"/>
      <c r="ANA36" s="26"/>
      <c r="ANB36" s="26"/>
      <c r="ANC36" s="26"/>
      <c r="AND36" s="26"/>
      <c r="ANE36" s="26"/>
      <c r="ANF36" s="26"/>
      <c r="ANG36" s="26"/>
      <c r="ANH36" s="26"/>
      <c r="ANI36" s="26"/>
      <c r="ANJ36" s="26"/>
      <c r="ANK36" s="26"/>
      <c r="ANL36" s="26"/>
      <c r="ANM36" s="26"/>
      <c r="ANN36" s="26"/>
      <c r="ANO36" s="26"/>
      <c r="ANP36" s="26"/>
      <c r="ANQ36" s="26"/>
      <c r="ANR36" s="26"/>
      <c r="ANS36" s="26"/>
      <c r="ANT36" s="26"/>
      <c r="ANU36" s="26"/>
      <c r="ANV36" s="26"/>
      <c r="ANW36" s="26"/>
      <c r="ANX36" s="26"/>
      <c r="ANY36" s="26"/>
      <c r="ANZ36" s="26"/>
      <c r="AOA36" s="26"/>
      <c r="AOB36" s="26"/>
      <c r="AOC36" s="26"/>
      <c r="AOD36" s="26"/>
      <c r="AOE36" s="26"/>
      <c r="AOF36" s="26"/>
      <c r="AOG36" s="26"/>
      <c r="AOH36" s="26"/>
      <c r="AOI36" s="26"/>
      <c r="AOJ36" s="26"/>
      <c r="AOK36" s="26"/>
      <c r="AOL36" s="26"/>
      <c r="AOM36" s="26"/>
      <c r="AON36" s="26"/>
      <c r="AOO36" s="26"/>
      <c r="AOP36" s="26"/>
      <c r="AOQ36" s="26"/>
      <c r="AOR36" s="26"/>
      <c r="AOS36" s="26"/>
      <c r="AOT36" s="26"/>
      <c r="AOU36" s="26"/>
      <c r="AOV36" s="26"/>
      <c r="AOW36" s="26"/>
      <c r="AOX36" s="26"/>
      <c r="AOY36" s="26"/>
      <c r="AOZ36" s="26"/>
      <c r="APA36" s="26"/>
      <c r="APB36" s="26"/>
      <c r="APC36" s="26"/>
      <c r="APD36" s="26"/>
      <c r="APE36" s="26"/>
      <c r="APF36" s="26"/>
      <c r="APG36" s="26"/>
      <c r="APH36" s="26"/>
      <c r="API36" s="26"/>
      <c r="APJ36" s="26"/>
      <c r="APK36" s="26"/>
      <c r="APL36" s="26"/>
      <c r="APM36" s="26"/>
      <c r="APN36" s="26"/>
      <c r="APO36" s="26"/>
      <c r="APP36" s="26"/>
      <c r="APQ36" s="26"/>
      <c r="APR36" s="26"/>
      <c r="APS36" s="26"/>
      <c r="APT36" s="26"/>
      <c r="APU36" s="26"/>
      <c r="APV36" s="26"/>
      <c r="APW36" s="26"/>
      <c r="APX36" s="26"/>
      <c r="APY36" s="26"/>
      <c r="APZ36" s="26"/>
      <c r="AQA36" s="26"/>
      <c r="AQB36" s="26"/>
      <c r="AQC36" s="26"/>
      <c r="AQD36" s="26"/>
      <c r="AQE36" s="26"/>
      <c r="AQF36" s="26"/>
      <c r="AQG36" s="26"/>
      <c r="AQH36" s="26"/>
      <c r="AQI36" s="26"/>
      <c r="AQJ36" s="26"/>
      <c r="AQK36" s="26"/>
      <c r="AQL36" s="26"/>
      <c r="AQM36" s="26"/>
      <c r="AQN36" s="26"/>
      <c r="AQO36" s="26"/>
      <c r="AQP36" s="26"/>
      <c r="AQQ36" s="26"/>
      <c r="AQR36" s="26"/>
      <c r="AQS36" s="26"/>
      <c r="AQT36" s="26"/>
      <c r="AQU36" s="26"/>
      <c r="AQV36" s="26"/>
      <c r="AQW36" s="26"/>
      <c r="AQX36" s="26"/>
      <c r="AQY36" s="26"/>
      <c r="AQZ36" s="26"/>
      <c r="ARA36" s="26"/>
      <c r="ARB36" s="26"/>
      <c r="ARC36" s="26"/>
      <c r="ARD36" s="26"/>
      <c r="ARE36" s="26"/>
      <c r="ARF36" s="26"/>
      <c r="ARG36" s="26"/>
      <c r="ARH36" s="26"/>
      <c r="ARI36" s="26"/>
      <c r="ARJ36" s="26"/>
      <c r="ARK36" s="26"/>
      <c r="ARL36" s="26"/>
      <c r="ARM36" s="26"/>
      <c r="ARN36" s="26"/>
      <c r="ARO36" s="26"/>
      <c r="ARP36" s="26"/>
      <c r="ARQ36" s="26"/>
      <c r="ARR36" s="26"/>
      <c r="ARS36" s="26"/>
      <c r="ART36" s="26"/>
      <c r="ARU36" s="26"/>
      <c r="ARV36" s="26"/>
      <c r="ARW36" s="26"/>
      <c r="ARX36" s="26"/>
      <c r="ARY36" s="26"/>
      <c r="ARZ36" s="26"/>
      <c r="ASA36" s="26"/>
      <c r="ASB36" s="26"/>
      <c r="ASC36" s="26"/>
      <c r="ASD36" s="26"/>
      <c r="ASE36" s="26"/>
      <c r="ASF36" s="26"/>
      <c r="ASG36" s="26"/>
      <c r="ASH36" s="26"/>
      <c r="ASI36" s="26"/>
      <c r="ASJ36" s="26"/>
      <c r="ASK36" s="26"/>
      <c r="ASL36" s="26"/>
      <c r="ASM36" s="26"/>
      <c r="ASN36" s="26"/>
      <c r="ASO36" s="26"/>
      <c r="ASP36" s="26"/>
      <c r="ASQ36" s="26"/>
      <c r="ASR36" s="26"/>
      <c r="ASS36" s="26"/>
      <c r="AST36" s="26"/>
      <c r="ASU36" s="26"/>
      <c r="ASV36" s="26"/>
      <c r="ASW36" s="26"/>
      <c r="ASX36" s="26"/>
      <c r="ASY36" s="26"/>
      <c r="ASZ36" s="26"/>
      <c r="ATA36" s="26"/>
      <c r="ATB36" s="26"/>
      <c r="ATC36" s="26"/>
      <c r="ATD36" s="26"/>
      <c r="ATE36" s="26"/>
      <c r="ATF36" s="26"/>
      <c r="ATG36" s="26"/>
      <c r="ATH36" s="26"/>
      <c r="ATI36" s="26"/>
      <c r="ATJ36" s="26"/>
      <c r="ATK36" s="26"/>
      <c r="ATL36" s="26"/>
      <c r="ATM36" s="26"/>
      <c r="ATN36" s="26"/>
      <c r="ATO36" s="26"/>
      <c r="ATP36" s="26"/>
      <c r="ATQ36" s="26"/>
      <c r="ATR36" s="26"/>
      <c r="ATS36" s="26"/>
      <c r="ATT36" s="26"/>
      <c r="ATU36" s="26"/>
      <c r="ATV36" s="26"/>
      <c r="ATW36" s="26"/>
      <c r="ATX36" s="26"/>
      <c r="ATY36" s="26"/>
      <c r="ATZ36" s="26"/>
      <c r="AUA36" s="26"/>
      <c r="AUB36" s="26"/>
      <c r="AUC36" s="26"/>
      <c r="AUD36" s="26"/>
      <c r="AUE36" s="26"/>
      <c r="AUF36" s="26"/>
      <c r="AUG36" s="26"/>
      <c r="AUH36" s="26"/>
      <c r="AUI36" s="26"/>
      <c r="AUJ36" s="26"/>
      <c r="AUK36" s="26"/>
      <c r="AUL36" s="26"/>
      <c r="AUM36" s="26"/>
      <c r="AUN36" s="26"/>
      <c r="AUO36" s="26"/>
      <c r="AUP36" s="26"/>
      <c r="AUQ36" s="26"/>
      <c r="AUR36" s="26"/>
      <c r="AUS36" s="26"/>
      <c r="AUT36" s="26"/>
      <c r="AUU36" s="26"/>
      <c r="AUV36" s="26"/>
      <c r="AUW36" s="26"/>
      <c r="AUX36" s="26"/>
      <c r="AUY36" s="26"/>
      <c r="AUZ36" s="26"/>
      <c r="AVA36" s="26"/>
      <c r="AVB36" s="26"/>
      <c r="AVC36" s="26"/>
      <c r="AVD36" s="26"/>
      <c r="AVE36" s="26"/>
      <c r="AVF36" s="26"/>
      <c r="AVG36" s="26"/>
      <c r="AVH36" s="26"/>
      <c r="AVI36" s="26"/>
      <c r="AVJ36" s="26"/>
      <c r="AVK36" s="26"/>
      <c r="AVL36" s="26"/>
      <c r="AVM36" s="26"/>
      <c r="AVN36" s="26"/>
      <c r="AVO36" s="26"/>
      <c r="AVP36" s="26"/>
      <c r="AVQ36" s="26"/>
      <c r="AVR36" s="26"/>
      <c r="AVS36" s="26"/>
      <c r="AVT36" s="26"/>
      <c r="AVU36" s="26"/>
      <c r="AVV36" s="26"/>
      <c r="AVW36" s="26"/>
      <c r="AVX36" s="26"/>
      <c r="AVY36" s="26"/>
      <c r="AVZ36" s="26"/>
      <c r="AWA36" s="26"/>
      <c r="AWB36" s="26"/>
      <c r="AWC36" s="26"/>
      <c r="AWD36" s="26"/>
      <c r="AWE36" s="26"/>
      <c r="AWF36" s="26"/>
      <c r="AWG36" s="26"/>
      <c r="AWH36" s="26"/>
      <c r="AWI36" s="26"/>
      <c r="AWJ36" s="26"/>
      <c r="AWK36" s="26"/>
      <c r="AWL36" s="26"/>
      <c r="AWM36" s="26"/>
      <c r="AWN36" s="26"/>
      <c r="AWO36" s="26"/>
      <c r="AWP36" s="26"/>
      <c r="AWQ36" s="26"/>
      <c r="AWR36" s="26"/>
      <c r="AWS36" s="26"/>
      <c r="AWT36" s="26"/>
      <c r="AWU36" s="26"/>
      <c r="AWV36" s="26"/>
      <c r="AWW36" s="26"/>
      <c r="AWX36" s="26"/>
      <c r="AWY36" s="26"/>
      <c r="AWZ36" s="26"/>
      <c r="AXA36" s="26"/>
      <c r="AXB36" s="26"/>
      <c r="AXC36" s="26"/>
      <c r="AXD36" s="26"/>
      <c r="AXE36" s="26"/>
      <c r="AXF36" s="26"/>
      <c r="AXG36" s="26"/>
      <c r="AXH36" s="26"/>
      <c r="AXI36" s="26"/>
      <c r="AXJ36" s="26"/>
      <c r="AXK36" s="26"/>
      <c r="AXL36" s="26"/>
      <c r="AXM36" s="26"/>
      <c r="AXN36" s="26"/>
      <c r="AXO36" s="26"/>
      <c r="AXP36" s="26"/>
      <c r="AXQ36" s="26"/>
      <c r="AXR36" s="26"/>
      <c r="AXS36" s="26"/>
      <c r="AXT36" s="26"/>
      <c r="AXU36" s="26"/>
      <c r="AXV36" s="26"/>
      <c r="AXW36" s="26"/>
      <c r="AXX36" s="26"/>
      <c r="AXY36" s="26"/>
      <c r="AXZ36" s="26"/>
      <c r="AYA36" s="26"/>
      <c r="AYB36" s="26"/>
      <c r="AYC36" s="26"/>
      <c r="AYD36" s="26"/>
      <c r="AYE36" s="26"/>
      <c r="AYF36" s="26"/>
      <c r="AYG36" s="26"/>
      <c r="AYH36" s="26"/>
      <c r="AYI36" s="26"/>
      <c r="AYJ36" s="26"/>
      <c r="AYK36" s="26"/>
      <c r="AYL36" s="26"/>
      <c r="AYM36" s="26"/>
      <c r="AYN36" s="26"/>
      <c r="AYO36" s="26"/>
      <c r="AYP36" s="26"/>
      <c r="AYQ36" s="26"/>
      <c r="AYR36" s="26"/>
      <c r="AYS36" s="26"/>
      <c r="AYT36" s="26"/>
      <c r="AYU36" s="26"/>
      <c r="AYV36" s="26"/>
      <c r="AYW36" s="26"/>
      <c r="AYX36" s="26"/>
      <c r="AYY36" s="26"/>
      <c r="AYZ36" s="26"/>
      <c r="AZA36" s="26"/>
      <c r="AZB36" s="26"/>
      <c r="AZC36" s="26"/>
      <c r="AZD36" s="26"/>
      <c r="AZE36" s="26"/>
      <c r="AZF36" s="26"/>
      <c r="AZG36" s="26"/>
      <c r="AZH36" s="26"/>
      <c r="AZI36" s="26"/>
      <c r="AZJ36" s="26"/>
      <c r="AZK36" s="26"/>
      <c r="AZL36" s="26"/>
      <c r="AZM36" s="26"/>
      <c r="AZN36" s="26"/>
      <c r="AZO36" s="26"/>
      <c r="AZP36" s="26"/>
      <c r="AZQ36" s="26"/>
      <c r="AZR36" s="26"/>
      <c r="AZS36" s="26"/>
      <c r="AZT36" s="26"/>
      <c r="AZU36" s="26"/>
      <c r="AZV36" s="26"/>
      <c r="AZW36" s="26"/>
      <c r="AZX36" s="26"/>
      <c r="AZY36" s="26"/>
      <c r="AZZ36" s="26"/>
      <c r="BAA36" s="26"/>
      <c r="BAB36" s="26"/>
      <c r="BAC36" s="26"/>
      <c r="BAD36" s="26"/>
      <c r="BAE36" s="26"/>
      <c r="BAF36" s="26"/>
      <c r="BAG36" s="26"/>
      <c r="BAH36" s="26"/>
      <c r="BAI36" s="26"/>
      <c r="BAJ36" s="26"/>
      <c r="BAK36" s="26"/>
      <c r="BAL36" s="26"/>
      <c r="BAM36" s="26"/>
      <c r="BAN36" s="26"/>
      <c r="BAO36" s="26"/>
      <c r="BAP36" s="26"/>
      <c r="BAQ36" s="26"/>
      <c r="BAR36" s="26"/>
      <c r="BAS36" s="26"/>
      <c r="BAT36" s="26"/>
      <c r="BAU36" s="26"/>
      <c r="BAV36" s="26"/>
      <c r="BAW36" s="26"/>
      <c r="BAX36" s="26"/>
      <c r="BAY36" s="26"/>
      <c r="BAZ36" s="26"/>
      <c r="BBA36" s="26"/>
      <c r="BBB36" s="26"/>
      <c r="BBC36" s="26"/>
      <c r="BBD36" s="26"/>
      <c r="BBE36" s="26"/>
      <c r="BBF36" s="26"/>
      <c r="BBG36" s="26"/>
      <c r="BBH36" s="26"/>
      <c r="BBI36" s="26"/>
      <c r="BBJ36" s="26"/>
      <c r="BBK36" s="26"/>
      <c r="BBL36" s="26"/>
      <c r="BBM36" s="26"/>
      <c r="BBN36" s="26"/>
      <c r="BBO36" s="26"/>
      <c r="BBP36" s="26"/>
      <c r="BBQ36" s="26"/>
      <c r="BBR36" s="26"/>
      <c r="BBS36" s="26"/>
      <c r="BBT36" s="26"/>
      <c r="BBU36" s="26"/>
      <c r="BBV36" s="26"/>
      <c r="BBW36" s="26"/>
      <c r="BBX36" s="26"/>
      <c r="BBY36" s="26"/>
      <c r="BBZ36" s="26"/>
      <c r="BCA36" s="26"/>
      <c r="BCB36" s="26"/>
      <c r="BCC36" s="26"/>
      <c r="BCD36" s="26"/>
      <c r="BCE36" s="26"/>
      <c r="BCF36" s="26"/>
      <c r="BCG36" s="26"/>
      <c r="BCH36" s="26"/>
      <c r="BCI36" s="26"/>
      <c r="BCJ36" s="26"/>
      <c r="BCK36" s="26"/>
      <c r="BCL36" s="26"/>
      <c r="BCM36" s="26"/>
      <c r="BCN36" s="26"/>
      <c r="BCO36" s="26"/>
      <c r="BCP36" s="26"/>
      <c r="BCQ36" s="26"/>
      <c r="BCR36" s="26"/>
      <c r="BCS36" s="26"/>
      <c r="BCT36" s="26"/>
      <c r="BCU36" s="26"/>
      <c r="BCV36" s="26"/>
      <c r="BCW36" s="26"/>
      <c r="BCX36" s="26"/>
      <c r="BCY36" s="26"/>
      <c r="BCZ36" s="26"/>
      <c r="BDA36" s="26"/>
      <c r="BDB36" s="26"/>
      <c r="BDC36" s="26"/>
      <c r="BDD36" s="26"/>
      <c r="BDE36" s="26"/>
      <c r="BDF36" s="26"/>
      <c r="BDG36" s="26"/>
      <c r="BDH36" s="26"/>
      <c r="BDI36" s="26"/>
      <c r="BDJ36" s="26"/>
      <c r="BDK36" s="26"/>
      <c r="BDL36" s="26"/>
      <c r="BDM36" s="26"/>
      <c r="BDN36" s="26"/>
      <c r="BDO36" s="26"/>
      <c r="BDP36" s="26"/>
      <c r="BDQ36" s="26"/>
      <c r="BDR36" s="26"/>
      <c r="BDS36" s="26"/>
      <c r="BDT36" s="26"/>
      <c r="BDU36" s="26"/>
      <c r="BDV36" s="26"/>
      <c r="BDW36" s="26"/>
      <c r="BDX36" s="26"/>
      <c r="BDY36" s="26"/>
      <c r="BDZ36" s="26"/>
      <c r="BEA36" s="26"/>
      <c r="BEB36" s="26"/>
      <c r="BEC36" s="26"/>
      <c r="BED36" s="26"/>
      <c r="BEE36" s="26"/>
      <c r="BEF36" s="26"/>
      <c r="BEG36" s="26"/>
      <c r="BEH36" s="26"/>
      <c r="BEI36" s="26"/>
      <c r="BEJ36" s="26"/>
      <c r="BEK36" s="26"/>
      <c r="BEL36" s="26"/>
      <c r="BEM36" s="26"/>
      <c r="BEN36" s="26"/>
      <c r="BEO36" s="26"/>
      <c r="BEP36" s="26"/>
      <c r="BEQ36" s="26"/>
      <c r="BER36" s="26"/>
      <c r="BES36" s="26"/>
      <c r="BET36" s="26"/>
      <c r="BEU36" s="26"/>
      <c r="BEV36" s="26"/>
      <c r="BEW36" s="26"/>
      <c r="BEX36" s="26"/>
      <c r="BEY36" s="26"/>
      <c r="BEZ36" s="26"/>
      <c r="BFA36" s="26"/>
      <c r="BFB36" s="26"/>
      <c r="BFC36" s="26"/>
      <c r="BFD36" s="26"/>
      <c r="BFE36" s="26"/>
      <c r="BFF36" s="26"/>
      <c r="BFG36" s="26"/>
      <c r="BFH36" s="26"/>
      <c r="BFI36" s="26"/>
      <c r="BFJ36" s="26"/>
      <c r="BFK36" s="26"/>
      <c r="BFL36" s="26"/>
      <c r="BFM36" s="26"/>
      <c r="BFN36" s="26"/>
      <c r="BFO36" s="26"/>
      <c r="BFP36" s="26"/>
      <c r="BFQ36" s="26"/>
      <c r="BFR36" s="26"/>
      <c r="BFS36" s="26"/>
      <c r="BFT36" s="26"/>
      <c r="BFU36" s="26"/>
      <c r="BFV36" s="26"/>
      <c r="BFW36" s="26"/>
      <c r="BFX36" s="26"/>
      <c r="BFY36" s="26"/>
      <c r="BFZ36" s="26"/>
      <c r="BGA36" s="26"/>
      <c r="BGB36" s="26"/>
      <c r="BGC36" s="26"/>
      <c r="BGD36" s="26"/>
      <c r="BGE36" s="26"/>
      <c r="BGF36" s="26"/>
      <c r="BGG36" s="26"/>
      <c r="BGH36" s="26"/>
      <c r="BGI36" s="26"/>
      <c r="BGJ36" s="26"/>
      <c r="BGK36" s="26"/>
      <c r="BGL36" s="26"/>
      <c r="BGM36" s="26"/>
      <c r="BGN36" s="26"/>
      <c r="BGO36" s="26"/>
      <c r="BGP36" s="26"/>
      <c r="BGQ36" s="26"/>
      <c r="BGR36" s="26"/>
      <c r="BGS36" s="26"/>
      <c r="BGT36" s="26"/>
      <c r="BGU36" s="26"/>
      <c r="BGV36" s="26"/>
      <c r="BGW36" s="26"/>
      <c r="BGX36" s="26"/>
      <c r="BGY36" s="26"/>
      <c r="BGZ36" s="26"/>
      <c r="BHA36" s="26"/>
      <c r="BHB36" s="26"/>
      <c r="BHC36" s="26"/>
      <c r="BHD36" s="26"/>
      <c r="BHE36" s="26"/>
      <c r="BHF36" s="26"/>
      <c r="BHG36" s="26"/>
      <c r="BHH36" s="26"/>
      <c r="BHI36" s="26"/>
      <c r="BHJ36" s="26"/>
      <c r="BHK36" s="26"/>
      <c r="BHL36" s="26"/>
      <c r="BHM36" s="26"/>
      <c r="BHN36" s="26"/>
      <c r="BHO36" s="26"/>
      <c r="BHP36" s="26"/>
      <c r="BHQ36" s="26"/>
      <c r="BHR36" s="26"/>
      <c r="BHS36" s="26"/>
      <c r="BHT36" s="26"/>
      <c r="BHU36" s="26"/>
      <c r="BHV36" s="26"/>
      <c r="BHW36" s="26"/>
      <c r="BHX36" s="26"/>
      <c r="BHY36" s="26"/>
      <c r="BHZ36" s="26"/>
      <c r="BIA36" s="26"/>
      <c r="BIB36" s="26"/>
      <c r="BIC36" s="26"/>
      <c r="BID36" s="26"/>
      <c r="BIE36" s="26"/>
      <c r="BIF36" s="26"/>
      <c r="BIG36" s="26"/>
      <c r="BIH36" s="26"/>
      <c r="BII36" s="26"/>
      <c r="BIJ36" s="26"/>
      <c r="BIK36" s="26"/>
      <c r="BIL36" s="26"/>
      <c r="BIM36" s="26"/>
      <c r="BIN36" s="26"/>
      <c r="BIO36" s="26"/>
      <c r="BIP36" s="26"/>
      <c r="BIQ36" s="26"/>
      <c r="BIR36" s="26"/>
      <c r="BIS36" s="26"/>
      <c r="BIT36" s="26"/>
      <c r="BIU36" s="26"/>
      <c r="BIV36" s="26"/>
      <c r="BIW36" s="26"/>
      <c r="BIX36" s="26"/>
      <c r="BIY36" s="26"/>
      <c r="BIZ36" s="26"/>
      <c r="BJA36" s="26"/>
      <c r="BJB36" s="26"/>
      <c r="BJC36" s="26"/>
      <c r="BJD36" s="26"/>
      <c r="BJE36" s="26"/>
      <c r="BJF36" s="26"/>
      <c r="BJG36" s="26"/>
      <c r="BJH36" s="26"/>
      <c r="BJI36" s="26"/>
      <c r="BJJ36" s="26"/>
      <c r="BJK36" s="26"/>
      <c r="BJL36" s="26"/>
      <c r="BJM36" s="26"/>
      <c r="BJN36" s="26"/>
      <c r="BJO36" s="26"/>
      <c r="BJP36" s="26"/>
      <c r="BJQ36" s="26"/>
      <c r="BJR36" s="26"/>
      <c r="BJS36" s="26"/>
      <c r="BJT36" s="26"/>
      <c r="BJU36" s="26"/>
      <c r="BJV36" s="26"/>
      <c r="BJW36" s="26"/>
      <c r="BJX36" s="26"/>
      <c r="BJY36" s="26"/>
      <c r="BJZ36" s="26"/>
      <c r="BKA36" s="26"/>
      <c r="BKB36" s="26"/>
      <c r="BKC36" s="26"/>
      <c r="BKD36" s="26"/>
      <c r="BKE36" s="26"/>
      <c r="BKF36" s="26"/>
      <c r="BKG36" s="26"/>
      <c r="BKH36" s="26"/>
      <c r="BKI36" s="26"/>
      <c r="BKJ36" s="26"/>
      <c r="BKK36" s="26"/>
      <c r="BKL36" s="26"/>
      <c r="BKM36" s="26"/>
      <c r="BKN36" s="26"/>
      <c r="BKO36" s="26"/>
      <c r="BKP36" s="26"/>
      <c r="BKQ36" s="26"/>
      <c r="BKR36" s="26"/>
      <c r="BKS36" s="26"/>
      <c r="BKT36" s="26"/>
      <c r="BKU36" s="26"/>
      <c r="BKV36" s="26"/>
      <c r="BKW36" s="26"/>
      <c r="BKX36" s="26"/>
      <c r="BKY36" s="26"/>
      <c r="BKZ36" s="26"/>
      <c r="BLA36" s="26"/>
      <c r="BLB36" s="26"/>
      <c r="BLC36" s="26"/>
      <c r="BLD36" s="26"/>
      <c r="BLE36" s="26"/>
      <c r="BLF36" s="26"/>
      <c r="BLG36" s="26"/>
      <c r="BLH36" s="26"/>
      <c r="BLI36" s="26"/>
      <c r="BLJ36" s="26"/>
      <c r="BLK36" s="26"/>
      <c r="BLL36" s="26"/>
      <c r="BLM36" s="26"/>
      <c r="BLN36" s="26"/>
      <c r="BLO36" s="26"/>
      <c r="BLP36" s="26"/>
      <c r="BLQ36" s="26"/>
      <c r="BLR36" s="26"/>
      <c r="BLS36" s="26"/>
      <c r="BLT36" s="26"/>
      <c r="BLU36" s="26"/>
      <c r="BLV36" s="26"/>
      <c r="BLW36" s="26"/>
      <c r="BLX36" s="26"/>
      <c r="BLY36" s="26"/>
      <c r="BLZ36" s="26"/>
      <c r="BMA36" s="26"/>
      <c r="BMB36" s="26"/>
      <c r="BMC36" s="26"/>
      <c r="BMD36" s="26"/>
      <c r="BME36" s="26"/>
      <c r="BMF36" s="26"/>
      <c r="BMG36" s="26"/>
      <c r="BMH36" s="26"/>
      <c r="BMI36" s="26"/>
      <c r="BMJ36" s="26"/>
      <c r="BMK36" s="26"/>
      <c r="BML36" s="26"/>
      <c r="BMM36" s="26"/>
      <c r="BMN36" s="26"/>
      <c r="BMO36" s="26"/>
      <c r="BMP36" s="26"/>
      <c r="BMQ36" s="26"/>
      <c r="BMR36" s="26"/>
      <c r="BMS36" s="26"/>
      <c r="BMT36" s="26"/>
      <c r="BMU36" s="26"/>
      <c r="BMV36" s="26"/>
      <c r="BMW36" s="26"/>
      <c r="BMX36" s="26"/>
      <c r="BMY36" s="26"/>
      <c r="BMZ36" s="26"/>
      <c r="BNA36" s="26"/>
      <c r="BNB36" s="26"/>
      <c r="BNC36" s="26"/>
      <c r="BND36" s="26"/>
      <c r="BNE36" s="26"/>
      <c r="BNF36" s="26"/>
      <c r="BNG36" s="26"/>
      <c r="BNH36" s="26"/>
      <c r="BNI36" s="26"/>
      <c r="BNJ36" s="26"/>
      <c r="BNK36" s="26"/>
      <c r="BNL36" s="26"/>
      <c r="BNM36" s="26"/>
      <c r="BNN36" s="26"/>
      <c r="BNO36" s="26"/>
      <c r="BNP36" s="26"/>
      <c r="BNQ36" s="26"/>
      <c r="BNR36" s="26"/>
      <c r="BNS36" s="26"/>
      <c r="BNT36" s="26"/>
      <c r="BNU36" s="26"/>
      <c r="BNV36" s="26"/>
      <c r="BNW36" s="26"/>
      <c r="BNX36" s="26"/>
      <c r="BNY36" s="26"/>
      <c r="BNZ36" s="26"/>
      <c r="BOA36" s="26"/>
      <c r="BOB36" s="26"/>
      <c r="BOC36" s="26"/>
      <c r="BOD36" s="26"/>
      <c r="BOE36" s="26"/>
      <c r="BOF36" s="26"/>
      <c r="BOG36" s="26"/>
      <c r="BOH36" s="26"/>
      <c r="BOI36" s="26"/>
      <c r="BOJ36" s="26"/>
      <c r="BOK36" s="26"/>
      <c r="BOL36" s="26"/>
      <c r="BOM36" s="26"/>
      <c r="BON36" s="26"/>
      <c r="BOO36" s="26"/>
      <c r="BOP36" s="26"/>
      <c r="BOQ36" s="26"/>
      <c r="BOR36" s="26"/>
      <c r="BOS36" s="26"/>
      <c r="BOT36" s="26"/>
      <c r="BOU36" s="26"/>
      <c r="BOV36" s="26"/>
      <c r="BOW36" s="26"/>
      <c r="BOX36" s="26"/>
      <c r="BOY36" s="26"/>
      <c r="BOZ36" s="26"/>
      <c r="BPA36" s="26"/>
      <c r="BPB36" s="26"/>
      <c r="BPC36" s="26"/>
      <c r="BPD36" s="26"/>
      <c r="BPE36" s="26"/>
      <c r="BPF36" s="26"/>
      <c r="BPG36" s="26"/>
      <c r="BPH36" s="26"/>
      <c r="BPI36" s="26"/>
      <c r="BPJ36" s="26"/>
      <c r="BPK36" s="26"/>
      <c r="BPL36" s="26"/>
      <c r="BPM36" s="26"/>
      <c r="BPN36" s="26"/>
      <c r="BPO36" s="26"/>
      <c r="BPP36" s="26"/>
      <c r="BPQ36" s="26"/>
      <c r="BPR36" s="26"/>
      <c r="BPS36" s="26"/>
      <c r="BPT36" s="26"/>
      <c r="BPU36" s="26"/>
      <c r="BPV36" s="26"/>
      <c r="BPW36" s="26"/>
      <c r="BPX36" s="26"/>
      <c r="BPY36" s="26"/>
      <c r="BPZ36" s="26"/>
      <c r="BQA36" s="26"/>
      <c r="BQB36" s="26"/>
      <c r="BQC36" s="26"/>
      <c r="BQD36" s="26"/>
      <c r="BQE36" s="26"/>
      <c r="BQF36" s="26"/>
      <c r="BQG36" s="26"/>
      <c r="BQH36" s="26"/>
      <c r="BQI36" s="26"/>
      <c r="BQJ36" s="26"/>
      <c r="BQK36" s="26"/>
      <c r="BQL36" s="26"/>
      <c r="BQM36" s="26"/>
      <c r="BQN36" s="26"/>
      <c r="BQO36" s="26"/>
      <c r="BQP36" s="26"/>
      <c r="BQQ36" s="26"/>
      <c r="BQR36" s="26"/>
      <c r="BQS36" s="26"/>
      <c r="BQT36" s="26"/>
      <c r="BQU36" s="26"/>
      <c r="BQV36" s="26"/>
      <c r="BQW36" s="26"/>
      <c r="BQX36" s="26"/>
      <c r="BQY36" s="26"/>
      <c r="BQZ36" s="26"/>
      <c r="BRA36" s="26"/>
      <c r="BRB36" s="26"/>
      <c r="BRC36" s="26"/>
      <c r="BRD36" s="26"/>
      <c r="BRE36" s="26"/>
      <c r="BRF36" s="26"/>
      <c r="BRG36" s="26"/>
      <c r="BRH36" s="26"/>
      <c r="BRI36" s="26"/>
      <c r="BRJ36" s="26"/>
      <c r="BRK36" s="26"/>
      <c r="BRL36" s="26"/>
      <c r="BRM36" s="26"/>
      <c r="BRN36" s="26"/>
      <c r="BRO36" s="26"/>
      <c r="BRP36" s="26"/>
      <c r="BRQ36" s="26"/>
      <c r="BRR36" s="26"/>
      <c r="BRS36" s="26"/>
      <c r="BRT36" s="26"/>
      <c r="BRU36" s="26"/>
      <c r="BRV36" s="26"/>
      <c r="BRW36" s="26"/>
      <c r="BRX36" s="26"/>
      <c r="BRY36" s="26"/>
      <c r="BRZ36" s="26"/>
      <c r="BSA36" s="26"/>
      <c r="BSB36" s="26"/>
      <c r="BSC36" s="26"/>
      <c r="BSD36" s="26"/>
      <c r="BSE36" s="26"/>
      <c r="BSF36" s="26"/>
      <c r="BSG36" s="26"/>
      <c r="BSH36" s="26"/>
      <c r="BSI36" s="26"/>
      <c r="BSJ36" s="26"/>
      <c r="BSK36" s="26"/>
      <c r="BSL36" s="26"/>
      <c r="BSM36" s="26"/>
      <c r="BSN36" s="26"/>
      <c r="BSO36" s="26"/>
      <c r="BSP36" s="26"/>
      <c r="BSQ36" s="26"/>
      <c r="BSR36" s="26"/>
      <c r="BSS36" s="26"/>
      <c r="BST36" s="26"/>
      <c r="BSU36" s="26"/>
      <c r="BSV36" s="26"/>
      <c r="BSW36" s="26"/>
      <c r="BSX36" s="26"/>
      <c r="BSY36" s="26"/>
      <c r="BSZ36" s="26"/>
      <c r="BTA36" s="26"/>
      <c r="BTB36" s="26"/>
      <c r="BTC36" s="26"/>
      <c r="BTD36" s="26"/>
      <c r="BTE36" s="26"/>
      <c r="BTF36" s="26"/>
      <c r="BTG36" s="26"/>
      <c r="BTH36" s="26"/>
      <c r="BTI36" s="26"/>
      <c r="BTJ36" s="26"/>
      <c r="BTK36" s="26"/>
      <c r="BTL36" s="26"/>
      <c r="BTM36" s="26"/>
      <c r="BTN36" s="26"/>
      <c r="BTO36" s="26"/>
      <c r="BTP36" s="26"/>
      <c r="BTQ36" s="26"/>
      <c r="BTR36" s="26"/>
      <c r="BTS36" s="26"/>
      <c r="BTT36" s="26"/>
      <c r="BTU36" s="26"/>
      <c r="BTV36" s="26"/>
      <c r="BTW36" s="26"/>
      <c r="BTX36" s="26"/>
      <c r="BTY36" s="26"/>
      <c r="BTZ36" s="26"/>
      <c r="BUA36" s="26"/>
      <c r="BUB36" s="26"/>
      <c r="BUC36" s="26"/>
      <c r="BUD36" s="26"/>
      <c r="BUE36" s="26"/>
      <c r="BUF36" s="26"/>
      <c r="BUG36" s="26"/>
      <c r="BUH36" s="26"/>
      <c r="BUI36" s="26"/>
      <c r="BUJ36" s="26"/>
      <c r="BUK36" s="26"/>
      <c r="BUL36" s="26"/>
      <c r="BUM36" s="26"/>
      <c r="BUN36" s="26"/>
      <c r="BUO36" s="26"/>
      <c r="BUP36" s="26"/>
      <c r="BUQ36" s="26"/>
      <c r="BUR36" s="26"/>
      <c r="BUS36" s="26"/>
      <c r="BUT36" s="26"/>
      <c r="BUU36" s="26"/>
      <c r="BUV36" s="26"/>
      <c r="BUW36" s="26"/>
      <c r="BUX36" s="26"/>
      <c r="BUY36" s="26"/>
      <c r="BUZ36" s="26"/>
      <c r="BVA36" s="26"/>
      <c r="BVB36" s="26"/>
      <c r="BVC36" s="26"/>
      <c r="BVD36" s="26"/>
      <c r="BVE36" s="26"/>
      <c r="BVF36" s="26"/>
      <c r="BVG36" s="26"/>
      <c r="BVH36" s="26"/>
      <c r="BVI36" s="26"/>
      <c r="BVJ36" s="26"/>
      <c r="BVK36" s="26"/>
      <c r="BVL36" s="26"/>
      <c r="BVM36" s="26"/>
      <c r="BVN36" s="26"/>
      <c r="BVO36" s="26"/>
      <c r="BVP36" s="26"/>
      <c r="BVQ36" s="26"/>
      <c r="BVR36" s="26"/>
      <c r="BVS36" s="26"/>
      <c r="BVT36" s="26"/>
      <c r="BVU36" s="26"/>
      <c r="BVV36" s="26"/>
      <c r="BVW36" s="26"/>
      <c r="BVX36" s="26"/>
      <c r="BVY36" s="26"/>
      <c r="BVZ36" s="26"/>
      <c r="BWA36" s="26"/>
      <c r="BWB36" s="26"/>
      <c r="BWC36" s="26"/>
      <c r="BWD36" s="26"/>
      <c r="BWE36" s="26"/>
      <c r="BWF36" s="26"/>
      <c r="BWG36" s="26"/>
      <c r="BWH36" s="26"/>
      <c r="BWI36" s="26"/>
      <c r="BWJ36" s="26"/>
      <c r="BWK36" s="26"/>
      <c r="BWL36" s="26"/>
      <c r="BWM36" s="26"/>
      <c r="BWN36" s="26"/>
      <c r="BWO36" s="26"/>
      <c r="BWP36" s="26"/>
      <c r="BWQ36" s="26"/>
      <c r="BWR36" s="26"/>
      <c r="BWS36" s="26"/>
      <c r="BWT36" s="26"/>
      <c r="BWU36" s="26"/>
      <c r="BWV36" s="26"/>
      <c r="BWW36" s="26"/>
      <c r="BWX36" s="26"/>
      <c r="BWY36" s="26"/>
      <c r="BWZ36" s="26"/>
      <c r="BXA36" s="26"/>
      <c r="BXB36" s="26"/>
      <c r="BXC36" s="26"/>
      <c r="BXD36" s="26"/>
      <c r="BXE36" s="26"/>
      <c r="BXF36" s="26"/>
      <c r="BXG36" s="26"/>
      <c r="BXH36" s="26"/>
      <c r="BXI36" s="26"/>
      <c r="BXJ36" s="26"/>
      <c r="BXK36" s="26"/>
      <c r="BXL36" s="26"/>
      <c r="BXM36" s="26"/>
      <c r="BXN36" s="26"/>
      <c r="BXO36" s="26"/>
      <c r="BXP36" s="26"/>
      <c r="BXQ36" s="26"/>
      <c r="BXR36" s="26"/>
      <c r="BXS36" s="26"/>
      <c r="BXT36" s="26"/>
      <c r="BXU36" s="26"/>
      <c r="BXV36" s="26"/>
      <c r="BXW36" s="26"/>
      <c r="BXX36" s="26"/>
      <c r="BXY36" s="26"/>
      <c r="BXZ36" s="26"/>
      <c r="BYA36" s="26"/>
      <c r="BYB36" s="26"/>
      <c r="BYC36" s="26"/>
      <c r="BYD36" s="26"/>
      <c r="BYE36" s="26"/>
      <c r="BYF36" s="26"/>
      <c r="BYG36" s="26"/>
      <c r="BYH36" s="26"/>
      <c r="BYI36" s="26"/>
      <c r="BYJ36" s="26"/>
      <c r="BYK36" s="26"/>
      <c r="BYL36" s="26"/>
      <c r="BYM36" s="26"/>
      <c r="BYN36" s="26"/>
      <c r="BYO36" s="26"/>
      <c r="BYP36" s="26"/>
      <c r="BYQ36" s="26"/>
      <c r="BYR36" s="26"/>
      <c r="BYS36" s="26"/>
      <c r="BYT36" s="26"/>
      <c r="BYU36" s="26"/>
      <c r="BYV36" s="26"/>
      <c r="BYW36" s="26"/>
      <c r="BYX36" s="26"/>
      <c r="BYY36" s="26"/>
      <c r="BYZ36" s="26"/>
      <c r="BZA36" s="26"/>
      <c r="BZB36" s="26"/>
      <c r="BZC36" s="26"/>
      <c r="BZD36" s="26"/>
      <c r="BZE36" s="26"/>
      <c r="BZF36" s="26"/>
      <c r="BZG36" s="26"/>
      <c r="BZH36" s="26"/>
      <c r="BZI36" s="26"/>
      <c r="BZJ36" s="26"/>
      <c r="BZK36" s="26"/>
      <c r="BZL36" s="26"/>
      <c r="BZM36" s="26"/>
      <c r="BZN36" s="26"/>
      <c r="BZO36" s="26"/>
      <c r="BZP36" s="26"/>
      <c r="BZQ36" s="26"/>
      <c r="BZR36" s="26"/>
      <c r="BZS36" s="26"/>
      <c r="BZT36" s="26"/>
      <c r="BZU36" s="26"/>
      <c r="BZV36" s="26"/>
      <c r="BZW36" s="26"/>
      <c r="BZX36" s="26"/>
      <c r="BZY36" s="26"/>
      <c r="BZZ36" s="26"/>
      <c r="CAA36" s="26"/>
      <c r="CAB36" s="26"/>
      <c r="CAC36" s="26"/>
      <c r="CAD36" s="26"/>
      <c r="CAE36" s="26"/>
      <c r="CAF36" s="26"/>
      <c r="CAG36" s="26"/>
      <c r="CAH36" s="26"/>
      <c r="CAI36" s="26"/>
      <c r="CAJ36" s="26"/>
      <c r="CAK36" s="26"/>
      <c r="CAL36" s="26"/>
      <c r="CAM36" s="26"/>
      <c r="CAN36" s="26"/>
      <c r="CAO36" s="26"/>
      <c r="CAP36" s="26"/>
      <c r="CAQ36" s="26"/>
      <c r="CAR36" s="26"/>
      <c r="CAS36" s="26"/>
      <c r="CAT36" s="26"/>
      <c r="CAU36" s="26"/>
      <c r="CAV36" s="26"/>
      <c r="CAW36" s="26"/>
      <c r="CAX36" s="26"/>
      <c r="CAY36" s="26"/>
      <c r="CAZ36" s="26"/>
      <c r="CBA36" s="26"/>
      <c r="CBB36" s="26"/>
      <c r="CBC36" s="26"/>
      <c r="CBD36" s="26"/>
      <c r="CBE36" s="26"/>
      <c r="CBF36" s="26"/>
      <c r="CBG36" s="26"/>
      <c r="CBH36" s="26"/>
      <c r="CBI36" s="26"/>
      <c r="CBJ36" s="26"/>
      <c r="CBK36" s="26"/>
      <c r="CBL36" s="26"/>
      <c r="CBM36" s="26"/>
      <c r="CBN36" s="26"/>
      <c r="CBO36" s="26"/>
      <c r="CBP36" s="26"/>
      <c r="CBQ36" s="26"/>
      <c r="CBR36" s="26"/>
      <c r="CBS36" s="26"/>
      <c r="CBT36" s="26"/>
      <c r="CBU36" s="26"/>
      <c r="CBV36" s="26"/>
      <c r="CBW36" s="26"/>
      <c r="CBX36" s="26"/>
      <c r="CBY36" s="26"/>
      <c r="CBZ36" s="26"/>
      <c r="CCA36" s="26"/>
      <c r="CCB36" s="26"/>
      <c r="CCC36" s="26"/>
      <c r="CCD36" s="26"/>
      <c r="CCE36" s="26"/>
      <c r="CCF36" s="26"/>
      <c r="CCG36" s="26"/>
      <c r="CCH36" s="26"/>
      <c r="CCI36" s="26"/>
      <c r="CCJ36" s="26"/>
      <c r="CCK36" s="26"/>
      <c r="CCL36" s="26"/>
      <c r="CCM36" s="26"/>
      <c r="CCN36" s="26"/>
      <c r="CCO36" s="26"/>
      <c r="CCP36" s="26"/>
      <c r="CCQ36" s="26"/>
      <c r="CCR36" s="26"/>
      <c r="CCS36" s="26"/>
      <c r="CCT36" s="26"/>
      <c r="CCU36" s="26"/>
      <c r="CCV36" s="26"/>
      <c r="CCW36" s="26"/>
      <c r="CCX36" s="26"/>
      <c r="CCY36" s="26"/>
      <c r="CCZ36" s="26"/>
      <c r="CDA36" s="26"/>
      <c r="CDB36" s="26"/>
      <c r="CDC36" s="26"/>
      <c r="CDD36" s="26"/>
      <c r="CDE36" s="26"/>
      <c r="CDF36" s="26"/>
      <c r="CDG36" s="26"/>
      <c r="CDH36" s="26"/>
      <c r="CDI36" s="26"/>
      <c r="CDJ36" s="26"/>
      <c r="CDK36" s="26"/>
      <c r="CDL36" s="26"/>
      <c r="CDM36" s="26"/>
      <c r="CDN36" s="26"/>
      <c r="CDO36" s="26"/>
      <c r="CDP36" s="26"/>
      <c r="CDQ36" s="26"/>
      <c r="CDR36" s="26"/>
      <c r="CDS36" s="26"/>
      <c r="CDT36" s="26"/>
      <c r="CDU36" s="26"/>
      <c r="CDV36" s="26"/>
      <c r="CDW36" s="26"/>
      <c r="CDX36" s="26"/>
      <c r="CDY36" s="26"/>
      <c r="CDZ36" s="26"/>
      <c r="CEA36" s="26"/>
      <c r="CEB36" s="26"/>
      <c r="CEC36" s="26"/>
      <c r="CED36" s="26"/>
      <c r="CEE36" s="26"/>
      <c r="CEF36" s="26"/>
      <c r="CEG36" s="26"/>
      <c r="CEH36" s="26"/>
      <c r="CEI36" s="26"/>
      <c r="CEJ36" s="26"/>
      <c r="CEK36" s="26"/>
      <c r="CEL36" s="26"/>
      <c r="CEM36" s="26"/>
      <c r="CEN36" s="26"/>
      <c r="CEO36" s="26"/>
      <c r="CEP36" s="26"/>
      <c r="CEQ36" s="26"/>
      <c r="CER36" s="26"/>
      <c r="CES36" s="26"/>
      <c r="CET36" s="26"/>
      <c r="CEU36" s="26"/>
      <c r="CEV36" s="26"/>
      <c r="CEW36" s="26"/>
      <c r="CEX36" s="26"/>
      <c r="CEY36" s="26"/>
      <c r="CEZ36" s="26"/>
      <c r="CFA36" s="26"/>
      <c r="CFB36" s="26"/>
      <c r="CFC36" s="26"/>
      <c r="CFD36" s="26"/>
      <c r="CFE36" s="26"/>
      <c r="CFF36" s="26"/>
      <c r="CFG36" s="26"/>
      <c r="CFH36" s="26"/>
      <c r="CFI36" s="26"/>
      <c r="CFJ36" s="26"/>
      <c r="CFK36" s="26"/>
      <c r="CFL36" s="26"/>
      <c r="CFM36" s="26"/>
      <c r="CFN36" s="26"/>
      <c r="CFO36" s="26"/>
      <c r="CFP36" s="26"/>
      <c r="CFQ36" s="26"/>
      <c r="CFR36" s="26"/>
      <c r="CFS36" s="26"/>
      <c r="CFT36" s="26"/>
      <c r="CFU36" s="26"/>
      <c r="CFV36" s="26"/>
      <c r="CFW36" s="26"/>
      <c r="CFX36" s="26"/>
      <c r="CFY36" s="26"/>
      <c r="CFZ36" s="26"/>
      <c r="CGA36" s="26"/>
      <c r="CGB36" s="26"/>
      <c r="CGC36" s="26"/>
      <c r="CGD36" s="26"/>
      <c r="CGE36" s="26"/>
      <c r="CGF36" s="26"/>
      <c r="CGG36" s="26"/>
      <c r="CGH36" s="26"/>
      <c r="CGI36" s="26"/>
      <c r="CGJ36" s="26"/>
      <c r="CGK36" s="26"/>
      <c r="CGL36" s="26"/>
      <c r="CGM36" s="26"/>
      <c r="CGN36" s="26"/>
      <c r="CGO36" s="26"/>
      <c r="CGP36" s="26"/>
      <c r="CGQ36" s="26"/>
      <c r="CGR36" s="26"/>
      <c r="CGS36" s="26"/>
      <c r="CGT36" s="26"/>
      <c r="CGU36" s="26"/>
      <c r="CGV36" s="26"/>
      <c r="CGW36" s="26"/>
      <c r="CGX36" s="26"/>
      <c r="CGY36" s="26"/>
      <c r="CGZ36" s="26"/>
      <c r="CHA36" s="26"/>
      <c r="CHB36" s="26"/>
      <c r="CHC36" s="26"/>
      <c r="CHD36" s="26"/>
      <c r="CHE36" s="26"/>
      <c r="CHF36" s="26"/>
      <c r="CHG36" s="26"/>
      <c r="CHH36" s="26"/>
      <c r="CHI36" s="26"/>
      <c r="CHJ36" s="26"/>
      <c r="CHK36" s="26"/>
      <c r="CHL36" s="26"/>
      <c r="CHM36" s="26"/>
      <c r="CHN36" s="26"/>
      <c r="CHO36" s="26"/>
      <c r="CHP36" s="26"/>
      <c r="CHQ36" s="26"/>
      <c r="CHR36" s="26"/>
      <c r="CHS36" s="26"/>
      <c r="CHT36" s="26"/>
      <c r="CHU36" s="26"/>
      <c r="CHV36" s="26"/>
      <c r="CHW36" s="26"/>
      <c r="CHX36" s="26"/>
      <c r="CHY36" s="26"/>
      <c r="CHZ36" s="26"/>
      <c r="CIA36" s="26"/>
      <c r="CIB36" s="26"/>
      <c r="CIC36" s="26"/>
      <c r="CID36" s="26"/>
      <c r="CIE36" s="26"/>
      <c r="CIF36" s="26"/>
      <c r="CIG36" s="26"/>
      <c r="CIH36" s="26"/>
      <c r="CII36" s="26"/>
      <c r="CIJ36" s="26"/>
      <c r="CIK36" s="26"/>
      <c r="CIL36" s="26"/>
      <c r="CIM36" s="26"/>
      <c r="CIN36" s="26"/>
      <c r="CIO36" s="26"/>
      <c r="CIP36" s="26"/>
      <c r="CIQ36" s="26"/>
      <c r="CIR36" s="26"/>
      <c r="CIS36" s="26"/>
      <c r="CIT36" s="26"/>
      <c r="CIU36" s="26"/>
      <c r="CIV36" s="26"/>
      <c r="CIW36" s="26"/>
      <c r="CIX36" s="26"/>
      <c r="CIY36" s="26"/>
      <c r="CIZ36" s="26"/>
      <c r="CJA36" s="26"/>
      <c r="CJB36" s="26"/>
      <c r="CJC36" s="26"/>
      <c r="CJD36" s="26"/>
      <c r="CJE36" s="26"/>
      <c r="CJF36" s="26"/>
      <c r="CJG36" s="26"/>
      <c r="CJH36" s="26"/>
      <c r="CJI36" s="26"/>
      <c r="CJJ36" s="26"/>
      <c r="CJK36" s="26"/>
      <c r="CJL36" s="26"/>
      <c r="CJM36" s="26"/>
      <c r="CJN36" s="26"/>
      <c r="CJO36" s="26"/>
      <c r="CJP36" s="26"/>
      <c r="CJQ36" s="26"/>
      <c r="CJR36" s="26"/>
      <c r="CJS36" s="26"/>
      <c r="CJT36" s="26"/>
      <c r="CJU36" s="26"/>
      <c r="CJV36" s="26"/>
      <c r="CJW36" s="26"/>
      <c r="CJX36" s="26"/>
      <c r="CJY36" s="26"/>
      <c r="CJZ36" s="26"/>
      <c r="CKA36" s="26"/>
      <c r="CKB36" s="26"/>
      <c r="CKC36" s="26"/>
      <c r="CKD36" s="26"/>
      <c r="CKE36" s="26"/>
      <c r="CKF36" s="26"/>
      <c r="CKG36" s="26"/>
      <c r="CKH36" s="26"/>
      <c r="CKI36" s="26"/>
      <c r="CKJ36" s="26"/>
      <c r="CKK36" s="26"/>
      <c r="CKL36" s="26"/>
      <c r="CKM36" s="26"/>
      <c r="CKN36" s="26"/>
      <c r="CKO36" s="26"/>
      <c r="CKP36" s="26"/>
      <c r="CKQ36" s="26"/>
      <c r="CKR36" s="26"/>
      <c r="CKS36" s="26"/>
      <c r="CKT36" s="26"/>
      <c r="CKU36" s="26"/>
      <c r="CKV36" s="26"/>
      <c r="CKW36" s="26"/>
      <c r="CKX36" s="26"/>
      <c r="CKY36" s="26"/>
      <c r="CKZ36" s="26"/>
      <c r="CLA36" s="26"/>
      <c r="CLB36" s="26"/>
      <c r="CLC36" s="26"/>
      <c r="CLD36" s="26"/>
      <c r="CLE36" s="26"/>
      <c r="CLF36" s="26"/>
      <c r="CLG36" s="26"/>
      <c r="CLH36" s="26"/>
      <c r="CLI36" s="26"/>
      <c r="CLJ36" s="26"/>
      <c r="CLK36" s="26"/>
      <c r="CLL36" s="26"/>
      <c r="CLM36" s="26"/>
      <c r="CLN36" s="26"/>
      <c r="CLO36" s="26"/>
      <c r="CLP36" s="26"/>
      <c r="CLQ36" s="26"/>
      <c r="CLR36" s="26"/>
      <c r="CLS36" s="26"/>
      <c r="CLT36" s="26"/>
      <c r="CLU36" s="26"/>
      <c r="CLV36" s="26"/>
      <c r="CLW36" s="26"/>
      <c r="CLX36" s="26"/>
      <c r="CLY36" s="26"/>
      <c r="CLZ36" s="26"/>
      <c r="CMA36" s="26"/>
      <c r="CMB36" s="26"/>
      <c r="CMC36" s="26"/>
      <c r="CMD36" s="26"/>
      <c r="CME36" s="26"/>
      <c r="CMF36" s="26"/>
      <c r="CMG36" s="26"/>
      <c r="CMH36" s="26"/>
      <c r="CMI36" s="26"/>
      <c r="CMJ36" s="26"/>
      <c r="CMK36" s="26"/>
      <c r="CML36" s="26"/>
      <c r="CMM36" s="26"/>
      <c r="CMN36" s="26"/>
      <c r="CMO36" s="26"/>
      <c r="CMP36" s="26"/>
      <c r="CMQ36" s="26"/>
      <c r="CMR36" s="26"/>
      <c r="CMS36" s="26"/>
      <c r="CMT36" s="26"/>
      <c r="CMU36" s="26"/>
      <c r="CMV36" s="26"/>
      <c r="CMW36" s="26"/>
      <c r="CMX36" s="26"/>
      <c r="CMY36" s="26"/>
      <c r="CMZ36" s="26"/>
      <c r="CNA36" s="26"/>
      <c r="CNB36" s="26"/>
      <c r="CNC36" s="26"/>
      <c r="CND36" s="26"/>
      <c r="CNE36" s="26"/>
      <c r="CNF36" s="26"/>
      <c r="CNG36" s="26"/>
      <c r="CNH36" s="26"/>
      <c r="CNI36" s="26"/>
      <c r="CNJ36" s="26"/>
      <c r="CNK36" s="26"/>
      <c r="CNL36" s="26"/>
      <c r="CNM36" s="26"/>
      <c r="CNN36" s="26"/>
      <c r="CNO36" s="26"/>
      <c r="CNP36" s="26"/>
      <c r="CNQ36" s="26"/>
      <c r="CNR36" s="26"/>
      <c r="CNS36" s="26"/>
      <c r="CNT36" s="26"/>
      <c r="CNU36" s="26"/>
      <c r="CNV36" s="26"/>
      <c r="CNW36" s="26"/>
      <c r="CNX36" s="26"/>
      <c r="CNY36" s="26"/>
      <c r="CNZ36" s="26"/>
      <c r="COA36" s="26"/>
      <c r="COB36" s="26"/>
      <c r="COC36" s="26"/>
      <c r="COD36" s="26"/>
      <c r="COE36" s="26"/>
      <c r="COF36" s="26"/>
      <c r="COG36" s="26"/>
      <c r="COH36" s="26"/>
      <c r="COI36" s="26"/>
      <c r="COJ36" s="26"/>
      <c r="COK36" s="26"/>
      <c r="COL36" s="26"/>
      <c r="COM36" s="26"/>
      <c r="CON36" s="26"/>
      <c r="COO36" s="26"/>
      <c r="COP36" s="26"/>
      <c r="COQ36" s="26"/>
      <c r="COR36" s="26"/>
      <c r="COS36" s="26"/>
      <c r="COT36" s="26"/>
      <c r="COU36" s="26"/>
      <c r="COV36" s="26"/>
      <c r="COW36" s="26"/>
      <c r="COX36" s="26"/>
      <c r="COY36" s="26"/>
      <c r="COZ36" s="26"/>
      <c r="CPA36" s="26"/>
      <c r="CPB36" s="26"/>
      <c r="CPC36" s="26"/>
      <c r="CPD36" s="26"/>
      <c r="CPE36" s="26"/>
      <c r="CPF36" s="26"/>
      <c r="CPG36" s="26"/>
      <c r="CPH36" s="26"/>
      <c r="CPI36" s="26"/>
      <c r="CPJ36" s="26"/>
      <c r="CPK36" s="26"/>
      <c r="CPL36" s="26"/>
      <c r="CPM36" s="26"/>
      <c r="CPN36" s="26"/>
      <c r="CPO36" s="26"/>
      <c r="CPP36" s="26"/>
      <c r="CPQ36" s="26"/>
      <c r="CPR36" s="26"/>
      <c r="CPS36" s="26"/>
      <c r="CPT36" s="26"/>
      <c r="CPU36" s="26"/>
      <c r="CPV36" s="26"/>
      <c r="CPW36" s="26"/>
      <c r="CPX36" s="26"/>
      <c r="CPY36" s="26"/>
      <c r="CPZ36" s="26"/>
      <c r="CQA36" s="26"/>
      <c r="CQB36" s="26"/>
      <c r="CQC36" s="26"/>
      <c r="CQD36" s="26"/>
      <c r="CQE36" s="26"/>
      <c r="CQF36" s="26"/>
      <c r="CQG36" s="26"/>
      <c r="CQH36" s="26"/>
      <c r="CQI36" s="26"/>
      <c r="CQJ36" s="26"/>
      <c r="CQK36" s="26"/>
      <c r="CQL36" s="26"/>
      <c r="CQM36" s="26"/>
      <c r="CQN36" s="26"/>
      <c r="CQO36" s="26"/>
      <c r="CQP36" s="26"/>
      <c r="CQQ36" s="26"/>
      <c r="CQR36" s="26"/>
      <c r="CQS36" s="26"/>
      <c r="CQT36" s="26"/>
      <c r="CQU36" s="26"/>
      <c r="CQV36" s="26"/>
      <c r="CQW36" s="26"/>
      <c r="CQX36" s="26"/>
      <c r="CQY36" s="26"/>
      <c r="CQZ36" s="26"/>
      <c r="CRA36" s="26"/>
      <c r="CRB36" s="26"/>
      <c r="CRC36" s="26"/>
      <c r="CRD36" s="26"/>
      <c r="CRE36" s="26"/>
      <c r="CRF36" s="26"/>
      <c r="CRG36" s="26"/>
      <c r="CRH36" s="26"/>
      <c r="CRI36" s="26"/>
      <c r="CRJ36" s="26"/>
      <c r="CRK36" s="26"/>
      <c r="CRL36" s="26"/>
      <c r="CRM36" s="26"/>
      <c r="CRN36" s="26"/>
      <c r="CRO36" s="26"/>
      <c r="CRP36" s="26"/>
      <c r="CRQ36" s="26"/>
      <c r="CRR36" s="26"/>
      <c r="CRS36" s="26"/>
      <c r="CRT36" s="26"/>
      <c r="CRU36" s="26"/>
      <c r="CRV36" s="26"/>
      <c r="CRW36" s="26"/>
      <c r="CRX36" s="26"/>
      <c r="CRY36" s="26"/>
      <c r="CRZ36" s="26"/>
      <c r="CSA36" s="26"/>
      <c r="CSB36" s="26"/>
      <c r="CSC36" s="26"/>
      <c r="CSD36" s="26"/>
      <c r="CSE36" s="26"/>
      <c r="CSF36" s="26"/>
      <c r="CSG36" s="26"/>
      <c r="CSH36" s="26"/>
      <c r="CSI36" s="26"/>
      <c r="CSJ36" s="26"/>
      <c r="CSK36" s="26"/>
      <c r="CSL36" s="26"/>
      <c r="CSM36" s="26"/>
      <c r="CSN36" s="26"/>
      <c r="CSO36" s="26"/>
      <c r="CSP36" s="26"/>
      <c r="CSQ36" s="26"/>
      <c r="CSR36" s="26"/>
      <c r="CSS36" s="26"/>
      <c r="CST36" s="26"/>
      <c r="CSU36" s="26"/>
      <c r="CSV36" s="26"/>
      <c r="CSW36" s="26"/>
      <c r="CSX36" s="26"/>
      <c r="CSY36" s="26"/>
      <c r="CSZ36" s="26"/>
      <c r="CTA36" s="26"/>
      <c r="CTB36" s="26"/>
      <c r="CTC36" s="26"/>
      <c r="CTD36" s="26"/>
      <c r="CTE36" s="26"/>
      <c r="CTF36" s="26"/>
      <c r="CTG36" s="26"/>
      <c r="CTH36" s="26"/>
      <c r="CTI36" s="26"/>
      <c r="CTJ36" s="26"/>
      <c r="CTK36" s="26"/>
      <c r="CTL36" s="26"/>
      <c r="CTM36" s="26"/>
      <c r="CTN36" s="26"/>
      <c r="CTO36" s="26"/>
      <c r="CTP36" s="26"/>
      <c r="CTQ36" s="26"/>
      <c r="CTR36" s="26"/>
      <c r="CTS36" s="26"/>
      <c r="CTT36" s="26"/>
      <c r="CTU36" s="26"/>
      <c r="CTV36" s="26"/>
      <c r="CTW36" s="26"/>
      <c r="CTX36" s="26"/>
      <c r="CTY36" s="26"/>
      <c r="CTZ36" s="26"/>
      <c r="CUA36" s="26"/>
      <c r="CUB36" s="26"/>
      <c r="CUC36" s="26"/>
      <c r="CUD36" s="26"/>
      <c r="CUE36" s="26"/>
      <c r="CUF36" s="26"/>
      <c r="CUG36" s="26"/>
      <c r="CUH36" s="26"/>
      <c r="CUI36" s="26"/>
      <c r="CUJ36" s="26"/>
      <c r="CUK36" s="26"/>
      <c r="CUL36" s="26"/>
      <c r="CUM36" s="26"/>
      <c r="CUN36" s="26"/>
      <c r="CUO36" s="26"/>
      <c r="CUP36" s="26"/>
      <c r="CUQ36" s="26"/>
      <c r="CUR36" s="26"/>
      <c r="CUS36" s="26"/>
      <c r="CUT36" s="26"/>
      <c r="CUU36" s="26"/>
      <c r="CUV36" s="26"/>
      <c r="CUW36" s="26"/>
      <c r="CUX36" s="26"/>
      <c r="CUY36" s="26"/>
      <c r="CUZ36" s="26"/>
      <c r="CVA36" s="26"/>
      <c r="CVB36" s="26"/>
      <c r="CVC36" s="26"/>
      <c r="CVD36" s="26"/>
      <c r="CVE36" s="26"/>
      <c r="CVF36" s="26"/>
      <c r="CVG36" s="26"/>
      <c r="CVH36" s="26"/>
      <c r="CVI36" s="26"/>
      <c r="CVJ36" s="26"/>
      <c r="CVK36" s="26"/>
      <c r="CVL36" s="26"/>
      <c r="CVM36" s="26"/>
      <c r="CVN36" s="26"/>
      <c r="CVO36" s="26"/>
      <c r="CVP36" s="26"/>
      <c r="CVQ36" s="26"/>
      <c r="CVR36" s="26"/>
      <c r="CVS36" s="26"/>
      <c r="CVT36" s="26"/>
      <c r="CVU36" s="26"/>
      <c r="CVV36" s="26"/>
      <c r="CVW36" s="26"/>
      <c r="CVX36" s="26"/>
      <c r="CVY36" s="26"/>
      <c r="CVZ36" s="26"/>
      <c r="CWA36" s="26"/>
      <c r="CWB36" s="26"/>
      <c r="CWC36" s="26"/>
      <c r="CWD36" s="26"/>
      <c r="CWE36" s="26"/>
      <c r="CWF36" s="26"/>
      <c r="CWG36" s="26"/>
      <c r="CWH36" s="26"/>
      <c r="CWI36" s="26"/>
      <c r="CWJ36" s="26"/>
      <c r="CWK36" s="26"/>
      <c r="CWL36" s="26"/>
      <c r="CWM36" s="26"/>
      <c r="CWN36" s="26"/>
      <c r="CWO36" s="26"/>
      <c r="CWP36" s="26"/>
      <c r="CWQ36" s="26"/>
      <c r="CWR36" s="26"/>
      <c r="CWS36" s="26"/>
      <c r="CWT36" s="26"/>
      <c r="CWU36" s="26"/>
      <c r="CWV36" s="26"/>
      <c r="CWW36" s="26"/>
      <c r="CWX36" s="26"/>
      <c r="CWY36" s="26"/>
      <c r="CWZ36" s="26"/>
      <c r="CXA36" s="26"/>
      <c r="CXB36" s="26"/>
      <c r="CXC36" s="26"/>
      <c r="CXD36" s="26"/>
      <c r="CXE36" s="26"/>
      <c r="CXF36" s="26"/>
      <c r="CXG36" s="26"/>
      <c r="CXH36" s="26"/>
      <c r="CXI36" s="26"/>
      <c r="CXJ36" s="26"/>
      <c r="CXK36" s="26"/>
      <c r="CXL36" s="26"/>
      <c r="CXM36" s="26"/>
      <c r="CXN36" s="26"/>
      <c r="CXO36" s="26"/>
      <c r="CXP36" s="26"/>
      <c r="CXQ36" s="26"/>
      <c r="CXR36" s="26"/>
      <c r="CXS36" s="26"/>
      <c r="CXT36" s="26"/>
      <c r="CXU36" s="26"/>
      <c r="CXV36" s="26"/>
      <c r="CXW36" s="26"/>
      <c r="CXX36" s="26"/>
      <c r="CXY36" s="26"/>
      <c r="CXZ36" s="26"/>
      <c r="CYA36" s="26"/>
      <c r="CYB36" s="26"/>
      <c r="CYC36" s="26"/>
      <c r="CYD36" s="26"/>
      <c r="CYE36" s="26"/>
      <c r="CYF36" s="26"/>
      <c r="CYG36" s="26"/>
      <c r="CYH36" s="26"/>
      <c r="CYI36" s="26"/>
      <c r="CYJ36" s="26"/>
      <c r="CYK36" s="26"/>
      <c r="CYL36" s="26"/>
      <c r="CYM36" s="26"/>
      <c r="CYN36" s="26"/>
      <c r="CYO36" s="26"/>
      <c r="CYP36" s="26"/>
      <c r="CYQ36" s="26"/>
      <c r="CYR36" s="26"/>
      <c r="CYS36" s="26"/>
      <c r="CYT36" s="26"/>
      <c r="CYU36" s="26"/>
      <c r="CYV36" s="26"/>
      <c r="CYW36" s="26"/>
      <c r="CYX36" s="26"/>
      <c r="CYY36" s="26"/>
      <c r="CYZ36" s="26"/>
      <c r="CZA36" s="26"/>
      <c r="CZB36" s="26"/>
      <c r="CZC36" s="26"/>
      <c r="CZD36" s="26"/>
      <c r="CZE36" s="26"/>
      <c r="CZF36" s="26"/>
      <c r="CZG36" s="26"/>
      <c r="CZH36" s="26"/>
      <c r="CZI36" s="26"/>
      <c r="CZJ36" s="26"/>
      <c r="CZK36" s="26"/>
      <c r="CZL36" s="26"/>
      <c r="CZM36" s="26"/>
      <c r="CZN36" s="26"/>
      <c r="CZO36" s="26"/>
      <c r="CZP36" s="26"/>
      <c r="CZQ36" s="26"/>
      <c r="CZR36" s="26"/>
      <c r="CZS36" s="26"/>
      <c r="CZT36" s="26"/>
      <c r="CZU36" s="26"/>
      <c r="CZV36" s="26"/>
      <c r="CZW36" s="26"/>
      <c r="CZX36" s="26"/>
      <c r="CZY36" s="26"/>
      <c r="CZZ36" s="26"/>
      <c r="DAA36" s="26"/>
      <c r="DAB36" s="26"/>
      <c r="DAC36" s="26"/>
      <c r="DAD36" s="26"/>
      <c r="DAE36" s="26"/>
      <c r="DAF36" s="26"/>
      <c r="DAG36" s="26"/>
      <c r="DAH36" s="26"/>
      <c r="DAI36" s="26"/>
      <c r="DAJ36" s="26"/>
      <c r="DAK36" s="26"/>
      <c r="DAL36" s="26"/>
      <c r="DAM36" s="26"/>
      <c r="DAN36" s="26"/>
      <c r="DAO36" s="26"/>
      <c r="DAP36" s="26"/>
      <c r="DAQ36" s="26"/>
      <c r="DAR36" s="26"/>
      <c r="DAS36" s="26"/>
      <c r="DAT36" s="26"/>
      <c r="DAU36" s="26"/>
      <c r="DAV36" s="26"/>
      <c r="DAW36" s="26"/>
      <c r="DAX36" s="26"/>
      <c r="DAY36" s="26"/>
      <c r="DAZ36" s="26"/>
      <c r="DBA36" s="26"/>
      <c r="DBB36" s="26"/>
      <c r="DBC36" s="26"/>
      <c r="DBD36" s="26"/>
      <c r="DBE36" s="26"/>
      <c r="DBF36" s="26"/>
      <c r="DBG36" s="26"/>
      <c r="DBH36" s="26"/>
      <c r="DBI36" s="26"/>
      <c r="DBJ36" s="26"/>
      <c r="DBK36" s="26"/>
      <c r="DBL36" s="26"/>
      <c r="DBM36" s="26"/>
      <c r="DBN36" s="26"/>
      <c r="DBO36" s="26"/>
      <c r="DBP36" s="26"/>
      <c r="DBQ36" s="26"/>
      <c r="DBR36" s="26"/>
      <c r="DBS36" s="26"/>
      <c r="DBT36" s="26"/>
      <c r="DBU36" s="26"/>
      <c r="DBV36" s="26"/>
      <c r="DBW36" s="26"/>
      <c r="DBX36" s="26"/>
      <c r="DBY36" s="26"/>
      <c r="DBZ36" s="26"/>
      <c r="DCA36" s="26"/>
      <c r="DCB36" s="26"/>
      <c r="DCC36" s="26"/>
      <c r="DCD36" s="26"/>
      <c r="DCE36" s="26"/>
      <c r="DCF36" s="26"/>
      <c r="DCG36" s="26"/>
      <c r="DCH36" s="26"/>
      <c r="DCI36" s="26"/>
      <c r="DCJ36" s="26"/>
      <c r="DCK36" s="26"/>
      <c r="DCL36" s="26"/>
      <c r="DCM36" s="26"/>
      <c r="DCN36" s="26"/>
      <c r="DCO36" s="26"/>
      <c r="DCP36" s="26"/>
      <c r="DCQ36" s="26"/>
      <c r="DCR36" s="26"/>
      <c r="DCS36" s="26"/>
      <c r="DCT36" s="26"/>
      <c r="DCU36" s="26"/>
      <c r="DCV36" s="26"/>
      <c r="DCW36" s="26"/>
      <c r="DCX36" s="26"/>
      <c r="DCY36" s="26"/>
      <c r="DCZ36" s="26"/>
      <c r="DDA36" s="26"/>
      <c r="DDB36" s="26"/>
      <c r="DDC36" s="26"/>
      <c r="DDD36" s="26"/>
      <c r="DDE36" s="26"/>
      <c r="DDF36" s="26"/>
      <c r="DDG36" s="26"/>
      <c r="DDH36" s="26"/>
      <c r="DDI36" s="26"/>
      <c r="DDJ36" s="26"/>
      <c r="DDK36" s="26"/>
      <c r="DDL36" s="26"/>
      <c r="DDM36" s="26"/>
      <c r="DDN36" s="26"/>
      <c r="DDO36" s="26"/>
      <c r="DDP36" s="26"/>
      <c r="DDQ36" s="26"/>
      <c r="DDR36" s="26"/>
      <c r="DDS36" s="26"/>
      <c r="DDT36" s="26"/>
      <c r="DDU36" s="26"/>
      <c r="DDV36" s="26"/>
      <c r="DDW36" s="26"/>
      <c r="DDX36" s="26"/>
      <c r="DDY36" s="26"/>
      <c r="DDZ36" s="26"/>
      <c r="DEA36" s="26"/>
      <c r="DEB36" s="26"/>
      <c r="DEC36" s="26"/>
      <c r="DED36" s="26"/>
      <c r="DEE36" s="26"/>
      <c r="DEF36" s="26"/>
      <c r="DEG36" s="26"/>
      <c r="DEH36" s="26"/>
      <c r="DEI36" s="26"/>
      <c r="DEJ36" s="26"/>
      <c r="DEK36" s="26"/>
      <c r="DEL36" s="26"/>
      <c r="DEM36" s="26"/>
      <c r="DEN36" s="26"/>
      <c r="DEO36" s="26"/>
      <c r="DEP36" s="26"/>
      <c r="DEQ36" s="26"/>
      <c r="DER36" s="26"/>
      <c r="DES36" s="26"/>
      <c r="DET36" s="26"/>
      <c r="DEU36" s="26"/>
      <c r="DEV36" s="26"/>
      <c r="DEW36" s="26"/>
      <c r="DEX36" s="26"/>
      <c r="DEY36" s="26"/>
      <c r="DEZ36" s="26"/>
      <c r="DFA36" s="26"/>
      <c r="DFB36" s="26"/>
      <c r="DFC36" s="26"/>
      <c r="DFD36" s="26"/>
      <c r="DFE36" s="26"/>
      <c r="DFF36" s="26"/>
      <c r="DFG36" s="26"/>
      <c r="DFH36" s="26"/>
      <c r="DFI36" s="26"/>
      <c r="DFJ36" s="26"/>
      <c r="DFK36" s="26"/>
      <c r="DFL36" s="26"/>
      <c r="DFM36" s="26"/>
      <c r="DFN36" s="26"/>
      <c r="DFO36" s="26"/>
      <c r="DFP36" s="26"/>
      <c r="DFQ36" s="26"/>
      <c r="DFR36" s="26"/>
      <c r="DFS36" s="26"/>
      <c r="DFT36" s="26"/>
      <c r="DFU36" s="26"/>
      <c r="DFV36" s="26"/>
      <c r="DFW36" s="26"/>
      <c r="DFX36" s="26"/>
      <c r="DFY36" s="26"/>
      <c r="DFZ36" s="26"/>
      <c r="DGA36" s="26"/>
      <c r="DGB36" s="26"/>
      <c r="DGC36" s="26"/>
      <c r="DGD36" s="26"/>
      <c r="DGE36" s="26"/>
      <c r="DGF36" s="26"/>
      <c r="DGG36" s="26"/>
      <c r="DGH36" s="26"/>
      <c r="DGI36" s="26"/>
      <c r="DGJ36" s="26"/>
      <c r="DGK36" s="26"/>
      <c r="DGL36" s="26"/>
      <c r="DGM36" s="26"/>
      <c r="DGN36" s="26"/>
      <c r="DGO36" s="26"/>
      <c r="DGP36" s="26"/>
      <c r="DGQ36" s="26"/>
      <c r="DGR36" s="26"/>
      <c r="DGS36" s="26"/>
      <c r="DGT36" s="26"/>
      <c r="DGU36" s="26"/>
      <c r="DGV36" s="26"/>
      <c r="DGW36" s="26"/>
      <c r="DGX36" s="26"/>
      <c r="DGY36" s="26"/>
      <c r="DGZ36" s="26"/>
      <c r="DHA36" s="26"/>
      <c r="DHB36" s="26"/>
      <c r="DHC36" s="26"/>
      <c r="DHD36" s="26"/>
      <c r="DHE36" s="26"/>
      <c r="DHF36" s="26"/>
      <c r="DHG36" s="26"/>
      <c r="DHH36" s="26"/>
      <c r="DHI36" s="26"/>
      <c r="DHJ36" s="26"/>
      <c r="DHK36" s="26"/>
      <c r="DHL36" s="26"/>
      <c r="DHM36" s="26"/>
      <c r="DHN36" s="26"/>
      <c r="DHO36" s="26"/>
      <c r="DHP36" s="26"/>
      <c r="DHQ36" s="26"/>
      <c r="DHR36" s="26"/>
      <c r="DHS36" s="26"/>
      <c r="DHT36" s="26"/>
      <c r="DHU36" s="26"/>
      <c r="DHV36" s="26"/>
      <c r="DHW36" s="26"/>
      <c r="DHX36" s="26"/>
      <c r="DHY36" s="26"/>
      <c r="DHZ36" s="26"/>
      <c r="DIA36" s="26"/>
      <c r="DIB36" s="26"/>
      <c r="DIC36" s="26"/>
      <c r="DID36" s="26"/>
      <c r="DIE36" s="26"/>
      <c r="DIF36" s="26"/>
      <c r="DIG36" s="26"/>
      <c r="DIH36" s="26"/>
      <c r="DII36" s="26"/>
      <c r="DIJ36" s="26"/>
      <c r="DIK36" s="26"/>
      <c r="DIL36" s="26"/>
      <c r="DIM36" s="26"/>
      <c r="DIN36" s="26"/>
      <c r="DIO36" s="26"/>
      <c r="DIP36" s="26"/>
      <c r="DIQ36" s="26"/>
      <c r="DIR36" s="26"/>
      <c r="DIS36" s="26"/>
      <c r="DIT36" s="26"/>
      <c r="DIU36" s="26"/>
      <c r="DIV36" s="26"/>
      <c r="DIW36" s="26"/>
      <c r="DIX36" s="26"/>
      <c r="DIY36" s="26"/>
      <c r="DIZ36" s="26"/>
      <c r="DJA36" s="26"/>
      <c r="DJB36" s="26"/>
      <c r="DJC36" s="26"/>
      <c r="DJD36" s="26"/>
      <c r="DJE36" s="26"/>
      <c r="DJF36" s="26"/>
      <c r="DJG36" s="26"/>
      <c r="DJH36" s="26"/>
      <c r="DJI36" s="26"/>
      <c r="DJJ36" s="26"/>
      <c r="DJK36" s="26"/>
      <c r="DJL36" s="26"/>
      <c r="DJM36" s="26"/>
      <c r="DJN36" s="26"/>
      <c r="DJO36" s="26"/>
      <c r="DJP36" s="26"/>
      <c r="DJQ36" s="26"/>
      <c r="DJR36" s="26"/>
      <c r="DJS36" s="26"/>
      <c r="DJT36" s="26"/>
      <c r="DJU36" s="26"/>
      <c r="DJV36" s="26"/>
      <c r="DJW36" s="26"/>
      <c r="DJX36" s="26"/>
      <c r="DJY36" s="26"/>
      <c r="DJZ36" s="26"/>
      <c r="DKA36" s="26"/>
      <c r="DKB36" s="26"/>
      <c r="DKC36" s="26"/>
      <c r="DKD36" s="26"/>
      <c r="DKE36" s="26"/>
      <c r="DKF36" s="26"/>
      <c r="DKG36" s="26"/>
      <c r="DKH36" s="26"/>
      <c r="DKI36" s="26"/>
      <c r="DKJ36" s="26"/>
      <c r="DKK36" s="26"/>
      <c r="DKL36" s="26"/>
      <c r="DKM36" s="26"/>
      <c r="DKN36" s="26"/>
      <c r="DKO36" s="26"/>
      <c r="DKP36" s="26"/>
      <c r="DKQ36" s="26"/>
      <c r="DKR36" s="26"/>
      <c r="DKS36" s="26"/>
      <c r="DKT36" s="26"/>
      <c r="DKU36" s="26"/>
      <c r="DKV36" s="26"/>
      <c r="DKW36" s="26"/>
      <c r="DKX36" s="26"/>
      <c r="DKY36" s="26"/>
      <c r="DKZ36" s="26"/>
      <c r="DLA36" s="26"/>
      <c r="DLB36" s="26"/>
      <c r="DLC36" s="26"/>
      <c r="DLD36" s="26"/>
      <c r="DLE36" s="26"/>
      <c r="DLF36" s="26"/>
      <c r="DLG36" s="26"/>
      <c r="DLH36" s="26"/>
      <c r="DLI36" s="26"/>
      <c r="DLJ36" s="26"/>
      <c r="DLK36" s="26"/>
      <c r="DLL36" s="26"/>
      <c r="DLM36" s="26"/>
      <c r="DLN36" s="26"/>
      <c r="DLO36" s="26"/>
      <c r="DLP36" s="26"/>
      <c r="DLQ36" s="26"/>
      <c r="DLR36" s="26"/>
      <c r="DLS36" s="26"/>
      <c r="DLT36" s="26"/>
      <c r="DLU36" s="26"/>
      <c r="DLV36" s="26"/>
      <c r="DLW36" s="26"/>
      <c r="DLX36" s="26"/>
      <c r="DLY36" s="26"/>
      <c r="DLZ36" s="26"/>
      <c r="DMA36" s="26"/>
      <c r="DMB36" s="26"/>
      <c r="DMC36" s="26"/>
      <c r="DMD36" s="26"/>
      <c r="DME36" s="26"/>
      <c r="DMF36" s="26"/>
      <c r="DMG36" s="26"/>
      <c r="DMH36" s="26"/>
      <c r="DMI36" s="26"/>
      <c r="DMJ36" s="26"/>
      <c r="DMK36" s="26"/>
      <c r="DML36" s="26"/>
      <c r="DMM36" s="26"/>
      <c r="DMN36" s="26"/>
      <c r="DMO36" s="26"/>
      <c r="DMP36" s="26"/>
      <c r="DMQ36" s="26"/>
      <c r="DMR36" s="26"/>
      <c r="DMS36" s="26"/>
      <c r="DMT36" s="26"/>
      <c r="DMU36" s="26"/>
      <c r="DMV36" s="26"/>
      <c r="DMW36" s="26"/>
      <c r="DMX36" s="26"/>
      <c r="DMY36" s="26"/>
      <c r="DMZ36" s="26"/>
      <c r="DNA36" s="26"/>
      <c r="DNB36" s="26"/>
      <c r="DNC36" s="26"/>
      <c r="DND36" s="26"/>
      <c r="DNE36" s="26"/>
      <c r="DNF36" s="26"/>
      <c r="DNG36" s="26"/>
      <c r="DNH36" s="26"/>
      <c r="DNI36" s="26"/>
      <c r="DNJ36" s="26"/>
      <c r="DNK36" s="26"/>
      <c r="DNL36" s="26"/>
      <c r="DNM36" s="26"/>
      <c r="DNN36" s="26"/>
      <c r="DNO36" s="26"/>
      <c r="DNP36" s="26"/>
      <c r="DNQ36" s="26"/>
      <c r="DNR36" s="26"/>
      <c r="DNS36" s="26"/>
      <c r="DNT36" s="26"/>
      <c r="DNU36" s="26"/>
      <c r="DNV36" s="26"/>
      <c r="DNW36" s="26"/>
      <c r="DNX36" s="26"/>
      <c r="DNY36" s="26"/>
      <c r="DNZ36" s="26"/>
      <c r="DOA36" s="26"/>
      <c r="DOB36" s="26"/>
      <c r="DOC36" s="26"/>
      <c r="DOD36" s="26"/>
      <c r="DOE36" s="26"/>
      <c r="DOF36" s="26"/>
      <c r="DOG36" s="26"/>
      <c r="DOH36" s="26"/>
      <c r="DOI36" s="26"/>
      <c r="DOJ36" s="26"/>
      <c r="DOK36" s="26"/>
      <c r="DOL36" s="26"/>
      <c r="DOM36" s="26"/>
      <c r="DON36" s="26"/>
      <c r="DOO36" s="26"/>
      <c r="DOP36" s="26"/>
      <c r="DOQ36" s="26"/>
      <c r="DOR36" s="26"/>
      <c r="DOS36" s="26"/>
      <c r="DOT36" s="26"/>
      <c r="DOU36" s="26"/>
      <c r="DOV36" s="26"/>
      <c r="DOW36" s="26"/>
      <c r="DOX36" s="26"/>
      <c r="DOY36" s="26"/>
      <c r="DOZ36" s="26"/>
      <c r="DPA36" s="26"/>
      <c r="DPB36" s="26"/>
      <c r="DPC36" s="26"/>
      <c r="DPD36" s="26"/>
      <c r="DPE36" s="26"/>
      <c r="DPF36" s="26"/>
      <c r="DPG36" s="26"/>
      <c r="DPH36" s="26"/>
      <c r="DPI36" s="26"/>
      <c r="DPJ36" s="26"/>
      <c r="DPK36" s="26"/>
      <c r="DPL36" s="26"/>
      <c r="DPM36" s="26"/>
      <c r="DPN36" s="26"/>
      <c r="DPO36" s="26"/>
      <c r="DPP36" s="26"/>
      <c r="DPQ36" s="26"/>
      <c r="DPR36" s="26"/>
      <c r="DPS36" s="26"/>
      <c r="DPT36" s="26"/>
      <c r="DPU36" s="26"/>
      <c r="DPV36" s="26"/>
      <c r="DPW36" s="26"/>
      <c r="DPX36" s="26"/>
      <c r="DPY36" s="26"/>
      <c r="DPZ36" s="26"/>
      <c r="DQA36" s="26"/>
      <c r="DQB36" s="26"/>
      <c r="DQC36" s="26"/>
      <c r="DQD36" s="26"/>
      <c r="DQE36" s="26"/>
      <c r="DQF36" s="26"/>
      <c r="DQG36" s="26"/>
      <c r="DQH36" s="26"/>
      <c r="DQI36" s="26"/>
      <c r="DQJ36" s="26"/>
      <c r="DQK36" s="26"/>
      <c r="DQL36" s="26"/>
      <c r="DQM36" s="26"/>
      <c r="DQN36" s="26"/>
      <c r="DQO36" s="26"/>
      <c r="DQP36" s="26"/>
      <c r="DQQ36" s="26"/>
      <c r="DQR36" s="26"/>
      <c r="DQS36" s="26"/>
      <c r="DQT36" s="26"/>
      <c r="DQU36" s="26"/>
      <c r="DQV36" s="26"/>
      <c r="DQW36" s="26"/>
      <c r="DQX36" s="26"/>
      <c r="DQY36" s="26"/>
      <c r="DQZ36" s="26"/>
      <c r="DRA36" s="26"/>
      <c r="DRB36" s="26"/>
      <c r="DRC36" s="26"/>
      <c r="DRD36" s="26"/>
      <c r="DRE36" s="26"/>
      <c r="DRF36" s="26"/>
      <c r="DRG36" s="26"/>
      <c r="DRH36" s="26"/>
      <c r="DRI36" s="26"/>
      <c r="DRJ36" s="26"/>
      <c r="DRK36" s="26"/>
      <c r="DRL36" s="26"/>
      <c r="DRM36" s="26"/>
      <c r="DRN36" s="26"/>
      <c r="DRO36" s="26"/>
      <c r="DRP36" s="26"/>
      <c r="DRQ36" s="26"/>
      <c r="DRR36" s="26"/>
      <c r="DRS36" s="26"/>
      <c r="DRT36" s="26"/>
      <c r="DRU36" s="26"/>
      <c r="DRV36" s="26"/>
      <c r="DRW36" s="26"/>
      <c r="DRX36" s="26"/>
      <c r="DRY36" s="26"/>
      <c r="DRZ36" s="26"/>
      <c r="DSA36" s="26"/>
      <c r="DSB36" s="26"/>
      <c r="DSC36" s="26"/>
      <c r="DSD36" s="26"/>
      <c r="DSE36" s="26"/>
      <c r="DSF36" s="26"/>
      <c r="DSG36" s="26"/>
      <c r="DSH36" s="26"/>
      <c r="DSI36" s="26"/>
      <c r="DSJ36" s="26"/>
      <c r="DSK36" s="26"/>
      <c r="DSL36" s="26"/>
      <c r="DSM36" s="26"/>
      <c r="DSN36" s="26"/>
      <c r="DSO36" s="26"/>
      <c r="DSP36" s="26"/>
      <c r="DSQ36" s="26"/>
      <c r="DSR36" s="26"/>
      <c r="DSS36" s="26"/>
      <c r="DST36" s="26"/>
      <c r="DSU36" s="26"/>
      <c r="DSV36" s="26"/>
      <c r="DSW36" s="26"/>
      <c r="DSX36" s="26"/>
      <c r="DSY36" s="26"/>
      <c r="DSZ36" s="26"/>
      <c r="DTA36" s="26"/>
      <c r="DTB36" s="26"/>
      <c r="DTC36" s="26"/>
      <c r="DTD36" s="26"/>
      <c r="DTE36" s="26"/>
      <c r="DTF36" s="26"/>
      <c r="DTG36" s="26"/>
      <c r="DTH36" s="26"/>
      <c r="DTI36" s="26"/>
      <c r="DTJ36" s="26"/>
      <c r="DTK36" s="26"/>
      <c r="DTL36" s="26"/>
      <c r="DTM36" s="26"/>
      <c r="DTN36" s="26"/>
      <c r="DTO36" s="26"/>
      <c r="DTP36" s="26"/>
      <c r="DTQ36" s="26"/>
      <c r="DTR36" s="26"/>
      <c r="DTS36" s="26"/>
      <c r="DTT36" s="26"/>
      <c r="DTU36" s="26"/>
      <c r="DTV36" s="26"/>
      <c r="DTW36" s="26"/>
      <c r="DTX36" s="26"/>
      <c r="DTY36" s="26"/>
      <c r="DTZ36" s="26"/>
      <c r="DUA36" s="26"/>
      <c r="DUB36" s="26"/>
      <c r="DUC36" s="26"/>
      <c r="DUD36" s="26"/>
      <c r="DUE36" s="26"/>
      <c r="DUF36" s="26"/>
      <c r="DUG36" s="26"/>
      <c r="DUH36" s="26"/>
      <c r="DUI36" s="26"/>
      <c r="DUJ36" s="26"/>
      <c r="DUK36" s="26"/>
      <c r="DUL36" s="26"/>
      <c r="DUM36" s="26"/>
      <c r="DUN36" s="26"/>
      <c r="DUO36" s="26"/>
      <c r="DUP36" s="26"/>
      <c r="DUQ36" s="26"/>
      <c r="DUR36" s="26"/>
      <c r="DUS36" s="26"/>
      <c r="DUT36" s="26"/>
      <c r="DUU36" s="26"/>
      <c r="DUV36" s="26"/>
      <c r="DUW36" s="26"/>
      <c r="DUX36" s="26"/>
      <c r="DUY36" s="26"/>
      <c r="DUZ36" s="26"/>
      <c r="DVA36" s="26"/>
      <c r="DVB36" s="26"/>
      <c r="DVC36" s="26"/>
      <c r="DVD36" s="26"/>
      <c r="DVE36" s="26"/>
      <c r="DVF36" s="26"/>
      <c r="DVG36" s="26"/>
      <c r="DVH36" s="26"/>
      <c r="DVI36" s="26"/>
      <c r="DVJ36" s="26"/>
      <c r="DVK36" s="26"/>
      <c r="DVL36" s="26"/>
      <c r="DVM36" s="26"/>
      <c r="DVN36" s="26"/>
      <c r="DVO36" s="26"/>
      <c r="DVP36" s="26"/>
      <c r="DVQ36" s="26"/>
      <c r="DVR36" s="26"/>
      <c r="DVS36" s="26"/>
      <c r="DVT36" s="26"/>
      <c r="DVU36" s="26"/>
      <c r="DVV36" s="26"/>
      <c r="DVW36" s="26"/>
      <c r="DVX36" s="26"/>
      <c r="DVY36" s="26"/>
      <c r="DVZ36" s="26"/>
      <c r="DWA36" s="26"/>
      <c r="DWB36" s="26"/>
      <c r="DWC36" s="26"/>
      <c r="DWD36" s="26"/>
      <c r="DWE36" s="26"/>
      <c r="DWF36" s="26"/>
      <c r="DWG36" s="26"/>
      <c r="DWH36" s="26"/>
      <c r="DWI36" s="26"/>
      <c r="DWJ36" s="26"/>
      <c r="DWK36" s="26"/>
      <c r="DWL36" s="26"/>
      <c r="DWM36" s="26"/>
      <c r="DWN36" s="26"/>
      <c r="DWO36" s="26"/>
      <c r="DWP36" s="26"/>
      <c r="DWQ36" s="26"/>
      <c r="DWR36" s="26"/>
      <c r="DWS36" s="26"/>
      <c r="DWT36" s="26"/>
      <c r="DWU36" s="26"/>
      <c r="DWV36" s="26"/>
      <c r="DWW36" s="26"/>
      <c r="DWX36" s="26"/>
      <c r="DWY36" s="26"/>
      <c r="DWZ36" s="26"/>
      <c r="DXA36" s="26"/>
      <c r="DXB36" s="26"/>
      <c r="DXC36" s="26"/>
      <c r="DXD36" s="26"/>
      <c r="DXE36" s="26"/>
      <c r="DXF36" s="26"/>
      <c r="DXG36" s="26"/>
      <c r="DXH36" s="26"/>
      <c r="DXI36" s="26"/>
      <c r="DXJ36" s="26"/>
      <c r="DXK36" s="26"/>
      <c r="DXL36" s="26"/>
      <c r="DXM36" s="26"/>
      <c r="DXN36" s="26"/>
      <c r="DXO36" s="26"/>
      <c r="DXP36" s="26"/>
      <c r="DXQ36" s="26"/>
      <c r="DXR36" s="26"/>
      <c r="DXS36" s="26"/>
      <c r="DXT36" s="26"/>
      <c r="DXU36" s="26"/>
      <c r="DXV36" s="26"/>
      <c r="DXW36" s="26"/>
      <c r="DXX36" s="26"/>
      <c r="DXY36" s="26"/>
      <c r="DXZ36" s="26"/>
      <c r="DYA36" s="26"/>
      <c r="DYB36" s="26"/>
      <c r="DYC36" s="26"/>
      <c r="DYD36" s="26"/>
      <c r="DYE36" s="26"/>
      <c r="DYF36" s="26"/>
      <c r="DYG36" s="26"/>
      <c r="DYH36" s="26"/>
      <c r="DYI36" s="26"/>
      <c r="DYJ36" s="26"/>
      <c r="DYK36" s="26"/>
      <c r="DYL36" s="26"/>
      <c r="DYM36" s="26"/>
      <c r="DYN36" s="26"/>
      <c r="DYO36" s="26"/>
      <c r="DYP36" s="26"/>
      <c r="DYQ36" s="26"/>
      <c r="DYR36" s="26"/>
      <c r="DYS36" s="26"/>
      <c r="DYT36" s="26"/>
      <c r="DYU36" s="26"/>
      <c r="DYV36" s="26"/>
      <c r="DYW36" s="26"/>
      <c r="DYX36" s="26"/>
      <c r="DYY36" s="26"/>
      <c r="DYZ36" s="26"/>
      <c r="DZA36" s="26"/>
      <c r="DZB36" s="26"/>
      <c r="DZC36" s="26"/>
      <c r="DZD36" s="26"/>
      <c r="DZE36" s="26"/>
      <c r="DZF36" s="26"/>
      <c r="DZG36" s="26"/>
      <c r="DZH36" s="26"/>
      <c r="DZI36" s="26"/>
      <c r="DZJ36" s="26"/>
      <c r="DZK36" s="26"/>
      <c r="DZL36" s="26"/>
      <c r="DZM36" s="26"/>
      <c r="DZN36" s="26"/>
      <c r="DZO36" s="26"/>
      <c r="DZP36" s="26"/>
      <c r="DZQ36" s="26"/>
      <c r="DZR36" s="26"/>
      <c r="DZS36" s="26"/>
      <c r="DZT36" s="26"/>
      <c r="DZU36" s="26"/>
      <c r="DZV36" s="26"/>
      <c r="DZW36" s="26"/>
      <c r="DZX36" s="26"/>
      <c r="DZY36" s="26"/>
      <c r="DZZ36" s="26"/>
      <c r="EAA36" s="26"/>
      <c r="EAB36" s="26"/>
      <c r="EAC36" s="26"/>
      <c r="EAD36" s="26"/>
      <c r="EAE36" s="26"/>
      <c r="EAF36" s="26"/>
      <c r="EAG36" s="26"/>
      <c r="EAH36" s="26"/>
      <c r="EAI36" s="26"/>
      <c r="EAJ36" s="26"/>
      <c r="EAK36" s="26"/>
      <c r="EAL36" s="26"/>
      <c r="EAM36" s="26"/>
      <c r="EAN36" s="26"/>
      <c r="EAO36" s="26"/>
      <c r="EAP36" s="26"/>
      <c r="EAQ36" s="26"/>
      <c r="EAR36" s="26"/>
      <c r="EAS36" s="26"/>
      <c r="EAT36" s="26"/>
      <c r="EAU36" s="26"/>
      <c r="EAV36" s="26"/>
      <c r="EAW36" s="26"/>
      <c r="EAX36" s="26"/>
      <c r="EAY36" s="26"/>
      <c r="EAZ36" s="26"/>
      <c r="EBA36" s="26"/>
      <c r="EBB36" s="26"/>
      <c r="EBC36" s="26"/>
      <c r="EBD36" s="26"/>
      <c r="EBE36" s="26"/>
      <c r="EBF36" s="26"/>
      <c r="EBG36" s="26"/>
      <c r="EBH36" s="26"/>
      <c r="EBI36" s="26"/>
      <c r="EBJ36" s="26"/>
      <c r="EBK36" s="26"/>
      <c r="EBL36" s="26"/>
      <c r="EBM36" s="26"/>
      <c r="EBN36" s="26"/>
      <c r="EBO36" s="26"/>
      <c r="EBP36" s="26"/>
      <c r="EBQ36" s="26"/>
      <c r="EBR36" s="26"/>
      <c r="EBS36" s="26"/>
      <c r="EBT36" s="26"/>
      <c r="EBU36" s="26"/>
      <c r="EBV36" s="26"/>
      <c r="EBW36" s="26"/>
      <c r="EBX36" s="26"/>
      <c r="EBY36" s="26"/>
      <c r="EBZ36" s="26"/>
      <c r="ECA36" s="26"/>
      <c r="ECB36" s="26"/>
      <c r="ECC36" s="26"/>
      <c r="ECD36" s="26"/>
      <c r="ECE36" s="26"/>
      <c r="ECF36" s="26"/>
      <c r="ECG36" s="26"/>
      <c r="ECH36" s="26"/>
      <c r="ECI36" s="26"/>
      <c r="ECJ36" s="26"/>
      <c r="ECK36" s="26"/>
      <c r="ECL36" s="26"/>
      <c r="ECM36" s="26"/>
      <c r="ECN36" s="26"/>
      <c r="ECO36" s="26"/>
      <c r="ECP36" s="26"/>
      <c r="ECQ36" s="26"/>
      <c r="ECR36" s="26"/>
      <c r="ECS36" s="26"/>
      <c r="ECT36" s="26"/>
      <c r="ECU36" s="26"/>
      <c r="ECV36" s="26"/>
      <c r="ECW36" s="26"/>
      <c r="ECX36" s="26"/>
      <c r="ECY36" s="26"/>
      <c r="ECZ36" s="26"/>
      <c r="EDA36" s="26"/>
      <c r="EDB36" s="26"/>
      <c r="EDC36" s="26"/>
      <c r="EDD36" s="26"/>
      <c r="EDE36" s="26"/>
      <c r="EDF36" s="26"/>
      <c r="EDG36" s="26"/>
      <c r="EDH36" s="26"/>
      <c r="EDI36" s="26"/>
      <c r="EDJ36" s="26"/>
      <c r="EDK36" s="26"/>
      <c r="EDL36" s="26"/>
      <c r="EDM36" s="26"/>
      <c r="EDN36" s="26"/>
      <c r="EDO36" s="26"/>
      <c r="EDP36" s="26"/>
      <c r="EDQ36" s="26"/>
      <c r="EDR36" s="26"/>
      <c r="EDS36" s="26"/>
      <c r="EDT36" s="26"/>
      <c r="EDU36" s="26"/>
      <c r="EDV36" s="26"/>
      <c r="EDW36" s="26"/>
      <c r="EDX36" s="26"/>
      <c r="EDY36" s="26"/>
      <c r="EDZ36" s="26"/>
      <c r="EEA36" s="26"/>
      <c r="EEB36" s="26"/>
      <c r="EEC36" s="26"/>
      <c r="EED36" s="26"/>
      <c r="EEE36" s="26"/>
      <c r="EEF36" s="26"/>
      <c r="EEG36" s="26"/>
      <c r="EEH36" s="26"/>
      <c r="EEI36" s="26"/>
      <c r="EEJ36" s="26"/>
      <c r="EEK36" s="26"/>
      <c r="EEL36" s="26"/>
      <c r="EEM36" s="26"/>
      <c r="EEN36" s="26"/>
      <c r="EEO36" s="26"/>
      <c r="EEP36" s="26"/>
      <c r="EEQ36" s="26"/>
      <c r="EER36" s="26"/>
      <c r="EES36" s="26"/>
      <c r="EET36" s="26"/>
      <c r="EEU36" s="26"/>
      <c r="EEV36" s="26"/>
      <c r="EEW36" s="26"/>
      <c r="EEX36" s="26"/>
      <c r="EEY36" s="26"/>
      <c r="EEZ36" s="26"/>
      <c r="EFA36" s="26"/>
      <c r="EFB36" s="26"/>
      <c r="EFC36" s="26"/>
      <c r="EFD36" s="26"/>
      <c r="EFE36" s="26"/>
      <c r="EFF36" s="26"/>
      <c r="EFG36" s="26"/>
      <c r="EFH36" s="26"/>
      <c r="EFI36" s="26"/>
      <c r="EFJ36" s="26"/>
      <c r="EFK36" s="26"/>
      <c r="EFL36" s="26"/>
      <c r="EFM36" s="26"/>
      <c r="EFN36" s="26"/>
      <c r="EFO36" s="26"/>
      <c r="EFP36" s="26"/>
      <c r="EFQ36" s="26"/>
      <c r="EFR36" s="26"/>
      <c r="EFS36" s="26"/>
      <c r="EFT36" s="26"/>
      <c r="EFU36" s="26"/>
      <c r="EFV36" s="26"/>
      <c r="EFW36" s="26"/>
      <c r="EFX36" s="26"/>
      <c r="EFY36" s="26"/>
      <c r="EFZ36" s="26"/>
      <c r="EGA36" s="26"/>
      <c r="EGB36" s="26"/>
      <c r="EGC36" s="26"/>
      <c r="EGD36" s="26"/>
      <c r="EGE36" s="26"/>
      <c r="EGF36" s="26"/>
      <c r="EGG36" s="26"/>
      <c r="EGH36" s="26"/>
      <c r="EGI36" s="26"/>
      <c r="EGJ36" s="26"/>
      <c r="EGK36" s="26"/>
      <c r="EGL36" s="26"/>
      <c r="EGM36" s="26"/>
      <c r="EGN36" s="26"/>
      <c r="EGO36" s="26"/>
      <c r="EGP36" s="26"/>
      <c r="EGQ36" s="26"/>
      <c r="EGR36" s="26"/>
      <c r="EGS36" s="26"/>
      <c r="EGT36" s="26"/>
      <c r="EGU36" s="26"/>
      <c r="EGV36" s="26"/>
      <c r="EGW36" s="26"/>
      <c r="EGX36" s="26"/>
      <c r="EGY36" s="26"/>
      <c r="EGZ36" s="26"/>
      <c r="EHA36" s="26"/>
      <c r="EHB36" s="26"/>
      <c r="EHC36" s="26"/>
      <c r="EHD36" s="26"/>
      <c r="EHE36" s="26"/>
      <c r="EHF36" s="26"/>
      <c r="EHG36" s="26"/>
      <c r="EHH36" s="26"/>
      <c r="EHI36" s="26"/>
      <c r="EHJ36" s="26"/>
      <c r="EHK36" s="26"/>
      <c r="EHL36" s="26"/>
      <c r="EHM36" s="26"/>
      <c r="EHN36" s="26"/>
      <c r="EHO36" s="26"/>
      <c r="EHP36" s="26"/>
      <c r="EHQ36" s="26"/>
      <c r="EHR36" s="26"/>
      <c r="EHS36" s="26"/>
      <c r="EHT36" s="26"/>
      <c r="EHU36" s="26"/>
      <c r="EHV36" s="26"/>
      <c r="EHW36" s="26"/>
      <c r="EHX36" s="26"/>
      <c r="EHY36" s="26"/>
      <c r="EHZ36" s="26"/>
      <c r="EIA36" s="26"/>
      <c r="EIB36" s="26"/>
      <c r="EIC36" s="26"/>
      <c r="EID36" s="26"/>
      <c r="EIE36" s="26"/>
      <c r="EIF36" s="26"/>
      <c r="EIG36" s="26"/>
      <c r="EIH36" s="26"/>
      <c r="EII36" s="26"/>
      <c r="EIJ36" s="26"/>
      <c r="EIK36" s="26"/>
      <c r="EIL36" s="26"/>
      <c r="EIM36" s="26"/>
      <c r="EIN36" s="26"/>
      <c r="EIO36" s="26"/>
      <c r="EIP36" s="26"/>
      <c r="EIQ36" s="26"/>
      <c r="EIR36" s="26"/>
      <c r="EIS36" s="26"/>
      <c r="EIT36" s="26"/>
      <c r="EIU36" s="26"/>
      <c r="EIV36" s="26"/>
      <c r="EIW36" s="26"/>
      <c r="EIX36" s="26"/>
      <c r="EIY36" s="26"/>
      <c r="EIZ36" s="26"/>
      <c r="EJA36" s="26"/>
      <c r="EJB36" s="26"/>
      <c r="EJC36" s="26"/>
      <c r="EJD36" s="26"/>
      <c r="EJE36" s="26"/>
      <c r="EJF36" s="26"/>
      <c r="EJG36" s="26"/>
      <c r="EJH36" s="26"/>
      <c r="EJI36" s="26"/>
      <c r="EJJ36" s="26"/>
      <c r="EJK36" s="26"/>
      <c r="EJL36" s="26"/>
      <c r="EJM36" s="26"/>
      <c r="EJN36" s="26"/>
      <c r="EJO36" s="26"/>
      <c r="EJP36" s="26"/>
      <c r="EJQ36" s="26"/>
      <c r="EJR36" s="26"/>
      <c r="EJS36" s="26"/>
      <c r="EJT36" s="26"/>
      <c r="EJU36" s="26"/>
      <c r="EJV36" s="26"/>
      <c r="EJW36" s="26"/>
      <c r="EJX36" s="26"/>
      <c r="EJY36" s="26"/>
      <c r="EJZ36" s="26"/>
      <c r="EKA36" s="26"/>
      <c r="EKB36" s="26"/>
      <c r="EKC36" s="26"/>
      <c r="EKD36" s="26"/>
      <c r="EKE36" s="26"/>
      <c r="EKF36" s="26"/>
      <c r="EKG36" s="26"/>
      <c r="EKH36" s="26"/>
      <c r="EKI36" s="26"/>
      <c r="EKJ36" s="26"/>
      <c r="EKK36" s="26"/>
      <c r="EKL36" s="26"/>
      <c r="EKM36" s="26"/>
      <c r="EKN36" s="26"/>
      <c r="EKO36" s="26"/>
      <c r="EKP36" s="26"/>
      <c r="EKQ36" s="26"/>
      <c r="EKR36" s="26"/>
      <c r="EKS36" s="26"/>
      <c r="EKT36" s="26"/>
      <c r="EKU36" s="26"/>
      <c r="EKV36" s="26"/>
      <c r="EKW36" s="26"/>
      <c r="EKX36" s="26"/>
      <c r="EKY36" s="26"/>
      <c r="EKZ36" s="26"/>
      <c r="ELA36" s="26"/>
      <c r="ELB36" s="26"/>
      <c r="ELC36" s="26"/>
      <c r="ELD36" s="26"/>
      <c r="ELE36" s="26"/>
      <c r="ELF36" s="26"/>
      <c r="ELG36" s="26"/>
      <c r="ELH36" s="26"/>
      <c r="ELI36" s="26"/>
      <c r="ELJ36" s="26"/>
      <c r="ELK36" s="26"/>
      <c r="ELL36" s="26"/>
      <c r="ELM36" s="26"/>
      <c r="ELN36" s="26"/>
      <c r="ELO36" s="26"/>
      <c r="ELP36" s="26"/>
      <c r="ELQ36" s="26"/>
      <c r="ELR36" s="26"/>
      <c r="ELS36" s="26"/>
      <c r="ELT36" s="26"/>
      <c r="ELU36" s="26"/>
      <c r="ELV36" s="26"/>
      <c r="ELW36" s="26"/>
      <c r="ELX36" s="26"/>
      <c r="ELY36" s="26"/>
      <c r="ELZ36" s="26"/>
      <c r="EMA36" s="26"/>
      <c r="EMB36" s="26"/>
      <c r="EMC36" s="26"/>
      <c r="EMD36" s="26"/>
      <c r="EME36" s="26"/>
      <c r="EMF36" s="26"/>
      <c r="EMG36" s="26"/>
      <c r="EMH36" s="26"/>
      <c r="EMI36" s="26"/>
      <c r="EMJ36" s="26"/>
      <c r="EMK36" s="26"/>
      <c r="EML36" s="26"/>
      <c r="EMM36" s="26"/>
      <c r="EMN36" s="26"/>
      <c r="EMO36" s="26"/>
      <c r="EMP36" s="26"/>
      <c r="EMQ36" s="26"/>
      <c r="EMR36" s="26"/>
      <c r="EMS36" s="26"/>
      <c r="EMT36" s="26"/>
      <c r="EMU36" s="26"/>
      <c r="EMV36" s="26"/>
      <c r="EMW36" s="26"/>
      <c r="EMX36" s="26"/>
      <c r="EMY36" s="26"/>
      <c r="EMZ36" s="26"/>
      <c r="ENA36" s="26"/>
      <c r="ENB36" s="26"/>
      <c r="ENC36" s="26"/>
      <c r="END36" s="26"/>
      <c r="ENE36" s="26"/>
      <c r="ENF36" s="26"/>
      <c r="ENG36" s="26"/>
      <c r="ENH36" s="26"/>
      <c r="ENI36" s="26"/>
      <c r="ENJ36" s="26"/>
      <c r="ENK36" s="26"/>
      <c r="ENL36" s="26"/>
      <c r="ENM36" s="26"/>
      <c r="ENN36" s="26"/>
      <c r="ENO36" s="26"/>
      <c r="ENP36" s="26"/>
      <c r="ENQ36" s="26"/>
      <c r="ENR36" s="26"/>
      <c r="ENS36" s="26"/>
      <c r="ENT36" s="26"/>
      <c r="ENU36" s="26"/>
      <c r="ENV36" s="26"/>
      <c r="ENW36" s="26"/>
      <c r="ENX36" s="26"/>
      <c r="ENY36" s="26"/>
      <c r="ENZ36" s="26"/>
      <c r="EOA36" s="26"/>
      <c r="EOB36" s="26"/>
      <c r="EOC36" s="26"/>
      <c r="EOD36" s="26"/>
      <c r="EOE36" s="26"/>
      <c r="EOF36" s="26"/>
      <c r="EOG36" s="26"/>
      <c r="EOH36" s="26"/>
      <c r="EOI36" s="26"/>
      <c r="EOJ36" s="26"/>
      <c r="EOK36" s="26"/>
      <c r="EOL36" s="26"/>
      <c r="EOM36" s="26"/>
      <c r="EON36" s="26"/>
      <c r="EOO36" s="26"/>
      <c r="EOP36" s="26"/>
      <c r="EOQ36" s="26"/>
      <c r="EOR36" s="26"/>
      <c r="EOS36" s="26"/>
      <c r="EOT36" s="26"/>
      <c r="EOU36" s="26"/>
      <c r="EOV36" s="26"/>
      <c r="EOW36" s="26"/>
      <c r="EOX36" s="26"/>
      <c r="EOY36" s="26"/>
      <c r="EOZ36" s="26"/>
      <c r="EPA36" s="26"/>
      <c r="EPB36" s="26"/>
      <c r="EPC36" s="26"/>
      <c r="EPD36" s="26"/>
      <c r="EPE36" s="26"/>
      <c r="EPF36" s="26"/>
      <c r="EPG36" s="26"/>
      <c r="EPH36" s="26"/>
      <c r="EPI36" s="26"/>
      <c r="EPJ36" s="26"/>
      <c r="EPK36" s="26"/>
      <c r="EPL36" s="26"/>
      <c r="EPM36" s="26"/>
      <c r="EPN36" s="26"/>
      <c r="EPO36" s="26"/>
      <c r="EPP36" s="26"/>
      <c r="EPQ36" s="26"/>
      <c r="EPR36" s="26"/>
      <c r="EPS36" s="26"/>
      <c r="EPT36" s="26"/>
      <c r="EPU36" s="26"/>
      <c r="EPV36" s="26"/>
      <c r="EPW36" s="26"/>
      <c r="EPX36" s="26"/>
      <c r="EPY36" s="26"/>
      <c r="EPZ36" s="26"/>
      <c r="EQA36" s="26"/>
      <c r="EQB36" s="26"/>
      <c r="EQC36" s="26"/>
      <c r="EQD36" s="26"/>
      <c r="EQE36" s="26"/>
      <c r="EQF36" s="26"/>
      <c r="EQG36" s="26"/>
      <c r="EQH36" s="26"/>
      <c r="EQI36" s="26"/>
      <c r="EQJ36" s="26"/>
      <c r="EQK36" s="26"/>
      <c r="EQL36" s="26"/>
      <c r="EQM36" s="26"/>
      <c r="EQN36" s="26"/>
      <c r="EQO36" s="26"/>
      <c r="EQP36" s="26"/>
      <c r="EQQ36" s="26"/>
      <c r="EQR36" s="26"/>
      <c r="EQS36" s="26"/>
      <c r="EQT36" s="26"/>
      <c r="EQU36" s="26"/>
      <c r="EQV36" s="26"/>
      <c r="EQW36" s="26"/>
      <c r="EQX36" s="26"/>
      <c r="EQY36" s="26"/>
      <c r="EQZ36" s="26"/>
      <c r="ERA36" s="26"/>
      <c r="ERB36" s="26"/>
      <c r="ERC36" s="26"/>
      <c r="ERD36" s="26"/>
      <c r="ERE36" s="26"/>
      <c r="ERF36" s="26"/>
      <c r="ERG36" s="26"/>
      <c r="ERH36" s="26"/>
      <c r="ERI36" s="26"/>
      <c r="ERJ36" s="26"/>
      <c r="ERK36" s="26"/>
      <c r="ERL36" s="26"/>
      <c r="ERM36" s="26"/>
      <c r="ERN36" s="26"/>
      <c r="ERO36" s="26"/>
      <c r="ERP36" s="26"/>
      <c r="ERQ36" s="26"/>
      <c r="ERR36" s="26"/>
      <c r="ERS36" s="26"/>
      <c r="ERT36" s="26"/>
      <c r="ERU36" s="26"/>
      <c r="ERV36" s="26"/>
      <c r="ERW36" s="26"/>
      <c r="ERX36" s="26"/>
      <c r="ERY36" s="26"/>
      <c r="ERZ36" s="26"/>
      <c r="ESA36" s="26"/>
      <c r="ESB36" s="26"/>
      <c r="ESC36" s="26"/>
      <c r="ESD36" s="26"/>
      <c r="ESE36" s="26"/>
      <c r="ESF36" s="26"/>
      <c r="ESG36" s="26"/>
      <c r="ESH36" s="26"/>
      <c r="ESI36" s="26"/>
      <c r="ESJ36" s="26"/>
      <c r="ESK36" s="26"/>
      <c r="ESL36" s="26"/>
      <c r="ESM36" s="26"/>
      <c r="ESN36" s="26"/>
      <c r="ESO36" s="26"/>
      <c r="ESP36" s="26"/>
      <c r="ESQ36" s="26"/>
      <c r="ESR36" s="26"/>
      <c r="ESS36" s="26"/>
      <c r="EST36" s="26"/>
      <c r="ESU36" s="26"/>
      <c r="ESV36" s="26"/>
      <c r="ESW36" s="26"/>
      <c r="ESX36" s="26"/>
      <c r="ESY36" s="26"/>
      <c r="ESZ36" s="26"/>
      <c r="ETA36" s="26"/>
      <c r="ETB36" s="26"/>
      <c r="ETC36" s="26"/>
      <c r="ETD36" s="26"/>
      <c r="ETE36" s="26"/>
      <c r="ETF36" s="26"/>
      <c r="ETG36" s="26"/>
      <c r="ETH36" s="26"/>
      <c r="ETI36" s="26"/>
      <c r="ETJ36" s="26"/>
      <c r="ETK36" s="26"/>
      <c r="ETL36" s="26"/>
      <c r="ETM36" s="26"/>
      <c r="ETN36" s="26"/>
      <c r="ETO36" s="26"/>
      <c r="ETP36" s="26"/>
      <c r="ETQ36" s="26"/>
      <c r="ETR36" s="26"/>
      <c r="ETS36" s="26"/>
      <c r="ETT36" s="26"/>
      <c r="ETU36" s="26"/>
      <c r="ETV36" s="26"/>
      <c r="ETW36" s="26"/>
      <c r="ETX36" s="26"/>
      <c r="ETY36" s="26"/>
      <c r="ETZ36" s="26"/>
      <c r="EUA36" s="26"/>
      <c r="EUB36" s="26"/>
      <c r="EUC36" s="26"/>
      <c r="EUD36" s="26"/>
      <c r="EUE36" s="26"/>
      <c r="EUF36" s="26"/>
      <c r="EUG36" s="26"/>
      <c r="EUH36" s="26"/>
      <c r="EUI36" s="26"/>
      <c r="EUJ36" s="26"/>
      <c r="EUK36" s="26"/>
      <c r="EUL36" s="26"/>
      <c r="EUM36" s="26"/>
      <c r="EUN36" s="26"/>
      <c r="EUO36" s="26"/>
      <c r="EUP36" s="26"/>
      <c r="EUQ36" s="26"/>
      <c r="EUR36" s="26"/>
      <c r="EUS36" s="26"/>
      <c r="EUT36" s="26"/>
      <c r="EUU36" s="26"/>
      <c r="EUV36" s="26"/>
      <c r="EUW36" s="26"/>
      <c r="EUX36" s="26"/>
      <c r="EUY36" s="26"/>
      <c r="EUZ36" s="26"/>
      <c r="EVA36" s="26"/>
      <c r="EVB36" s="26"/>
      <c r="EVC36" s="26"/>
      <c r="EVD36" s="26"/>
      <c r="EVE36" s="26"/>
      <c r="EVF36" s="26"/>
      <c r="EVG36" s="26"/>
      <c r="EVH36" s="26"/>
      <c r="EVI36" s="26"/>
      <c r="EVJ36" s="26"/>
      <c r="EVK36" s="26"/>
      <c r="EVL36" s="26"/>
      <c r="EVM36" s="26"/>
      <c r="EVN36" s="26"/>
      <c r="EVO36" s="26"/>
      <c r="EVP36" s="26"/>
      <c r="EVQ36" s="26"/>
      <c r="EVR36" s="26"/>
      <c r="EVS36" s="26"/>
      <c r="EVT36" s="26"/>
      <c r="EVU36" s="26"/>
      <c r="EVV36" s="26"/>
      <c r="EVW36" s="26"/>
      <c r="EVX36" s="26"/>
      <c r="EVY36" s="26"/>
      <c r="EVZ36" s="26"/>
      <c r="EWA36" s="26"/>
      <c r="EWB36" s="26"/>
      <c r="EWC36" s="26"/>
      <c r="EWD36" s="26"/>
      <c r="EWE36" s="26"/>
      <c r="EWF36" s="26"/>
      <c r="EWG36" s="26"/>
      <c r="EWH36" s="26"/>
      <c r="EWI36" s="26"/>
      <c r="EWJ36" s="26"/>
      <c r="EWK36" s="26"/>
      <c r="EWL36" s="26"/>
      <c r="EWM36" s="26"/>
      <c r="EWN36" s="26"/>
      <c r="EWO36" s="26"/>
      <c r="EWP36" s="26"/>
      <c r="EWQ36" s="26"/>
      <c r="EWR36" s="26"/>
      <c r="EWS36" s="26"/>
      <c r="EWT36" s="26"/>
      <c r="EWU36" s="26"/>
      <c r="EWV36" s="26"/>
      <c r="EWW36" s="26"/>
      <c r="EWX36" s="26"/>
      <c r="EWY36" s="26"/>
      <c r="EWZ36" s="26"/>
      <c r="EXA36" s="26"/>
      <c r="EXB36" s="26"/>
      <c r="EXC36" s="26"/>
      <c r="EXD36" s="26"/>
      <c r="EXE36" s="26"/>
      <c r="EXF36" s="26"/>
      <c r="EXG36" s="26"/>
      <c r="EXH36" s="26"/>
      <c r="EXI36" s="26"/>
      <c r="EXJ36" s="26"/>
      <c r="EXK36" s="26"/>
      <c r="EXL36" s="26"/>
      <c r="EXM36" s="26"/>
      <c r="EXN36" s="26"/>
      <c r="EXO36" s="26"/>
      <c r="EXP36" s="26"/>
      <c r="EXQ36" s="26"/>
      <c r="EXR36" s="26"/>
      <c r="EXS36" s="26"/>
      <c r="EXT36" s="26"/>
      <c r="EXU36" s="26"/>
      <c r="EXV36" s="26"/>
      <c r="EXW36" s="26"/>
      <c r="EXX36" s="26"/>
      <c r="EXY36" s="26"/>
      <c r="EXZ36" s="26"/>
      <c r="EYA36" s="26"/>
      <c r="EYB36" s="26"/>
      <c r="EYC36" s="26"/>
      <c r="EYD36" s="26"/>
      <c r="EYE36" s="26"/>
      <c r="EYF36" s="26"/>
      <c r="EYG36" s="26"/>
      <c r="EYH36" s="26"/>
      <c r="EYI36" s="26"/>
      <c r="EYJ36" s="26"/>
      <c r="EYK36" s="26"/>
      <c r="EYL36" s="26"/>
      <c r="EYM36" s="26"/>
      <c r="EYN36" s="26"/>
      <c r="EYO36" s="26"/>
      <c r="EYP36" s="26"/>
      <c r="EYQ36" s="26"/>
      <c r="EYR36" s="26"/>
      <c r="EYS36" s="26"/>
      <c r="EYT36" s="26"/>
      <c r="EYU36" s="26"/>
      <c r="EYV36" s="26"/>
      <c r="EYW36" s="26"/>
      <c r="EYX36" s="26"/>
      <c r="EYY36" s="26"/>
      <c r="EYZ36" s="26"/>
      <c r="EZA36" s="26"/>
      <c r="EZB36" s="26"/>
      <c r="EZC36" s="26"/>
      <c r="EZD36" s="26"/>
      <c r="EZE36" s="26"/>
      <c r="EZF36" s="26"/>
      <c r="EZG36" s="26"/>
      <c r="EZH36" s="26"/>
      <c r="EZI36" s="26"/>
      <c r="EZJ36" s="26"/>
      <c r="EZK36" s="26"/>
      <c r="EZL36" s="26"/>
      <c r="EZM36" s="26"/>
      <c r="EZN36" s="26"/>
      <c r="EZO36" s="26"/>
      <c r="EZP36" s="26"/>
      <c r="EZQ36" s="26"/>
      <c r="EZR36" s="26"/>
      <c r="EZS36" s="26"/>
      <c r="EZT36" s="26"/>
      <c r="EZU36" s="26"/>
      <c r="EZV36" s="26"/>
      <c r="EZW36" s="26"/>
      <c r="EZX36" s="26"/>
      <c r="EZY36" s="26"/>
      <c r="EZZ36" s="26"/>
      <c r="FAA36" s="26"/>
      <c r="FAB36" s="26"/>
      <c r="FAC36" s="26"/>
      <c r="FAD36" s="26"/>
      <c r="FAE36" s="26"/>
      <c r="FAF36" s="26"/>
      <c r="FAG36" s="26"/>
      <c r="FAH36" s="26"/>
      <c r="FAI36" s="26"/>
      <c r="FAJ36" s="26"/>
      <c r="FAK36" s="26"/>
      <c r="FAL36" s="26"/>
      <c r="FAM36" s="26"/>
      <c r="FAN36" s="26"/>
      <c r="FAO36" s="26"/>
      <c r="FAP36" s="26"/>
      <c r="FAQ36" s="26"/>
      <c r="FAR36" s="26"/>
      <c r="FAS36" s="26"/>
      <c r="FAT36" s="26"/>
      <c r="FAU36" s="26"/>
      <c r="FAV36" s="26"/>
      <c r="FAW36" s="26"/>
      <c r="FAX36" s="26"/>
      <c r="FAY36" s="26"/>
      <c r="FAZ36" s="26"/>
      <c r="FBA36" s="26"/>
      <c r="FBB36" s="26"/>
      <c r="FBC36" s="26"/>
      <c r="FBD36" s="26"/>
      <c r="FBE36" s="26"/>
      <c r="FBF36" s="26"/>
      <c r="FBG36" s="26"/>
      <c r="FBH36" s="26"/>
      <c r="FBI36" s="26"/>
      <c r="FBJ36" s="26"/>
      <c r="FBK36" s="26"/>
      <c r="FBL36" s="26"/>
      <c r="FBM36" s="26"/>
      <c r="FBN36" s="26"/>
      <c r="FBO36" s="26"/>
      <c r="FBP36" s="26"/>
      <c r="FBQ36" s="26"/>
      <c r="FBR36" s="26"/>
      <c r="FBS36" s="26"/>
      <c r="FBT36" s="26"/>
      <c r="FBU36" s="26"/>
      <c r="FBV36" s="26"/>
      <c r="FBW36" s="26"/>
      <c r="FBX36" s="26"/>
      <c r="FBY36" s="26"/>
      <c r="FBZ36" s="26"/>
      <c r="FCA36" s="26"/>
      <c r="FCB36" s="26"/>
      <c r="FCC36" s="26"/>
      <c r="FCD36" s="26"/>
      <c r="FCE36" s="26"/>
      <c r="FCF36" s="26"/>
      <c r="FCG36" s="26"/>
      <c r="FCH36" s="26"/>
      <c r="FCI36" s="26"/>
      <c r="FCJ36" s="26"/>
      <c r="FCK36" s="26"/>
      <c r="FCL36" s="26"/>
      <c r="FCM36" s="26"/>
      <c r="FCN36" s="26"/>
      <c r="FCO36" s="26"/>
      <c r="FCP36" s="26"/>
      <c r="FCQ36" s="26"/>
      <c r="FCR36" s="26"/>
      <c r="FCS36" s="26"/>
      <c r="FCT36" s="26"/>
      <c r="FCU36" s="26"/>
      <c r="FCV36" s="26"/>
      <c r="FCW36" s="26"/>
      <c r="FCX36" s="26"/>
      <c r="FCY36" s="26"/>
      <c r="FCZ36" s="26"/>
      <c r="FDA36" s="26"/>
      <c r="FDB36" s="26"/>
      <c r="FDC36" s="26"/>
      <c r="FDD36" s="26"/>
      <c r="FDE36" s="26"/>
      <c r="FDF36" s="26"/>
      <c r="FDG36" s="26"/>
      <c r="FDH36" s="26"/>
      <c r="FDI36" s="26"/>
      <c r="FDJ36" s="26"/>
      <c r="FDK36" s="26"/>
      <c r="FDL36" s="26"/>
      <c r="FDM36" s="26"/>
      <c r="FDN36" s="26"/>
      <c r="FDO36" s="26"/>
      <c r="FDP36" s="26"/>
      <c r="FDQ36" s="26"/>
      <c r="FDR36" s="26"/>
      <c r="FDS36" s="26"/>
      <c r="FDT36" s="26"/>
      <c r="FDU36" s="26"/>
      <c r="FDV36" s="26"/>
      <c r="FDW36" s="26"/>
      <c r="FDX36" s="26"/>
      <c r="FDY36" s="26"/>
      <c r="FDZ36" s="26"/>
      <c r="FEA36" s="26"/>
      <c r="FEB36" s="26"/>
      <c r="FEC36" s="26"/>
      <c r="FED36" s="26"/>
      <c r="FEE36" s="26"/>
      <c r="FEF36" s="26"/>
      <c r="FEG36" s="26"/>
      <c r="FEH36" s="26"/>
      <c r="FEI36" s="26"/>
      <c r="FEJ36" s="26"/>
      <c r="FEK36" s="26"/>
      <c r="FEL36" s="26"/>
      <c r="FEM36" s="26"/>
      <c r="FEN36" s="26"/>
      <c r="FEO36" s="26"/>
      <c r="FEP36" s="26"/>
      <c r="FEQ36" s="26"/>
      <c r="FER36" s="26"/>
      <c r="FES36" s="26"/>
      <c r="FET36" s="26"/>
      <c r="FEU36" s="26"/>
      <c r="FEV36" s="26"/>
      <c r="FEW36" s="26"/>
      <c r="FEX36" s="26"/>
      <c r="FEY36" s="26"/>
      <c r="FEZ36" s="26"/>
      <c r="FFA36" s="26"/>
      <c r="FFB36" s="26"/>
      <c r="FFC36" s="26"/>
      <c r="FFD36" s="26"/>
      <c r="FFE36" s="26"/>
      <c r="FFF36" s="26"/>
      <c r="FFG36" s="26"/>
      <c r="FFH36" s="26"/>
      <c r="FFI36" s="26"/>
      <c r="FFJ36" s="26"/>
      <c r="FFK36" s="26"/>
      <c r="FFL36" s="26"/>
      <c r="FFM36" s="26"/>
      <c r="FFN36" s="26"/>
      <c r="FFO36" s="26"/>
      <c r="FFP36" s="26"/>
      <c r="FFQ36" s="26"/>
      <c r="FFR36" s="26"/>
      <c r="FFS36" s="26"/>
      <c r="FFT36" s="26"/>
      <c r="FFU36" s="26"/>
      <c r="FFV36" s="26"/>
      <c r="FFW36" s="26"/>
      <c r="FFX36" s="26"/>
      <c r="FFY36" s="26"/>
      <c r="FFZ36" s="26"/>
      <c r="FGA36" s="26"/>
      <c r="FGB36" s="26"/>
      <c r="FGC36" s="26"/>
      <c r="FGD36" s="26"/>
      <c r="FGE36" s="26"/>
      <c r="FGF36" s="26"/>
      <c r="FGG36" s="26"/>
      <c r="FGH36" s="26"/>
      <c r="FGI36" s="26"/>
      <c r="FGJ36" s="26"/>
      <c r="FGK36" s="26"/>
      <c r="FGL36" s="26"/>
      <c r="FGM36" s="26"/>
      <c r="FGN36" s="26"/>
      <c r="FGO36" s="26"/>
      <c r="FGP36" s="26"/>
      <c r="FGQ36" s="26"/>
      <c r="FGR36" s="26"/>
      <c r="FGS36" s="26"/>
      <c r="FGT36" s="26"/>
      <c r="FGU36" s="26"/>
      <c r="FGV36" s="26"/>
      <c r="FGW36" s="26"/>
      <c r="FGX36" s="26"/>
      <c r="FGY36" s="26"/>
      <c r="FGZ36" s="26"/>
      <c r="FHA36" s="26"/>
      <c r="FHB36" s="26"/>
      <c r="FHC36" s="26"/>
      <c r="FHD36" s="26"/>
      <c r="FHE36" s="26"/>
      <c r="FHF36" s="26"/>
      <c r="FHG36" s="26"/>
      <c r="FHH36" s="26"/>
      <c r="FHI36" s="26"/>
      <c r="FHJ36" s="26"/>
      <c r="FHK36" s="26"/>
      <c r="FHL36" s="26"/>
      <c r="FHM36" s="26"/>
      <c r="FHN36" s="26"/>
      <c r="FHO36" s="26"/>
      <c r="FHP36" s="26"/>
      <c r="FHQ36" s="26"/>
      <c r="FHR36" s="26"/>
      <c r="FHS36" s="26"/>
      <c r="FHT36" s="26"/>
      <c r="FHU36" s="26"/>
      <c r="FHV36" s="26"/>
      <c r="FHW36" s="26"/>
      <c r="FHX36" s="26"/>
      <c r="FHY36" s="26"/>
      <c r="FHZ36" s="26"/>
      <c r="FIA36" s="26"/>
      <c r="FIB36" s="26"/>
      <c r="FIC36" s="26"/>
      <c r="FID36" s="26"/>
      <c r="FIE36" s="26"/>
      <c r="FIF36" s="26"/>
      <c r="FIG36" s="26"/>
      <c r="FIH36" s="26"/>
      <c r="FII36" s="26"/>
      <c r="FIJ36" s="26"/>
      <c r="FIK36" s="26"/>
      <c r="FIL36" s="26"/>
      <c r="FIM36" s="26"/>
      <c r="FIN36" s="26"/>
      <c r="FIO36" s="26"/>
      <c r="FIP36" s="26"/>
      <c r="FIQ36" s="26"/>
      <c r="FIR36" s="26"/>
      <c r="FIS36" s="26"/>
      <c r="FIT36" s="26"/>
      <c r="FIU36" s="26"/>
      <c r="FIV36" s="26"/>
      <c r="FIW36" s="26"/>
      <c r="FIX36" s="26"/>
      <c r="FIY36" s="26"/>
      <c r="FIZ36" s="26"/>
      <c r="FJA36" s="26"/>
      <c r="FJB36" s="26"/>
      <c r="FJC36" s="26"/>
      <c r="FJD36" s="26"/>
      <c r="FJE36" s="26"/>
      <c r="FJF36" s="26"/>
      <c r="FJG36" s="26"/>
      <c r="FJH36" s="26"/>
      <c r="FJI36" s="26"/>
      <c r="FJJ36" s="26"/>
      <c r="FJK36" s="26"/>
      <c r="FJL36" s="26"/>
      <c r="FJM36" s="26"/>
      <c r="FJN36" s="26"/>
      <c r="FJO36" s="26"/>
      <c r="FJP36" s="26"/>
      <c r="FJQ36" s="26"/>
      <c r="FJR36" s="26"/>
      <c r="FJS36" s="26"/>
      <c r="FJT36" s="26"/>
      <c r="FJU36" s="26"/>
      <c r="FJV36" s="26"/>
      <c r="FJW36" s="26"/>
      <c r="FJX36" s="26"/>
      <c r="FJY36" s="26"/>
      <c r="FJZ36" s="26"/>
      <c r="FKA36" s="26"/>
      <c r="FKB36" s="26"/>
      <c r="FKC36" s="26"/>
      <c r="FKD36" s="26"/>
      <c r="FKE36" s="26"/>
      <c r="FKF36" s="26"/>
      <c r="FKG36" s="26"/>
      <c r="FKH36" s="26"/>
      <c r="FKI36" s="26"/>
      <c r="FKJ36" s="26"/>
      <c r="FKK36" s="26"/>
      <c r="FKL36" s="26"/>
      <c r="FKM36" s="26"/>
      <c r="FKN36" s="26"/>
      <c r="FKO36" s="26"/>
      <c r="FKP36" s="26"/>
      <c r="FKQ36" s="26"/>
      <c r="FKR36" s="26"/>
      <c r="FKS36" s="26"/>
      <c r="FKT36" s="26"/>
      <c r="FKU36" s="26"/>
      <c r="FKV36" s="26"/>
      <c r="FKW36" s="26"/>
      <c r="FKX36" s="26"/>
      <c r="FKY36" s="26"/>
      <c r="FKZ36" s="26"/>
      <c r="FLA36" s="26"/>
      <c r="FLB36" s="26"/>
      <c r="FLC36" s="26"/>
      <c r="FLD36" s="26"/>
      <c r="FLE36" s="26"/>
      <c r="FLF36" s="26"/>
      <c r="FLG36" s="26"/>
      <c r="FLH36" s="26"/>
      <c r="FLI36" s="26"/>
      <c r="FLJ36" s="26"/>
      <c r="FLK36" s="26"/>
      <c r="FLL36" s="26"/>
      <c r="FLM36" s="26"/>
      <c r="FLN36" s="26"/>
      <c r="FLO36" s="26"/>
      <c r="FLP36" s="26"/>
      <c r="FLQ36" s="26"/>
      <c r="FLR36" s="26"/>
      <c r="FLS36" s="26"/>
      <c r="FLT36" s="26"/>
      <c r="FLU36" s="26"/>
      <c r="FLV36" s="26"/>
      <c r="FLW36" s="26"/>
      <c r="FLX36" s="26"/>
      <c r="FLY36" s="26"/>
      <c r="FLZ36" s="26"/>
      <c r="FMA36" s="26"/>
      <c r="FMB36" s="26"/>
      <c r="FMC36" s="26"/>
      <c r="FMD36" s="26"/>
      <c r="FME36" s="26"/>
      <c r="FMF36" s="26"/>
      <c r="FMG36" s="26"/>
      <c r="FMH36" s="26"/>
      <c r="FMI36" s="26"/>
      <c r="FMJ36" s="26"/>
      <c r="FMK36" s="26"/>
      <c r="FML36" s="26"/>
      <c r="FMM36" s="26"/>
      <c r="FMN36" s="26"/>
      <c r="FMO36" s="26"/>
      <c r="FMP36" s="26"/>
      <c r="FMQ36" s="26"/>
      <c r="FMR36" s="26"/>
      <c r="FMS36" s="26"/>
      <c r="FMT36" s="26"/>
      <c r="FMU36" s="26"/>
      <c r="FMV36" s="26"/>
      <c r="FMW36" s="26"/>
      <c r="FMX36" s="26"/>
      <c r="FMY36" s="26"/>
      <c r="FMZ36" s="26"/>
      <c r="FNA36" s="26"/>
      <c r="FNB36" s="26"/>
      <c r="FNC36" s="26"/>
      <c r="FND36" s="26"/>
      <c r="FNE36" s="26"/>
      <c r="FNF36" s="26"/>
      <c r="FNG36" s="26"/>
      <c r="FNH36" s="26"/>
      <c r="FNI36" s="26"/>
      <c r="FNJ36" s="26"/>
      <c r="FNK36" s="26"/>
      <c r="FNL36" s="26"/>
      <c r="FNM36" s="26"/>
      <c r="FNN36" s="26"/>
      <c r="FNO36" s="26"/>
      <c r="FNP36" s="26"/>
      <c r="FNQ36" s="26"/>
      <c r="FNR36" s="26"/>
      <c r="FNS36" s="26"/>
      <c r="FNT36" s="26"/>
      <c r="FNU36" s="26"/>
      <c r="FNV36" s="26"/>
      <c r="FNW36" s="26"/>
      <c r="FNX36" s="26"/>
      <c r="FNY36" s="26"/>
      <c r="FNZ36" s="26"/>
      <c r="FOA36" s="26"/>
      <c r="FOB36" s="26"/>
      <c r="FOC36" s="26"/>
      <c r="FOD36" s="26"/>
      <c r="FOE36" s="26"/>
      <c r="FOF36" s="26"/>
      <c r="FOG36" s="26"/>
      <c r="FOH36" s="26"/>
      <c r="FOI36" s="26"/>
      <c r="FOJ36" s="26"/>
      <c r="FOK36" s="26"/>
      <c r="FOL36" s="26"/>
      <c r="FOM36" s="26"/>
      <c r="FON36" s="26"/>
      <c r="FOO36" s="26"/>
      <c r="FOP36" s="26"/>
      <c r="FOQ36" s="26"/>
      <c r="FOR36" s="26"/>
      <c r="FOS36" s="26"/>
      <c r="FOT36" s="26"/>
      <c r="FOU36" s="26"/>
      <c r="FOV36" s="26"/>
      <c r="FOW36" s="26"/>
      <c r="FOX36" s="26"/>
      <c r="FOY36" s="26"/>
      <c r="FOZ36" s="26"/>
      <c r="FPA36" s="26"/>
      <c r="FPB36" s="26"/>
      <c r="FPC36" s="26"/>
      <c r="FPD36" s="26"/>
      <c r="FPE36" s="26"/>
      <c r="FPF36" s="26"/>
      <c r="FPG36" s="26"/>
      <c r="FPH36" s="26"/>
      <c r="FPI36" s="26"/>
      <c r="FPJ36" s="26"/>
      <c r="FPK36" s="26"/>
      <c r="FPL36" s="26"/>
      <c r="FPM36" s="26"/>
      <c r="FPN36" s="26"/>
      <c r="FPO36" s="26"/>
      <c r="FPP36" s="26"/>
      <c r="FPQ36" s="26"/>
      <c r="FPR36" s="26"/>
      <c r="FPS36" s="26"/>
      <c r="FPT36" s="26"/>
      <c r="FPU36" s="26"/>
      <c r="FPV36" s="26"/>
      <c r="FPW36" s="26"/>
      <c r="FPX36" s="26"/>
      <c r="FPY36" s="26"/>
      <c r="FPZ36" s="26"/>
      <c r="FQA36" s="26"/>
      <c r="FQB36" s="26"/>
      <c r="FQC36" s="26"/>
      <c r="FQD36" s="26"/>
      <c r="FQE36" s="26"/>
      <c r="FQF36" s="26"/>
      <c r="FQG36" s="26"/>
      <c r="FQH36" s="26"/>
      <c r="FQI36" s="26"/>
      <c r="FQJ36" s="26"/>
      <c r="FQK36" s="26"/>
      <c r="FQL36" s="26"/>
      <c r="FQM36" s="26"/>
      <c r="FQN36" s="26"/>
      <c r="FQO36" s="26"/>
      <c r="FQP36" s="26"/>
      <c r="FQQ36" s="26"/>
      <c r="FQR36" s="26"/>
      <c r="FQS36" s="26"/>
      <c r="FQT36" s="26"/>
      <c r="FQU36" s="26"/>
      <c r="FQV36" s="26"/>
      <c r="FQW36" s="26"/>
      <c r="FQX36" s="26"/>
      <c r="FQY36" s="26"/>
      <c r="FQZ36" s="26"/>
      <c r="FRA36" s="26"/>
      <c r="FRB36" s="26"/>
      <c r="FRC36" s="26"/>
      <c r="FRD36" s="26"/>
      <c r="FRE36" s="26"/>
      <c r="FRF36" s="26"/>
      <c r="FRG36" s="26"/>
      <c r="FRH36" s="26"/>
      <c r="FRI36" s="26"/>
      <c r="FRJ36" s="26"/>
      <c r="FRK36" s="26"/>
      <c r="FRL36" s="26"/>
      <c r="FRM36" s="26"/>
      <c r="FRN36" s="26"/>
      <c r="FRO36" s="26"/>
      <c r="FRP36" s="26"/>
      <c r="FRQ36" s="26"/>
      <c r="FRR36" s="26"/>
      <c r="FRS36" s="26"/>
      <c r="FRT36" s="26"/>
      <c r="FRU36" s="26"/>
      <c r="FRV36" s="26"/>
      <c r="FRW36" s="26"/>
      <c r="FRX36" s="26"/>
      <c r="FRY36" s="26"/>
      <c r="FRZ36" s="26"/>
      <c r="FSA36" s="26"/>
      <c r="FSB36" s="26"/>
      <c r="FSC36" s="26"/>
      <c r="FSD36" s="26"/>
      <c r="FSE36" s="26"/>
      <c r="FSF36" s="26"/>
      <c r="FSG36" s="26"/>
      <c r="FSH36" s="26"/>
      <c r="FSI36" s="26"/>
      <c r="FSJ36" s="26"/>
      <c r="FSK36" s="26"/>
      <c r="FSL36" s="26"/>
      <c r="FSM36" s="26"/>
      <c r="FSN36" s="26"/>
      <c r="FSO36" s="26"/>
      <c r="FSP36" s="26"/>
      <c r="FSQ36" s="26"/>
      <c r="FSR36" s="26"/>
      <c r="FSS36" s="26"/>
      <c r="FST36" s="26"/>
      <c r="FSU36" s="26"/>
      <c r="FSV36" s="26"/>
      <c r="FSW36" s="26"/>
      <c r="FSX36" s="26"/>
      <c r="FSY36" s="26"/>
      <c r="FSZ36" s="26"/>
      <c r="FTA36" s="26"/>
      <c r="FTB36" s="26"/>
      <c r="FTC36" s="26"/>
      <c r="FTD36" s="26"/>
      <c r="FTE36" s="26"/>
      <c r="FTF36" s="26"/>
      <c r="FTG36" s="26"/>
      <c r="FTH36" s="26"/>
      <c r="FTI36" s="26"/>
      <c r="FTJ36" s="26"/>
      <c r="FTK36" s="26"/>
      <c r="FTL36" s="26"/>
      <c r="FTM36" s="26"/>
      <c r="FTN36" s="26"/>
      <c r="FTO36" s="26"/>
      <c r="FTP36" s="26"/>
      <c r="FTQ36" s="26"/>
      <c r="FTR36" s="26"/>
      <c r="FTS36" s="26"/>
      <c r="FTT36" s="26"/>
      <c r="FTU36" s="26"/>
      <c r="FTV36" s="26"/>
      <c r="FTW36" s="26"/>
      <c r="FTX36" s="26"/>
      <c r="FTY36" s="26"/>
      <c r="FTZ36" s="26"/>
      <c r="FUA36" s="26"/>
      <c r="FUB36" s="26"/>
      <c r="FUC36" s="26"/>
      <c r="FUD36" s="26"/>
      <c r="FUE36" s="26"/>
      <c r="FUF36" s="26"/>
      <c r="FUG36" s="26"/>
      <c r="FUH36" s="26"/>
      <c r="FUI36" s="26"/>
      <c r="FUJ36" s="26"/>
      <c r="FUK36" s="26"/>
      <c r="FUL36" s="26"/>
      <c r="FUM36" s="26"/>
      <c r="FUN36" s="26"/>
      <c r="FUO36" s="26"/>
      <c r="FUP36" s="26"/>
      <c r="FUQ36" s="26"/>
      <c r="FUR36" s="26"/>
      <c r="FUS36" s="26"/>
      <c r="FUT36" s="26"/>
      <c r="FUU36" s="26"/>
      <c r="FUV36" s="26"/>
      <c r="FUW36" s="26"/>
      <c r="FUX36" s="26"/>
      <c r="FUY36" s="26"/>
      <c r="FUZ36" s="26"/>
      <c r="FVA36" s="26"/>
      <c r="FVB36" s="26"/>
      <c r="FVC36" s="26"/>
      <c r="FVD36" s="26"/>
      <c r="FVE36" s="26"/>
      <c r="FVF36" s="26"/>
      <c r="FVG36" s="26"/>
      <c r="FVH36" s="26"/>
      <c r="FVI36" s="26"/>
      <c r="FVJ36" s="26"/>
      <c r="FVK36" s="26"/>
      <c r="FVL36" s="26"/>
      <c r="FVM36" s="26"/>
      <c r="FVN36" s="26"/>
      <c r="FVO36" s="26"/>
      <c r="FVP36" s="26"/>
      <c r="FVQ36" s="26"/>
      <c r="FVR36" s="26"/>
      <c r="FVS36" s="26"/>
      <c r="FVT36" s="26"/>
      <c r="FVU36" s="26"/>
      <c r="FVV36" s="26"/>
      <c r="FVW36" s="26"/>
      <c r="FVX36" s="26"/>
      <c r="FVY36" s="26"/>
      <c r="FVZ36" s="26"/>
      <c r="FWA36" s="26"/>
      <c r="FWB36" s="26"/>
      <c r="FWC36" s="26"/>
      <c r="FWD36" s="26"/>
      <c r="FWE36" s="26"/>
      <c r="FWF36" s="26"/>
      <c r="FWG36" s="26"/>
      <c r="FWH36" s="26"/>
      <c r="FWI36" s="26"/>
      <c r="FWJ36" s="26"/>
      <c r="FWK36" s="26"/>
      <c r="FWL36" s="26"/>
      <c r="FWM36" s="26"/>
      <c r="FWN36" s="26"/>
      <c r="FWO36" s="26"/>
      <c r="FWP36" s="26"/>
      <c r="FWQ36" s="26"/>
      <c r="FWR36" s="26"/>
      <c r="FWS36" s="26"/>
      <c r="FWT36" s="26"/>
      <c r="FWU36" s="26"/>
      <c r="FWV36" s="26"/>
      <c r="FWW36" s="26"/>
      <c r="FWX36" s="26"/>
      <c r="FWY36" s="26"/>
      <c r="FWZ36" s="26"/>
      <c r="FXA36" s="26"/>
      <c r="FXB36" s="26"/>
      <c r="FXC36" s="26"/>
      <c r="FXD36" s="26"/>
      <c r="FXE36" s="26"/>
      <c r="FXF36" s="26"/>
      <c r="FXG36" s="26"/>
      <c r="FXH36" s="26"/>
      <c r="FXI36" s="26"/>
      <c r="FXJ36" s="26"/>
      <c r="FXK36" s="26"/>
      <c r="FXL36" s="26"/>
      <c r="FXM36" s="26"/>
      <c r="FXN36" s="26"/>
      <c r="FXO36" s="26"/>
      <c r="FXP36" s="26"/>
      <c r="FXQ36" s="26"/>
      <c r="FXR36" s="26"/>
      <c r="FXS36" s="26"/>
      <c r="FXT36" s="26"/>
      <c r="FXU36" s="26"/>
      <c r="FXV36" s="26"/>
      <c r="FXW36" s="26"/>
      <c r="FXX36" s="26"/>
      <c r="FXY36" s="26"/>
      <c r="FXZ36" s="26"/>
      <c r="FYA36" s="26"/>
      <c r="FYB36" s="26"/>
      <c r="FYC36" s="26"/>
      <c r="FYD36" s="26"/>
      <c r="FYE36" s="26"/>
      <c r="FYF36" s="26"/>
      <c r="FYG36" s="26"/>
      <c r="FYH36" s="26"/>
      <c r="FYI36" s="26"/>
      <c r="FYJ36" s="26"/>
      <c r="FYK36" s="26"/>
      <c r="FYL36" s="26"/>
      <c r="FYM36" s="26"/>
      <c r="FYN36" s="26"/>
      <c r="FYO36" s="26"/>
      <c r="FYP36" s="26"/>
      <c r="FYQ36" s="26"/>
      <c r="FYR36" s="26"/>
      <c r="FYS36" s="26"/>
      <c r="FYT36" s="26"/>
      <c r="FYU36" s="26"/>
      <c r="FYV36" s="26"/>
      <c r="FYW36" s="26"/>
      <c r="FYX36" s="26"/>
      <c r="FYY36" s="26"/>
      <c r="FYZ36" s="26"/>
      <c r="FZA36" s="26"/>
      <c r="FZB36" s="26"/>
      <c r="FZC36" s="26"/>
      <c r="FZD36" s="26"/>
      <c r="FZE36" s="26"/>
      <c r="FZF36" s="26"/>
      <c r="FZG36" s="26"/>
      <c r="FZH36" s="26"/>
      <c r="FZI36" s="26"/>
      <c r="FZJ36" s="26"/>
      <c r="FZK36" s="26"/>
      <c r="FZL36" s="26"/>
      <c r="FZM36" s="26"/>
      <c r="FZN36" s="26"/>
      <c r="FZO36" s="26"/>
      <c r="FZP36" s="26"/>
      <c r="FZQ36" s="26"/>
      <c r="FZR36" s="26"/>
      <c r="FZS36" s="26"/>
      <c r="FZT36" s="26"/>
      <c r="FZU36" s="26"/>
      <c r="FZV36" s="26"/>
      <c r="FZW36" s="26"/>
      <c r="FZX36" s="26"/>
      <c r="FZY36" s="26"/>
      <c r="FZZ36" s="26"/>
      <c r="GAA36" s="26"/>
      <c r="GAB36" s="26"/>
      <c r="GAC36" s="26"/>
      <c r="GAD36" s="26"/>
      <c r="GAE36" s="26"/>
      <c r="GAF36" s="26"/>
      <c r="GAG36" s="26"/>
      <c r="GAH36" s="26"/>
      <c r="GAI36" s="26"/>
      <c r="GAJ36" s="26"/>
      <c r="GAK36" s="26"/>
      <c r="GAL36" s="26"/>
      <c r="GAM36" s="26"/>
      <c r="GAN36" s="26"/>
      <c r="GAO36" s="26"/>
      <c r="GAP36" s="26"/>
      <c r="GAQ36" s="26"/>
      <c r="GAR36" s="26"/>
      <c r="GAS36" s="26"/>
      <c r="GAT36" s="26"/>
      <c r="GAU36" s="26"/>
      <c r="GAV36" s="26"/>
      <c r="GAW36" s="26"/>
      <c r="GAX36" s="26"/>
      <c r="GAY36" s="26"/>
      <c r="GAZ36" s="26"/>
      <c r="GBA36" s="26"/>
      <c r="GBB36" s="26"/>
      <c r="GBC36" s="26"/>
      <c r="GBD36" s="26"/>
      <c r="GBE36" s="26"/>
      <c r="GBF36" s="26"/>
      <c r="GBG36" s="26"/>
      <c r="GBH36" s="26"/>
      <c r="GBI36" s="26"/>
      <c r="GBJ36" s="26"/>
      <c r="GBK36" s="26"/>
      <c r="GBL36" s="26"/>
      <c r="GBM36" s="26"/>
      <c r="GBN36" s="26"/>
      <c r="GBO36" s="26"/>
      <c r="GBP36" s="26"/>
      <c r="GBQ36" s="26"/>
      <c r="GBR36" s="26"/>
      <c r="GBS36" s="26"/>
      <c r="GBT36" s="26"/>
      <c r="GBU36" s="26"/>
      <c r="GBV36" s="26"/>
      <c r="GBW36" s="26"/>
      <c r="GBX36" s="26"/>
      <c r="GBY36" s="26"/>
      <c r="GBZ36" s="26"/>
      <c r="GCA36" s="26"/>
      <c r="GCB36" s="26"/>
      <c r="GCC36" s="26"/>
      <c r="GCD36" s="26"/>
      <c r="GCE36" s="26"/>
      <c r="GCF36" s="26"/>
      <c r="GCG36" s="26"/>
      <c r="GCH36" s="26"/>
      <c r="GCI36" s="26"/>
      <c r="GCJ36" s="26"/>
      <c r="GCK36" s="26"/>
      <c r="GCL36" s="26"/>
      <c r="GCM36" s="26"/>
      <c r="GCN36" s="26"/>
      <c r="GCO36" s="26"/>
      <c r="GCP36" s="26"/>
      <c r="GCQ36" s="26"/>
      <c r="GCR36" s="26"/>
      <c r="GCS36" s="26"/>
      <c r="GCT36" s="26"/>
      <c r="GCU36" s="26"/>
      <c r="GCV36" s="26"/>
      <c r="GCW36" s="26"/>
      <c r="GCX36" s="26"/>
      <c r="GCY36" s="26"/>
      <c r="GCZ36" s="26"/>
      <c r="GDA36" s="26"/>
      <c r="GDB36" s="26"/>
      <c r="GDC36" s="26"/>
      <c r="GDD36" s="26"/>
      <c r="GDE36" s="26"/>
      <c r="GDF36" s="26"/>
      <c r="GDG36" s="26"/>
      <c r="GDH36" s="26"/>
      <c r="GDI36" s="26"/>
      <c r="GDJ36" s="26"/>
      <c r="GDK36" s="26"/>
      <c r="GDL36" s="26"/>
      <c r="GDM36" s="26"/>
      <c r="GDN36" s="26"/>
      <c r="GDO36" s="26"/>
      <c r="GDP36" s="26"/>
      <c r="GDQ36" s="26"/>
      <c r="GDR36" s="26"/>
      <c r="GDS36" s="26"/>
      <c r="GDT36" s="26"/>
      <c r="GDU36" s="26"/>
      <c r="GDV36" s="26"/>
      <c r="GDW36" s="26"/>
      <c r="GDX36" s="26"/>
      <c r="GDY36" s="26"/>
      <c r="GDZ36" s="26"/>
      <c r="GEA36" s="26"/>
      <c r="GEB36" s="26"/>
      <c r="GEC36" s="26"/>
      <c r="GED36" s="26"/>
      <c r="GEE36" s="26"/>
      <c r="GEF36" s="26"/>
      <c r="GEG36" s="26"/>
      <c r="GEH36" s="26"/>
      <c r="GEI36" s="26"/>
      <c r="GEJ36" s="26"/>
      <c r="GEK36" s="26"/>
      <c r="GEL36" s="26"/>
      <c r="GEM36" s="26"/>
      <c r="GEN36" s="26"/>
      <c r="GEO36" s="26"/>
      <c r="GEP36" s="26"/>
      <c r="GEQ36" s="26"/>
      <c r="GER36" s="26"/>
      <c r="GES36" s="26"/>
      <c r="GET36" s="26"/>
      <c r="GEU36" s="26"/>
      <c r="GEV36" s="26"/>
      <c r="GEW36" s="26"/>
      <c r="GEX36" s="26"/>
      <c r="GEY36" s="26"/>
      <c r="GEZ36" s="26"/>
      <c r="GFA36" s="26"/>
      <c r="GFB36" s="26"/>
      <c r="GFC36" s="26"/>
      <c r="GFD36" s="26"/>
      <c r="GFE36" s="26"/>
      <c r="GFF36" s="26"/>
      <c r="GFG36" s="26"/>
      <c r="GFH36" s="26"/>
      <c r="GFI36" s="26"/>
      <c r="GFJ36" s="26"/>
      <c r="GFK36" s="26"/>
      <c r="GFL36" s="26"/>
      <c r="GFM36" s="26"/>
      <c r="GFN36" s="26"/>
      <c r="GFO36" s="26"/>
      <c r="GFP36" s="26"/>
      <c r="GFQ36" s="26"/>
      <c r="GFR36" s="26"/>
      <c r="GFS36" s="26"/>
      <c r="GFT36" s="26"/>
      <c r="GFU36" s="26"/>
      <c r="GFV36" s="26"/>
      <c r="GFW36" s="26"/>
      <c r="GFX36" s="26"/>
      <c r="GFY36" s="26"/>
      <c r="GFZ36" s="26"/>
      <c r="GGA36" s="26"/>
      <c r="GGB36" s="26"/>
      <c r="GGC36" s="26"/>
      <c r="GGD36" s="26"/>
      <c r="GGE36" s="26"/>
      <c r="GGF36" s="26"/>
      <c r="GGG36" s="26"/>
      <c r="GGH36" s="26"/>
      <c r="GGI36" s="26"/>
      <c r="GGJ36" s="26"/>
      <c r="GGK36" s="26"/>
      <c r="GGL36" s="26"/>
      <c r="GGM36" s="26"/>
      <c r="GGN36" s="26"/>
      <c r="GGO36" s="26"/>
      <c r="GGP36" s="26"/>
      <c r="GGQ36" s="26"/>
      <c r="GGR36" s="26"/>
      <c r="GGS36" s="26"/>
      <c r="GGT36" s="26"/>
      <c r="GGU36" s="26"/>
      <c r="GGV36" s="26"/>
      <c r="GGW36" s="26"/>
      <c r="GGX36" s="26"/>
      <c r="GGY36" s="26"/>
      <c r="GGZ36" s="26"/>
      <c r="GHA36" s="26"/>
      <c r="GHB36" s="26"/>
      <c r="GHC36" s="26"/>
      <c r="GHD36" s="26"/>
      <c r="GHE36" s="26"/>
      <c r="GHF36" s="26"/>
      <c r="GHG36" s="26"/>
      <c r="GHH36" s="26"/>
      <c r="GHI36" s="26"/>
      <c r="GHJ36" s="26"/>
      <c r="GHK36" s="26"/>
      <c r="GHL36" s="26"/>
      <c r="GHM36" s="26"/>
      <c r="GHN36" s="26"/>
      <c r="GHO36" s="26"/>
      <c r="GHP36" s="26"/>
      <c r="GHQ36" s="26"/>
      <c r="GHR36" s="26"/>
      <c r="GHS36" s="26"/>
      <c r="GHT36" s="26"/>
      <c r="GHU36" s="26"/>
      <c r="GHV36" s="26"/>
      <c r="GHW36" s="26"/>
      <c r="GHX36" s="26"/>
      <c r="GHY36" s="26"/>
      <c r="GHZ36" s="26"/>
      <c r="GIA36" s="26"/>
      <c r="GIB36" s="26"/>
      <c r="GIC36" s="26"/>
      <c r="GID36" s="26"/>
      <c r="GIE36" s="26"/>
      <c r="GIF36" s="26"/>
      <c r="GIG36" s="26"/>
      <c r="GIH36" s="26"/>
      <c r="GII36" s="26"/>
      <c r="GIJ36" s="26"/>
      <c r="GIK36" s="26"/>
      <c r="GIL36" s="26"/>
      <c r="GIM36" s="26"/>
      <c r="GIN36" s="26"/>
      <c r="GIO36" s="26"/>
      <c r="GIP36" s="26"/>
      <c r="GIQ36" s="26"/>
      <c r="GIR36" s="26"/>
      <c r="GIS36" s="26"/>
      <c r="GIT36" s="26"/>
      <c r="GIU36" s="26"/>
      <c r="GIV36" s="26"/>
      <c r="GIW36" s="26"/>
      <c r="GIX36" s="26"/>
      <c r="GIY36" s="26"/>
      <c r="GIZ36" s="26"/>
      <c r="GJA36" s="26"/>
      <c r="GJB36" s="26"/>
      <c r="GJC36" s="26"/>
      <c r="GJD36" s="26"/>
      <c r="GJE36" s="26"/>
      <c r="GJF36" s="26"/>
      <c r="GJG36" s="26"/>
      <c r="GJH36" s="26"/>
      <c r="GJI36" s="26"/>
      <c r="GJJ36" s="26"/>
      <c r="GJK36" s="26"/>
      <c r="GJL36" s="26"/>
      <c r="GJM36" s="26"/>
      <c r="GJN36" s="26"/>
      <c r="GJO36" s="26"/>
      <c r="GJP36" s="26"/>
      <c r="GJQ36" s="26"/>
      <c r="GJR36" s="26"/>
      <c r="GJS36" s="26"/>
      <c r="GJT36" s="26"/>
      <c r="GJU36" s="26"/>
      <c r="GJV36" s="26"/>
      <c r="GJW36" s="26"/>
      <c r="GJX36" s="26"/>
      <c r="GJY36" s="26"/>
      <c r="GJZ36" s="26"/>
      <c r="GKA36" s="26"/>
      <c r="GKB36" s="26"/>
      <c r="GKC36" s="26"/>
      <c r="GKD36" s="26"/>
      <c r="GKE36" s="26"/>
      <c r="GKF36" s="26"/>
      <c r="GKG36" s="26"/>
      <c r="GKH36" s="26"/>
      <c r="GKI36" s="26"/>
      <c r="GKJ36" s="26"/>
      <c r="GKK36" s="26"/>
      <c r="GKL36" s="26"/>
      <c r="GKM36" s="26"/>
      <c r="GKN36" s="26"/>
      <c r="GKO36" s="26"/>
      <c r="GKP36" s="26"/>
      <c r="GKQ36" s="26"/>
      <c r="GKR36" s="26"/>
      <c r="GKS36" s="26"/>
      <c r="GKT36" s="26"/>
      <c r="GKU36" s="26"/>
      <c r="GKV36" s="26"/>
      <c r="GKW36" s="26"/>
      <c r="GKX36" s="26"/>
      <c r="GKY36" s="26"/>
      <c r="GKZ36" s="26"/>
      <c r="GLA36" s="26"/>
      <c r="GLB36" s="26"/>
      <c r="GLC36" s="26"/>
      <c r="GLD36" s="26"/>
      <c r="GLE36" s="26"/>
      <c r="GLF36" s="26"/>
      <c r="GLG36" s="26"/>
      <c r="GLH36" s="26"/>
      <c r="GLI36" s="26"/>
      <c r="GLJ36" s="26"/>
      <c r="GLK36" s="26"/>
      <c r="GLL36" s="26"/>
      <c r="GLM36" s="26"/>
      <c r="GLN36" s="26"/>
      <c r="GLO36" s="26"/>
      <c r="GLP36" s="26"/>
      <c r="GLQ36" s="26"/>
      <c r="GLR36" s="26"/>
      <c r="GLS36" s="26"/>
      <c r="GLT36" s="26"/>
      <c r="GLU36" s="26"/>
      <c r="GLV36" s="26"/>
      <c r="GLW36" s="26"/>
      <c r="GLX36" s="26"/>
      <c r="GLY36" s="26"/>
      <c r="GLZ36" s="26"/>
      <c r="GMA36" s="26"/>
      <c r="GMB36" s="26"/>
      <c r="GMC36" s="26"/>
      <c r="GMD36" s="26"/>
      <c r="GME36" s="26"/>
      <c r="GMF36" s="26"/>
      <c r="GMG36" s="26"/>
      <c r="GMH36" s="26"/>
      <c r="GMI36" s="26"/>
      <c r="GMJ36" s="26"/>
      <c r="GMK36" s="26"/>
      <c r="GML36" s="26"/>
      <c r="GMM36" s="26"/>
      <c r="GMN36" s="26"/>
      <c r="GMO36" s="26"/>
      <c r="GMP36" s="26"/>
      <c r="GMQ36" s="26"/>
      <c r="GMR36" s="26"/>
      <c r="GMS36" s="26"/>
      <c r="GMT36" s="26"/>
      <c r="GMU36" s="26"/>
      <c r="GMV36" s="26"/>
      <c r="GMW36" s="26"/>
      <c r="GMX36" s="26"/>
      <c r="GMY36" s="26"/>
      <c r="GMZ36" s="26"/>
      <c r="GNA36" s="26"/>
      <c r="GNB36" s="26"/>
      <c r="GNC36" s="26"/>
      <c r="GND36" s="26"/>
      <c r="GNE36" s="26"/>
      <c r="GNF36" s="26"/>
      <c r="GNG36" s="26"/>
      <c r="GNH36" s="26"/>
      <c r="GNI36" s="26"/>
      <c r="GNJ36" s="26"/>
      <c r="GNK36" s="26"/>
      <c r="GNL36" s="26"/>
      <c r="GNM36" s="26"/>
      <c r="GNN36" s="26"/>
      <c r="GNO36" s="26"/>
      <c r="GNP36" s="26"/>
      <c r="GNQ36" s="26"/>
      <c r="GNR36" s="26"/>
      <c r="GNS36" s="26"/>
      <c r="GNT36" s="26"/>
      <c r="GNU36" s="26"/>
      <c r="GNV36" s="26"/>
      <c r="GNW36" s="26"/>
      <c r="GNX36" s="26"/>
      <c r="GNY36" s="26"/>
      <c r="GNZ36" s="26"/>
      <c r="GOA36" s="26"/>
      <c r="GOB36" s="26"/>
      <c r="GOC36" s="26"/>
      <c r="GOD36" s="26"/>
      <c r="GOE36" s="26"/>
      <c r="GOF36" s="26"/>
      <c r="GOG36" s="26"/>
      <c r="GOH36" s="26"/>
      <c r="GOI36" s="26"/>
      <c r="GOJ36" s="26"/>
      <c r="GOK36" s="26"/>
      <c r="GOL36" s="26"/>
      <c r="GOM36" s="26"/>
      <c r="GON36" s="26"/>
      <c r="GOO36" s="26"/>
      <c r="GOP36" s="26"/>
      <c r="GOQ36" s="26"/>
      <c r="GOR36" s="26"/>
      <c r="GOS36" s="26"/>
      <c r="GOT36" s="26"/>
      <c r="GOU36" s="26"/>
      <c r="GOV36" s="26"/>
      <c r="GOW36" s="26"/>
      <c r="GOX36" s="26"/>
      <c r="GOY36" s="26"/>
      <c r="GOZ36" s="26"/>
      <c r="GPA36" s="26"/>
      <c r="GPB36" s="26"/>
      <c r="GPC36" s="26"/>
      <c r="GPD36" s="26"/>
      <c r="GPE36" s="26"/>
      <c r="GPF36" s="26"/>
      <c r="GPG36" s="26"/>
      <c r="GPH36" s="26"/>
      <c r="GPI36" s="26"/>
      <c r="GPJ36" s="26"/>
      <c r="GPK36" s="26"/>
      <c r="GPL36" s="26"/>
      <c r="GPM36" s="26"/>
      <c r="GPN36" s="26"/>
      <c r="GPO36" s="26"/>
      <c r="GPP36" s="26"/>
      <c r="GPQ36" s="26"/>
      <c r="GPR36" s="26"/>
      <c r="GPS36" s="26"/>
      <c r="GPT36" s="26"/>
      <c r="GPU36" s="26"/>
      <c r="GPV36" s="26"/>
      <c r="GPW36" s="26"/>
      <c r="GPX36" s="26"/>
      <c r="GPY36" s="26"/>
      <c r="GPZ36" s="26"/>
      <c r="GQA36" s="26"/>
      <c r="GQB36" s="26"/>
      <c r="GQC36" s="26"/>
      <c r="GQD36" s="26"/>
      <c r="GQE36" s="26"/>
      <c r="GQF36" s="26"/>
      <c r="GQG36" s="26"/>
      <c r="GQH36" s="26"/>
      <c r="GQI36" s="26"/>
      <c r="GQJ36" s="26"/>
      <c r="GQK36" s="26"/>
      <c r="GQL36" s="26"/>
      <c r="GQM36" s="26"/>
      <c r="GQN36" s="26"/>
      <c r="GQO36" s="26"/>
      <c r="GQP36" s="26"/>
      <c r="GQQ36" s="26"/>
      <c r="GQR36" s="26"/>
      <c r="GQS36" s="26"/>
      <c r="GQT36" s="26"/>
      <c r="GQU36" s="26"/>
      <c r="GQV36" s="26"/>
      <c r="GQW36" s="26"/>
      <c r="GQX36" s="26"/>
      <c r="GQY36" s="26"/>
      <c r="GQZ36" s="26"/>
      <c r="GRA36" s="26"/>
      <c r="GRB36" s="26"/>
      <c r="GRC36" s="26"/>
      <c r="GRD36" s="26"/>
      <c r="GRE36" s="26"/>
      <c r="GRF36" s="26"/>
      <c r="GRG36" s="26"/>
      <c r="GRH36" s="26"/>
      <c r="GRI36" s="26"/>
      <c r="GRJ36" s="26"/>
      <c r="GRK36" s="26"/>
      <c r="GRL36" s="26"/>
      <c r="GRM36" s="26"/>
      <c r="GRN36" s="26"/>
      <c r="GRO36" s="26"/>
      <c r="GRP36" s="26"/>
      <c r="GRQ36" s="26"/>
      <c r="GRR36" s="26"/>
      <c r="GRS36" s="26"/>
      <c r="GRT36" s="26"/>
      <c r="GRU36" s="26"/>
      <c r="GRV36" s="26"/>
      <c r="GRW36" s="26"/>
      <c r="GRX36" s="26"/>
      <c r="GRY36" s="26"/>
      <c r="GRZ36" s="26"/>
      <c r="GSA36" s="26"/>
      <c r="GSB36" s="26"/>
      <c r="GSC36" s="26"/>
      <c r="GSD36" s="26"/>
      <c r="GSE36" s="26"/>
      <c r="GSF36" s="26"/>
      <c r="GSG36" s="26"/>
      <c r="GSH36" s="26"/>
      <c r="GSI36" s="26"/>
      <c r="GSJ36" s="26"/>
      <c r="GSK36" s="26"/>
      <c r="GSL36" s="26"/>
      <c r="GSM36" s="26"/>
      <c r="GSN36" s="26"/>
      <c r="GSO36" s="26"/>
      <c r="GSP36" s="26"/>
      <c r="GSQ36" s="26"/>
      <c r="GSR36" s="26"/>
      <c r="GSS36" s="26"/>
      <c r="GST36" s="26"/>
      <c r="GSU36" s="26"/>
      <c r="GSV36" s="26"/>
      <c r="GSW36" s="26"/>
      <c r="GSX36" s="26"/>
      <c r="GSY36" s="26"/>
      <c r="GSZ36" s="26"/>
      <c r="GTA36" s="26"/>
      <c r="GTB36" s="26"/>
      <c r="GTC36" s="26"/>
      <c r="GTD36" s="26"/>
      <c r="GTE36" s="26"/>
      <c r="GTF36" s="26"/>
      <c r="GTG36" s="26"/>
      <c r="GTH36" s="26"/>
      <c r="GTI36" s="26"/>
      <c r="GTJ36" s="26"/>
      <c r="GTK36" s="26"/>
      <c r="GTL36" s="26"/>
      <c r="GTM36" s="26"/>
      <c r="GTN36" s="26"/>
      <c r="GTO36" s="26"/>
      <c r="GTP36" s="26"/>
      <c r="GTQ36" s="26"/>
      <c r="GTR36" s="26"/>
      <c r="GTS36" s="26"/>
      <c r="GTT36" s="26"/>
      <c r="GTU36" s="26"/>
      <c r="GTV36" s="26"/>
      <c r="GTW36" s="26"/>
      <c r="GTX36" s="26"/>
      <c r="GTY36" s="26"/>
      <c r="GTZ36" s="26"/>
      <c r="GUA36" s="26"/>
      <c r="GUB36" s="26"/>
      <c r="GUC36" s="26"/>
      <c r="GUD36" s="26"/>
      <c r="GUE36" s="26"/>
      <c r="GUF36" s="26"/>
      <c r="GUG36" s="26"/>
      <c r="GUH36" s="26"/>
      <c r="GUI36" s="26"/>
      <c r="GUJ36" s="26"/>
      <c r="GUK36" s="26"/>
      <c r="GUL36" s="26"/>
      <c r="GUM36" s="26"/>
      <c r="GUN36" s="26"/>
      <c r="GUO36" s="26"/>
      <c r="GUP36" s="26"/>
      <c r="GUQ36" s="26"/>
      <c r="GUR36" s="26"/>
      <c r="GUS36" s="26"/>
      <c r="GUT36" s="26"/>
      <c r="GUU36" s="26"/>
      <c r="GUV36" s="26"/>
      <c r="GUW36" s="26"/>
      <c r="GUX36" s="26"/>
      <c r="GUY36" s="26"/>
      <c r="GUZ36" s="26"/>
      <c r="GVA36" s="26"/>
      <c r="GVB36" s="26"/>
      <c r="GVC36" s="26"/>
      <c r="GVD36" s="26"/>
      <c r="GVE36" s="26"/>
      <c r="GVF36" s="26"/>
      <c r="GVG36" s="26"/>
      <c r="GVH36" s="26"/>
      <c r="GVI36" s="26"/>
      <c r="GVJ36" s="26"/>
      <c r="GVK36" s="26"/>
      <c r="GVL36" s="26"/>
      <c r="GVM36" s="26"/>
      <c r="GVN36" s="26"/>
      <c r="GVO36" s="26"/>
      <c r="GVP36" s="26"/>
      <c r="GVQ36" s="26"/>
      <c r="GVR36" s="26"/>
      <c r="GVS36" s="26"/>
      <c r="GVT36" s="26"/>
      <c r="GVU36" s="26"/>
      <c r="GVV36" s="26"/>
      <c r="GVW36" s="26"/>
      <c r="GVX36" s="26"/>
      <c r="GVY36" s="26"/>
      <c r="GVZ36" s="26"/>
      <c r="GWA36" s="26"/>
      <c r="GWB36" s="26"/>
      <c r="GWC36" s="26"/>
      <c r="GWD36" s="26"/>
      <c r="GWE36" s="26"/>
      <c r="GWF36" s="26"/>
      <c r="GWG36" s="26"/>
      <c r="GWH36" s="26"/>
      <c r="GWI36" s="26"/>
      <c r="GWJ36" s="26"/>
      <c r="GWK36" s="26"/>
      <c r="GWL36" s="26"/>
      <c r="GWM36" s="26"/>
      <c r="GWN36" s="26"/>
      <c r="GWO36" s="26"/>
      <c r="GWP36" s="26"/>
      <c r="GWQ36" s="26"/>
      <c r="GWR36" s="26"/>
      <c r="GWS36" s="26"/>
      <c r="GWT36" s="26"/>
      <c r="GWU36" s="26"/>
      <c r="GWV36" s="26"/>
      <c r="GWW36" s="26"/>
      <c r="GWX36" s="26"/>
      <c r="GWY36" s="26"/>
      <c r="GWZ36" s="26"/>
      <c r="GXA36" s="26"/>
      <c r="GXB36" s="26"/>
      <c r="GXC36" s="26"/>
      <c r="GXD36" s="26"/>
      <c r="GXE36" s="26"/>
      <c r="GXF36" s="26"/>
      <c r="GXG36" s="26"/>
      <c r="GXH36" s="26"/>
      <c r="GXI36" s="26"/>
      <c r="GXJ36" s="26"/>
      <c r="GXK36" s="26"/>
      <c r="GXL36" s="26"/>
      <c r="GXM36" s="26"/>
      <c r="GXN36" s="26"/>
      <c r="GXO36" s="26"/>
      <c r="GXP36" s="26"/>
      <c r="GXQ36" s="26"/>
      <c r="GXR36" s="26"/>
      <c r="GXS36" s="26"/>
      <c r="GXT36" s="26"/>
      <c r="GXU36" s="26"/>
      <c r="GXV36" s="26"/>
      <c r="GXW36" s="26"/>
      <c r="GXX36" s="26"/>
      <c r="GXY36" s="26"/>
      <c r="GXZ36" s="26"/>
      <c r="GYA36" s="26"/>
      <c r="GYB36" s="26"/>
      <c r="GYC36" s="26"/>
      <c r="GYD36" s="26"/>
      <c r="GYE36" s="26"/>
      <c r="GYF36" s="26"/>
      <c r="GYG36" s="26"/>
      <c r="GYH36" s="26"/>
      <c r="GYI36" s="26"/>
      <c r="GYJ36" s="26"/>
      <c r="GYK36" s="26"/>
      <c r="GYL36" s="26"/>
      <c r="GYM36" s="26"/>
      <c r="GYN36" s="26"/>
      <c r="GYO36" s="26"/>
      <c r="GYP36" s="26"/>
      <c r="GYQ36" s="26"/>
      <c r="GYR36" s="26"/>
      <c r="GYS36" s="26"/>
      <c r="GYT36" s="26"/>
      <c r="GYU36" s="26"/>
      <c r="GYV36" s="26"/>
      <c r="GYW36" s="26"/>
      <c r="GYX36" s="26"/>
      <c r="GYY36" s="26"/>
      <c r="GYZ36" s="26"/>
      <c r="GZA36" s="26"/>
      <c r="GZB36" s="26"/>
      <c r="GZC36" s="26"/>
      <c r="GZD36" s="26"/>
      <c r="GZE36" s="26"/>
      <c r="GZF36" s="26"/>
      <c r="GZG36" s="26"/>
      <c r="GZH36" s="26"/>
      <c r="GZI36" s="26"/>
      <c r="GZJ36" s="26"/>
      <c r="GZK36" s="26"/>
      <c r="GZL36" s="26"/>
      <c r="GZM36" s="26"/>
      <c r="GZN36" s="26"/>
      <c r="GZO36" s="26"/>
      <c r="GZP36" s="26"/>
      <c r="GZQ36" s="26"/>
      <c r="GZR36" s="26"/>
      <c r="GZS36" s="26"/>
      <c r="GZT36" s="26"/>
      <c r="GZU36" s="26"/>
      <c r="GZV36" s="26"/>
      <c r="GZW36" s="26"/>
      <c r="GZX36" s="26"/>
      <c r="GZY36" s="26"/>
      <c r="GZZ36" s="26"/>
      <c r="HAA36" s="26"/>
      <c r="HAB36" s="26"/>
      <c r="HAC36" s="26"/>
      <c r="HAD36" s="26"/>
      <c r="HAE36" s="26"/>
      <c r="HAF36" s="26"/>
      <c r="HAG36" s="26"/>
      <c r="HAH36" s="26"/>
      <c r="HAI36" s="26"/>
      <c r="HAJ36" s="26"/>
      <c r="HAK36" s="26"/>
      <c r="HAL36" s="26"/>
      <c r="HAM36" s="26"/>
      <c r="HAN36" s="26"/>
      <c r="HAO36" s="26"/>
      <c r="HAP36" s="26"/>
      <c r="HAQ36" s="26"/>
      <c r="HAR36" s="26"/>
      <c r="HAS36" s="26"/>
      <c r="HAT36" s="26"/>
      <c r="HAU36" s="26"/>
      <c r="HAV36" s="26"/>
      <c r="HAW36" s="26"/>
      <c r="HAX36" s="26"/>
      <c r="HAY36" s="26"/>
      <c r="HAZ36" s="26"/>
      <c r="HBA36" s="26"/>
      <c r="HBB36" s="26"/>
      <c r="HBC36" s="26"/>
      <c r="HBD36" s="26"/>
      <c r="HBE36" s="26"/>
      <c r="HBF36" s="26"/>
      <c r="HBG36" s="26"/>
      <c r="HBH36" s="26"/>
      <c r="HBI36" s="26"/>
      <c r="HBJ36" s="26"/>
      <c r="HBK36" s="26"/>
      <c r="HBL36" s="26"/>
      <c r="HBM36" s="26"/>
      <c r="HBN36" s="26"/>
      <c r="HBO36" s="26"/>
      <c r="HBP36" s="26"/>
      <c r="HBQ36" s="26"/>
      <c r="HBR36" s="26"/>
      <c r="HBS36" s="26"/>
      <c r="HBT36" s="26"/>
      <c r="HBU36" s="26"/>
      <c r="HBV36" s="26"/>
      <c r="HBW36" s="26"/>
      <c r="HBX36" s="26"/>
      <c r="HBY36" s="26"/>
      <c r="HBZ36" s="26"/>
      <c r="HCA36" s="26"/>
      <c r="HCB36" s="26"/>
      <c r="HCC36" s="26"/>
      <c r="HCD36" s="26"/>
      <c r="HCE36" s="26"/>
      <c r="HCF36" s="26"/>
      <c r="HCG36" s="26"/>
      <c r="HCH36" s="26"/>
      <c r="HCI36" s="26"/>
      <c r="HCJ36" s="26"/>
      <c r="HCK36" s="26"/>
      <c r="HCL36" s="26"/>
      <c r="HCM36" s="26"/>
      <c r="HCN36" s="26"/>
      <c r="HCO36" s="26"/>
      <c r="HCP36" s="26"/>
      <c r="HCQ36" s="26"/>
      <c r="HCR36" s="26"/>
      <c r="HCS36" s="26"/>
      <c r="HCT36" s="26"/>
      <c r="HCU36" s="26"/>
      <c r="HCV36" s="26"/>
      <c r="HCW36" s="26"/>
      <c r="HCX36" s="26"/>
      <c r="HCY36" s="26"/>
      <c r="HCZ36" s="26"/>
      <c r="HDA36" s="26"/>
      <c r="HDB36" s="26"/>
      <c r="HDC36" s="26"/>
      <c r="HDD36" s="26"/>
      <c r="HDE36" s="26"/>
      <c r="HDF36" s="26"/>
      <c r="HDG36" s="26"/>
      <c r="HDH36" s="26"/>
      <c r="HDI36" s="26"/>
      <c r="HDJ36" s="26"/>
      <c r="HDK36" s="26"/>
      <c r="HDL36" s="26"/>
      <c r="HDM36" s="26"/>
      <c r="HDN36" s="26"/>
      <c r="HDO36" s="26"/>
      <c r="HDP36" s="26"/>
      <c r="HDQ36" s="26"/>
      <c r="HDR36" s="26"/>
      <c r="HDS36" s="26"/>
      <c r="HDT36" s="26"/>
      <c r="HDU36" s="26"/>
      <c r="HDV36" s="26"/>
      <c r="HDW36" s="26"/>
      <c r="HDX36" s="26"/>
      <c r="HDY36" s="26"/>
      <c r="HDZ36" s="26"/>
      <c r="HEA36" s="26"/>
      <c r="HEB36" s="26"/>
      <c r="HEC36" s="26"/>
      <c r="HED36" s="26"/>
      <c r="HEE36" s="26"/>
      <c r="HEF36" s="26"/>
      <c r="HEG36" s="26"/>
      <c r="HEH36" s="26"/>
      <c r="HEI36" s="26"/>
      <c r="HEJ36" s="26"/>
      <c r="HEK36" s="26"/>
      <c r="HEL36" s="26"/>
      <c r="HEM36" s="26"/>
      <c r="HEN36" s="26"/>
      <c r="HEO36" s="26"/>
      <c r="HEP36" s="26"/>
      <c r="HEQ36" s="26"/>
      <c r="HER36" s="26"/>
      <c r="HES36" s="26"/>
      <c r="HET36" s="26"/>
      <c r="HEU36" s="26"/>
      <c r="HEV36" s="26"/>
      <c r="HEW36" s="26"/>
      <c r="HEX36" s="26"/>
      <c r="HEY36" s="26"/>
      <c r="HEZ36" s="26"/>
      <c r="HFA36" s="26"/>
      <c r="HFB36" s="26"/>
      <c r="HFC36" s="26"/>
      <c r="HFD36" s="26"/>
      <c r="HFE36" s="26"/>
      <c r="HFF36" s="26"/>
      <c r="HFG36" s="26"/>
      <c r="HFH36" s="26"/>
      <c r="HFI36" s="26"/>
      <c r="HFJ36" s="26"/>
      <c r="HFK36" s="26"/>
      <c r="HFL36" s="26"/>
      <c r="HFM36" s="26"/>
      <c r="HFN36" s="26"/>
      <c r="HFO36" s="26"/>
      <c r="HFP36" s="26"/>
      <c r="HFQ36" s="26"/>
      <c r="HFR36" s="26"/>
      <c r="HFS36" s="26"/>
      <c r="HFT36" s="26"/>
      <c r="HFU36" s="26"/>
      <c r="HFV36" s="26"/>
      <c r="HFW36" s="26"/>
      <c r="HFX36" s="26"/>
      <c r="HFY36" s="26"/>
      <c r="HFZ36" s="26"/>
      <c r="HGA36" s="26"/>
      <c r="HGB36" s="26"/>
      <c r="HGC36" s="26"/>
      <c r="HGD36" s="26"/>
      <c r="HGE36" s="26"/>
      <c r="HGF36" s="26"/>
      <c r="HGG36" s="26"/>
      <c r="HGH36" s="26"/>
      <c r="HGI36" s="26"/>
      <c r="HGJ36" s="26"/>
      <c r="HGK36" s="26"/>
      <c r="HGL36" s="26"/>
      <c r="HGM36" s="26"/>
      <c r="HGN36" s="26"/>
      <c r="HGO36" s="26"/>
      <c r="HGP36" s="26"/>
      <c r="HGQ36" s="26"/>
      <c r="HGR36" s="26"/>
      <c r="HGS36" s="26"/>
      <c r="HGT36" s="26"/>
      <c r="HGU36" s="26"/>
      <c r="HGV36" s="26"/>
      <c r="HGW36" s="26"/>
      <c r="HGX36" s="26"/>
      <c r="HGY36" s="26"/>
      <c r="HGZ36" s="26"/>
      <c r="HHA36" s="26"/>
      <c r="HHB36" s="26"/>
      <c r="HHC36" s="26"/>
      <c r="HHD36" s="26"/>
      <c r="HHE36" s="26"/>
      <c r="HHF36" s="26"/>
      <c r="HHG36" s="26"/>
      <c r="HHH36" s="26"/>
      <c r="HHI36" s="26"/>
      <c r="HHJ36" s="26"/>
      <c r="HHK36" s="26"/>
      <c r="HHL36" s="26"/>
      <c r="HHM36" s="26"/>
      <c r="HHN36" s="26"/>
      <c r="HHO36" s="26"/>
      <c r="HHP36" s="26"/>
      <c r="HHQ36" s="26"/>
      <c r="HHR36" s="26"/>
      <c r="HHS36" s="26"/>
      <c r="HHT36" s="26"/>
      <c r="HHU36" s="26"/>
      <c r="HHV36" s="26"/>
      <c r="HHW36" s="26"/>
      <c r="HHX36" s="26"/>
      <c r="HHY36" s="26"/>
      <c r="HHZ36" s="26"/>
      <c r="HIA36" s="26"/>
      <c r="HIB36" s="26"/>
      <c r="HIC36" s="26"/>
      <c r="HID36" s="26"/>
      <c r="HIE36" s="26"/>
      <c r="HIF36" s="26"/>
      <c r="HIG36" s="26"/>
      <c r="HIH36" s="26"/>
      <c r="HII36" s="26"/>
      <c r="HIJ36" s="26"/>
      <c r="HIK36" s="26"/>
      <c r="HIL36" s="26"/>
      <c r="HIM36" s="26"/>
      <c r="HIN36" s="26"/>
      <c r="HIO36" s="26"/>
      <c r="HIP36" s="26"/>
      <c r="HIQ36" s="26"/>
      <c r="HIR36" s="26"/>
      <c r="HIS36" s="26"/>
      <c r="HIT36" s="26"/>
      <c r="HIU36" s="26"/>
      <c r="HIV36" s="26"/>
      <c r="HIW36" s="26"/>
      <c r="HIX36" s="26"/>
      <c r="HIY36" s="26"/>
      <c r="HIZ36" s="26"/>
      <c r="HJA36" s="26"/>
      <c r="HJB36" s="26"/>
      <c r="HJC36" s="26"/>
      <c r="HJD36" s="26"/>
      <c r="HJE36" s="26"/>
      <c r="HJF36" s="26"/>
      <c r="HJG36" s="26"/>
      <c r="HJH36" s="26"/>
      <c r="HJI36" s="26"/>
      <c r="HJJ36" s="26"/>
      <c r="HJK36" s="26"/>
      <c r="HJL36" s="26"/>
      <c r="HJM36" s="26"/>
      <c r="HJN36" s="26"/>
      <c r="HJO36" s="26"/>
      <c r="HJP36" s="26"/>
      <c r="HJQ36" s="26"/>
      <c r="HJR36" s="26"/>
      <c r="HJS36" s="26"/>
      <c r="HJT36" s="26"/>
      <c r="HJU36" s="26"/>
      <c r="HJV36" s="26"/>
      <c r="HJW36" s="26"/>
      <c r="HJX36" s="26"/>
      <c r="HJY36" s="26"/>
      <c r="HJZ36" s="26"/>
      <c r="HKA36" s="26"/>
      <c r="HKB36" s="26"/>
      <c r="HKC36" s="26"/>
      <c r="HKD36" s="26"/>
      <c r="HKE36" s="26"/>
      <c r="HKF36" s="26"/>
      <c r="HKG36" s="26"/>
      <c r="HKH36" s="26"/>
      <c r="HKI36" s="26"/>
      <c r="HKJ36" s="26"/>
      <c r="HKK36" s="26"/>
      <c r="HKL36" s="26"/>
      <c r="HKM36" s="26"/>
      <c r="HKN36" s="26"/>
      <c r="HKO36" s="26"/>
      <c r="HKP36" s="26"/>
      <c r="HKQ36" s="26"/>
      <c r="HKR36" s="26"/>
      <c r="HKS36" s="26"/>
      <c r="HKT36" s="26"/>
      <c r="HKU36" s="26"/>
      <c r="HKV36" s="26"/>
      <c r="HKW36" s="26"/>
      <c r="HKX36" s="26"/>
      <c r="HKY36" s="26"/>
      <c r="HKZ36" s="26"/>
      <c r="HLA36" s="26"/>
      <c r="HLB36" s="26"/>
      <c r="HLC36" s="26"/>
      <c r="HLD36" s="26"/>
      <c r="HLE36" s="26"/>
      <c r="HLF36" s="26"/>
      <c r="HLG36" s="26"/>
      <c r="HLH36" s="26"/>
      <c r="HLI36" s="26"/>
      <c r="HLJ36" s="26"/>
      <c r="HLK36" s="26"/>
      <c r="HLL36" s="26"/>
      <c r="HLM36" s="26"/>
      <c r="HLN36" s="26"/>
      <c r="HLO36" s="26"/>
      <c r="HLP36" s="26"/>
      <c r="HLQ36" s="26"/>
      <c r="HLR36" s="26"/>
      <c r="HLS36" s="26"/>
      <c r="HLT36" s="26"/>
      <c r="HLU36" s="26"/>
      <c r="HLV36" s="26"/>
      <c r="HLW36" s="26"/>
      <c r="HLX36" s="26"/>
      <c r="HLY36" s="26"/>
      <c r="HLZ36" s="26"/>
      <c r="HMA36" s="26"/>
      <c r="HMB36" s="26"/>
      <c r="HMC36" s="26"/>
      <c r="HMD36" s="26"/>
      <c r="HME36" s="26"/>
      <c r="HMF36" s="26"/>
      <c r="HMG36" s="26"/>
      <c r="HMH36" s="26"/>
      <c r="HMI36" s="26"/>
      <c r="HMJ36" s="26"/>
      <c r="HMK36" s="26"/>
      <c r="HML36" s="26"/>
      <c r="HMM36" s="26"/>
      <c r="HMN36" s="26"/>
      <c r="HMO36" s="26"/>
      <c r="HMP36" s="26"/>
      <c r="HMQ36" s="26"/>
      <c r="HMR36" s="26"/>
      <c r="HMS36" s="26"/>
      <c r="HMT36" s="26"/>
      <c r="HMU36" s="26"/>
      <c r="HMV36" s="26"/>
      <c r="HMW36" s="26"/>
      <c r="HMX36" s="26"/>
      <c r="HMY36" s="26"/>
      <c r="HMZ36" s="26"/>
      <c r="HNA36" s="26"/>
      <c r="HNB36" s="26"/>
      <c r="HNC36" s="26"/>
      <c r="HND36" s="26"/>
      <c r="HNE36" s="26"/>
      <c r="HNF36" s="26"/>
      <c r="HNG36" s="26"/>
      <c r="HNH36" s="26"/>
      <c r="HNI36" s="26"/>
      <c r="HNJ36" s="26"/>
      <c r="HNK36" s="26"/>
      <c r="HNL36" s="26"/>
      <c r="HNM36" s="26"/>
      <c r="HNN36" s="26"/>
      <c r="HNO36" s="26"/>
      <c r="HNP36" s="26"/>
      <c r="HNQ36" s="26"/>
      <c r="HNR36" s="26"/>
      <c r="HNS36" s="26"/>
      <c r="HNT36" s="26"/>
      <c r="HNU36" s="26"/>
      <c r="HNV36" s="26"/>
      <c r="HNW36" s="26"/>
      <c r="HNX36" s="26"/>
      <c r="HNY36" s="26"/>
      <c r="HNZ36" s="26"/>
      <c r="HOA36" s="26"/>
      <c r="HOB36" s="26"/>
      <c r="HOC36" s="26"/>
      <c r="HOD36" s="26"/>
      <c r="HOE36" s="26"/>
      <c r="HOF36" s="26"/>
      <c r="HOG36" s="26"/>
      <c r="HOH36" s="26"/>
      <c r="HOI36" s="26"/>
      <c r="HOJ36" s="26"/>
      <c r="HOK36" s="26"/>
      <c r="HOL36" s="26"/>
      <c r="HOM36" s="26"/>
      <c r="HON36" s="26"/>
      <c r="HOO36" s="26"/>
      <c r="HOP36" s="26"/>
      <c r="HOQ36" s="26"/>
      <c r="HOR36" s="26"/>
      <c r="HOS36" s="26"/>
      <c r="HOT36" s="26"/>
      <c r="HOU36" s="26"/>
      <c r="HOV36" s="26"/>
      <c r="HOW36" s="26"/>
      <c r="HOX36" s="26"/>
      <c r="HOY36" s="26"/>
      <c r="HOZ36" s="26"/>
      <c r="HPA36" s="26"/>
      <c r="HPB36" s="26"/>
      <c r="HPC36" s="26"/>
      <c r="HPD36" s="26"/>
      <c r="HPE36" s="26"/>
      <c r="HPF36" s="26"/>
      <c r="HPG36" s="26"/>
      <c r="HPH36" s="26"/>
      <c r="HPI36" s="26"/>
      <c r="HPJ36" s="26"/>
      <c r="HPK36" s="26"/>
      <c r="HPL36" s="26"/>
      <c r="HPM36" s="26"/>
      <c r="HPN36" s="26"/>
      <c r="HPO36" s="26"/>
      <c r="HPP36" s="26"/>
      <c r="HPQ36" s="26"/>
      <c r="HPR36" s="26"/>
      <c r="HPS36" s="26"/>
      <c r="HPT36" s="26"/>
      <c r="HPU36" s="26"/>
      <c r="HPV36" s="26"/>
      <c r="HPW36" s="26"/>
      <c r="HPX36" s="26"/>
      <c r="HPY36" s="26"/>
      <c r="HPZ36" s="26"/>
      <c r="HQA36" s="26"/>
      <c r="HQB36" s="26"/>
      <c r="HQC36" s="26"/>
      <c r="HQD36" s="26"/>
      <c r="HQE36" s="26"/>
      <c r="HQF36" s="26"/>
      <c r="HQG36" s="26"/>
      <c r="HQH36" s="26"/>
      <c r="HQI36" s="26"/>
      <c r="HQJ36" s="26"/>
      <c r="HQK36" s="26"/>
      <c r="HQL36" s="26"/>
      <c r="HQM36" s="26"/>
      <c r="HQN36" s="26"/>
      <c r="HQO36" s="26"/>
      <c r="HQP36" s="26"/>
      <c r="HQQ36" s="26"/>
      <c r="HQR36" s="26"/>
      <c r="HQS36" s="26"/>
      <c r="HQT36" s="26"/>
      <c r="HQU36" s="26"/>
      <c r="HQV36" s="26"/>
      <c r="HQW36" s="26"/>
      <c r="HQX36" s="26"/>
      <c r="HQY36" s="26"/>
      <c r="HQZ36" s="26"/>
      <c r="HRA36" s="26"/>
      <c r="HRB36" s="26"/>
      <c r="HRC36" s="26"/>
      <c r="HRD36" s="26"/>
      <c r="HRE36" s="26"/>
      <c r="HRF36" s="26"/>
      <c r="HRG36" s="26"/>
      <c r="HRH36" s="26"/>
      <c r="HRI36" s="26"/>
      <c r="HRJ36" s="26"/>
      <c r="HRK36" s="26"/>
      <c r="HRL36" s="26"/>
      <c r="HRM36" s="26"/>
      <c r="HRN36" s="26"/>
      <c r="HRO36" s="26"/>
      <c r="HRP36" s="26"/>
      <c r="HRQ36" s="26"/>
      <c r="HRR36" s="26"/>
      <c r="HRS36" s="26"/>
      <c r="HRT36" s="26"/>
      <c r="HRU36" s="26"/>
      <c r="HRV36" s="26"/>
      <c r="HRW36" s="26"/>
      <c r="HRX36" s="26"/>
      <c r="HRY36" s="26"/>
      <c r="HRZ36" s="26"/>
      <c r="HSA36" s="26"/>
      <c r="HSB36" s="26"/>
      <c r="HSC36" s="26"/>
      <c r="HSD36" s="26"/>
      <c r="HSE36" s="26"/>
      <c r="HSF36" s="26"/>
      <c r="HSG36" s="26"/>
      <c r="HSH36" s="26"/>
      <c r="HSI36" s="26"/>
      <c r="HSJ36" s="26"/>
      <c r="HSK36" s="26"/>
      <c r="HSL36" s="26"/>
      <c r="HSM36" s="26"/>
      <c r="HSN36" s="26"/>
      <c r="HSO36" s="26"/>
      <c r="HSP36" s="26"/>
      <c r="HSQ36" s="26"/>
      <c r="HSR36" s="26"/>
      <c r="HSS36" s="26"/>
      <c r="HST36" s="26"/>
      <c r="HSU36" s="26"/>
      <c r="HSV36" s="26"/>
      <c r="HSW36" s="26"/>
      <c r="HSX36" s="26"/>
      <c r="HSY36" s="26"/>
      <c r="HSZ36" s="26"/>
      <c r="HTA36" s="26"/>
      <c r="HTB36" s="26"/>
      <c r="HTC36" s="26"/>
      <c r="HTD36" s="26"/>
      <c r="HTE36" s="26"/>
      <c r="HTF36" s="26"/>
      <c r="HTG36" s="26"/>
      <c r="HTH36" s="26"/>
      <c r="HTI36" s="26"/>
      <c r="HTJ36" s="26"/>
      <c r="HTK36" s="26"/>
      <c r="HTL36" s="26"/>
      <c r="HTM36" s="26"/>
      <c r="HTN36" s="26"/>
      <c r="HTO36" s="26"/>
      <c r="HTP36" s="26"/>
      <c r="HTQ36" s="26"/>
      <c r="HTR36" s="26"/>
      <c r="HTS36" s="26"/>
      <c r="HTT36" s="26"/>
      <c r="HTU36" s="26"/>
      <c r="HTV36" s="26"/>
      <c r="HTW36" s="26"/>
      <c r="HTX36" s="26"/>
      <c r="HTY36" s="26"/>
      <c r="HTZ36" s="26"/>
      <c r="HUA36" s="26"/>
      <c r="HUB36" s="26"/>
      <c r="HUC36" s="26"/>
      <c r="HUD36" s="26"/>
      <c r="HUE36" s="26"/>
      <c r="HUF36" s="26"/>
      <c r="HUG36" s="26"/>
      <c r="HUH36" s="26"/>
      <c r="HUI36" s="26"/>
      <c r="HUJ36" s="26"/>
      <c r="HUK36" s="26"/>
      <c r="HUL36" s="26"/>
      <c r="HUM36" s="26"/>
      <c r="HUN36" s="26"/>
      <c r="HUO36" s="26"/>
      <c r="HUP36" s="26"/>
      <c r="HUQ36" s="26"/>
      <c r="HUR36" s="26"/>
      <c r="HUS36" s="26"/>
      <c r="HUT36" s="26"/>
      <c r="HUU36" s="26"/>
      <c r="HUV36" s="26"/>
      <c r="HUW36" s="26"/>
      <c r="HUX36" s="26"/>
      <c r="HUY36" s="26"/>
      <c r="HUZ36" s="26"/>
      <c r="HVA36" s="26"/>
      <c r="HVB36" s="26"/>
      <c r="HVC36" s="26"/>
      <c r="HVD36" s="26"/>
      <c r="HVE36" s="26"/>
      <c r="HVF36" s="26"/>
      <c r="HVG36" s="26"/>
      <c r="HVH36" s="26"/>
      <c r="HVI36" s="26"/>
      <c r="HVJ36" s="26"/>
      <c r="HVK36" s="26"/>
      <c r="HVL36" s="26"/>
      <c r="HVM36" s="26"/>
      <c r="HVN36" s="26"/>
      <c r="HVO36" s="26"/>
      <c r="HVP36" s="26"/>
      <c r="HVQ36" s="26"/>
      <c r="HVR36" s="26"/>
      <c r="HVS36" s="26"/>
      <c r="HVT36" s="26"/>
      <c r="HVU36" s="26"/>
      <c r="HVV36" s="26"/>
      <c r="HVW36" s="26"/>
      <c r="HVX36" s="26"/>
      <c r="HVY36" s="26"/>
      <c r="HVZ36" s="26"/>
      <c r="HWA36" s="26"/>
      <c r="HWB36" s="26"/>
      <c r="HWC36" s="26"/>
      <c r="HWD36" s="26"/>
      <c r="HWE36" s="26"/>
      <c r="HWF36" s="26"/>
      <c r="HWG36" s="26"/>
      <c r="HWH36" s="26"/>
      <c r="HWI36" s="26"/>
      <c r="HWJ36" s="26"/>
      <c r="HWK36" s="26"/>
      <c r="HWL36" s="26"/>
      <c r="HWM36" s="26"/>
      <c r="HWN36" s="26"/>
      <c r="HWO36" s="26"/>
      <c r="HWP36" s="26"/>
      <c r="HWQ36" s="26"/>
      <c r="HWR36" s="26"/>
      <c r="HWS36" s="26"/>
      <c r="HWT36" s="26"/>
      <c r="HWU36" s="26"/>
      <c r="HWV36" s="26"/>
      <c r="HWW36" s="26"/>
      <c r="HWX36" s="26"/>
      <c r="HWY36" s="26"/>
      <c r="HWZ36" s="26"/>
      <c r="HXA36" s="26"/>
      <c r="HXB36" s="26"/>
      <c r="HXC36" s="26"/>
      <c r="HXD36" s="26"/>
      <c r="HXE36" s="26"/>
      <c r="HXF36" s="26"/>
      <c r="HXG36" s="26"/>
      <c r="HXH36" s="26"/>
      <c r="HXI36" s="26"/>
      <c r="HXJ36" s="26"/>
      <c r="HXK36" s="26"/>
      <c r="HXL36" s="26"/>
      <c r="HXM36" s="26"/>
      <c r="HXN36" s="26"/>
      <c r="HXO36" s="26"/>
      <c r="HXP36" s="26"/>
      <c r="HXQ36" s="26"/>
      <c r="HXR36" s="26"/>
      <c r="HXS36" s="26"/>
      <c r="HXT36" s="26"/>
      <c r="HXU36" s="26"/>
      <c r="HXV36" s="26"/>
      <c r="HXW36" s="26"/>
      <c r="HXX36" s="26"/>
      <c r="HXY36" s="26"/>
      <c r="HXZ36" s="26"/>
      <c r="HYA36" s="26"/>
      <c r="HYB36" s="26"/>
      <c r="HYC36" s="26"/>
      <c r="HYD36" s="26"/>
      <c r="HYE36" s="26"/>
      <c r="HYF36" s="26"/>
      <c r="HYG36" s="26"/>
      <c r="HYH36" s="26"/>
      <c r="HYI36" s="26"/>
      <c r="HYJ36" s="26"/>
      <c r="HYK36" s="26"/>
      <c r="HYL36" s="26"/>
      <c r="HYM36" s="26"/>
      <c r="HYN36" s="26"/>
      <c r="HYO36" s="26"/>
      <c r="HYP36" s="26"/>
      <c r="HYQ36" s="26"/>
      <c r="HYR36" s="26"/>
      <c r="HYS36" s="26"/>
      <c r="HYT36" s="26"/>
      <c r="HYU36" s="26"/>
      <c r="HYV36" s="26"/>
      <c r="HYW36" s="26"/>
      <c r="HYX36" s="26"/>
      <c r="HYY36" s="26"/>
      <c r="HYZ36" s="26"/>
      <c r="HZA36" s="26"/>
      <c r="HZB36" s="26"/>
      <c r="HZC36" s="26"/>
      <c r="HZD36" s="26"/>
      <c r="HZE36" s="26"/>
      <c r="HZF36" s="26"/>
      <c r="HZG36" s="26"/>
      <c r="HZH36" s="26"/>
      <c r="HZI36" s="26"/>
      <c r="HZJ36" s="26"/>
      <c r="HZK36" s="26"/>
      <c r="HZL36" s="26"/>
      <c r="HZM36" s="26"/>
      <c r="HZN36" s="26"/>
      <c r="HZO36" s="26"/>
      <c r="HZP36" s="26"/>
      <c r="HZQ36" s="26"/>
      <c r="HZR36" s="26"/>
      <c r="HZS36" s="26"/>
      <c r="HZT36" s="26"/>
      <c r="HZU36" s="26"/>
      <c r="HZV36" s="26"/>
      <c r="HZW36" s="26"/>
      <c r="HZX36" s="26"/>
      <c r="HZY36" s="26"/>
      <c r="HZZ36" s="26"/>
      <c r="IAA36" s="26"/>
      <c r="IAB36" s="26"/>
      <c r="IAC36" s="26"/>
      <c r="IAD36" s="26"/>
      <c r="IAE36" s="26"/>
      <c r="IAF36" s="26"/>
      <c r="IAG36" s="26"/>
      <c r="IAH36" s="26"/>
      <c r="IAI36" s="26"/>
      <c r="IAJ36" s="26"/>
      <c r="IAK36" s="26"/>
      <c r="IAL36" s="26"/>
      <c r="IAM36" s="26"/>
      <c r="IAN36" s="26"/>
      <c r="IAO36" s="26"/>
      <c r="IAP36" s="26"/>
      <c r="IAQ36" s="26"/>
      <c r="IAR36" s="26"/>
      <c r="IAS36" s="26"/>
      <c r="IAT36" s="26"/>
      <c r="IAU36" s="26"/>
      <c r="IAV36" s="26"/>
      <c r="IAW36" s="26"/>
      <c r="IAX36" s="26"/>
      <c r="IAY36" s="26"/>
      <c r="IAZ36" s="26"/>
      <c r="IBA36" s="26"/>
      <c r="IBB36" s="26"/>
      <c r="IBC36" s="26"/>
      <c r="IBD36" s="26"/>
      <c r="IBE36" s="26"/>
      <c r="IBF36" s="26"/>
      <c r="IBG36" s="26"/>
      <c r="IBH36" s="26"/>
      <c r="IBI36" s="26"/>
      <c r="IBJ36" s="26"/>
      <c r="IBK36" s="26"/>
      <c r="IBL36" s="26"/>
      <c r="IBM36" s="26"/>
      <c r="IBN36" s="26"/>
      <c r="IBO36" s="26"/>
      <c r="IBP36" s="26"/>
      <c r="IBQ36" s="26"/>
      <c r="IBR36" s="26"/>
      <c r="IBS36" s="26"/>
      <c r="IBT36" s="26"/>
      <c r="IBU36" s="26"/>
      <c r="IBV36" s="26"/>
      <c r="IBW36" s="26"/>
      <c r="IBX36" s="26"/>
      <c r="IBY36" s="26"/>
      <c r="IBZ36" s="26"/>
      <c r="ICA36" s="26"/>
      <c r="ICB36" s="26"/>
      <c r="ICC36" s="26"/>
      <c r="ICD36" s="26"/>
      <c r="ICE36" s="26"/>
      <c r="ICF36" s="26"/>
      <c r="ICG36" s="26"/>
      <c r="ICH36" s="26"/>
      <c r="ICI36" s="26"/>
      <c r="ICJ36" s="26"/>
      <c r="ICK36" s="26"/>
      <c r="ICL36" s="26"/>
      <c r="ICM36" s="26"/>
      <c r="ICN36" s="26"/>
      <c r="ICO36" s="26"/>
      <c r="ICP36" s="26"/>
      <c r="ICQ36" s="26"/>
      <c r="ICR36" s="26"/>
      <c r="ICS36" s="26"/>
      <c r="ICT36" s="26"/>
      <c r="ICU36" s="26"/>
      <c r="ICV36" s="26"/>
      <c r="ICW36" s="26"/>
      <c r="ICX36" s="26"/>
      <c r="ICY36" s="26"/>
      <c r="ICZ36" s="26"/>
      <c r="IDA36" s="26"/>
      <c r="IDB36" s="26"/>
      <c r="IDC36" s="26"/>
      <c r="IDD36" s="26"/>
      <c r="IDE36" s="26"/>
      <c r="IDF36" s="26"/>
      <c r="IDG36" s="26"/>
      <c r="IDH36" s="26"/>
      <c r="IDI36" s="26"/>
      <c r="IDJ36" s="26"/>
      <c r="IDK36" s="26"/>
      <c r="IDL36" s="26"/>
      <c r="IDM36" s="26"/>
      <c r="IDN36" s="26"/>
      <c r="IDO36" s="26"/>
      <c r="IDP36" s="26"/>
      <c r="IDQ36" s="26"/>
      <c r="IDR36" s="26"/>
      <c r="IDS36" s="26"/>
      <c r="IDT36" s="26"/>
      <c r="IDU36" s="26"/>
      <c r="IDV36" s="26"/>
      <c r="IDW36" s="26"/>
      <c r="IDX36" s="26"/>
      <c r="IDY36" s="26"/>
      <c r="IDZ36" s="26"/>
      <c r="IEA36" s="26"/>
      <c r="IEB36" s="26"/>
      <c r="IEC36" s="26"/>
      <c r="IED36" s="26"/>
      <c r="IEE36" s="26"/>
      <c r="IEF36" s="26"/>
      <c r="IEG36" s="26"/>
      <c r="IEH36" s="26"/>
      <c r="IEI36" s="26"/>
      <c r="IEJ36" s="26"/>
      <c r="IEK36" s="26"/>
      <c r="IEL36" s="26"/>
      <c r="IEM36" s="26"/>
      <c r="IEN36" s="26"/>
      <c r="IEO36" s="26"/>
      <c r="IEP36" s="26"/>
      <c r="IEQ36" s="26"/>
      <c r="IER36" s="26"/>
      <c r="IES36" s="26"/>
      <c r="IET36" s="26"/>
      <c r="IEU36" s="26"/>
      <c r="IEV36" s="26"/>
      <c r="IEW36" s="26"/>
      <c r="IEX36" s="26"/>
      <c r="IEY36" s="26"/>
      <c r="IEZ36" s="26"/>
      <c r="IFA36" s="26"/>
      <c r="IFB36" s="26"/>
      <c r="IFC36" s="26"/>
      <c r="IFD36" s="26"/>
      <c r="IFE36" s="26"/>
      <c r="IFF36" s="26"/>
      <c r="IFG36" s="26"/>
      <c r="IFH36" s="26"/>
      <c r="IFI36" s="26"/>
      <c r="IFJ36" s="26"/>
      <c r="IFK36" s="26"/>
      <c r="IFL36" s="26"/>
      <c r="IFM36" s="26"/>
      <c r="IFN36" s="26"/>
      <c r="IFO36" s="26"/>
      <c r="IFP36" s="26"/>
      <c r="IFQ36" s="26"/>
      <c r="IFR36" s="26"/>
      <c r="IFS36" s="26"/>
      <c r="IFT36" s="26"/>
      <c r="IFU36" s="26"/>
      <c r="IFV36" s="26"/>
      <c r="IFW36" s="26"/>
      <c r="IFX36" s="26"/>
      <c r="IFY36" s="26"/>
      <c r="IFZ36" s="26"/>
      <c r="IGA36" s="26"/>
      <c r="IGB36" s="26"/>
      <c r="IGC36" s="26"/>
      <c r="IGD36" s="26"/>
      <c r="IGE36" s="26"/>
      <c r="IGF36" s="26"/>
      <c r="IGG36" s="26"/>
      <c r="IGH36" s="26"/>
      <c r="IGI36" s="26"/>
      <c r="IGJ36" s="26"/>
      <c r="IGK36" s="26"/>
      <c r="IGL36" s="26"/>
      <c r="IGM36" s="26"/>
      <c r="IGN36" s="26"/>
      <c r="IGO36" s="26"/>
      <c r="IGP36" s="26"/>
      <c r="IGQ36" s="26"/>
      <c r="IGR36" s="26"/>
      <c r="IGS36" s="26"/>
      <c r="IGT36" s="26"/>
      <c r="IGU36" s="26"/>
      <c r="IGV36" s="26"/>
      <c r="IGW36" s="26"/>
      <c r="IGX36" s="26"/>
      <c r="IGY36" s="26"/>
      <c r="IGZ36" s="26"/>
      <c r="IHA36" s="26"/>
      <c r="IHB36" s="26"/>
      <c r="IHC36" s="26"/>
      <c r="IHD36" s="26"/>
      <c r="IHE36" s="26"/>
      <c r="IHF36" s="26"/>
      <c r="IHG36" s="26"/>
      <c r="IHH36" s="26"/>
      <c r="IHI36" s="26"/>
      <c r="IHJ36" s="26"/>
      <c r="IHK36" s="26"/>
      <c r="IHL36" s="26"/>
      <c r="IHM36" s="26"/>
      <c r="IHN36" s="26"/>
      <c r="IHO36" s="26"/>
      <c r="IHP36" s="26"/>
      <c r="IHQ36" s="26"/>
      <c r="IHR36" s="26"/>
      <c r="IHS36" s="26"/>
      <c r="IHT36" s="26"/>
      <c r="IHU36" s="26"/>
      <c r="IHV36" s="26"/>
      <c r="IHW36" s="26"/>
      <c r="IHX36" s="26"/>
      <c r="IHY36" s="26"/>
      <c r="IHZ36" s="26"/>
      <c r="IIA36" s="26"/>
      <c r="IIB36" s="26"/>
      <c r="IIC36" s="26"/>
      <c r="IID36" s="26"/>
      <c r="IIE36" s="26"/>
      <c r="IIF36" s="26"/>
      <c r="IIG36" s="26"/>
      <c r="IIH36" s="26"/>
      <c r="III36" s="26"/>
      <c r="IIJ36" s="26"/>
      <c r="IIK36" s="26"/>
      <c r="IIL36" s="26"/>
      <c r="IIM36" s="26"/>
      <c r="IIN36" s="26"/>
      <c r="IIO36" s="26"/>
      <c r="IIP36" s="26"/>
      <c r="IIQ36" s="26"/>
      <c r="IIR36" s="26"/>
      <c r="IIS36" s="26"/>
      <c r="IIT36" s="26"/>
      <c r="IIU36" s="26"/>
      <c r="IIV36" s="26"/>
      <c r="IIW36" s="26"/>
      <c r="IIX36" s="26"/>
      <c r="IIY36" s="26"/>
      <c r="IIZ36" s="26"/>
      <c r="IJA36" s="26"/>
      <c r="IJB36" s="26"/>
      <c r="IJC36" s="26"/>
      <c r="IJD36" s="26"/>
      <c r="IJE36" s="26"/>
      <c r="IJF36" s="26"/>
      <c r="IJG36" s="26"/>
      <c r="IJH36" s="26"/>
      <c r="IJI36" s="26"/>
      <c r="IJJ36" s="26"/>
      <c r="IJK36" s="26"/>
      <c r="IJL36" s="26"/>
      <c r="IJM36" s="26"/>
      <c r="IJN36" s="26"/>
      <c r="IJO36" s="26"/>
      <c r="IJP36" s="26"/>
      <c r="IJQ36" s="26"/>
      <c r="IJR36" s="26"/>
      <c r="IJS36" s="26"/>
      <c r="IJT36" s="26"/>
      <c r="IJU36" s="26"/>
      <c r="IJV36" s="26"/>
      <c r="IJW36" s="26"/>
      <c r="IJX36" s="26"/>
      <c r="IJY36" s="26"/>
      <c r="IJZ36" s="26"/>
      <c r="IKA36" s="26"/>
      <c r="IKB36" s="26"/>
      <c r="IKC36" s="26"/>
      <c r="IKD36" s="26"/>
      <c r="IKE36" s="26"/>
      <c r="IKF36" s="26"/>
      <c r="IKG36" s="26"/>
      <c r="IKH36" s="26"/>
      <c r="IKI36" s="26"/>
      <c r="IKJ36" s="26"/>
      <c r="IKK36" s="26"/>
      <c r="IKL36" s="26"/>
      <c r="IKM36" s="26"/>
      <c r="IKN36" s="26"/>
      <c r="IKO36" s="26"/>
      <c r="IKP36" s="26"/>
      <c r="IKQ36" s="26"/>
      <c r="IKR36" s="26"/>
      <c r="IKS36" s="26"/>
      <c r="IKT36" s="26"/>
      <c r="IKU36" s="26"/>
      <c r="IKV36" s="26"/>
      <c r="IKW36" s="26"/>
      <c r="IKX36" s="26"/>
      <c r="IKY36" s="26"/>
      <c r="IKZ36" s="26"/>
      <c r="ILA36" s="26"/>
      <c r="ILB36" s="26"/>
      <c r="ILC36" s="26"/>
      <c r="ILD36" s="26"/>
      <c r="ILE36" s="26"/>
      <c r="ILF36" s="26"/>
      <c r="ILG36" s="26"/>
      <c r="ILH36" s="26"/>
      <c r="ILI36" s="26"/>
      <c r="ILJ36" s="26"/>
      <c r="ILK36" s="26"/>
      <c r="ILL36" s="26"/>
      <c r="ILM36" s="26"/>
      <c r="ILN36" s="26"/>
      <c r="ILO36" s="26"/>
      <c r="ILP36" s="26"/>
      <c r="ILQ36" s="26"/>
      <c r="ILR36" s="26"/>
      <c r="ILS36" s="26"/>
      <c r="ILT36" s="26"/>
      <c r="ILU36" s="26"/>
      <c r="ILV36" s="26"/>
      <c r="ILW36" s="26"/>
      <c r="ILX36" s="26"/>
      <c r="ILY36" s="26"/>
      <c r="ILZ36" s="26"/>
      <c r="IMA36" s="26"/>
      <c r="IMB36" s="26"/>
      <c r="IMC36" s="26"/>
      <c r="IMD36" s="26"/>
      <c r="IME36" s="26"/>
      <c r="IMF36" s="26"/>
      <c r="IMG36" s="26"/>
      <c r="IMH36" s="26"/>
      <c r="IMI36" s="26"/>
      <c r="IMJ36" s="26"/>
      <c r="IMK36" s="26"/>
      <c r="IML36" s="26"/>
      <c r="IMM36" s="26"/>
      <c r="IMN36" s="26"/>
      <c r="IMO36" s="26"/>
      <c r="IMP36" s="26"/>
      <c r="IMQ36" s="26"/>
      <c r="IMR36" s="26"/>
      <c r="IMS36" s="26"/>
      <c r="IMT36" s="26"/>
      <c r="IMU36" s="26"/>
      <c r="IMV36" s="26"/>
      <c r="IMW36" s="26"/>
      <c r="IMX36" s="26"/>
      <c r="IMY36" s="26"/>
      <c r="IMZ36" s="26"/>
      <c r="INA36" s="26"/>
      <c r="INB36" s="26"/>
      <c r="INC36" s="26"/>
      <c r="IND36" s="26"/>
      <c r="INE36" s="26"/>
      <c r="INF36" s="26"/>
      <c r="ING36" s="26"/>
      <c r="INH36" s="26"/>
      <c r="INI36" s="26"/>
      <c r="INJ36" s="26"/>
      <c r="INK36" s="26"/>
      <c r="INL36" s="26"/>
      <c r="INM36" s="26"/>
      <c r="INN36" s="26"/>
      <c r="INO36" s="26"/>
      <c r="INP36" s="26"/>
      <c r="INQ36" s="26"/>
      <c r="INR36" s="26"/>
      <c r="INS36" s="26"/>
      <c r="INT36" s="26"/>
      <c r="INU36" s="26"/>
      <c r="INV36" s="26"/>
      <c r="INW36" s="26"/>
      <c r="INX36" s="26"/>
      <c r="INY36" s="26"/>
      <c r="INZ36" s="26"/>
      <c r="IOA36" s="26"/>
      <c r="IOB36" s="26"/>
      <c r="IOC36" s="26"/>
      <c r="IOD36" s="26"/>
      <c r="IOE36" s="26"/>
      <c r="IOF36" s="26"/>
      <c r="IOG36" s="26"/>
      <c r="IOH36" s="26"/>
      <c r="IOI36" s="26"/>
      <c r="IOJ36" s="26"/>
      <c r="IOK36" s="26"/>
      <c r="IOL36" s="26"/>
      <c r="IOM36" s="26"/>
      <c r="ION36" s="26"/>
      <c r="IOO36" s="26"/>
      <c r="IOP36" s="26"/>
      <c r="IOQ36" s="26"/>
      <c r="IOR36" s="26"/>
      <c r="IOS36" s="26"/>
      <c r="IOT36" s="26"/>
      <c r="IOU36" s="26"/>
      <c r="IOV36" s="26"/>
      <c r="IOW36" s="26"/>
      <c r="IOX36" s="26"/>
      <c r="IOY36" s="26"/>
      <c r="IOZ36" s="26"/>
      <c r="IPA36" s="26"/>
      <c r="IPB36" s="26"/>
      <c r="IPC36" s="26"/>
      <c r="IPD36" s="26"/>
      <c r="IPE36" s="26"/>
      <c r="IPF36" s="26"/>
      <c r="IPG36" s="26"/>
      <c r="IPH36" s="26"/>
      <c r="IPI36" s="26"/>
      <c r="IPJ36" s="26"/>
      <c r="IPK36" s="26"/>
      <c r="IPL36" s="26"/>
      <c r="IPM36" s="26"/>
      <c r="IPN36" s="26"/>
      <c r="IPO36" s="26"/>
      <c r="IPP36" s="26"/>
      <c r="IPQ36" s="26"/>
      <c r="IPR36" s="26"/>
      <c r="IPS36" s="26"/>
      <c r="IPT36" s="26"/>
      <c r="IPU36" s="26"/>
      <c r="IPV36" s="26"/>
      <c r="IPW36" s="26"/>
      <c r="IPX36" s="26"/>
      <c r="IPY36" s="26"/>
      <c r="IPZ36" s="26"/>
      <c r="IQA36" s="26"/>
      <c r="IQB36" s="26"/>
      <c r="IQC36" s="26"/>
      <c r="IQD36" s="26"/>
      <c r="IQE36" s="26"/>
      <c r="IQF36" s="26"/>
      <c r="IQG36" s="26"/>
      <c r="IQH36" s="26"/>
      <c r="IQI36" s="26"/>
      <c r="IQJ36" s="26"/>
      <c r="IQK36" s="26"/>
      <c r="IQL36" s="26"/>
      <c r="IQM36" s="26"/>
      <c r="IQN36" s="26"/>
      <c r="IQO36" s="26"/>
      <c r="IQP36" s="26"/>
      <c r="IQQ36" s="26"/>
      <c r="IQR36" s="26"/>
      <c r="IQS36" s="26"/>
      <c r="IQT36" s="26"/>
      <c r="IQU36" s="26"/>
      <c r="IQV36" s="26"/>
      <c r="IQW36" s="26"/>
      <c r="IQX36" s="26"/>
      <c r="IQY36" s="26"/>
      <c r="IQZ36" s="26"/>
      <c r="IRA36" s="26"/>
      <c r="IRB36" s="26"/>
      <c r="IRC36" s="26"/>
      <c r="IRD36" s="26"/>
      <c r="IRE36" s="26"/>
      <c r="IRF36" s="26"/>
      <c r="IRG36" s="26"/>
      <c r="IRH36" s="26"/>
      <c r="IRI36" s="26"/>
      <c r="IRJ36" s="26"/>
      <c r="IRK36" s="26"/>
      <c r="IRL36" s="26"/>
      <c r="IRM36" s="26"/>
      <c r="IRN36" s="26"/>
      <c r="IRO36" s="26"/>
      <c r="IRP36" s="26"/>
      <c r="IRQ36" s="26"/>
      <c r="IRR36" s="26"/>
      <c r="IRS36" s="26"/>
      <c r="IRT36" s="26"/>
      <c r="IRU36" s="26"/>
      <c r="IRV36" s="26"/>
      <c r="IRW36" s="26"/>
      <c r="IRX36" s="26"/>
      <c r="IRY36" s="26"/>
      <c r="IRZ36" s="26"/>
      <c r="ISA36" s="26"/>
      <c r="ISB36" s="26"/>
      <c r="ISC36" s="26"/>
      <c r="ISD36" s="26"/>
      <c r="ISE36" s="26"/>
      <c r="ISF36" s="26"/>
      <c r="ISG36" s="26"/>
      <c r="ISH36" s="26"/>
      <c r="ISI36" s="26"/>
      <c r="ISJ36" s="26"/>
      <c r="ISK36" s="26"/>
      <c r="ISL36" s="26"/>
      <c r="ISM36" s="26"/>
      <c r="ISN36" s="26"/>
      <c r="ISO36" s="26"/>
      <c r="ISP36" s="26"/>
      <c r="ISQ36" s="26"/>
      <c r="ISR36" s="26"/>
      <c r="ISS36" s="26"/>
      <c r="IST36" s="26"/>
      <c r="ISU36" s="26"/>
      <c r="ISV36" s="26"/>
      <c r="ISW36" s="26"/>
      <c r="ISX36" s="26"/>
      <c r="ISY36" s="26"/>
      <c r="ISZ36" s="26"/>
      <c r="ITA36" s="26"/>
      <c r="ITB36" s="26"/>
      <c r="ITC36" s="26"/>
      <c r="ITD36" s="26"/>
      <c r="ITE36" s="26"/>
      <c r="ITF36" s="26"/>
      <c r="ITG36" s="26"/>
      <c r="ITH36" s="26"/>
      <c r="ITI36" s="26"/>
      <c r="ITJ36" s="26"/>
      <c r="ITK36" s="26"/>
      <c r="ITL36" s="26"/>
      <c r="ITM36" s="26"/>
      <c r="ITN36" s="26"/>
      <c r="ITO36" s="26"/>
      <c r="ITP36" s="26"/>
      <c r="ITQ36" s="26"/>
      <c r="ITR36" s="26"/>
      <c r="ITS36" s="26"/>
      <c r="ITT36" s="26"/>
      <c r="ITU36" s="26"/>
      <c r="ITV36" s="26"/>
      <c r="ITW36" s="26"/>
      <c r="ITX36" s="26"/>
      <c r="ITY36" s="26"/>
      <c r="ITZ36" s="26"/>
      <c r="IUA36" s="26"/>
      <c r="IUB36" s="26"/>
      <c r="IUC36" s="26"/>
      <c r="IUD36" s="26"/>
      <c r="IUE36" s="26"/>
      <c r="IUF36" s="26"/>
      <c r="IUG36" s="26"/>
      <c r="IUH36" s="26"/>
      <c r="IUI36" s="26"/>
      <c r="IUJ36" s="26"/>
      <c r="IUK36" s="26"/>
      <c r="IUL36" s="26"/>
      <c r="IUM36" s="26"/>
      <c r="IUN36" s="26"/>
      <c r="IUO36" s="26"/>
      <c r="IUP36" s="26"/>
      <c r="IUQ36" s="26"/>
      <c r="IUR36" s="26"/>
      <c r="IUS36" s="26"/>
      <c r="IUT36" s="26"/>
      <c r="IUU36" s="26"/>
      <c r="IUV36" s="26"/>
      <c r="IUW36" s="26"/>
      <c r="IUX36" s="26"/>
      <c r="IUY36" s="26"/>
      <c r="IUZ36" s="26"/>
      <c r="IVA36" s="26"/>
      <c r="IVB36" s="26"/>
      <c r="IVC36" s="26"/>
      <c r="IVD36" s="26"/>
      <c r="IVE36" s="26"/>
      <c r="IVF36" s="26"/>
      <c r="IVG36" s="26"/>
      <c r="IVH36" s="26"/>
      <c r="IVI36" s="26"/>
      <c r="IVJ36" s="26"/>
      <c r="IVK36" s="26"/>
      <c r="IVL36" s="26"/>
      <c r="IVM36" s="26"/>
      <c r="IVN36" s="26"/>
      <c r="IVO36" s="26"/>
      <c r="IVP36" s="26"/>
      <c r="IVQ36" s="26"/>
      <c r="IVR36" s="26"/>
      <c r="IVS36" s="26"/>
      <c r="IVT36" s="26"/>
      <c r="IVU36" s="26"/>
      <c r="IVV36" s="26"/>
      <c r="IVW36" s="26"/>
      <c r="IVX36" s="26"/>
      <c r="IVY36" s="26"/>
      <c r="IVZ36" s="26"/>
      <c r="IWA36" s="26"/>
      <c r="IWB36" s="26"/>
      <c r="IWC36" s="26"/>
      <c r="IWD36" s="26"/>
      <c r="IWE36" s="26"/>
      <c r="IWF36" s="26"/>
      <c r="IWG36" s="26"/>
      <c r="IWH36" s="26"/>
      <c r="IWI36" s="26"/>
      <c r="IWJ36" s="26"/>
      <c r="IWK36" s="26"/>
      <c r="IWL36" s="26"/>
      <c r="IWM36" s="26"/>
      <c r="IWN36" s="26"/>
      <c r="IWO36" s="26"/>
      <c r="IWP36" s="26"/>
      <c r="IWQ36" s="26"/>
      <c r="IWR36" s="26"/>
      <c r="IWS36" s="26"/>
      <c r="IWT36" s="26"/>
      <c r="IWU36" s="26"/>
      <c r="IWV36" s="26"/>
      <c r="IWW36" s="26"/>
      <c r="IWX36" s="26"/>
      <c r="IWY36" s="26"/>
      <c r="IWZ36" s="26"/>
      <c r="IXA36" s="26"/>
      <c r="IXB36" s="26"/>
      <c r="IXC36" s="26"/>
      <c r="IXD36" s="26"/>
      <c r="IXE36" s="26"/>
      <c r="IXF36" s="26"/>
      <c r="IXG36" s="26"/>
      <c r="IXH36" s="26"/>
      <c r="IXI36" s="26"/>
      <c r="IXJ36" s="26"/>
      <c r="IXK36" s="26"/>
      <c r="IXL36" s="26"/>
      <c r="IXM36" s="26"/>
      <c r="IXN36" s="26"/>
      <c r="IXO36" s="26"/>
      <c r="IXP36" s="26"/>
      <c r="IXQ36" s="26"/>
      <c r="IXR36" s="26"/>
      <c r="IXS36" s="26"/>
      <c r="IXT36" s="26"/>
      <c r="IXU36" s="26"/>
      <c r="IXV36" s="26"/>
      <c r="IXW36" s="26"/>
      <c r="IXX36" s="26"/>
      <c r="IXY36" s="26"/>
      <c r="IXZ36" s="26"/>
      <c r="IYA36" s="26"/>
      <c r="IYB36" s="26"/>
      <c r="IYC36" s="26"/>
      <c r="IYD36" s="26"/>
      <c r="IYE36" s="26"/>
      <c r="IYF36" s="26"/>
      <c r="IYG36" s="26"/>
      <c r="IYH36" s="26"/>
      <c r="IYI36" s="26"/>
      <c r="IYJ36" s="26"/>
      <c r="IYK36" s="26"/>
      <c r="IYL36" s="26"/>
      <c r="IYM36" s="26"/>
      <c r="IYN36" s="26"/>
      <c r="IYO36" s="26"/>
      <c r="IYP36" s="26"/>
      <c r="IYQ36" s="26"/>
      <c r="IYR36" s="26"/>
      <c r="IYS36" s="26"/>
      <c r="IYT36" s="26"/>
      <c r="IYU36" s="26"/>
      <c r="IYV36" s="26"/>
      <c r="IYW36" s="26"/>
      <c r="IYX36" s="26"/>
      <c r="IYY36" s="26"/>
      <c r="IYZ36" s="26"/>
      <c r="IZA36" s="26"/>
      <c r="IZB36" s="26"/>
      <c r="IZC36" s="26"/>
      <c r="IZD36" s="26"/>
      <c r="IZE36" s="26"/>
      <c r="IZF36" s="26"/>
      <c r="IZG36" s="26"/>
      <c r="IZH36" s="26"/>
      <c r="IZI36" s="26"/>
      <c r="IZJ36" s="26"/>
      <c r="IZK36" s="26"/>
      <c r="IZL36" s="26"/>
      <c r="IZM36" s="26"/>
      <c r="IZN36" s="26"/>
      <c r="IZO36" s="26"/>
      <c r="IZP36" s="26"/>
      <c r="IZQ36" s="26"/>
      <c r="IZR36" s="26"/>
      <c r="IZS36" s="26"/>
      <c r="IZT36" s="26"/>
      <c r="IZU36" s="26"/>
      <c r="IZV36" s="26"/>
      <c r="IZW36" s="26"/>
      <c r="IZX36" s="26"/>
      <c r="IZY36" s="26"/>
      <c r="IZZ36" s="26"/>
      <c r="JAA36" s="26"/>
      <c r="JAB36" s="26"/>
      <c r="JAC36" s="26"/>
      <c r="JAD36" s="26"/>
      <c r="JAE36" s="26"/>
      <c r="JAF36" s="26"/>
      <c r="JAG36" s="26"/>
      <c r="JAH36" s="26"/>
      <c r="JAI36" s="26"/>
      <c r="JAJ36" s="26"/>
      <c r="JAK36" s="26"/>
      <c r="JAL36" s="26"/>
      <c r="JAM36" s="26"/>
      <c r="JAN36" s="26"/>
      <c r="JAO36" s="26"/>
      <c r="JAP36" s="26"/>
      <c r="JAQ36" s="26"/>
      <c r="JAR36" s="26"/>
      <c r="JAS36" s="26"/>
      <c r="JAT36" s="26"/>
      <c r="JAU36" s="26"/>
      <c r="JAV36" s="26"/>
      <c r="JAW36" s="26"/>
      <c r="JAX36" s="26"/>
      <c r="JAY36" s="26"/>
      <c r="JAZ36" s="26"/>
      <c r="JBA36" s="26"/>
      <c r="JBB36" s="26"/>
      <c r="JBC36" s="26"/>
      <c r="JBD36" s="26"/>
      <c r="JBE36" s="26"/>
      <c r="JBF36" s="26"/>
      <c r="JBG36" s="26"/>
      <c r="JBH36" s="26"/>
      <c r="JBI36" s="26"/>
      <c r="JBJ36" s="26"/>
      <c r="JBK36" s="26"/>
      <c r="JBL36" s="26"/>
      <c r="JBM36" s="26"/>
      <c r="JBN36" s="26"/>
      <c r="JBO36" s="26"/>
      <c r="JBP36" s="26"/>
      <c r="JBQ36" s="26"/>
      <c r="JBR36" s="26"/>
      <c r="JBS36" s="26"/>
      <c r="JBT36" s="26"/>
      <c r="JBU36" s="26"/>
      <c r="JBV36" s="26"/>
      <c r="JBW36" s="26"/>
      <c r="JBX36" s="26"/>
      <c r="JBY36" s="26"/>
      <c r="JBZ36" s="26"/>
      <c r="JCA36" s="26"/>
      <c r="JCB36" s="26"/>
      <c r="JCC36" s="26"/>
      <c r="JCD36" s="26"/>
      <c r="JCE36" s="26"/>
      <c r="JCF36" s="26"/>
      <c r="JCG36" s="26"/>
      <c r="JCH36" s="26"/>
      <c r="JCI36" s="26"/>
      <c r="JCJ36" s="26"/>
      <c r="JCK36" s="26"/>
      <c r="JCL36" s="26"/>
      <c r="JCM36" s="26"/>
      <c r="JCN36" s="26"/>
      <c r="JCO36" s="26"/>
      <c r="JCP36" s="26"/>
      <c r="JCQ36" s="26"/>
      <c r="JCR36" s="26"/>
      <c r="JCS36" s="26"/>
      <c r="JCT36" s="26"/>
      <c r="JCU36" s="26"/>
      <c r="JCV36" s="26"/>
      <c r="JCW36" s="26"/>
      <c r="JCX36" s="26"/>
      <c r="JCY36" s="26"/>
      <c r="JCZ36" s="26"/>
      <c r="JDA36" s="26"/>
      <c r="JDB36" s="26"/>
      <c r="JDC36" s="26"/>
      <c r="JDD36" s="26"/>
      <c r="JDE36" s="26"/>
      <c r="JDF36" s="26"/>
      <c r="JDG36" s="26"/>
      <c r="JDH36" s="26"/>
      <c r="JDI36" s="26"/>
      <c r="JDJ36" s="26"/>
      <c r="JDK36" s="26"/>
      <c r="JDL36" s="26"/>
      <c r="JDM36" s="26"/>
      <c r="JDN36" s="26"/>
      <c r="JDO36" s="26"/>
      <c r="JDP36" s="26"/>
      <c r="JDQ36" s="26"/>
      <c r="JDR36" s="26"/>
      <c r="JDS36" s="26"/>
      <c r="JDT36" s="26"/>
      <c r="JDU36" s="26"/>
      <c r="JDV36" s="26"/>
      <c r="JDW36" s="26"/>
      <c r="JDX36" s="26"/>
      <c r="JDY36" s="26"/>
      <c r="JDZ36" s="26"/>
      <c r="JEA36" s="26"/>
      <c r="JEB36" s="26"/>
      <c r="JEC36" s="26"/>
      <c r="JED36" s="26"/>
      <c r="JEE36" s="26"/>
      <c r="JEF36" s="26"/>
      <c r="JEG36" s="26"/>
      <c r="JEH36" s="26"/>
      <c r="JEI36" s="26"/>
      <c r="JEJ36" s="26"/>
      <c r="JEK36" s="26"/>
      <c r="JEL36" s="26"/>
      <c r="JEM36" s="26"/>
      <c r="JEN36" s="26"/>
      <c r="JEO36" s="26"/>
      <c r="JEP36" s="26"/>
      <c r="JEQ36" s="26"/>
      <c r="JER36" s="26"/>
      <c r="JES36" s="26"/>
      <c r="JET36" s="26"/>
      <c r="JEU36" s="26"/>
      <c r="JEV36" s="26"/>
      <c r="JEW36" s="26"/>
      <c r="JEX36" s="26"/>
      <c r="JEY36" s="26"/>
      <c r="JEZ36" s="26"/>
      <c r="JFA36" s="26"/>
      <c r="JFB36" s="26"/>
      <c r="JFC36" s="26"/>
      <c r="JFD36" s="26"/>
      <c r="JFE36" s="26"/>
      <c r="JFF36" s="26"/>
      <c r="JFG36" s="26"/>
      <c r="JFH36" s="26"/>
      <c r="JFI36" s="26"/>
      <c r="JFJ36" s="26"/>
      <c r="JFK36" s="26"/>
      <c r="JFL36" s="26"/>
      <c r="JFM36" s="26"/>
      <c r="JFN36" s="26"/>
      <c r="JFO36" s="26"/>
      <c r="JFP36" s="26"/>
      <c r="JFQ36" s="26"/>
      <c r="JFR36" s="26"/>
      <c r="JFS36" s="26"/>
      <c r="JFT36" s="26"/>
      <c r="JFU36" s="26"/>
      <c r="JFV36" s="26"/>
      <c r="JFW36" s="26"/>
      <c r="JFX36" s="26"/>
      <c r="JFY36" s="26"/>
      <c r="JFZ36" s="26"/>
      <c r="JGA36" s="26"/>
      <c r="JGB36" s="26"/>
      <c r="JGC36" s="26"/>
      <c r="JGD36" s="26"/>
      <c r="JGE36" s="26"/>
      <c r="JGF36" s="26"/>
      <c r="JGG36" s="26"/>
      <c r="JGH36" s="26"/>
      <c r="JGI36" s="26"/>
      <c r="JGJ36" s="26"/>
      <c r="JGK36" s="26"/>
      <c r="JGL36" s="26"/>
      <c r="JGM36" s="26"/>
      <c r="JGN36" s="26"/>
      <c r="JGO36" s="26"/>
      <c r="JGP36" s="26"/>
      <c r="JGQ36" s="26"/>
      <c r="JGR36" s="26"/>
      <c r="JGS36" s="26"/>
      <c r="JGT36" s="26"/>
      <c r="JGU36" s="26"/>
      <c r="JGV36" s="26"/>
      <c r="JGW36" s="26"/>
      <c r="JGX36" s="26"/>
      <c r="JGY36" s="26"/>
      <c r="JGZ36" s="26"/>
      <c r="JHA36" s="26"/>
      <c r="JHB36" s="26"/>
      <c r="JHC36" s="26"/>
      <c r="JHD36" s="26"/>
      <c r="JHE36" s="26"/>
      <c r="JHF36" s="26"/>
      <c r="JHG36" s="26"/>
      <c r="JHH36" s="26"/>
      <c r="JHI36" s="26"/>
      <c r="JHJ36" s="26"/>
      <c r="JHK36" s="26"/>
      <c r="JHL36" s="26"/>
      <c r="JHM36" s="26"/>
      <c r="JHN36" s="26"/>
      <c r="JHO36" s="26"/>
      <c r="JHP36" s="26"/>
      <c r="JHQ36" s="26"/>
      <c r="JHR36" s="26"/>
      <c r="JHS36" s="26"/>
      <c r="JHT36" s="26"/>
      <c r="JHU36" s="26"/>
      <c r="JHV36" s="26"/>
      <c r="JHW36" s="26"/>
      <c r="JHX36" s="26"/>
      <c r="JHY36" s="26"/>
      <c r="JHZ36" s="26"/>
      <c r="JIA36" s="26"/>
      <c r="JIB36" s="26"/>
      <c r="JIC36" s="26"/>
      <c r="JID36" s="26"/>
      <c r="JIE36" s="26"/>
      <c r="JIF36" s="26"/>
      <c r="JIG36" s="26"/>
      <c r="JIH36" s="26"/>
      <c r="JII36" s="26"/>
      <c r="JIJ36" s="26"/>
      <c r="JIK36" s="26"/>
      <c r="JIL36" s="26"/>
      <c r="JIM36" s="26"/>
      <c r="JIN36" s="26"/>
      <c r="JIO36" s="26"/>
      <c r="JIP36" s="26"/>
      <c r="JIQ36" s="26"/>
      <c r="JIR36" s="26"/>
      <c r="JIS36" s="26"/>
      <c r="JIT36" s="26"/>
      <c r="JIU36" s="26"/>
      <c r="JIV36" s="26"/>
      <c r="JIW36" s="26"/>
      <c r="JIX36" s="26"/>
      <c r="JIY36" s="26"/>
      <c r="JIZ36" s="26"/>
      <c r="JJA36" s="26"/>
      <c r="JJB36" s="26"/>
      <c r="JJC36" s="26"/>
      <c r="JJD36" s="26"/>
      <c r="JJE36" s="26"/>
      <c r="JJF36" s="26"/>
      <c r="JJG36" s="26"/>
      <c r="JJH36" s="26"/>
      <c r="JJI36" s="26"/>
      <c r="JJJ36" s="26"/>
      <c r="JJK36" s="26"/>
      <c r="JJL36" s="26"/>
      <c r="JJM36" s="26"/>
      <c r="JJN36" s="26"/>
      <c r="JJO36" s="26"/>
      <c r="JJP36" s="26"/>
      <c r="JJQ36" s="26"/>
      <c r="JJR36" s="26"/>
      <c r="JJS36" s="26"/>
      <c r="JJT36" s="26"/>
      <c r="JJU36" s="26"/>
      <c r="JJV36" s="26"/>
      <c r="JJW36" s="26"/>
      <c r="JJX36" s="26"/>
      <c r="JJY36" s="26"/>
      <c r="JJZ36" s="26"/>
      <c r="JKA36" s="26"/>
      <c r="JKB36" s="26"/>
      <c r="JKC36" s="26"/>
      <c r="JKD36" s="26"/>
      <c r="JKE36" s="26"/>
      <c r="JKF36" s="26"/>
      <c r="JKG36" s="26"/>
      <c r="JKH36" s="26"/>
      <c r="JKI36" s="26"/>
      <c r="JKJ36" s="26"/>
      <c r="JKK36" s="26"/>
      <c r="JKL36" s="26"/>
      <c r="JKM36" s="26"/>
      <c r="JKN36" s="26"/>
      <c r="JKO36" s="26"/>
      <c r="JKP36" s="26"/>
      <c r="JKQ36" s="26"/>
      <c r="JKR36" s="26"/>
      <c r="JKS36" s="26"/>
      <c r="JKT36" s="26"/>
      <c r="JKU36" s="26"/>
      <c r="JKV36" s="26"/>
      <c r="JKW36" s="26"/>
      <c r="JKX36" s="26"/>
      <c r="JKY36" s="26"/>
      <c r="JKZ36" s="26"/>
      <c r="JLA36" s="26"/>
      <c r="JLB36" s="26"/>
      <c r="JLC36" s="26"/>
      <c r="JLD36" s="26"/>
      <c r="JLE36" s="26"/>
      <c r="JLF36" s="26"/>
      <c r="JLG36" s="26"/>
      <c r="JLH36" s="26"/>
      <c r="JLI36" s="26"/>
      <c r="JLJ36" s="26"/>
      <c r="JLK36" s="26"/>
      <c r="JLL36" s="26"/>
      <c r="JLM36" s="26"/>
      <c r="JLN36" s="26"/>
      <c r="JLO36" s="26"/>
      <c r="JLP36" s="26"/>
      <c r="JLQ36" s="26"/>
      <c r="JLR36" s="26"/>
      <c r="JLS36" s="26"/>
      <c r="JLT36" s="26"/>
      <c r="JLU36" s="26"/>
      <c r="JLV36" s="26"/>
      <c r="JLW36" s="26"/>
      <c r="JLX36" s="26"/>
      <c r="JLY36" s="26"/>
      <c r="JLZ36" s="26"/>
      <c r="JMA36" s="26"/>
      <c r="JMB36" s="26"/>
      <c r="JMC36" s="26"/>
      <c r="JMD36" s="26"/>
      <c r="JME36" s="26"/>
      <c r="JMF36" s="26"/>
      <c r="JMG36" s="26"/>
      <c r="JMH36" s="26"/>
      <c r="JMI36" s="26"/>
      <c r="JMJ36" s="26"/>
      <c r="JMK36" s="26"/>
      <c r="JML36" s="26"/>
      <c r="JMM36" s="26"/>
      <c r="JMN36" s="26"/>
      <c r="JMO36" s="26"/>
      <c r="JMP36" s="26"/>
      <c r="JMQ36" s="26"/>
      <c r="JMR36" s="26"/>
      <c r="JMS36" s="26"/>
      <c r="JMT36" s="26"/>
      <c r="JMU36" s="26"/>
      <c r="JMV36" s="26"/>
      <c r="JMW36" s="26"/>
      <c r="JMX36" s="26"/>
      <c r="JMY36" s="26"/>
      <c r="JMZ36" s="26"/>
      <c r="JNA36" s="26"/>
      <c r="JNB36" s="26"/>
      <c r="JNC36" s="26"/>
      <c r="JND36" s="26"/>
      <c r="JNE36" s="26"/>
      <c r="JNF36" s="26"/>
      <c r="JNG36" s="26"/>
      <c r="JNH36" s="26"/>
      <c r="JNI36" s="26"/>
      <c r="JNJ36" s="26"/>
      <c r="JNK36" s="26"/>
      <c r="JNL36" s="26"/>
      <c r="JNM36" s="26"/>
      <c r="JNN36" s="26"/>
      <c r="JNO36" s="26"/>
      <c r="JNP36" s="26"/>
      <c r="JNQ36" s="26"/>
      <c r="JNR36" s="26"/>
      <c r="JNS36" s="26"/>
      <c r="JNT36" s="26"/>
      <c r="JNU36" s="26"/>
      <c r="JNV36" s="26"/>
      <c r="JNW36" s="26"/>
      <c r="JNX36" s="26"/>
      <c r="JNY36" s="26"/>
      <c r="JNZ36" s="26"/>
      <c r="JOA36" s="26"/>
      <c r="JOB36" s="26"/>
      <c r="JOC36" s="26"/>
      <c r="JOD36" s="26"/>
      <c r="JOE36" s="26"/>
      <c r="JOF36" s="26"/>
      <c r="JOG36" s="26"/>
      <c r="JOH36" s="26"/>
      <c r="JOI36" s="26"/>
      <c r="JOJ36" s="26"/>
      <c r="JOK36" s="26"/>
      <c r="JOL36" s="26"/>
      <c r="JOM36" s="26"/>
      <c r="JON36" s="26"/>
      <c r="JOO36" s="26"/>
      <c r="JOP36" s="26"/>
      <c r="JOQ36" s="26"/>
      <c r="JOR36" s="26"/>
      <c r="JOS36" s="26"/>
      <c r="JOT36" s="26"/>
      <c r="JOU36" s="26"/>
      <c r="JOV36" s="26"/>
      <c r="JOW36" s="26"/>
      <c r="JOX36" s="26"/>
      <c r="JOY36" s="26"/>
      <c r="JOZ36" s="26"/>
      <c r="JPA36" s="26"/>
      <c r="JPB36" s="26"/>
      <c r="JPC36" s="26"/>
      <c r="JPD36" s="26"/>
      <c r="JPE36" s="26"/>
      <c r="JPF36" s="26"/>
      <c r="JPG36" s="26"/>
      <c r="JPH36" s="26"/>
      <c r="JPI36" s="26"/>
      <c r="JPJ36" s="26"/>
      <c r="JPK36" s="26"/>
      <c r="JPL36" s="26"/>
      <c r="JPM36" s="26"/>
      <c r="JPN36" s="26"/>
      <c r="JPO36" s="26"/>
      <c r="JPP36" s="26"/>
      <c r="JPQ36" s="26"/>
      <c r="JPR36" s="26"/>
      <c r="JPS36" s="26"/>
      <c r="JPT36" s="26"/>
      <c r="JPU36" s="26"/>
      <c r="JPV36" s="26"/>
      <c r="JPW36" s="26"/>
      <c r="JPX36" s="26"/>
      <c r="JPY36" s="26"/>
      <c r="JPZ36" s="26"/>
      <c r="JQA36" s="26"/>
      <c r="JQB36" s="26"/>
      <c r="JQC36" s="26"/>
      <c r="JQD36" s="26"/>
      <c r="JQE36" s="26"/>
      <c r="JQF36" s="26"/>
      <c r="JQG36" s="26"/>
      <c r="JQH36" s="26"/>
      <c r="JQI36" s="26"/>
      <c r="JQJ36" s="26"/>
      <c r="JQK36" s="26"/>
      <c r="JQL36" s="26"/>
      <c r="JQM36" s="26"/>
      <c r="JQN36" s="26"/>
      <c r="JQO36" s="26"/>
      <c r="JQP36" s="26"/>
      <c r="JQQ36" s="26"/>
      <c r="JQR36" s="26"/>
      <c r="JQS36" s="26"/>
      <c r="JQT36" s="26"/>
      <c r="JQU36" s="26"/>
      <c r="JQV36" s="26"/>
      <c r="JQW36" s="26"/>
      <c r="JQX36" s="26"/>
      <c r="JQY36" s="26"/>
      <c r="JQZ36" s="26"/>
      <c r="JRA36" s="26"/>
      <c r="JRB36" s="26"/>
      <c r="JRC36" s="26"/>
      <c r="JRD36" s="26"/>
      <c r="JRE36" s="26"/>
      <c r="JRF36" s="26"/>
      <c r="JRG36" s="26"/>
      <c r="JRH36" s="26"/>
      <c r="JRI36" s="26"/>
      <c r="JRJ36" s="26"/>
      <c r="JRK36" s="26"/>
      <c r="JRL36" s="26"/>
      <c r="JRM36" s="26"/>
      <c r="JRN36" s="26"/>
      <c r="JRO36" s="26"/>
      <c r="JRP36" s="26"/>
      <c r="JRQ36" s="26"/>
      <c r="JRR36" s="26"/>
      <c r="JRS36" s="26"/>
      <c r="JRT36" s="26"/>
      <c r="JRU36" s="26"/>
      <c r="JRV36" s="26"/>
      <c r="JRW36" s="26"/>
      <c r="JRX36" s="26"/>
      <c r="JRY36" s="26"/>
      <c r="JRZ36" s="26"/>
      <c r="JSA36" s="26"/>
      <c r="JSB36" s="26"/>
      <c r="JSC36" s="26"/>
      <c r="JSD36" s="26"/>
      <c r="JSE36" s="26"/>
      <c r="JSF36" s="26"/>
      <c r="JSG36" s="26"/>
      <c r="JSH36" s="26"/>
      <c r="JSI36" s="26"/>
      <c r="JSJ36" s="26"/>
      <c r="JSK36" s="26"/>
      <c r="JSL36" s="26"/>
      <c r="JSM36" s="26"/>
      <c r="JSN36" s="26"/>
      <c r="JSO36" s="26"/>
      <c r="JSP36" s="26"/>
      <c r="JSQ36" s="26"/>
      <c r="JSR36" s="26"/>
      <c r="JSS36" s="26"/>
      <c r="JST36" s="26"/>
      <c r="JSU36" s="26"/>
      <c r="JSV36" s="26"/>
      <c r="JSW36" s="26"/>
      <c r="JSX36" s="26"/>
      <c r="JSY36" s="26"/>
      <c r="JSZ36" s="26"/>
      <c r="JTA36" s="26"/>
      <c r="JTB36" s="26"/>
      <c r="JTC36" s="26"/>
      <c r="JTD36" s="26"/>
      <c r="JTE36" s="26"/>
      <c r="JTF36" s="26"/>
      <c r="JTG36" s="26"/>
      <c r="JTH36" s="26"/>
      <c r="JTI36" s="26"/>
      <c r="JTJ36" s="26"/>
      <c r="JTK36" s="26"/>
      <c r="JTL36" s="26"/>
      <c r="JTM36" s="26"/>
      <c r="JTN36" s="26"/>
      <c r="JTO36" s="26"/>
      <c r="JTP36" s="26"/>
      <c r="JTQ36" s="26"/>
      <c r="JTR36" s="26"/>
      <c r="JTS36" s="26"/>
      <c r="JTT36" s="26"/>
      <c r="JTU36" s="26"/>
      <c r="JTV36" s="26"/>
      <c r="JTW36" s="26"/>
      <c r="JTX36" s="26"/>
      <c r="JTY36" s="26"/>
      <c r="JTZ36" s="26"/>
      <c r="JUA36" s="26"/>
      <c r="JUB36" s="26"/>
      <c r="JUC36" s="26"/>
      <c r="JUD36" s="26"/>
      <c r="JUE36" s="26"/>
      <c r="JUF36" s="26"/>
      <c r="JUG36" s="26"/>
      <c r="JUH36" s="26"/>
      <c r="JUI36" s="26"/>
      <c r="JUJ36" s="26"/>
      <c r="JUK36" s="26"/>
      <c r="JUL36" s="26"/>
      <c r="JUM36" s="26"/>
      <c r="JUN36" s="26"/>
      <c r="JUO36" s="26"/>
      <c r="JUP36" s="26"/>
      <c r="JUQ36" s="26"/>
      <c r="JUR36" s="26"/>
      <c r="JUS36" s="26"/>
      <c r="JUT36" s="26"/>
      <c r="JUU36" s="26"/>
      <c r="JUV36" s="26"/>
      <c r="JUW36" s="26"/>
      <c r="JUX36" s="26"/>
      <c r="JUY36" s="26"/>
      <c r="JUZ36" s="26"/>
      <c r="JVA36" s="26"/>
      <c r="JVB36" s="26"/>
      <c r="JVC36" s="26"/>
      <c r="JVD36" s="26"/>
      <c r="JVE36" s="26"/>
      <c r="JVF36" s="26"/>
      <c r="JVG36" s="26"/>
      <c r="JVH36" s="26"/>
      <c r="JVI36" s="26"/>
      <c r="JVJ36" s="26"/>
      <c r="JVK36" s="26"/>
      <c r="JVL36" s="26"/>
      <c r="JVM36" s="26"/>
      <c r="JVN36" s="26"/>
      <c r="JVO36" s="26"/>
      <c r="JVP36" s="26"/>
      <c r="JVQ36" s="26"/>
      <c r="JVR36" s="26"/>
      <c r="JVS36" s="26"/>
      <c r="JVT36" s="26"/>
      <c r="JVU36" s="26"/>
      <c r="JVV36" s="26"/>
      <c r="JVW36" s="26"/>
      <c r="JVX36" s="26"/>
      <c r="JVY36" s="26"/>
      <c r="JVZ36" s="26"/>
      <c r="JWA36" s="26"/>
      <c r="JWB36" s="26"/>
      <c r="JWC36" s="26"/>
      <c r="JWD36" s="26"/>
      <c r="JWE36" s="26"/>
      <c r="JWF36" s="26"/>
      <c r="JWG36" s="26"/>
      <c r="JWH36" s="26"/>
      <c r="JWI36" s="26"/>
      <c r="JWJ36" s="26"/>
      <c r="JWK36" s="26"/>
      <c r="JWL36" s="26"/>
      <c r="JWM36" s="26"/>
      <c r="JWN36" s="26"/>
      <c r="JWO36" s="26"/>
      <c r="JWP36" s="26"/>
      <c r="JWQ36" s="26"/>
      <c r="JWR36" s="26"/>
      <c r="JWS36" s="26"/>
      <c r="JWT36" s="26"/>
      <c r="JWU36" s="26"/>
      <c r="JWV36" s="26"/>
      <c r="JWW36" s="26"/>
      <c r="JWX36" s="26"/>
      <c r="JWY36" s="26"/>
      <c r="JWZ36" s="26"/>
      <c r="JXA36" s="26"/>
      <c r="JXB36" s="26"/>
      <c r="JXC36" s="26"/>
      <c r="JXD36" s="26"/>
      <c r="JXE36" s="26"/>
      <c r="JXF36" s="26"/>
      <c r="JXG36" s="26"/>
      <c r="JXH36" s="26"/>
      <c r="JXI36" s="26"/>
      <c r="JXJ36" s="26"/>
      <c r="JXK36" s="26"/>
      <c r="JXL36" s="26"/>
      <c r="JXM36" s="26"/>
      <c r="JXN36" s="26"/>
      <c r="JXO36" s="26"/>
      <c r="JXP36" s="26"/>
      <c r="JXQ36" s="26"/>
      <c r="JXR36" s="26"/>
      <c r="JXS36" s="26"/>
      <c r="JXT36" s="26"/>
      <c r="JXU36" s="26"/>
      <c r="JXV36" s="26"/>
      <c r="JXW36" s="26"/>
      <c r="JXX36" s="26"/>
      <c r="JXY36" s="26"/>
      <c r="JXZ36" s="26"/>
      <c r="JYA36" s="26"/>
      <c r="JYB36" s="26"/>
      <c r="JYC36" s="26"/>
      <c r="JYD36" s="26"/>
      <c r="JYE36" s="26"/>
      <c r="JYF36" s="26"/>
      <c r="JYG36" s="26"/>
      <c r="JYH36" s="26"/>
      <c r="JYI36" s="26"/>
      <c r="JYJ36" s="26"/>
      <c r="JYK36" s="26"/>
      <c r="JYL36" s="26"/>
      <c r="JYM36" s="26"/>
      <c r="JYN36" s="26"/>
      <c r="JYO36" s="26"/>
      <c r="JYP36" s="26"/>
      <c r="JYQ36" s="26"/>
      <c r="JYR36" s="26"/>
      <c r="JYS36" s="26"/>
      <c r="JYT36" s="26"/>
      <c r="JYU36" s="26"/>
      <c r="JYV36" s="26"/>
      <c r="JYW36" s="26"/>
      <c r="JYX36" s="26"/>
      <c r="JYY36" s="26"/>
      <c r="JYZ36" s="26"/>
      <c r="JZA36" s="26"/>
      <c r="JZB36" s="26"/>
      <c r="JZC36" s="26"/>
      <c r="JZD36" s="26"/>
      <c r="JZE36" s="26"/>
      <c r="JZF36" s="26"/>
      <c r="JZG36" s="26"/>
      <c r="JZH36" s="26"/>
      <c r="JZI36" s="26"/>
      <c r="JZJ36" s="26"/>
      <c r="JZK36" s="26"/>
      <c r="JZL36" s="26"/>
      <c r="JZM36" s="26"/>
      <c r="JZN36" s="26"/>
      <c r="JZO36" s="26"/>
      <c r="JZP36" s="26"/>
      <c r="JZQ36" s="26"/>
      <c r="JZR36" s="26"/>
      <c r="JZS36" s="26"/>
      <c r="JZT36" s="26"/>
      <c r="JZU36" s="26"/>
      <c r="JZV36" s="26"/>
      <c r="JZW36" s="26"/>
      <c r="JZX36" s="26"/>
      <c r="JZY36" s="26"/>
      <c r="JZZ36" s="26"/>
      <c r="KAA36" s="26"/>
      <c r="KAB36" s="26"/>
      <c r="KAC36" s="26"/>
      <c r="KAD36" s="26"/>
      <c r="KAE36" s="26"/>
      <c r="KAF36" s="26"/>
      <c r="KAG36" s="26"/>
      <c r="KAH36" s="26"/>
      <c r="KAI36" s="26"/>
      <c r="KAJ36" s="26"/>
      <c r="KAK36" s="26"/>
      <c r="KAL36" s="26"/>
      <c r="KAM36" s="26"/>
      <c r="KAN36" s="26"/>
      <c r="KAO36" s="26"/>
      <c r="KAP36" s="26"/>
      <c r="KAQ36" s="26"/>
      <c r="KAR36" s="26"/>
      <c r="KAS36" s="26"/>
      <c r="KAT36" s="26"/>
      <c r="KAU36" s="26"/>
      <c r="KAV36" s="26"/>
      <c r="KAW36" s="26"/>
      <c r="KAX36" s="26"/>
      <c r="KAY36" s="26"/>
      <c r="KAZ36" s="26"/>
      <c r="KBA36" s="26"/>
      <c r="KBB36" s="26"/>
      <c r="KBC36" s="26"/>
      <c r="KBD36" s="26"/>
      <c r="KBE36" s="26"/>
      <c r="KBF36" s="26"/>
      <c r="KBG36" s="26"/>
      <c r="KBH36" s="26"/>
      <c r="KBI36" s="26"/>
      <c r="KBJ36" s="26"/>
      <c r="KBK36" s="26"/>
      <c r="KBL36" s="26"/>
      <c r="KBM36" s="26"/>
      <c r="KBN36" s="26"/>
      <c r="KBO36" s="26"/>
      <c r="KBP36" s="26"/>
      <c r="KBQ36" s="26"/>
      <c r="KBR36" s="26"/>
      <c r="KBS36" s="26"/>
      <c r="KBT36" s="26"/>
      <c r="KBU36" s="26"/>
      <c r="KBV36" s="26"/>
      <c r="KBW36" s="26"/>
      <c r="KBX36" s="26"/>
      <c r="KBY36" s="26"/>
      <c r="KBZ36" s="26"/>
      <c r="KCA36" s="26"/>
      <c r="KCB36" s="26"/>
      <c r="KCC36" s="26"/>
      <c r="KCD36" s="26"/>
      <c r="KCE36" s="26"/>
      <c r="KCF36" s="26"/>
      <c r="KCG36" s="26"/>
      <c r="KCH36" s="26"/>
      <c r="KCI36" s="26"/>
      <c r="KCJ36" s="26"/>
      <c r="KCK36" s="26"/>
      <c r="KCL36" s="26"/>
      <c r="KCM36" s="26"/>
      <c r="KCN36" s="26"/>
      <c r="KCO36" s="26"/>
      <c r="KCP36" s="26"/>
      <c r="KCQ36" s="26"/>
      <c r="KCR36" s="26"/>
      <c r="KCS36" s="26"/>
      <c r="KCT36" s="26"/>
      <c r="KCU36" s="26"/>
      <c r="KCV36" s="26"/>
      <c r="KCW36" s="26"/>
      <c r="KCX36" s="26"/>
      <c r="KCY36" s="26"/>
      <c r="KCZ36" s="26"/>
      <c r="KDA36" s="26"/>
      <c r="KDB36" s="26"/>
      <c r="KDC36" s="26"/>
      <c r="KDD36" s="26"/>
      <c r="KDE36" s="26"/>
      <c r="KDF36" s="26"/>
      <c r="KDG36" s="26"/>
      <c r="KDH36" s="26"/>
      <c r="KDI36" s="26"/>
      <c r="KDJ36" s="26"/>
      <c r="KDK36" s="26"/>
      <c r="KDL36" s="26"/>
      <c r="KDM36" s="26"/>
      <c r="KDN36" s="26"/>
      <c r="KDO36" s="26"/>
      <c r="KDP36" s="26"/>
      <c r="KDQ36" s="26"/>
      <c r="KDR36" s="26"/>
      <c r="KDS36" s="26"/>
      <c r="KDT36" s="26"/>
      <c r="KDU36" s="26"/>
      <c r="KDV36" s="26"/>
      <c r="KDW36" s="26"/>
      <c r="KDX36" s="26"/>
      <c r="KDY36" s="26"/>
      <c r="KDZ36" s="26"/>
      <c r="KEA36" s="26"/>
      <c r="KEB36" s="26"/>
      <c r="KEC36" s="26"/>
      <c r="KED36" s="26"/>
      <c r="KEE36" s="26"/>
      <c r="KEF36" s="26"/>
      <c r="KEG36" s="26"/>
      <c r="KEH36" s="26"/>
      <c r="KEI36" s="26"/>
      <c r="KEJ36" s="26"/>
      <c r="KEK36" s="26"/>
      <c r="KEL36" s="26"/>
      <c r="KEM36" s="26"/>
      <c r="KEN36" s="26"/>
      <c r="KEO36" s="26"/>
      <c r="KEP36" s="26"/>
      <c r="KEQ36" s="26"/>
      <c r="KER36" s="26"/>
      <c r="KES36" s="26"/>
      <c r="KET36" s="26"/>
      <c r="KEU36" s="26"/>
      <c r="KEV36" s="26"/>
      <c r="KEW36" s="26"/>
      <c r="KEX36" s="26"/>
      <c r="KEY36" s="26"/>
      <c r="KEZ36" s="26"/>
      <c r="KFA36" s="26"/>
      <c r="KFB36" s="26"/>
      <c r="KFC36" s="26"/>
      <c r="KFD36" s="26"/>
      <c r="KFE36" s="26"/>
      <c r="KFF36" s="26"/>
      <c r="KFG36" s="26"/>
      <c r="KFH36" s="26"/>
      <c r="KFI36" s="26"/>
      <c r="KFJ36" s="26"/>
      <c r="KFK36" s="26"/>
      <c r="KFL36" s="26"/>
      <c r="KFM36" s="26"/>
      <c r="KFN36" s="26"/>
      <c r="KFO36" s="26"/>
      <c r="KFP36" s="26"/>
      <c r="KFQ36" s="26"/>
      <c r="KFR36" s="26"/>
      <c r="KFS36" s="26"/>
      <c r="KFT36" s="26"/>
      <c r="KFU36" s="26"/>
      <c r="KFV36" s="26"/>
      <c r="KFW36" s="26"/>
      <c r="KFX36" s="26"/>
      <c r="KFY36" s="26"/>
      <c r="KFZ36" s="26"/>
      <c r="KGA36" s="26"/>
      <c r="KGB36" s="26"/>
      <c r="KGC36" s="26"/>
      <c r="KGD36" s="26"/>
      <c r="KGE36" s="26"/>
      <c r="KGF36" s="26"/>
      <c r="KGG36" s="26"/>
      <c r="KGH36" s="26"/>
      <c r="KGI36" s="26"/>
      <c r="KGJ36" s="26"/>
      <c r="KGK36" s="26"/>
      <c r="KGL36" s="26"/>
      <c r="KGM36" s="26"/>
      <c r="KGN36" s="26"/>
      <c r="KGO36" s="26"/>
      <c r="KGP36" s="26"/>
      <c r="KGQ36" s="26"/>
      <c r="KGR36" s="26"/>
      <c r="KGS36" s="26"/>
      <c r="KGT36" s="26"/>
      <c r="KGU36" s="26"/>
      <c r="KGV36" s="26"/>
      <c r="KGW36" s="26"/>
      <c r="KGX36" s="26"/>
      <c r="KGY36" s="26"/>
      <c r="KGZ36" s="26"/>
      <c r="KHA36" s="26"/>
      <c r="KHB36" s="26"/>
      <c r="KHC36" s="26"/>
      <c r="KHD36" s="26"/>
      <c r="KHE36" s="26"/>
      <c r="KHF36" s="26"/>
      <c r="KHG36" s="26"/>
      <c r="KHH36" s="26"/>
      <c r="KHI36" s="26"/>
      <c r="KHJ36" s="26"/>
      <c r="KHK36" s="26"/>
      <c r="KHL36" s="26"/>
      <c r="KHM36" s="26"/>
      <c r="KHN36" s="26"/>
      <c r="KHO36" s="26"/>
      <c r="KHP36" s="26"/>
      <c r="KHQ36" s="26"/>
      <c r="KHR36" s="26"/>
      <c r="KHS36" s="26"/>
      <c r="KHT36" s="26"/>
      <c r="KHU36" s="26"/>
      <c r="KHV36" s="26"/>
      <c r="KHW36" s="26"/>
      <c r="KHX36" s="26"/>
      <c r="KHY36" s="26"/>
      <c r="KHZ36" s="26"/>
      <c r="KIA36" s="26"/>
      <c r="KIB36" s="26"/>
      <c r="KIC36" s="26"/>
      <c r="KID36" s="26"/>
      <c r="KIE36" s="26"/>
      <c r="KIF36" s="26"/>
      <c r="KIG36" s="26"/>
      <c r="KIH36" s="26"/>
      <c r="KII36" s="26"/>
      <c r="KIJ36" s="26"/>
      <c r="KIK36" s="26"/>
      <c r="KIL36" s="26"/>
      <c r="KIM36" s="26"/>
      <c r="KIN36" s="26"/>
      <c r="KIO36" s="26"/>
      <c r="KIP36" s="26"/>
      <c r="KIQ36" s="26"/>
      <c r="KIR36" s="26"/>
      <c r="KIS36" s="26"/>
      <c r="KIT36" s="26"/>
      <c r="KIU36" s="26"/>
      <c r="KIV36" s="26"/>
      <c r="KIW36" s="26"/>
      <c r="KIX36" s="26"/>
      <c r="KIY36" s="26"/>
      <c r="KIZ36" s="26"/>
      <c r="KJA36" s="26"/>
      <c r="KJB36" s="26"/>
      <c r="KJC36" s="26"/>
      <c r="KJD36" s="26"/>
      <c r="KJE36" s="26"/>
      <c r="KJF36" s="26"/>
      <c r="KJG36" s="26"/>
      <c r="KJH36" s="26"/>
      <c r="KJI36" s="26"/>
      <c r="KJJ36" s="26"/>
      <c r="KJK36" s="26"/>
      <c r="KJL36" s="26"/>
      <c r="KJM36" s="26"/>
      <c r="KJN36" s="26"/>
      <c r="KJO36" s="26"/>
      <c r="KJP36" s="26"/>
      <c r="KJQ36" s="26"/>
      <c r="KJR36" s="26"/>
      <c r="KJS36" s="26"/>
      <c r="KJT36" s="26"/>
      <c r="KJU36" s="26"/>
      <c r="KJV36" s="26"/>
      <c r="KJW36" s="26"/>
      <c r="KJX36" s="26"/>
      <c r="KJY36" s="26"/>
      <c r="KJZ36" s="26"/>
      <c r="KKA36" s="26"/>
      <c r="KKB36" s="26"/>
      <c r="KKC36" s="26"/>
      <c r="KKD36" s="26"/>
      <c r="KKE36" s="26"/>
      <c r="KKF36" s="26"/>
      <c r="KKG36" s="26"/>
      <c r="KKH36" s="26"/>
      <c r="KKI36" s="26"/>
      <c r="KKJ36" s="26"/>
      <c r="KKK36" s="26"/>
      <c r="KKL36" s="26"/>
      <c r="KKM36" s="26"/>
      <c r="KKN36" s="26"/>
      <c r="KKO36" s="26"/>
      <c r="KKP36" s="26"/>
      <c r="KKQ36" s="26"/>
      <c r="KKR36" s="26"/>
      <c r="KKS36" s="26"/>
      <c r="KKT36" s="26"/>
      <c r="KKU36" s="26"/>
      <c r="KKV36" s="26"/>
      <c r="KKW36" s="26"/>
      <c r="KKX36" s="26"/>
      <c r="KKY36" s="26"/>
      <c r="KKZ36" s="26"/>
      <c r="KLA36" s="26"/>
      <c r="KLB36" s="26"/>
      <c r="KLC36" s="26"/>
      <c r="KLD36" s="26"/>
      <c r="KLE36" s="26"/>
      <c r="KLF36" s="26"/>
      <c r="KLG36" s="26"/>
      <c r="KLH36" s="26"/>
      <c r="KLI36" s="26"/>
      <c r="KLJ36" s="26"/>
      <c r="KLK36" s="26"/>
      <c r="KLL36" s="26"/>
      <c r="KLM36" s="26"/>
      <c r="KLN36" s="26"/>
      <c r="KLO36" s="26"/>
      <c r="KLP36" s="26"/>
      <c r="KLQ36" s="26"/>
      <c r="KLR36" s="26"/>
      <c r="KLS36" s="26"/>
      <c r="KLT36" s="26"/>
      <c r="KLU36" s="26"/>
      <c r="KLV36" s="26"/>
      <c r="KLW36" s="26"/>
      <c r="KLX36" s="26"/>
      <c r="KLY36" s="26"/>
      <c r="KLZ36" s="26"/>
      <c r="KMA36" s="26"/>
      <c r="KMB36" s="26"/>
      <c r="KMC36" s="26"/>
      <c r="KMD36" s="26"/>
      <c r="KME36" s="26"/>
      <c r="KMF36" s="26"/>
      <c r="KMG36" s="26"/>
      <c r="KMH36" s="26"/>
      <c r="KMI36" s="26"/>
      <c r="KMJ36" s="26"/>
      <c r="KMK36" s="26"/>
      <c r="KML36" s="26"/>
      <c r="KMM36" s="26"/>
      <c r="KMN36" s="26"/>
      <c r="KMO36" s="26"/>
      <c r="KMP36" s="26"/>
      <c r="KMQ36" s="26"/>
      <c r="KMR36" s="26"/>
      <c r="KMS36" s="26"/>
      <c r="KMT36" s="26"/>
      <c r="KMU36" s="26"/>
      <c r="KMV36" s="26"/>
      <c r="KMW36" s="26"/>
      <c r="KMX36" s="26"/>
      <c r="KMY36" s="26"/>
      <c r="KMZ36" s="26"/>
      <c r="KNA36" s="26"/>
      <c r="KNB36" s="26"/>
      <c r="KNC36" s="26"/>
      <c r="KND36" s="26"/>
      <c r="KNE36" s="26"/>
      <c r="KNF36" s="26"/>
      <c r="KNG36" s="26"/>
      <c r="KNH36" s="26"/>
      <c r="KNI36" s="26"/>
      <c r="KNJ36" s="26"/>
      <c r="KNK36" s="26"/>
      <c r="KNL36" s="26"/>
      <c r="KNM36" s="26"/>
      <c r="KNN36" s="26"/>
      <c r="KNO36" s="26"/>
      <c r="KNP36" s="26"/>
      <c r="KNQ36" s="26"/>
      <c r="KNR36" s="26"/>
      <c r="KNS36" s="26"/>
      <c r="KNT36" s="26"/>
      <c r="KNU36" s="26"/>
      <c r="KNV36" s="26"/>
      <c r="KNW36" s="26"/>
      <c r="KNX36" s="26"/>
      <c r="KNY36" s="26"/>
      <c r="KNZ36" s="26"/>
      <c r="KOA36" s="26"/>
      <c r="KOB36" s="26"/>
      <c r="KOC36" s="26"/>
      <c r="KOD36" s="26"/>
      <c r="KOE36" s="26"/>
      <c r="KOF36" s="26"/>
      <c r="KOG36" s="26"/>
      <c r="KOH36" s="26"/>
      <c r="KOI36" s="26"/>
      <c r="KOJ36" s="26"/>
      <c r="KOK36" s="26"/>
      <c r="KOL36" s="26"/>
      <c r="KOM36" s="26"/>
      <c r="KON36" s="26"/>
      <c r="KOO36" s="26"/>
      <c r="KOP36" s="26"/>
      <c r="KOQ36" s="26"/>
      <c r="KOR36" s="26"/>
      <c r="KOS36" s="26"/>
      <c r="KOT36" s="26"/>
      <c r="KOU36" s="26"/>
      <c r="KOV36" s="26"/>
      <c r="KOW36" s="26"/>
      <c r="KOX36" s="26"/>
      <c r="KOY36" s="26"/>
      <c r="KOZ36" s="26"/>
      <c r="KPA36" s="26"/>
      <c r="KPB36" s="26"/>
      <c r="KPC36" s="26"/>
      <c r="KPD36" s="26"/>
      <c r="KPE36" s="26"/>
      <c r="KPF36" s="26"/>
      <c r="KPG36" s="26"/>
      <c r="KPH36" s="26"/>
      <c r="KPI36" s="26"/>
      <c r="KPJ36" s="26"/>
      <c r="KPK36" s="26"/>
      <c r="KPL36" s="26"/>
      <c r="KPM36" s="26"/>
      <c r="KPN36" s="26"/>
      <c r="KPO36" s="26"/>
      <c r="KPP36" s="26"/>
      <c r="KPQ36" s="26"/>
      <c r="KPR36" s="26"/>
      <c r="KPS36" s="26"/>
      <c r="KPT36" s="26"/>
      <c r="KPU36" s="26"/>
      <c r="KPV36" s="26"/>
      <c r="KPW36" s="26"/>
      <c r="KPX36" s="26"/>
      <c r="KPY36" s="26"/>
      <c r="KPZ36" s="26"/>
      <c r="KQA36" s="26"/>
      <c r="KQB36" s="26"/>
      <c r="KQC36" s="26"/>
      <c r="KQD36" s="26"/>
      <c r="KQE36" s="26"/>
      <c r="KQF36" s="26"/>
      <c r="KQG36" s="26"/>
      <c r="KQH36" s="26"/>
      <c r="KQI36" s="26"/>
      <c r="KQJ36" s="26"/>
      <c r="KQK36" s="26"/>
      <c r="KQL36" s="26"/>
      <c r="KQM36" s="26"/>
      <c r="KQN36" s="26"/>
      <c r="KQO36" s="26"/>
      <c r="KQP36" s="26"/>
      <c r="KQQ36" s="26"/>
      <c r="KQR36" s="26"/>
      <c r="KQS36" s="26"/>
      <c r="KQT36" s="26"/>
      <c r="KQU36" s="26"/>
      <c r="KQV36" s="26"/>
      <c r="KQW36" s="26"/>
      <c r="KQX36" s="26"/>
      <c r="KQY36" s="26"/>
      <c r="KQZ36" s="26"/>
      <c r="KRA36" s="26"/>
      <c r="KRB36" s="26"/>
      <c r="KRC36" s="26"/>
      <c r="KRD36" s="26"/>
      <c r="KRE36" s="26"/>
      <c r="KRF36" s="26"/>
      <c r="KRG36" s="26"/>
      <c r="KRH36" s="26"/>
      <c r="KRI36" s="26"/>
      <c r="KRJ36" s="26"/>
      <c r="KRK36" s="26"/>
      <c r="KRL36" s="26"/>
      <c r="KRM36" s="26"/>
      <c r="KRN36" s="26"/>
      <c r="KRO36" s="26"/>
      <c r="KRP36" s="26"/>
      <c r="KRQ36" s="26"/>
      <c r="KRR36" s="26"/>
      <c r="KRS36" s="26"/>
      <c r="KRT36" s="26"/>
      <c r="KRU36" s="26"/>
      <c r="KRV36" s="26"/>
      <c r="KRW36" s="26"/>
      <c r="KRX36" s="26"/>
      <c r="KRY36" s="26"/>
      <c r="KRZ36" s="26"/>
      <c r="KSA36" s="26"/>
      <c r="KSB36" s="26"/>
      <c r="KSC36" s="26"/>
      <c r="KSD36" s="26"/>
      <c r="KSE36" s="26"/>
      <c r="KSF36" s="26"/>
      <c r="KSG36" s="26"/>
      <c r="KSH36" s="26"/>
      <c r="KSI36" s="26"/>
      <c r="KSJ36" s="26"/>
      <c r="KSK36" s="26"/>
      <c r="KSL36" s="26"/>
      <c r="KSM36" s="26"/>
      <c r="KSN36" s="26"/>
      <c r="KSO36" s="26"/>
      <c r="KSP36" s="26"/>
      <c r="KSQ36" s="26"/>
      <c r="KSR36" s="26"/>
      <c r="KSS36" s="26"/>
      <c r="KST36" s="26"/>
      <c r="KSU36" s="26"/>
      <c r="KSV36" s="26"/>
      <c r="KSW36" s="26"/>
      <c r="KSX36" s="26"/>
      <c r="KSY36" s="26"/>
      <c r="KSZ36" s="26"/>
      <c r="KTA36" s="26"/>
      <c r="KTB36" s="26"/>
      <c r="KTC36" s="26"/>
      <c r="KTD36" s="26"/>
      <c r="KTE36" s="26"/>
      <c r="KTF36" s="26"/>
      <c r="KTG36" s="26"/>
      <c r="KTH36" s="26"/>
      <c r="KTI36" s="26"/>
      <c r="KTJ36" s="26"/>
      <c r="KTK36" s="26"/>
      <c r="KTL36" s="26"/>
      <c r="KTM36" s="26"/>
      <c r="KTN36" s="26"/>
      <c r="KTO36" s="26"/>
      <c r="KTP36" s="26"/>
      <c r="KTQ36" s="26"/>
      <c r="KTR36" s="26"/>
      <c r="KTS36" s="26"/>
      <c r="KTT36" s="26"/>
      <c r="KTU36" s="26"/>
      <c r="KTV36" s="26"/>
      <c r="KTW36" s="26"/>
      <c r="KTX36" s="26"/>
      <c r="KTY36" s="26"/>
      <c r="KTZ36" s="26"/>
      <c r="KUA36" s="26"/>
      <c r="KUB36" s="26"/>
      <c r="KUC36" s="26"/>
      <c r="KUD36" s="26"/>
      <c r="KUE36" s="26"/>
      <c r="KUF36" s="26"/>
      <c r="KUG36" s="26"/>
      <c r="KUH36" s="26"/>
      <c r="KUI36" s="26"/>
      <c r="KUJ36" s="26"/>
      <c r="KUK36" s="26"/>
      <c r="KUL36" s="26"/>
      <c r="KUM36" s="26"/>
      <c r="KUN36" s="26"/>
      <c r="KUO36" s="26"/>
      <c r="KUP36" s="26"/>
      <c r="KUQ36" s="26"/>
      <c r="KUR36" s="26"/>
      <c r="KUS36" s="26"/>
      <c r="KUT36" s="26"/>
      <c r="KUU36" s="26"/>
      <c r="KUV36" s="26"/>
      <c r="KUW36" s="26"/>
      <c r="KUX36" s="26"/>
      <c r="KUY36" s="26"/>
      <c r="KUZ36" s="26"/>
      <c r="KVA36" s="26"/>
      <c r="KVB36" s="26"/>
      <c r="KVC36" s="26"/>
      <c r="KVD36" s="26"/>
      <c r="KVE36" s="26"/>
      <c r="KVF36" s="26"/>
      <c r="KVG36" s="26"/>
      <c r="KVH36" s="26"/>
      <c r="KVI36" s="26"/>
      <c r="KVJ36" s="26"/>
      <c r="KVK36" s="26"/>
      <c r="KVL36" s="26"/>
      <c r="KVM36" s="26"/>
      <c r="KVN36" s="26"/>
      <c r="KVO36" s="26"/>
      <c r="KVP36" s="26"/>
      <c r="KVQ36" s="26"/>
      <c r="KVR36" s="26"/>
      <c r="KVS36" s="26"/>
      <c r="KVT36" s="26"/>
      <c r="KVU36" s="26"/>
      <c r="KVV36" s="26"/>
      <c r="KVW36" s="26"/>
      <c r="KVX36" s="26"/>
      <c r="KVY36" s="26"/>
      <c r="KVZ36" s="26"/>
      <c r="KWA36" s="26"/>
      <c r="KWB36" s="26"/>
      <c r="KWC36" s="26"/>
      <c r="KWD36" s="26"/>
      <c r="KWE36" s="26"/>
      <c r="KWF36" s="26"/>
      <c r="KWG36" s="26"/>
      <c r="KWH36" s="26"/>
      <c r="KWI36" s="26"/>
      <c r="KWJ36" s="26"/>
      <c r="KWK36" s="26"/>
      <c r="KWL36" s="26"/>
      <c r="KWM36" s="26"/>
      <c r="KWN36" s="26"/>
      <c r="KWO36" s="26"/>
      <c r="KWP36" s="26"/>
      <c r="KWQ36" s="26"/>
      <c r="KWR36" s="26"/>
      <c r="KWS36" s="26"/>
      <c r="KWT36" s="26"/>
      <c r="KWU36" s="26"/>
      <c r="KWV36" s="26"/>
      <c r="KWW36" s="26"/>
      <c r="KWX36" s="26"/>
      <c r="KWY36" s="26"/>
      <c r="KWZ36" s="26"/>
      <c r="KXA36" s="26"/>
      <c r="KXB36" s="26"/>
      <c r="KXC36" s="26"/>
      <c r="KXD36" s="26"/>
      <c r="KXE36" s="26"/>
      <c r="KXF36" s="26"/>
      <c r="KXG36" s="26"/>
      <c r="KXH36" s="26"/>
      <c r="KXI36" s="26"/>
      <c r="KXJ36" s="26"/>
      <c r="KXK36" s="26"/>
      <c r="KXL36" s="26"/>
      <c r="KXM36" s="26"/>
      <c r="KXN36" s="26"/>
      <c r="KXO36" s="26"/>
      <c r="KXP36" s="26"/>
      <c r="KXQ36" s="26"/>
      <c r="KXR36" s="26"/>
      <c r="KXS36" s="26"/>
      <c r="KXT36" s="26"/>
      <c r="KXU36" s="26"/>
      <c r="KXV36" s="26"/>
      <c r="KXW36" s="26"/>
      <c r="KXX36" s="26"/>
      <c r="KXY36" s="26"/>
      <c r="KXZ36" s="26"/>
      <c r="KYA36" s="26"/>
      <c r="KYB36" s="26"/>
      <c r="KYC36" s="26"/>
      <c r="KYD36" s="26"/>
      <c r="KYE36" s="26"/>
      <c r="KYF36" s="26"/>
      <c r="KYG36" s="26"/>
      <c r="KYH36" s="26"/>
      <c r="KYI36" s="26"/>
      <c r="KYJ36" s="26"/>
      <c r="KYK36" s="26"/>
      <c r="KYL36" s="26"/>
      <c r="KYM36" s="26"/>
      <c r="KYN36" s="26"/>
      <c r="KYO36" s="26"/>
      <c r="KYP36" s="26"/>
      <c r="KYQ36" s="26"/>
      <c r="KYR36" s="26"/>
      <c r="KYS36" s="26"/>
      <c r="KYT36" s="26"/>
      <c r="KYU36" s="26"/>
      <c r="KYV36" s="26"/>
      <c r="KYW36" s="26"/>
      <c r="KYX36" s="26"/>
      <c r="KYY36" s="26"/>
      <c r="KYZ36" s="26"/>
      <c r="KZA36" s="26"/>
      <c r="KZB36" s="26"/>
      <c r="KZC36" s="26"/>
      <c r="KZD36" s="26"/>
      <c r="KZE36" s="26"/>
      <c r="KZF36" s="26"/>
      <c r="KZG36" s="26"/>
      <c r="KZH36" s="26"/>
      <c r="KZI36" s="26"/>
      <c r="KZJ36" s="26"/>
      <c r="KZK36" s="26"/>
      <c r="KZL36" s="26"/>
      <c r="KZM36" s="26"/>
      <c r="KZN36" s="26"/>
      <c r="KZO36" s="26"/>
      <c r="KZP36" s="26"/>
      <c r="KZQ36" s="26"/>
      <c r="KZR36" s="26"/>
      <c r="KZS36" s="26"/>
      <c r="KZT36" s="26"/>
      <c r="KZU36" s="26"/>
      <c r="KZV36" s="26"/>
      <c r="KZW36" s="26"/>
      <c r="KZX36" s="26"/>
      <c r="KZY36" s="26"/>
      <c r="KZZ36" s="26"/>
      <c r="LAA36" s="26"/>
      <c r="LAB36" s="26"/>
      <c r="LAC36" s="26"/>
      <c r="LAD36" s="26"/>
      <c r="LAE36" s="26"/>
      <c r="LAF36" s="26"/>
      <c r="LAG36" s="26"/>
      <c r="LAH36" s="26"/>
      <c r="LAI36" s="26"/>
      <c r="LAJ36" s="26"/>
      <c r="LAK36" s="26"/>
      <c r="LAL36" s="26"/>
      <c r="LAM36" s="26"/>
      <c r="LAN36" s="26"/>
      <c r="LAO36" s="26"/>
      <c r="LAP36" s="26"/>
      <c r="LAQ36" s="26"/>
      <c r="LAR36" s="26"/>
      <c r="LAS36" s="26"/>
      <c r="LAT36" s="26"/>
      <c r="LAU36" s="26"/>
      <c r="LAV36" s="26"/>
      <c r="LAW36" s="26"/>
      <c r="LAX36" s="26"/>
      <c r="LAY36" s="26"/>
      <c r="LAZ36" s="26"/>
      <c r="LBA36" s="26"/>
      <c r="LBB36" s="26"/>
      <c r="LBC36" s="26"/>
      <c r="LBD36" s="26"/>
      <c r="LBE36" s="26"/>
      <c r="LBF36" s="26"/>
      <c r="LBG36" s="26"/>
      <c r="LBH36" s="26"/>
      <c r="LBI36" s="26"/>
      <c r="LBJ36" s="26"/>
      <c r="LBK36" s="26"/>
      <c r="LBL36" s="26"/>
      <c r="LBM36" s="26"/>
      <c r="LBN36" s="26"/>
      <c r="LBO36" s="26"/>
      <c r="LBP36" s="26"/>
      <c r="LBQ36" s="26"/>
      <c r="LBR36" s="26"/>
      <c r="LBS36" s="26"/>
      <c r="LBT36" s="26"/>
      <c r="LBU36" s="26"/>
      <c r="LBV36" s="26"/>
      <c r="LBW36" s="26"/>
      <c r="LBX36" s="26"/>
      <c r="LBY36" s="26"/>
      <c r="LBZ36" s="26"/>
      <c r="LCA36" s="26"/>
      <c r="LCB36" s="26"/>
      <c r="LCC36" s="26"/>
      <c r="LCD36" s="26"/>
      <c r="LCE36" s="26"/>
      <c r="LCF36" s="26"/>
      <c r="LCG36" s="26"/>
      <c r="LCH36" s="26"/>
      <c r="LCI36" s="26"/>
      <c r="LCJ36" s="26"/>
      <c r="LCK36" s="26"/>
      <c r="LCL36" s="26"/>
      <c r="LCM36" s="26"/>
      <c r="LCN36" s="26"/>
      <c r="LCO36" s="26"/>
      <c r="LCP36" s="26"/>
      <c r="LCQ36" s="26"/>
      <c r="LCR36" s="26"/>
      <c r="LCS36" s="26"/>
      <c r="LCT36" s="26"/>
      <c r="LCU36" s="26"/>
      <c r="LCV36" s="26"/>
      <c r="LCW36" s="26"/>
      <c r="LCX36" s="26"/>
      <c r="LCY36" s="26"/>
      <c r="LCZ36" s="26"/>
      <c r="LDA36" s="26"/>
      <c r="LDB36" s="26"/>
      <c r="LDC36" s="26"/>
      <c r="LDD36" s="26"/>
      <c r="LDE36" s="26"/>
      <c r="LDF36" s="26"/>
      <c r="LDG36" s="26"/>
      <c r="LDH36" s="26"/>
      <c r="LDI36" s="26"/>
      <c r="LDJ36" s="26"/>
      <c r="LDK36" s="26"/>
      <c r="LDL36" s="26"/>
      <c r="LDM36" s="26"/>
      <c r="LDN36" s="26"/>
      <c r="LDO36" s="26"/>
      <c r="LDP36" s="26"/>
      <c r="LDQ36" s="26"/>
      <c r="LDR36" s="26"/>
      <c r="LDS36" s="26"/>
      <c r="LDT36" s="26"/>
      <c r="LDU36" s="26"/>
      <c r="LDV36" s="26"/>
      <c r="LDW36" s="26"/>
      <c r="LDX36" s="26"/>
      <c r="LDY36" s="26"/>
      <c r="LDZ36" s="26"/>
      <c r="LEA36" s="26"/>
      <c r="LEB36" s="26"/>
      <c r="LEC36" s="26"/>
      <c r="LED36" s="26"/>
      <c r="LEE36" s="26"/>
      <c r="LEF36" s="26"/>
      <c r="LEG36" s="26"/>
      <c r="LEH36" s="26"/>
      <c r="LEI36" s="26"/>
      <c r="LEJ36" s="26"/>
      <c r="LEK36" s="26"/>
      <c r="LEL36" s="26"/>
      <c r="LEM36" s="26"/>
      <c r="LEN36" s="26"/>
      <c r="LEO36" s="26"/>
      <c r="LEP36" s="26"/>
      <c r="LEQ36" s="26"/>
      <c r="LER36" s="26"/>
      <c r="LES36" s="26"/>
      <c r="LET36" s="26"/>
      <c r="LEU36" s="26"/>
      <c r="LEV36" s="26"/>
      <c r="LEW36" s="26"/>
      <c r="LEX36" s="26"/>
      <c r="LEY36" s="26"/>
      <c r="LEZ36" s="26"/>
      <c r="LFA36" s="26"/>
      <c r="LFB36" s="26"/>
      <c r="LFC36" s="26"/>
      <c r="LFD36" s="26"/>
      <c r="LFE36" s="26"/>
      <c r="LFF36" s="26"/>
      <c r="LFG36" s="26"/>
      <c r="LFH36" s="26"/>
      <c r="LFI36" s="26"/>
      <c r="LFJ36" s="26"/>
      <c r="LFK36" s="26"/>
      <c r="LFL36" s="26"/>
      <c r="LFM36" s="26"/>
      <c r="LFN36" s="26"/>
      <c r="LFO36" s="26"/>
      <c r="LFP36" s="26"/>
      <c r="LFQ36" s="26"/>
      <c r="LFR36" s="26"/>
      <c r="LFS36" s="26"/>
      <c r="LFT36" s="26"/>
      <c r="LFU36" s="26"/>
      <c r="LFV36" s="26"/>
      <c r="LFW36" s="26"/>
      <c r="LFX36" s="26"/>
      <c r="LFY36" s="26"/>
      <c r="LFZ36" s="26"/>
      <c r="LGA36" s="26"/>
      <c r="LGB36" s="26"/>
      <c r="LGC36" s="26"/>
      <c r="LGD36" s="26"/>
      <c r="LGE36" s="26"/>
      <c r="LGF36" s="26"/>
      <c r="LGG36" s="26"/>
      <c r="LGH36" s="26"/>
      <c r="LGI36" s="26"/>
      <c r="LGJ36" s="26"/>
      <c r="LGK36" s="26"/>
      <c r="LGL36" s="26"/>
      <c r="LGM36" s="26"/>
      <c r="LGN36" s="26"/>
      <c r="LGO36" s="26"/>
      <c r="LGP36" s="26"/>
      <c r="LGQ36" s="26"/>
      <c r="LGR36" s="26"/>
      <c r="LGS36" s="26"/>
      <c r="LGT36" s="26"/>
      <c r="LGU36" s="26"/>
      <c r="LGV36" s="26"/>
      <c r="LGW36" s="26"/>
      <c r="LGX36" s="26"/>
      <c r="LGY36" s="26"/>
      <c r="LGZ36" s="26"/>
      <c r="LHA36" s="26"/>
      <c r="LHB36" s="26"/>
      <c r="LHC36" s="26"/>
      <c r="LHD36" s="26"/>
      <c r="LHE36" s="26"/>
      <c r="LHF36" s="26"/>
      <c r="LHG36" s="26"/>
      <c r="LHH36" s="26"/>
      <c r="LHI36" s="26"/>
      <c r="LHJ36" s="26"/>
      <c r="LHK36" s="26"/>
      <c r="LHL36" s="26"/>
      <c r="LHM36" s="26"/>
      <c r="LHN36" s="26"/>
      <c r="LHO36" s="26"/>
      <c r="LHP36" s="26"/>
      <c r="LHQ36" s="26"/>
      <c r="LHR36" s="26"/>
      <c r="LHS36" s="26"/>
      <c r="LHT36" s="26"/>
      <c r="LHU36" s="26"/>
      <c r="LHV36" s="26"/>
      <c r="LHW36" s="26"/>
      <c r="LHX36" s="26"/>
      <c r="LHY36" s="26"/>
      <c r="LHZ36" s="26"/>
      <c r="LIA36" s="26"/>
      <c r="LIB36" s="26"/>
      <c r="LIC36" s="26"/>
      <c r="LID36" s="26"/>
      <c r="LIE36" s="26"/>
      <c r="LIF36" s="26"/>
      <c r="LIG36" s="26"/>
      <c r="LIH36" s="26"/>
      <c r="LII36" s="26"/>
      <c r="LIJ36" s="26"/>
      <c r="LIK36" s="26"/>
      <c r="LIL36" s="26"/>
      <c r="LIM36" s="26"/>
      <c r="LIN36" s="26"/>
      <c r="LIO36" s="26"/>
      <c r="LIP36" s="26"/>
      <c r="LIQ36" s="26"/>
      <c r="LIR36" s="26"/>
      <c r="LIS36" s="26"/>
      <c r="LIT36" s="26"/>
      <c r="LIU36" s="26"/>
      <c r="LIV36" s="26"/>
      <c r="LIW36" s="26"/>
      <c r="LIX36" s="26"/>
      <c r="LIY36" s="26"/>
      <c r="LIZ36" s="26"/>
      <c r="LJA36" s="26"/>
      <c r="LJB36" s="26"/>
      <c r="LJC36" s="26"/>
      <c r="LJD36" s="26"/>
      <c r="LJE36" s="26"/>
      <c r="LJF36" s="26"/>
      <c r="LJG36" s="26"/>
      <c r="LJH36" s="26"/>
      <c r="LJI36" s="26"/>
      <c r="LJJ36" s="26"/>
      <c r="LJK36" s="26"/>
      <c r="LJL36" s="26"/>
      <c r="LJM36" s="26"/>
      <c r="LJN36" s="26"/>
      <c r="LJO36" s="26"/>
      <c r="LJP36" s="26"/>
      <c r="LJQ36" s="26"/>
      <c r="LJR36" s="26"/>
      <c r="LJS36" s="26"/>
      <c r="LJT36" s="26"/>
      <c r="LJU36" s="26"/>
      <c r="LJV36" s="26"/>
      <c r="LJW36" s="26"/>
      <c r="LJX36" s="26"/>
      <c r="LJY36" s="26"/>
      <c r="LJZ36" s="26"/>
      <c r="LKA36" s="26"/>
      <c r="LKB36" s="26"/>
      <c r="LKC36" s="26"/>
      <c r="LKD36" s="26"/>
      <c r="LKE36" s="26"/>
      <c r="LKF36" s="26"/>
      <c r="LKG36" s="26"/>
      <c r="LKH36" s="26"/>
      <c r="LKI36" s="26"/>
      <c r="LKJ36" s="26"/>
      <c r="LKK36" s="26"/>
      <c r="LKL36" s="26"/>
      <c r="LKM36" s="26"/>
      <c r="LKN36" s="26"/>
      <c r="LKO36" s="26"/>
      <c r="LKP36" s="26"/>
      <c r="LKQ36" s="26"/>
      <c r="LKR36" s="26"/>
      <c r="LKS36" s="26"/>
      <c r="LKT36" s="26"/>
      <c r="LKU36" s="26"/>
      <c r="LKV36" s="26"/>
      <c r="LKW36" s="26"/>
      <c r="LKX36" s="26"/>
      <c r="LKY36" s="26"/>
      <c r="LKZ36" s="26"/>
      <c r="LLA36" s="26"/>
      <c r="LLB36" s="26"/>
      <c r="LLC36" s="26"/>
      <c r="LLD36" s="26"/>
      <c r="LLE36" s="26"/>
      <c r="LLF36" s="26"/>
      <c r="LLG36" s="26"/>
      <c r="LLH36" s="26"/>
      <c r="LLI36" s="26"/>
      <c r="LLJ36" s="26"/>
      <c r="LLK36" s="26"/>
      <c r="LLL36" s="26"/>
      <c r="LLM36" s="26"/>
      <c r="LLN36" s="26"/>
      <c r="LLO36" s="26"/>
      <c r="LLP36" s="26"/>
      <c r="LLQ36" s="26"/>
      <c r="LLR36" s="26"/>
      <c r="LLS36" s="26"/>
      <c r="LLT36" s="26"/>
      <c r="LLU36" s="26"/>
      <c r="LLV36" s="26"/>
      <c r="LLW36" s="26"/>
      <c r="LLX36" s="26"/>
      <c r="LLY36" s="26"/>
      <c r="LLZ36" s="26"/>
      <c r="LMA36" s="26"/>
      <c r="LMB36" s="26"/>
      <c r="LMC36" s="26"/>
      <c r="LMD36" s="26"/>
      <c r="LME36" s="26"/>
      <c r="LMF36" s="26"/>
      <c r="LMG36" s="26"/>
      <c r="LMH36" s="26"/>
      <c r="LMI36" s="26"/>
      <c r="LMJ36" s="26"/>
      <c r="LMK36" s="26"/>
      <c r="LML36" s="26"/>
      <c r="LMM36" s="26"/>
      <c r="LMN36" s="26"/>
      <c r="LMO36" s="26"/>
      <c r="LMP36" s="26"/>
      <c r="LMQ36" s="26"/>
      <c r="LMR36" s="26"/>
      <c r="LMS36" s="26"/>
      <c r="LMT36" s="26"/>
      <c r="LMU36" s="26"/>
      <c r="LMV36" s="26"/>
      <c r="LMW36" s="26"/>
      <c r="LMX36" s="26"/>
      <c r="LMY36" s="26"/>
      <c r="LMZ36" s="26"/>
      <c r="LNA36" s="26"/>
      <c r="LNB36" s="26"/>
      <c r="LNC36" s="26"/>
      <c r="LND36" s="26"/>
      <c r="LNE36" s="26"/>
      <c r="LNF36" s="26"/>
      <c r="LNG36" s="26"/>
      <c r="LNH36" s="26"/>
      <c r="LNI36" s="26"/>
      <c r="LNJ36" s="26"/>
      <c r="LNK36" s="26"/>
      <c r="LNL36" s="26"/>
      <c r="LNM36" s="26"/>
      <c r="LNN36" s="26"/>
      <c r="LNO36" s="26"/>
      <c r="LNP36" s="26"/>
      <c r="LNQ36" s="26"/>
      <c r="LNR36" s="26"/>
      <c r="LNS36" s="26"/>
      <c r="LNT36" s="26"/>
      <c r="LNU36" s="26"/>
      <c r="LNV36" s="26"/>
      <c r="LNW36" s="26"/>
      <c r="LNX36" s="26"/>
      <c r="LNY36" s="26"/>
      <c r="LNZ36" s="26"/>
      <c r="LOA36" s="26"/>
      <c r="LOB36" s="26"/>
      <c r="LOC36" s="26"/>
      <c r="LOD36" s="26"/>
      <c r="LOE36" s="26"/>
      <c r="LOF36" s="26"/>
      <c r="LOG36" s="26"/>
      <c r="LOH36" s="26"/>
      <c r="LOI36" s="26"/>
      <c r="LOJ36" s="26"/>
      <c r="LOK36" s="26"/>
      <c r="LOL36" s="26"/>
      <c r="LOM36" s="26"/>
      <c r="LON36" s="26"/>
      <c r="LOO36" s="26"/>
      <c r="LOP36" s="26"/>
      <c r="LOQ36" s="26"/>
      <c r="LOR36" s="26"/>
      <c r="LOS36" s="26"/>
      <c r="LOT36" s="26"/>
      <c r="LOU36" s="26"/>
      <c r="LOV36" s="26"/>
      <c r="LOW36" s="26"/>
      <c r="LOX36" s="26"/>
      <c r="LOY36" s="26"/>
      <c r="LOZ36" s="26"/>
      <c r="LPA36" s="26"/>
      <c r="LPB36" s="26"/>
      <c r="LPC36" s="26"/>
      <c r="LPD36" s="26"/>
      <c r="LPE36" s="26"/>
      <c r="LPF36" s="26"/>
      <c r="LPG36" s="26"/>
      <c r="LPH36" s="26"/>
      <c r="LPI36" s="26"/>
      <c r="LPJ36" s="26"/>
      <c r="LPK36" s="26"/>
      <c r="LPL36" s="26"/>
      <c r="LPM36" s="26"/>
      <c r="LPN36" s="26"/>
      <c r="LPO36" s="26"/>
      <c r="LPP36" s="26"/>
      <c r="LPQ36" s="26"/>
      <c r="LPR36" s="26"/>
      <c r="LPS36" s="26"/>
      <c r="LPT36" s="26"/>
      <c r="LPU36" s="26"/>
      <c r="LPV36" s="26"/>
      <c r="LPW36" s="26"/>
      <c r="LPX36" s="26"/>
      <c r="LPY36" s="26"/>
      <c r="LPZ36" s="26"/>
      <c r="LQA36" s="26"/>
      <c r="LQB36" s="26"/>
      <c r="LQC36" s="26"/>
      <c r="LQD36" s="26"/>
      <c r="LQE36" s="26"/>
      <c r="LQF36" s="26"/>
      <c r="LQG36" s="26"/>
      <c r="LQH36" s="26"/>
      <c r="LQI36" s="26"/>
      <c r="LQJ36" s="26"/>
      <c r="LQK36" s="26"/>
      <c r="LQL36" s="26"/>
      <c r="LQM36" s="26"/>
      <c r="LQN36" s="26"/>
      <c r="LQO36" s="26"/>
      <c r="LQP36" s="26"/>
      <c r="LQQ36" s="26"/>
      <c r="LQR36" s="26"/>
      <c r="LQS36" s="26"/>
      <c r="LQT36" s="26"/>
      <c r="LQU36" s="26"/>
      <c r="LQV36" s="26"/>
      <c r="LQW36" s="26"/>
      <c r="LQX36" s="26"/>
      <c r="LQY36" s="26"/>
      <c r="LQZ36" s="26"/>
      <c r="LRA36" s="26"/>
      <c r="LRB36" s="26"/>
      <c r="LRC36" s="26"/>
      <c r="LRD36" s="26"/>
      <c r="LRE36" s="26"/>
      <c r="LRF36" s="26"/>
      <c r="LRG36" s="26"/>
      <c r="LRH36" s="26"/>
      <c r="LRI36" s="26"/>
      <c r="LRJ36" s="26"/>
      <c r="LRK36" s="26"/>
      <c r="LRL36" s="26"/>
      <c r="LRM36" s="26"/>
      <c r="LRN36" s="26"/>
      <c r="LRO36" s="26"/>
      <c r="LRP36" s="26"/>
      <c r="LRQ36" s="26"/>
      <c r="LRR36" s="26"/>
      <c r="LRS36" s="26"/>
      <c r="LRT36" s="26"/>
      <c r="LRU36" s="26"/>
      <c r="LRV36" s="26"/>
      <c r="LRW36" s="26"/>
      <c r="LRX36" s="26"/>
      <c r="LRY36" s="26"/>
      <c r="LRZ36" s="26"/>
      <c r="LSA36" s="26"/>
      <c r="LSB36" s="26"/>
      <c r="LSC36" s="26"/>
      <c r="LSD36" s="26"/>
      <c r="LSE36" s="26"/>
      <c r="LSF36" s="26"/>
      <c r="LSG36" s="26"/>
      <c r="LSH36" s="26"/>
      <c r="LSI36" s="26"/>
      <c r="LSJ36" s="26"/>
      <c r="LSK36" s="26"/>
      <c r="LSL36" s="26"/>
      <c r="LSM36" s="26"/>
      <c r="LSN36" s="26"/>
      <c r="LSO36" s="26"/>
      <c r="LSP36" s="26"/>
      <c r="LSQ36" s="26"/>
      <c r="LSR36" s="26"/>
      <c r="LSS36" s="26"/>
      <c r="LST36" s="26"/>
      <c r="LSU36" s="26"/>
      <c r="LSV36" s="26"/>
      <c r="LSW36" s="26"/>
      <c r="LSX36" s="26"/>
      <c r="LSY36" s="26"/>
      <c r="LSZ36" s="26"/>
      <c r="LTA36" s="26"/>
      <c r="LTB36" s="26"/>
      <c r="LTC36" s="26"/>
      <c r="LTD36" s="26"/>
      <c r="LTE36" s="26"/>
      <c r="LTF36" s="26"/>
      <c r="LTG36" s="26"/>
      <c r="LTH36" s="26"/>
      <c r="LTI36" s="26"/>
      <c r="LTJ36" s="26"/>
      <c r="LTK36" s="26"/>
      <c r="LTL36" s="26"/>
      <c r="LTM36" s="26"/>
      <c r="LTN36" s="26"/>
      <c r="LTO36" s="26"/>
      <c r="LTP36" s="26"/>
      <c r="LTQ36" s="26"/>
      <c r="LTR36" s="26"/>
      <c r="LTS36" s="26"/>
      <c r="LTT36" s="26"/>
      <c r="LTU36" s="26"/>
      <c r="LTV36" s="26"/>
      <c r="LTW36" s="26"/>
      <c r="LTX36" s="26"/>
      <c r="LTY36" s="26"/>
      <c r="LTZ36" s="26"/>
      <c r="LUA36" s="26"/>
      <c r="LUB36" s="26"/>
      <c r="LUC36" s="26"/>
      <c r="LUD36" s="26"/>
      <c r="LUE36" s="26"/>
      <c r="LUF36" s="26"/>
      <c r="LUG36" s="26"/>
      <c r="LUH36" s="26"/>
      <c r="LUI36" s="26"/>
      <c r="LUJ36" s="26"/>
      <c r="LUK36" s="26"/>
      <c r="LUL36" s="26"/>
      <c r="LUM36" s="26"/>
      <c r="LUN36" s="26"/>
      <c r="LUO36" s="26"/>
      <c r="LUP36" s="26"/>
      <c r="LUQ36" s="26"/>
      <c r="LUR36" s="26"/>
      <c r="LUS36" s="26"/>
      <c r="LUT36" s="26"/>
      <c r="LUU36" s="26"/>
      <c r="LUV36" s="26"/>
      <c r="LUW36" s="26"/>
      <c r="LUX36" s="26"/>
      <c r="LUY36" s="26"/>
      <c r="LUZ36" s="26"/>
      <c r="LVA36" s="26"/>
      <c r="LVB36" s="26"/>
      <c r="LVC36" s="26"/>
      <c r="LVD36" s="26"/>
      <c r="LVE36" s="26"/>
      <c r="LVF36" s="26"/>
      <c r="LVG36" s="26"/>
      <c r="LVH36" s="26"/>
      <c r="LVI36" s="26"/>
      <c r="LVJ36" s="26"/>
      <c r="LVK36" s="26"/>
      <c r="LVL36" s="26"/>
      <c r="LVM36" s="26"/>
      <c r="LVN36" s="26"/>
      <c r="LVO36" s="26"/>
      <c r="LVP36" s="26"/>
      <c r="LVQ36" s="26"/>
      <c r="LVR36" s="26"/>
      <c r="LVS36" s="26"/>
      <c r="LVT36" s="26"/>
      <c r="LVU36" s="26"/>
      <c r="LVV36" s="26"/>
      <c r="LVW36" s="26"/>
      <c r="LVX36" s="26"/>
      <c r="LVY36" s="26"/>
      <c r="LVZ36" s="26"/>
      <c r="LWA36" s="26"/>
      <c r="LWB36" s="26"/>
      <c r="LWC36" s="26"/>
      <c r="LWD36" s="26"/>
      <c r="LWE36" s="26"/>
      <c r="LWF36" s="26"/>
      <c r="LWG36" s="26"/>
      <c r="LWH36" s="26"/>
      <c r="LWI36" s="26"/>
      <c r="LWJ36" s="26"/>
      <c r="LWK36" s="26"/>
      <c r="LWL36" s="26"/>
      <c r="LWM36" s="26"/>
      <c r="LWN36" s="26"/>
      <c r="LWO36" s="26"/>
      <c r="LWP36" s="26"/>
      <c r="LWQ36" s="26"/>
      <c r="LWR36" s="26"/>
      <c r="LWS36" s="26"/>
      <c r="LWT36" s="26"/>
      <c r="LWU36" s="26"/>
      <c r="LWV36" s="26"/>
      <c r="LWW36" s="26"/>
      <c r="LWX36" s="26"/>
      <c r="LWY36" s="26"/>
      <c r="LWZ36" s="26"/>
      <c r="LXA36" s="26"/>
      <c r="LXB36" s="26"/>
      <c r="LXC36" s="26"/>
      <c r="LXD36" s="26"/>
      <c r="LXE36" s="26"/>
      <c r="LXF36" s="26"/>
      <c r="LXG36" s="26"/>
      <c r="LXH36" s="26"/>
      <c r="LXI36" s="26"/>
      <c r="LXJ36" s="26"/>
      <c r="LXK36" s="26"/>
      <c r="LXL36" s="26"/>
      <c r="LXM36" s="26"/>
      <c r="LXN36" s="26"/>
      <c r="LXO36" s="26"/>
      <c r="LXP36" s="26"/>
      <c r="LXQ36" s="26"/>
      <c r="LXR36" s="26"/>
      <c r="LXS36" s="26"/>
      <c r="LXT36" s="26"/>
      <c r="LXU36" s="26"/>
      <c r="LXV36" s="26"/>
      <c r="LXW36" s="26"/>
      <c r="LXX36" s="26"/>
      <c r="LXY36" s="26"/>
      <c r="LXZ36" s="26"/>
      <c r="LYA36" s="26"/>
      <c r="LYB36" s="26"/>
      <c r="LYC36" s="26"/>
      <c r="LYD36" s="26"/>
      <c r="LYE36" s="26"/>
      <c r="LYF36" s="26"/>
      <c r="LYG36" s="26"/>
      <c r="LYH36" s="26"/>
      <c r="LYI36" s="26"/>
      <c r="LYJ36" s="26"/>
      <c r="LYK36" s="26"/>
      <c r="LYL36" s="26"/>
      <c r="LYM36" s="26"/>
      <c r="LYN36" s="26"/>
      <c r="LYO36" s="26"/>
      <c r="LYP36" s="26"/>
      <c r="LYQ36" s="26"/>
      <c r="LYR36" s="26"/>
      <c r="LYS36" s="26"/>
      <c r="LYT36" s="26"/>
      <c r="LYU36" s="26"/>
      <c r="LYV36" s="26"/>
      <c r="LYW36" s="26"/>
      <c r="LYX36" s="26"/>
      <c r="LYY36" s="26"/>
      <c r="LYZ36" s="26"/>
      <c r="LZA36" s="26"/>
      <c r="LZB36" s="26"/>
      <c r="LZC36" s="26"/>
      <c r="LZD36" s="26"/>
      <c r="LZE36" s="26"/>
      <c r="LZF36" s="26"/>
      <c r="LZG36" s="26"/>
      <c r="LZH36" s="26"/>
      <c r="LZI36" s="26"/>
      <c r="LZJ36" s="26"/>
      <c r="LZK36" s="26"/>
      <c r="LZL36" s="26"/>
      <c r="LZM36" s="26"/>
      <c r="LZN36" s="26"/>
      <c r="LZO36" s="26"/>
      <c r="LZP36" s="26"/>
      <c r="LZQ36" s="26"/>
      <c r="LZR36" s="26"/>
      <c r="LZS36" s="26"/>
      <c r="LZT36" s="26"/>
      <c r="LZU36" s="26"/>
      <c r="LZV36" s="26"/>
      <c r="LZW36" s="26"/>
      <c r="LZX36" s="26"/>
      <c r="LZY36" s="26"/>
      <c r="LZZ36" s="26"/>
      <c r="MAA36" s="26"/>
      <c r="MAB36" s="26"/>
      <c r="MAC36" s="26"/>
      <c r="MAD36" s="26"/>
      <c r="MAE36" s="26"/>
      <c r="MAF36" s="26"/>
      <c r="MAG36" s="26"/>
      <c r="MAH36" s="26"/>
      <c r="MAI36" s="26"/>
      <c r="MAJ36" s="26"/>
      <c r="MAK36" s="26"/>
      <c r="MAL36" s="26"/>
      <c r="MAM36" s="26"/>
      <c r="MAN36" s="26"/>
      <c r="MAO36" s="26"/>
      <c r="MAP36" s="26"/>
      <c r="MAQ36" s="26"/>
      <c r="MAR36" s="26"/>
      <c r="MAS36" s="26"/>
      <c r="MAT36" s="26"/>
      <c r="MAU36" s="26"/>
      <c r="MAV36" s="26"/>
      <c r="MAW36" s="26"/>
      <c r="MAX36" s="26"/>
      <c r="MAY36" s="26"/>
      <c r="MAZ36" s="26"/>
      <c r="MBA36" s="26"/>
      <c r="MBB36" s="26"/>
      <c r="MBC36" s="26"/>
      <c r="MBD36" s="26"/>
      <c r="MBE36" s="26"/>
      <c r="MBF36" s="26"/>
      <c r="MBG36" s="26"/>
      <c r="MBH36" s="26"/>
      <c r="MBI36" s="26"/>
      <c r="MBJ36" s="26"/>
      <c r="MBK36" s="26"/>
      <c r="MBL36" s="26"/>
      <c r="MBM36" s="26"/>
      <c r="MBN36" s="26"/>
      <c r="MBO36" s="26"/>
      <c r="MBP36" s="26"/>
      <c r="MBQ36" s="26"/>
      <c r="MBR36" s="26"/>
      <c r="MBS36" s="26"/>
      <c r="MBT36" s="26"/>
      <c r="MBU36" s="26"/>
      <c r="MBV36" s="26"/>
      <c r="MBW36" s="26"/>
      <c r="MBX36" s="26"/>
      <c r="MBY36" s="26"/>
      <c r="MBZ36" s="26"/>
      <c r="MCA36" s="26"/>
      <c r="MCB36" s="26"/>
      <c r="MCC36" s="26"/>
      <c r="MCD36" s="26"/>
      <c r="MCE36" s="26"/>
      <c r="MCF36" s="26"/>
      <c r="MCG36" s="26"/>
      <c r="MCH36" s="26"/>
      <c r="MCI36" s="26"/>
      <c r="MCJ36" s="26"/>
      <c r="MCK36" s="26"/>
      <c r="MCL36" s="26"/>
      <c r="MCM36" s="26"/>
      <c r="MCN36" s="26"/>
      <c r="MCO36" s="26"/>
      <c r="MCP36" s="26"/>
      <c r="MCQ36" s="26"/>
      <c r="MCR36" s="26"/>
      <c r="MCS36" s="26"/>
      <c r="MCT36" s="26"/>
      <c r="MCU36" s="26"/>
      <c r="MCV36" s="26"/>
      <c r="MCW36" s="26"/>
      <c r="MCX36" s="26"/>
      <c r="MCY36" s="26"/>
      <c r="MCZ36" s="26"/>
      <c r="MDA36" s="26"/>
      <c r="MDB36" s="26"/>
      <c r="MDC36" s="26"/>
      <c r="MDD36" s="26"/>
      <c r="MDE36" s="26"/>
      <c r="MDF36" s="26"/>
      <c r="MDG36" s="26"/>
      <c r="MDH36" s="26"/>
      <c r="MDI36" s="26"/>
      <c r="MDJ36" s="26"/>
      <c r="MDK36" s="26"/>
      <c r="MDL36" s="26"/>
      <c r="MDM36" s="26"/>
      <c r="MDN36" s="26"/>
      <c r="MDO36" s="26"/>
      <c r="MDP36" s="26"/>
      <c r="MDQ36" s="26"/>
      <c r="MDR36" s="26"/>
      <c r="MDS36" s="26"/>
      <c r="MDT36" s="26"/>
      <c r="MDU36" s="26"/>
      <c r="MDV36" s="26"/>
      <c r="MDW36" s="26"/>
      <c r="MDX36" s="26"/>
      <c r="MDY36" s="26"/>
      <c r="MDZ36" s="26"/>
      <c r="MEA36" s="26"/>
      <c r="MEB36" s="26"/>
      <c r="MEC36" s="26"/>
      <c r="MED36" s="26"/>
      <c r="MEE36" s="26"/>
      <c r="MEF36" s="26"/>
      <c r="MEG36" s="26"/>
      <c r="MEH36" s="26"/>
      <c r="MEI36" s="26"/>
      <c r="MEJ36" s="26"/>
      <c r="MEK36" s="26"/>
      <c r="MEL36" s="26"/>
      <c r="MEM36" s="26"/>
      <c r="MEN36" s="26"/>
      <c r="MEO36" s="26"/>
      <c r="MEP36" s="26"/>
      <c r="MEQ36" s="26"/>
      <c r="MER36" s="26"/>
      <c r="MES36" s="26"/>
      <c r="MET36" s="26"/>
      <c r="MEU36" s="26"/>
      <c r="MEV36" s="26"/>
      <c r="MEW36" s="26"/>
      <c r="MEX36" s="26"/>
      <c r="MEY36" s="26"/>
      <c r="MEZ36" s="26"/>
      <c r="MFA36" s="26"/>
      <c r="MFB36" s="26"/>
      <c r="MFC36" s="26"/>
      <c r="MFD36" s="26"/>
      <c r="MFE36" s="26"/>
      <c r="MFF36" s="26"/>
      <c r="MFG36" s="26"/>
      <c r="MFH36" s="26"/>
      <c r="MFI36" s="26"/>
      <c r="MFJ36" s="26"/>
      <c r="MFK36" s="26"/>
      <c r="MFL36" s="26"/>
      <c r="MFM36" s="26"/>
      <c r="MFN36" s="26"/>
      <c r="MFO36" s="26"/>
      <c r="MFP36" s="26"/>
      <c r="MFQ36" s="26"/>
      <c r="MFR36" s="26"/>
      <c r="MFS36" s="26"/>
      <c r="MFT36" s="26"/>
      <c r="MFU36" s="26"/>
      <c r="MFV36" s="26"/>
      <c r="MFW36" s="26"/>
      <c r="MFX36" s="26"/>
      <c r="MFY36" s="26"/>
      <c r="MFZ36" s="26"/>
      <c r="MGA36" s="26"/>
      <c r="MGB36" s="26"/>
      <c r="MGC36" s="26"/>
      <c r="MGD36" s="26"/>
      <c r="MGE36" s="26"/>
      <c r="MGF36" s="26"/>
      <c r="MGG36" s="26"/>
      <c r="MGH36" s="26"/>
      <c r="MGI36" s="26"/>
      <c r="MGJ36" s="26"/>
      <c r="MGK36" s="26"/>
      <c r="MGL36" s="26"/>
      <c r="MGM36" s="26"/>
      <c r="MGN36" s="26"/>
      <c r="MGO36" s="26"/>
      <c r="MGP36" s="26"/>
      <c r="MGQ36" s="26"/>
      <c r="MGR36" s="26"/>
      <c r="MGS36" s="26"/>
      <c r="MGT36" s="26"/>
      <c r="MGU36" s="26"/>
      <c r="MGV36" s="26"/>
      <c r="MGW36" s="26"/>
      <c r="MGX36" s="26"/>
      <c r="MGY36" s="26"/>
      <c r="MGZ36" s="26"/>
      <c r="MHA36" s="26"/>
      <c r="MHB36" s="26"/>
      <c r="MHC36" s="26"/>
      <c r="MHD36" s="26"/>
      <c r="MHE36" s="26"/>
      <c r="MHF36" s="26"/>
      <c r="MHG36" s="26"/>
      <c r="MHH36" s="26"/>
      <c r="MHI36" s="26"/>
      <c r="MHJ36" s="26"/>
      <c r="MHK36" s="26"/>
      <c r="MHL36" s="26"/>
      <c r="MHM36" s="26"/>
      <c r="MHN36" s="26"/>
      <c r="MHO36" s="26"/>
      <c r="MHP36" s="26"/>
      <c r="MHQ36" s="26"/>
      <c r="MHR36" s="26"/>
      <c r="MHS36" s="26"/>
      <c r="MHT36" s="26"/>
      <c r="MHU36" s="26"/>
      <c r="MHV36" s="26"/>
      <c r="MHW36" s="26"/>
      <c r="MHX36" s="26"/>
      <c r="MHY36" s="26"/>
      <c r="MHZ36" s="26"/>
      <c r="MIA36" s="26"/>
      <c r="MIB36" s="26"/>
      <c r="MIC36" s="26"/>
      <c r="MID36" s="26"/>
      <c r="MIE36" s="26"/>
      <c r="MIF36" s="26"/>
      <c r="MIG36" s="26"/>
      <c r="MIH36" s="26"/>
      <c r="MII36" s="26"/>
      <c r="MIJ36" s="26"/>
      <c r="MIK36" s="26"/>
      <c r="MIL36" s="26"/>
      <c r="MIM36" s="26"/>
      <c r="MIN36" s="26"/>
      <c r="MIO36" s="26"/>
      <c r="MIP36" s="26"/>
      <c r="MIQ36" s="26"/>
      <c r="MIR36" s="26"/>
      <c r="MIS36" s="26"/>
      <c r="MIT36" s="26"/>
      <c r="MIU36" s="26"/>
      <c r="MIV36" s="26"/>
      <c r="MIW36" s="26"/>
      <c r="MIX36" s="26"/>
      <c r="MIY36" s="26"/>
      <c r="MIZ36" s="26"/>
      <c r="MJA36" s="26"/>
      <c r="MJB36" s="26"/>
      <c r="MJC36" s="26"/>
      <c r="MJD36" s="26"/>
      <c r="MJE36" s="26"/>
      <c r="MJF36" s="26"/>
      <c r="MJG36" s="26"/>
      <c r="MJH36" s="26"/>
      <c r="MJI36" s="26"/>
      <c r="MJJ36" s="26"/>
      <c r="MJK36" s="26"/>
      <c r="MJL36" s="26"/>
      <c r="MJM36" s="26"/>
      <c r="MJN36" s="26"/>
      <c r="MJO36" s="26"/>
      <c r="MJP36" s="26"/>
      <c r="MJQ36" s="26"/>
      <c r="MJR36" s="26"/>
      <c r="MJS36" s="26"/>
      <c r="MJT36" s="26"/>
      <c r="MJU36" s="26"/>
      <c r="MJV36" s="26"/>
      <c r="MJW36" s="26"/>
      <c r="MJX36" s="26"/>
      <c r="MJY36" s="26"/>
      <c r="MJZ36" s="26"/>
      <c r="MKA36" s="26"/>
      <c r="MKB36" s="26"/>
      <c r="MKC36" s="26"/>
      <c r="MKD36" s="26"/>
      <c r="MKE36" s="26"/>
      <c r="MKF36" s="26"/>
      <c r="MKG36" s="26"/>
      <c r="MKH36" s="26"/>
      <c r="MKI36" s="26"/>
      <c r="MKJ36" s="26"/>
      <c r="MKK36" s="26"/>
      <c r="MKL36" s="26"/>
      <c r="MKM36" s="26"/>
      <c r="MKN36" s="26"/>
      <c r="MKO36" s="26"/>
      <c r="MKP36" s="26"/>
      <c r="MKQ36" s="26"/>
      <c r="MKR36" s="26"/>
      <c r="MKS36" s="26"/>
      <c r="MKT36" s="26"/>
      <c r="MKU36" s="26"/>
      <c r="MKV36" s="26"/>
      <c r="MKW36" s="26"/>
      <c r="MKX36" s="26"/>
      <c r="MKY36" s="26"/>
      <c r="MKZ36" s="26"/>
      <c r="MLA36" s="26"/>
      <c r="MLB36" s="26"/>
      <c r="MLC36" s="26"/>
      <c r="MLD36" s="26"/>
      <c r="MLE36" s="26"/>
      <c r="MLF36" s="26"/>
      <c r="MLG36" s="26"/>
      <c r="MLH36" s="26"/>
      <c r="MLI36" s="26"/>
      <c r="MLJ36" s="26"/>
      <c r="MLK36" s="26"/>
      <c r="MLL36" s="26"/>
      <c r="MLM36" s="26"/>
      <c r="MLN36" s="26"/>
      <c r="MLO36" s="26"/>
      <c r="MLP36" s="26"/>
      <c r="MLQ36" s="26"/>
      <c r="MLR36" s="26"/>
      <c r="MLS36" s="26"/>
      <c r="MLT36" s="26"/>
      <c r="MLU36" s="26"/>
      <c r="MLV36" s="26"/>
      <c r="MLW36" s="26"/>
      <c r="MLX36" s="26"/>
      <c r="MLY36" s="26"/>
      <c r="MLZ36" s="26"/>
      <c r="MMA36" s="26"/>
      <c r="MMB36" s="26"/>
      <c r="MMC36" s="26"/>
      <c r="MMD36" s="26"/>
      <c r="MME36" s="26"/>
      <c r="MMF36" s="26"/>
      <c r="MMG36" s="26"/>
      <c r="MMH36" s="26"/>
      <c r="MMI36" s="26"/>
      <c r="MMJ36" s="26"/>
      <c r="MMK36" s="26"/>
      <c r="MML36" s="26"/>
      <c r="MMM36" s="26"/>
      <c r="MMN36" s="26"/>
      <c r="MMO36" s="26"/>
      <c r="MMP36" s="26"/>
      <c r="MMQ36" s="26"/>
      <c r="MMR36" s="26"/>
      <c r="MMS36" s="26"/>
      <c r="MMT36" s="26"/>
      <c r="MMU36" s="26"/>
      <c r="MMV36" s="26"/>
      <c r="MMW36" s="26"/>
      <c r="MMX36" s="26"/>
      <c r="MMY36" s="26"/>
      <c r="MMZ36" s="26"/>
      <c r="MNA36" s="26"/>
      <c r="MNB36" s="26"/>
      <c r="MNC36" s="26"/>
      <c r="MND36" s="26"/>
      <c r="MNE36" s="26"/>
      <c r="MNF36" s="26"/>
      <c r="MNG36" s="26"/>
      <c r="MNH36" s="26"/>
      <c r="MNI36" s="26"/>
      <c r="MNJ36" s="26"/>
      <c r="MNK36" s="26"/>
      <c r="MNL36" s="26"/>
      <c r="MNM36" s="26"/>
      <c r="MNN36" s="26"/>
      <c r="MNO36" s="26"/>
      <c r="MNP36" s="26"/>
      <c r="MNQ36" s="26"/>
      <c r="MNR36" s="26"/>
      <c r="MNS36" s="26"/>
      <c r="MNT36" s="26"/>
      <c r="MNU36" s="26"/>
      <c r="MNV36" s="26"/>
      <c r="MNW36" s="26"/>
      <c r="MNX36" s="26"/>
      <c r="MNY36" s="26"/>
      <c r="MNZ36" s="26"/>
      <c r="MOA36" s="26"/>
      <c r="MOB36" s="26"/>
      <c r="MOC36" s="26"/>
      <c r="MOD36" s="26"/>
      <c r="MOE36" s="26"/>
      <c r="MOF36" s="26"/>
      <c r="MOG36" s="26"/>
      <c r="MOH36" s="26"/>
      <c r="MOI36" s="26"/>
      <c r="MOJ36" s="26"/>
      <c r="MOK36" s="26"/>
      <c r="MOL36" s="26"/>
      <c r="MOM36" s="26"/>
      <c r="MON36" s="26"/>
      <c r="MOO36" s="26"/>
      <c r="MOP36" s="26"/>
      <c r="MOQ36" s="26"/>
      <c r="MOR36" s="26"/>
      <c r="MOS36" s="26"/>
      <c r="MOT36" s="26"/>
      <c r="MOU36" s="26"/>
      <c r="MOV36" s="26"/>
      <c r="MOW36" s="26"/>
      <c r="MOX36" s="26"/>
      <c r="MOY36" s="26"/>
      <c r="MOZ36" s="26"/>
      <c r="MPA36" s="26"/>
      <c r="MPB36" s="26"/>
      <c r="MPC36" s="26"/>
      <c r="MPD36" s="26"/>
      <c r="MPE36" s="26"/>
      <c r="MPF36" s="26"/>
      <c r="MPG36" s="26"/>
      <c r="MPH36" s="26"/>
      <c r="MPI36" s="26"/>
      <c r="MPJ36" s="26"/>
      <c r="MPK36" s="26"/>
      <c r="MPL36" s="26"/>
      <c r="MPM36" s="26"/>
      <c r="MPN36" s="26"/>
      <c r="MPO36" s="26"/>
      <c r="MPP36" s="26"/>
      <c r="MPQ36" s="26"/>
      <c r="MPR36" s="26"/>
      <c r="MPS36" s="26"/>
      <c r="MPT36" s="26"/>
      <c r="MPU36" s="26"/>
      <c r="MPV36" s="26"/>
      <c r="MPW36" s="26"/>
      <c r="MPX36" s="26"/>
      <c r="MPY36" s="26"/>
      <c r="MPZ36" s="26"/>
      <c r="MQA36" s="26"/>
      <c r="MQB36" s="26"/>
      <c r="MQC36" s="26"/>
      <c r="MQD36" s="26"/>
      <c r="MQE36" s="26"/>
      <c r="MQF36" s="26"/>
      <c r="MQG36" s="26"/>
      <c r="MQH36" s="26"/>
      <c r="MQI36" s="26"/>
      <c r="MQJ36" s="26"/>
      <c r="MQK36" s="26"/>
      <c r="MQL36" s="26"/>
      <c r="MQM36" s="26"/>
      <c r="MQN36" s="26"/>
      <c r="MQO36" s="26"/>
      <c r="MQP36" s="26"/>
      <c r="MQQ36" s="26"/>
      <c r="MQR36" s="26"/>
      <c r="MQS36" s="26"/>
      <c r="MQT36" s="26"/>
      <c r="MQU36" s="26"/>
      <c r="MQV36" s="26"/>
      <c r="MQW36" s="26"/>
      <c r="MQX36" s="26"/>
      <c r="MQY36" s="26"/>
      <c r="MQZ36" s="26"/>
      <c r="MRA36" s="26"/>
      <c r="MRB36" s="26"/>
      <c r="MRC36" s="26"/>
      <c r="MRD36" s="26"/>
      <c r="MRE36" s="26"/>
      <c r="MRF36" s="26"/>
      <c r="MRG36" s="26"/>
      <c r="MRH36" s="26"/>
      <c r="MRI36" s="26"/>
      <c r="MRJ36" s="26"/>
      <c r="MRK36" s="26"/>
      <c r="MRL36" s="26"/>
      <c r="MRM36" s="26"/>
      <c r="MRN36" s="26"/>
      <c r="MRO36" s="26"/>
      <c r="MRP36" s="26"/>
      <c r="MRQ36" s="26"/>
      <c r="MRR36" s="26"/>
      <c r="MRS36" s="26"/>
      <c r="MRT36" s="26"/>
      <c r="MRU36" s="26"/>
      <c r="MRV36" s="26"/>
      <c r="MRW36" s="26"/>
      <c r="MRX36" s="26"/>
      <c r="MRY36" s="26"/>
      <c r="MRZ36" s="26"/>
      <c r="MSA36" s="26"/>
      <c r="MSB36" s="26"/>
      <c r="MSC36" s="26"/>
      <c r="MSD36" s="26"/>
      <c r="MSE36" s="26"/>
      <c r="MSF36" s="26"/>
      <c r="MSG36" s="26"/>
      <c r="MSH36" s="26"/>
      <c r="MSI36" s="26"/>
      <c r="MSJ36" s="26"/>
      <c r="MSK36" s="26"/>
      <c r="MSL36" s="26"/>
      <c r="MSM36" s="26"/>
      <c r="MSN36" s="26"/>
      <c r="MSO36" s="26"/>
      <c r="MSP36" s="26"/>
      <c r="MSQ36" s="26"/>
      <c r="MSR36" s="26"/>
      <c r="MSS36" s="26"/>
      <c r="MST36" s="26"/>
      <c r="MSU36" s="26"/>
      <c r="MSV36" s="26"/>
      <c r="MSW36" s="26"/>
      <c r="MSX36" s="26"/>
      <c r="MSY36" s="26"/>
      <c r="MSZ36" s="26"/>
      <c r="MTA36" s="26"/>
      <c r="MTB36" s="26"/>
      <c r="MTC36" s="26"/>
      <c r="MTD36" s="26"/>
      <c r="MTE36" s="26"/>
      <c r="MTF36" s="26"/>
      <c r="MTG36" s="26"/>
      <c r="MTH36" s="26"/>
      <c r="MTI36" s="26"/>
      <c r="MTJ36" s="26"/>
      <c r="MTK36" s="26"/>
      <c r="MTL36" s="26"/>
      <c r="MTM36" s="26"/>
      <c r="MTN36" s="26"/>
      <c r="MTO36" s="26"/>
      <c r="MTP36" s="26"/>
      <c r="MTQ36" s="26"/>
      <c r="MTR36" s="26"/>
      <c r="MTS36" s="26"/>
      <c r="MTT36" s="26"/>
      <c r="MTU36" s="26"/>
      <c r="MTV36" s="26"/>
      <c r="MTW36" s="26"/>
      <c r="MTX36" s="26"/>
      <c r="MTY36" s="26"/>
      <c r="MTZ36" s="26"/>
      <c r="MUA36" s="26"/>
      <c r="MUB36" s="26"/>
      <c r="MUC36" s="26"/>
      <c r="MUD36" s="26"/>
      <c r="MUE36" s="26"/>
      <c r="MUF36" s="26"/>
      <c r="MUG36" s="26"/>
      <c r="MUH36" s="26"/>
      <c r="MUI36" s="26"/>
      <c r="MUJ36" s="26"/>
      <c r="MUK36" s="26"/>
      <c r="MUL36" s="26"/>
      <c r="MUM36" s="26"/>
      <c r="MUN36" s="26"/>
      <c r="MUO36" s="26"/>
      <c r="MUP36" s="26"/>
      <c r="MUQ36" s="26"/>
      <c r="MUR36" s="26"/>
      <c r="MUS36" s="26"/>
      <c r="MUT36" s="26"/>
      <c r="MUU36" s="26"/>
      <c r="MUV36" s="26"/>
      <c r="MUW36" s="26"/>
      <c r="MUX36" s="26"/>
      <c r="MUY36" s="26"/>
      <c r="MUZ36" s="26"/>
      <c r="MVA36" s="26"/>
      <c r="MVB36" s="26"/>
      <c r="MVC36" s="26"/>
      <c r="MVD36" s="26"/>
      <c r="MVE36" s="26"/>
      <c r="MVF36" s="26"/>
      <c r="MVG36" s="26"/>
      <c r="MVH36" s="26"/>
      <c r="MVI36" s="26"/>
      <c r="MVJ36" s="26"/>
      <c r="MVK36" s="26"/>
      <c r="MVL36" s="26"/>
      <c r="MVM36" s="26"/>
      <c r="MVN36" s="26"/>
      <c r="MVO36" s="26"/>
      <c r="MVP36" s="26"/>
      <c r="MVQ36" s="26"/>
      <c r="MVR36" s="26"/>
      <c r="MVS36" s="26"/>
      <c r="MVT36" s="26"/>
      <c r="MVU36" s="26"/>
      <c r="MVV36" s="26"/>
      <c r="MVW36" s="26"/>
      <c r="MVX36" s="26"/>
      <c r="MVY36" s="26"/>
      <c r="MVZ36" s="26"/>
      <c r="MWA36" s="26"/>
      <c r="MWB36" s="26"/>
      <c r="MWC36" s="26"/>
      <c r="MWD36" s="26"/>
      <c r="MWE36" s="26"/>
      <c r="MWF36" s="26"/>
      <c r="MWG36" s="26"/>
      <c r="MWH36" s="26"/>
      <c r="MWI36" s="26"/>
      <c r="MWJ36" s="26"/>
      <c r="MWK36" s="26"/>
      <c r="MWL36" s="26"/>
      <c r="MWM36" s="26"/>
      <c r="MWN36" s="26"/>
      <c r="MWO36" s="26"/>
      <c r="MWP36" s="26"/>
      <c r="MWQ36" s="26"/>
      <c r="MWR36" s="26"/>
      <c r="MWS36" s="26"/>
      <c r="MWT36" s="26"/>
      <c r="MWU36" s="26"/>
      <c r="MWV36" s="26"/>
      <c r="MWW36" s="26"/>
      <c r="MWX36" s="26"/>
      <c r="MWY36" s="26"/>
      <c r="MWZ36" s="26"/>
      <c r="MXA36" s="26"/>
      <c r="MXB36" s="26"/>
      <c r="MXC36" s="26"/>
      <c r="MXD36" s="26"/>
      <c r="MXE36" s="26"/>
      <c r="MXF36" s="26"/>
      <c r="MXG36" s="26"/>
      <c r="MXH36" s="26"/>
      <c r="MXI36" s="26"/>
      <c r="MXJ36" s="26"/>
      <c r="MXK36" s="26"/>
      <c r="MXL36" s="26"/>
      <c r="MXM36" s="26"/>
      <c r="MXN36" s="26"/>
      <c r="MXO36" s="26"/>
      <c r="MXP36" s="26"/>
      <c r="MXQ36" s="26"/>
      <c r="MXR36" s="26"/>
      <c r="MXS36" s="26"/>
      <c r="MXT36" s="26"/>
      <c r="MXU36" s="26"/>
      <c r="MXV36" s="26"/>
      <c r="MXW36" s="26"/>
      <c r="MXX36" s="26"/>
      <c r="MXY36" s="26"/>
      <c r="MXZ36" s="26"/>
      <c r="MYA36" s="26"/>
      <c r="MYB36" s="26"/>
      <c r="MYC36" s="26"/>
      <c r="MYD36" s="26"/>
      <c r="MYE36" s="26"/>
      <c r="MYF36" s="26"/>
      <c r="MYG36" s="26"/>
      <c r="MYH36" s="26"/>
      <c r="MYI36" s="26"/>
      <c r="MYJ36" s="26"/>
      <c r="MYK36" s="26"/>
      <c r="MYL36" s="26"/>
      <c r="MYM36" s="26"/>
      <c r="MYN36" s="26"/>
      <c r="MYO36" s="26"/>
      <c r="MYP36" s="26"/>
      <c r="MYQ36" s="26"/>
      <c r="MYR36" s="26"/>
      <c r="MYS36" s="26"/>
      <c r="MYT36" s="26"/>
      <c r="MYU36" s="26"/>
      <c r="MYV36" s="26"/>
      <c r="MYW36" s="26"/>
      <c r="MYX36" s="26"/>
      <c r="MYY36" s="26"/>
      <c r="MYZ36" s="26"/>
      <c r="MZA36" s="26"/>
      <c r="MZB36" s="26"/>
      <c r="MZC36" s="26"/>
      <c r="MZD36" s="26"/>
      <c r="MZE36" s="26"/>
      <c r="MZF36" s="26"/>
      <c r="MZG36" s="26"/>
      <c r="MZH36" s="26"/>
      <c r="MZI36" s="26"/>
      <c r="MZJ36" s="26"/>
      <c r="MZK36" s="26"/>
      <c r="MZL36" s="26"/>
      <c r="MZM36" s="26"/>
      <c r="MZN36" s="26"/>
      <c r="MZO36" s="26"/>
      <c r="MZP36" s="26"/>
      <c r="MZQ36" s="26"/>
      <c r="MZR36" s="26"/>
      <c r="MZS36" s="26"/>
      <c r="MZT36" s="26"/>
      <c r="MZU36" s="26"/>
      <c r="MZV36" s="26"/>
      <c r="MZW36" s="26"/>
      <c r="MZX36" s="26"/>
      <c r="MZY36" s="26"/>
      <c r="MZZ36" s="26"/>
      <c r="NAA36" s="26"/>
      <c r="NAB36" s="26"/>
      <c r="NAC36" s="26"/>
      <c r="NAD36" s="26"/>
      <c r="NAE36" s="26"/>
      <c r="NAF36" s="26"/>
      <c r="NAG36" s="26"/>
      <c r="NAH36" s="26"/>
      <c r="NAI36" s="26"/>
      <c r="NAJ36" s="26"/>
      <c r="NAK36" s="26"/>
      <c r="NAL36" s="26"/>
      <c r="NAM36" s="26"/>
      <c r="NAN36" s="26"/>
      <c r="NAO36" s="26"/>
      <c r="NAP36" s="26"/>
      <c r="NAQ36" s="26"/>
      <c r="NAR36" s="26"/>
      <c r="NAS36" s="26"/>
      <c r="NAT36" s="26"/>
      <c r="NAU36" s="26"/>
      <c r="NAV36" s="26"/>
      <c r="NAW36" s="26"/>
      <c r="NAX36" s="26"/>
      <c r="NAY36" s="26"/>
      <c r="NAZ36" s="26"/>
      <c r="NBA36" s="26"/>
      <c r="NBB36" s="26"/>
      <c r="NBC36" s="26"/>
      <c r="NBD36" s="26"/>
      <c r="NBE36" s="26"/>
      <c r="NBF36" s="26"/>
      <c r="NBG36" s="26"/>
      <c r="NBH36" s="26"/>
      <c r="NBI36" s="26"/>
      <c r="NBJ36" s="26"/>
      <c r="NBK36" s="26"/>
      <c r="NBL36" s="26"/>
      <c r="NBM36" s="26"/>
      <c r="NBN36" s="26"/>
      <c r="NBO36" s="26"/>
      <c r="NBP36" s="26"/>
      <c r="NBQ36" s="26"/>
      <c r="NBR36" s="26"/>
      <c r="NBS36" s="26"/>
      <c r="NBT36" s="26"/>
      <c r="NBU36" s="26"/>
      <c r="NBV36" s="26"/>
      <c r="NBW36" s="26"/>
      <c r="NBX36" s="26"/>
      <c r="NBY36" s="26"/>
      <c r="NBZ36" s="26"/>
      <c r="NCA36" s="26"/>
      <c r="NCB36" s="26"/>
      <c r="NCC36" s="26"/>
      <c r="NCD36" s="26"/>
      <c r="NCE36" s="26"/>
      <c r="NCF36" s="26"/>
      <c r="NCG36" s="26"/>
      <c r="NCH36" s="26"/>
      <c r="NCI36" s="26"/>
      <c r="NCJ36" s="26"/>
      <c r="NCK36" s="26"/>
      <c r="NCL36" s="26"/>
      <c r="NCM36" s="26"/>
      <c r="NCN36" s="26"/>
      <c r="NCO36" s="26"/>
      <c r="NCP36" s="26"/>
      <c r="NCQ36" s="26"/>
      <c r="NCR36" s="26"/>
      <c r="NCS36" s="26"/>
      <c r="NCT36" s="26"/>
      <c r="NCU36" s="26"/>
      <c r="NCV36" s="26"/>
      <c r="NCW36" s="26"/>
      <c r="NCX36" s="26"/>
      <c r="NCY36" s="26"/>
      <c r="NCZ36" s="26"/>
      <c r="NDA36" s="26"/>
      <c r="NDB36" s="26"/>
      <c r="NDC36" s="26"/>
      <c r="NDD36" s="26"/>
      <c r="NDE36" s="26"/>
      <c r="NDF36" s="26"/>
      <c r="NDG36" s="26"/>
      <c r="NDH36" s="26"/>
      <c r="NDI36" s="26"/>
      <c r="NDJ36" s="26"/>
      <c r="NDK36" s="26"/>
      <c r="NDL36" s="26"/>
      <c r="NDM36" s="26"/>
      <c r="NDN36" s="26"/>
      <c r="NDO36" s="26"/>
      <c r="NDP36" s="26"/>
      <c r="NDQ36" s="26"/>
      <c r="NDR36" s="26"/>
      <c r="NDS36" s="26"/>
      <c r="NDT36" s="26"/>
      <c r="NDU36" s="26"/>
      <c r="NDV36" s="26"/>
      <c r="NDW36" s="26"/>
      <c r="NDX36" s="26"/>
      <c r="NDY36" s="26"/>
      <c r="NDZ36" s="26"/>
      <c r="NEA36" s="26"/>
      <c r="NEB36" s="26"/>
      <c r="NEC36" s="26"/>
      <c r="NED36" s="26"/>
      <c r="NEE36" s="26"/>
      <c r="NEF36" s="26"/>
      <c r="NEG36" s="26"/>
      <c r="NEH36" s="26"/>
      <c r="NEI36" s="26"/>
      <c r="NEJ36" s="26"/>
      <c r="NEK36" s="26"/>
      <c r="NEL36" s="26"/>
      <c r="NEM36" s="26"/>
      <c r="NEN36" s="26"/>
      <c r="NEO36" s="26"/>
      <c r="NEP36" s="26"/>
      <c r="NEQ36" s="26"/>
      <c r="NER36" s="26"/>
      <c r="NES36" s="26"/>
      <c r="NET36" s="26"/>
      <c r="NEU36" s="26"/>
      <c r="NEV36" s="26"/>
      <c r="NEW36" s="26"/>
      <c r="NEX36" s="26"/>
      <c r="NEY36" s="26"/>
      <c r="NEZ36" s="26"/>
      <c r="NFA36" s="26"/>
      <c r="NFB36" s="26"/>
      <c r="NFC36" s="26"/>
      <c r="NFD36" s="26"/>
      <c r="NFE36" s="26"/>
      <c r="NFF36" s="26"/>
      <c r="NFG36" s="26"/>
      <c r="NFH36" s="26"/>
      <c r="NFI36" s="26"/>
      <c r="NFJ36" s="26"/>
      <c r="NFK36" s="26"/>
      <c r="NFL36" s="26"/>
      <c r="NFM36" s="26"/>
      <c r="NFN36" s="26"/>
      <c r="NFO36" s="26"/>
      <c r="NFP36" s="26"/>
      <c r="NFQ36" s="26"/>
      <c r="NFR36" s="26"/>
      <c r="NFS36" s="26"/>
      <c r="NFT36" s="26"/>
      <c r="NFU36" s="26"/>
      <c r="NFV36" s="26"/>
      <c r="NFW36" s="26"/>
      <c r="NFX36" s="26"/>
      <c r="NFY36" s="26"/>
      <c r="NFZ36" s="26"/>
      <c r="NGA36" s="26"/>
      <c r="NGB36" s="26"/>
      <c r="NGC36" s="26"/>
      <c r="NGD36" s="26"/>
      <c r="NGE36" s="26"/>
      <c r="NGF36" s="26"/>
      <c r="NGG36" s="26"/>
      <c r="NGH36" s="26"/>
      <c r="NGI36" s="26"/>
      <c r="NGJ36" s="26"/>
      <c r="NGK36" s="26"/>
      <c r="NGL36" s="26"/>
      <c r="NGM36" s="26"/>
      <c r="NGN36" s="26"/>
      <c r="NGO36" s="26"/>
      <c r="NGP36" s="26"/>
      <c r="NGQ36" s="26"/>
      <c r="NGR36" s="26"/>
      <c r="NGS36" s="26"/>
      <c r="NGT36" s="26"/>
      <c r="NGU36" s="26"/>
      <c r="NGV36" s="26"/>
      <c r="NGW36" s="26"/>
      <c r="NGX36" s="26"/>
      <c r="NGY36" s="26"/>
      <c r="NGZ36" s="26"/>
      <c r="NHA36" s="26"/>
      <c r="NHB36" s="26"/>
      <c r="NHC36" s="26"/>
      <c r="NHD36" s="26"/>
      <c r="NHE36" s="26"/>
      <c r="NHF36" s="26"/>
      <c r="NHG36" s="26"/>
      <c r="NHH36" s="26"/>
      <c r="NHI36" s="26"/>
      <c r="NHJ36" s="26"/>
      <c r="NHK36" s="26"/>
      <c r="NHL36" s="26"/>
      <c r="NHM36" s="26"/>
      <c r="NHN36" s="26"/>
      <c r="NHO36" s="26"/>
      <c r="NHP36" s="26"/>
      <c r="NHQ36" s="26"/>
      <c r="NHR36" s="26"/>
      <c r="NHS36" s="26"/>
      <c r="NHT36" s="26"/>
      <c r="NHU36" s="26"/>
      <c r="NHV36" s="26"/>
      <c r="NHW36" s="26"/>
      <c r="NHX36" s="26"/>
      <c r="NHY36" s="26"/>
      <c r="NHZ36" s="26"/>
      <c r="NIA36" s="26"/>
      <c r="NIB36" s="26"/>
      <c r="NIC36" s="26"/>
      <c r="NID36" s="26"/>
      <c r="NIE36" s="26"/>
      <c r="NIF36" s="26"/>
      <c r="NIG36" s="26"/>
      <c r="NIH36" s="26"/>
      <c r="NII36" s="26"/>
      <c r="NIJ36" s="26"/>
      <c r="NIK36" s="26"/>
      <c r="NIL36" s="26"/>
      <c r="NIM36" s="26"/>
      <c r="NIN36" s="26"/>
      <c r="NIO36" s="26"/>
      <c r="NIP36" s="26"/>
      <c r="NIQ36" s="26"/>
      <c r="NIR36" s="26"/>
      <c r="NIS36" s="26"/>
      <c r="NIT36" s="26"/>
      <c r="NIU36" s="26"/>
      <c r="NIV36" s="26"/>
      <c r="NIW36" s="26"/>
      <c r="NIX36" s="26"/>
      <c r="NIY36" s="26"/>
      <c r="NIZ36" s="26"/>
      <c r="NJA36" s="26"/>
      <c r="NJB36" s="26"/>
      <c r="NJC36" s="26"/>
      <c r="NJD36" s="26"/>
      <c r="NJE36" s="26"/>
      <c r="NJF36" s="26"/>
      <c r="NJG36" s="26"/>
      <c r="NJH36" s="26"/>
      <c r="NJI36" s="26"/>
      <c r="NJJ36" s="26"/>
      <c r="NJK36" s="26"/>
      <c r="NJL36" s="26"/>
      <c r="NJM36" s="26"/>
      <c r="NJN36" s="26"/>
      <c r="NJO36" s="26"/>
      <c r="NJP36" s="26"/>
      <c r="NJQ36" s="26"/>
      <c r="NJR36" s="26"/>
      <c r="NJS36" s="26"/>
      <c r="NJT36" s="26"/>
      <c r="NJU36" s="26"/>
      <c r="NJV36" s="26"/>
      <c r="NJW36" s="26"/>
      <c r="NJX36" s="26"/>
      <c r="NJY36" s="26"/>
      <c r="NJZ36" s="26"/>
      <c r="NKA36" s="26"/>
      <c r="NKB36" s="26"/>
      <c r="NKC36" s="26"/>
      <c r="NKD36" s="26"/>
      <c r="NKE36" s="26"/>
      <c r="NKF36" s="26"/>
      <c r="NKG36" s="26"/>
      <c r="NKH36" s="26"/>
      <c r="NKI36" s="26"/>
      <c r="NKJ36" s="26"/>
      <c r="NKK36" s="26"/>
      <c r="NKL36" s="26"/>
      <c r="NKM36" s="26"/>
      <c r="NKN36" s="26"/>
      <c r="NKO36" s="26"/>
      <c r="NKP36" s="26"/>
      <c r="NKQ36" s="26"/>
      <c r="NKR36" s="26"/>
      <c r="NKS36" s="26"/>
      <c r="NKT36" s="26"/>
      <c r="NKU36" s="26"/>
      <c r="NKV36" s="26"/>
      <c r="NKW36" s="26"/>
      <c r="NKX36" s="26"/>
      <c r="NKY36" s="26"/>
      <c r="NKZ36" s="26"/>
      <c r="NLA36" s="26"/>
      <c r="NLB36" s="26"/>
      <c r="NLC36" s="26"/>
      <c r="NLD36" s="26"/>
      <c r="NLE36" s="26"/>
      <c r="NLF36" s="26"/>
      <c r="NLG36" s="26"/>
      <c r="NLH36" s="26"/>
      <c r="NLI36" s="26"/>
      <c r="NLJ36" s="26"/>
      <c r="NLK36" s="26"/>
      <c r="NLL36" s="26"/>
      <c r="NLM36" s="26"/>
      <c r="NLN36" s="26"/>
      <c r="NLO36" s="26"/>
      <c r="NLP36" s="26"/>
      <c r="NLQ36" s="26"/>
      <c r="NLR36" s="26"/>
      <c r="NLS36" s="26"/>
      <c r="NLT36" s="26"/>
      <c r="NLU36" s="26"/>
      <c r="NLV36" s="26"/>
      <c r="NLW36" s="26"/>
      <c r="NLX36" s="26"/>
      <c r="NLY36" s="26"/>
      <c r="NLZ36" s="26"/>
      <c r="NMA36" s="26"/>
      <c r="NMB36" s="26"/>
      <c r="NMC36" s="26"/>
      <c r="NMD36" s="26"/>
      <c r="NME36" s="26"/>
      <c r="NMF36" s="26"/>
      <c r="NMG36" s="26"/>
      <c r="NMH36" s="26"/>
      <c r="NMI36" s="26"/>
      <c r="NMJ36" s="26"/>
      <c r="NMK36" s="26"/>
      <c r="NML36" s="26"/>
      <c r="NMM36" s="26"/>
      <c r="NMN36" s="26"/>
      <c r="NMO36" s="26"/>
      <c r="NMP36" s="26"/>
      <c r="NMQ36" s="26"/>
      <c r="NMR36" s="26"/>
      <c r="NMS36" s="26"/>
      <c r="NMT36" s="26"/>
      <c r="NMU36" s="26"/>
      <c r="NMV36" s="26"/>
      <c r="NMW36" s="26"/>
      <c r="NMX36" s="26"/>
      <c r="NMY36" s="26"/>
      <c r="NMZ36" s="26"/>
      <c r="NNA36" s="26"/>
      <c r="NNB36" s="26"/>
      <c r="NNC36" s="26"/>
      <c r="NND36" s="26"/>
      <c r="NNE36" s="26"/>
      <c r="NNF36" s="26"/>
      <c r="NNG36" s="26"/>
      <c r="NNH36" s="26"/>
      <c r="NNI36" s="26"/>
      <c r="NNJ36" s="26"/>
      <c r="NNK36" s="26"/>
      <c r="NNL36" s="26"/>
      <c r="NNM36" s="26"/>
      <c r="NNN36" s="26"/>
      <c r="NNO36" s="26"/>
      <c r="NNP36" s="26"/>
      <c r="NNQ36" s="26"/>
      <c r="NNR36" s="26"/>
      <c r="NNS36" s="26"/>
      <c r="NNT36" s="26"/>
      <c r="NNU36" s="26"/>
      <c r="NNV36" s="26"/>
      <c r="NNW36" s="26"/>
      <c r="NNX36" s="26"/>
      <c r="NNY36" s="26"/>
      <c r="NNZ36" s="26"/>
      <c r="NOA36" s="26"/>
      <c r="NOB36" s="26"/>
      <c r="NOC36" s="26"/>
      <c r="NOD36" s="26"/>
      <c r="NOE36" s="26"/>
      <c r="NOF36" s="26"/>
      <c r="NOG36" s="26"/>
      <c r="NOH36" s="26"/>
      <c r="NOI36" s="26"/>
      <c r="NOJ36" s="26"/>
      <c r="NOK36" s="26"/>
      <c r="NOL36" s="26"/>
      <c r="NOM36" s="26"/>
      <c r="NON36" s="26"/>
      <c r="NOO36" s="26"/>
      <c r="NOP36" s="26"/>
      <c r="NOQ36" s="26"/>
      <c r="NOR36" s="26"/>
      <c r="NOS36" s="26"/>
      <c r="NOT36" s="26"/>
      <c r="NOU36" s="26"/>
      <c r="NOV36" s="26"/>
      <c r="NOW36" s="26"/>
      <c r="NOX36" s="26"/>
      <c r="NOY36" s="26"/>
      <c r="NOZ36" s="26"/>
      <c r="NPA36" s="26"/>
      <c r="NPB36" s="26"/>
      <c r="NPC36" s="26"/>
      <c r="NPD36" s="26"/>
      <c r="NPE36" s="26"/>
      <c r="NPF36" s="26"/>
      <c r="NPG36" s="26"/>
      <c r="NPH36" s="26"/>
      <c r="NPI36" s="26"/>
      <c r="NPJ36" s="26"/>
      <c r="NPK36" s="26"/>
      <c r="NPL36" s="26"/>
      <c r="NPM36" s="26"/>
      <c r="NPN36" s="26"/>
      <c r="NPO36" s="26"/>
      <c r="NPP36" s="26"/>
      <c r="NPQ36" s="26"/>
      <c r="NPR36" s="26"/>
      <c r="NPS36" s="26"/>
      <c r="NPT36" s="26"/>
      <c r="NPU36" s="26"/>
      <c r="NPV36" s="26"/>
      <c r="NPW36" s="26"/>
      <c r="NPX36" s="26"/>
      <c r="NPY36" s="26"/>
      <c r="NPZ36" s="26"/>
      <c r="NQA36" s="26"/>
      <c r="NQB36" s="26"/>
      <c r="NQC36" s="26"/>
      <c r="NQD36" s="26"/>
      <c r="NQE36" s="26"/>
      <c r="NQF36" s="26"/>
      <c r="NQG36" s="26"/>
      <c r="NQH36" s="26"/>
      <c r="NQI36" s="26"/>
      <c r="NQJ36" s="26"/>
      <c r="NQK36" s="26"/>
      <c r="NQL36" s="26"/>
      <c r="NQM36" s="26"/>
      <c r="NQN36" s="26"/>
      <c r="NQO36" s="26"/>
      <c r="NQP36" s="26"/>
      <c r="NQQ36" s="26"/>
      <c r="NQR36" s="26"/>
      <c r="NQS36" s="26"/>
      <c r="NQT36" s="26"/>
      <c r="NQU36" s="26"/>
      <c r="NQV36" s="26"/>
      <c r="NQW36" s="26"/>
      <c r="NQX36" s="26"/>
      <c r="NQY36" s="26"/>
      <c r="NQZ36" s="26"/>
      <c r="NRA36" s="26"/>
      <c r="NRB36" s="26"/>
      <c r="NRC36" s="26"/>
      <c r="NRD36" s="26"/>
      <c r="NRE36" s="26"/>
      <c r="NRF36" s="26"/>
      <c r="NRG36" s="26"/>
      <c r="NRH36" s="26"/>
      <c r="NRI36" s="26"/>
      <c r="NRJ36" s="26"/>
      <c r="NRK36" s="26"/>
      <c r="NRL36" s="26"/>
      <c r="NRM36" s="26"/>
      <c r="NRN36" s="26"/>
      <c r="NRO36" s="26"/>
      <c r="NRP36" s="26"/>
      <c r="NRQ36" s="26"/>
      <c r="NRR36" s="26"/>
      <c r="NRS36" s="26"/>
      <c r="NRT36" s="26"/>
      <c r="NRU36" s="26"/>
      <c r="NRV36" s="26"/>
      <c r="NRW36" s="26"/>
      <c r="NRX36" s="26"/>
      <c r="NRY36" s="26"/>
      <c r="NRZ36" s="26"/>
      <c r="NSA36" s="26"/>
      <c r="NSB36" s="26"/>
      <c r="NSC36" s="26"/>
      <c r="NSD36" s="26"/>
      <c r="NSE36" s="26"/>
      <c r="NSF36" s="26"/>
      <c r="NSG36" s="26"/>
      <c r="NSH36" s="26"/>
      <c r="NSI36" s="26"/>
      <c r="NSJ36" s="26"/>
      <c r="NSK36" s="26"/>
      <c r="NSL36" s="26"/>
      <c r="NSM36" s="26"/>
      <c r="NSN36" s="26"/>
      <c r="NSO36" s="26"/>
      <c r="NSP36" s="26"/>
      <c r="NSQ36" s="26"/>
      <c r="NSR36" s="26"/>
      <c r="NSS36" s="26"/>
      <c r="NST36" s="26"/>
      <c r="NSU36" s="26"/>
      <c r="NSV36" s="26"/>
      <c r="NSW36" s="26"/>
      <c r="NSX36" s="26"/>
      <c r="NSY36" s="26"/>
      <c r="NSZ36" s="26"/>
      <c r="NTA36" s="26"/>
      <c r="NTB36" s="26"/>
      <c r="NTC36" s="26"/>
      <c r="NTD36" s="26"/>
      <c r="NTE36" s="26"/>
      <c r="NTF36" s="26"/>
      <c r="NTG36" s="26"/>
      <c r="NTH36" s="26"/>
      <c r="NTI36" s="26"/>
      <c r="NTJ36" s="26"/>
      <c r="NTK36" s="26"/>
      <c r="NTL36" s="26"/>
      <c r="NTM36" s="26"/>
      <c r="NTN36" s="26"/>
      <c r="NTO36" s="26"/>
      <c r="NTP36" s="26"/>
      <c r="NTQ36" s="26"/>
      <c r="NTR36" s="26"/>
      <c r="NTS36" s="26"/>
      <c r="NTT36" s="26"/>
      <c r="NTU36" s="26"/>
      <c r="NTV36" s="26"/>
      <c r="NTW36" s="26"/>
      <c r="NTX36" s="26"/>
      <c r="NTY36" s="26"/>
      <c r="NTZ36" s="26"/>
      <c r="NUA36" s="26"/>
      <c r="NUB36" s="26"/>
      <c r="NUC36" s="26"/>
      <c r="NUD36" s="26"/>
      <c r="NUE36" s="26"/>
      <c r="NUF36" s="26"/>
      <c r="NUG36" s="26"/>
      <c r="NUH36" s="26"/>
      <c r="NUI36" s="26"/>
      <c r="NUJ36" s="26"/>
      <c r="NUK36" s="26"/>
      <c r="NUL36" s="26"/>
      <c r="NUM36" s="26"/>
      <c r="NUN36" s="26"/>
      <c r="NUO36" s="26"/>
      <c r="NUP36" s="26"/>
      <c r="NUQ36" s="26"/>
      <c r="NUR36" s="26"/>
      <c r="NUS36" s="26"/>
      <c r="NUT36" s="26"/>
      <c r="NUU36" s="26"/>
      <c r="NUV36" s="26"/>
      <c r="NUW36" s="26"/>
      <c r="NUX36" s="26"/>
      <c r="NUY36" s="26"/>
      <c r="NUZ36" s="26"/>
      <c r="NVA36" s="26"/>
      <c r="NVB36" s="26"/>
      <c r="NVC36" s="26"/>
      <c r="NVD36" s="26"/>
      <c r="NVE36" s="26"/>
      <c r="NVF36" s="26"/>
      <c r="NVG36" s="26"/>
      <c r="NVH36" s="26"/>
      <c r="NVI36" s="26"/>
      <c r="NVJ36" s="26"/>
      <c r="NVK36" s="26"/>
      <c r="NVL36" s="26"/>
      <c r="NVM36" s="26"/>
      <c r="NVN36" s="26"/>
      <c r="NVO36" s="26"/>
      <c r="NVP36" s="26"/>
      <c r="NVQ36" s="26"/>
      <c r="NVR36" s="26"/>
      <c r="NVS36" s="26"/>
      <c r="NVT36" s="26"/>
      <c r="NVU36" s="26"/>
      <c r="NVV36" s="26"/>
      <c r="NVW36" s="26"/>
      <c r="NVX36" s="26"/>
      <c r="NVY36" s="26"/>
      <c r="NVZ36" s="26"/>
      <c r="NWA36" s="26"/>
      <c r="NWB36" s="26"/>
      <c r="NWC36" s="26"/>
      <c r="NWD36" s="26"/>
      <c r="NWE36" s="26"/>
      <c r="NWF36" s="26"/>
      <c r="NWG36" s="26"/>
      <c r="NWH36" s="26"/>
      <c r="NWI36" s="26"/>
      <c r="NWJ36" s="26"/>
      <c r="NWK36" s="26"/>
      <c r="NWL36" s="26"/>
      <c r="NWM36" s="26"/>
      <c r="NWN36" s="26"/>
      <c r="NWO36" s="26"/>
      <c r="NWP36" s="26"/>
      <c r="NWQ36" s="26"/>
      <c r="NWR36" s="26"/>
      <c r="NWS36" s="26"/>
      <c r="NWT36" s="26"/>
      <c r="NWU36" s="26"/>
      <c r="NWV36" s="26"/>
      <c r="NWW36" s="26"/>
      <c r="NWX36" s="26"/>
      <c r="NWY36" s="26"/>
      <c r="NWZ36" s="26"/>
      <c r="NXA36" s="26"/>
      <c r="NXB36" s="26"/>
      <c r="NXC36" s="26"/>
      <c r="NXD36" s="26"/>
      <c r="NXE36" s="26"/>
      <c r="NXF36" s="26"/>
      <c r="NXG36" s="26"/>
      <c r="NXH36" s="26"/>
      <c r="NXI36" s="26"/>
      <c r="NXJ36" s="26"/>
      <c r="NXK36" s="26"/>
      <c r="NXL36" s="26"/>
      <c r="NXM36" s="26"/>
      <c r="NXN36" s="26"/>
      <c r="NXO36" s="26"/>
      <c r="NXP36" s="26"/>
      <c r="NXQ36" s="26"/>
      <c r="NXR36" s="26"/>
      <c r="NXS36" s="26"/>
      <c r="NXT36" s="26"/>
      <c r="NXU36" s="26"/>
      <c r="NXV36" s="26"/>
      <c r="NXW36" s="26"/>
      <c r="NXX36" s="26"/>
      <c r="NXY36" s="26"/>
      <c r="NXZ36" s="26"/>
      <c r="NYA36" s="26"/>
      <c r="NYB36" s="26"/>
      <c r="NYC36" s="26"/>
      <c r="NYD36" s="26"/>
      <c r="NYE36" s="26"/>
      <c r="NYF36" s="26"/>
      <c r="NYG36" s="26"/>
      <c r="NYH36" s="26"/>
      <c r="NYI36" s="26"/>
      <c r="NYJ36" s="26"/>
      <c r="NYK36" s="26"/>
      <c r="NYL36" s="26"/>
      <c r="NYM36" s="26"/>
      <c r="NYN36" s="26"/>
      <c r="NYO36" s="26"/>
      <c r="NYP36" s="26"/>
      <c r="NYQ36" s="26"/>
      <c r="NYR36" s="26"/>
      <c r="NYS36" s="26"/>
      <c r="NYT36" s="26"/>
      <c r="NYU36" s="26"/>
      <c r="NYV36" s="26"/>
      <c r="NYW36" s="26"/>
      <c r="NYX36" s="26"/>
      <c r="NYY36" s="26"/>
      <c r="NYZ36" s="26"/>
      <c r="NZA36" s="26"/>
      <c r="NZB36" s="26"/>
      <c r="NZC36" s="26"/>
      <c r="NZD36" s="26"/>
      <c r="NZE36" s="26"/>
      <c r="NZF36" s="26"/>
      <c r="NZG36" s="26"/>
      <c r="NZH36" s="26"/>
      <c r="NZI36" s="26"/>
      <c r="NZJ36" s="26"/>
      <c r="NZK36" s="26"/>
      <c r="NZL36" s="26"/>
      <c r="NZM36" s="26"/>
      <c r="NZN36" s="26"/>
      <c r="NZO36" s="26"/>
      <c r="NZP36" s="26"/>
      <c r="NZQ36" s="26"/>
      <c r="NZR36" s="26"/>
      <c r="NZS36" s="26"/>
      <c r="NZT36" s="26"/>
      <c r="NZU36" s="26"/>
      <c r="NZV36" s="26"/>
      <c r="NZW36" s="26"/>
      <c r="NZX36" s="26"/>
      <c r="NZY36" s="26"/>
      <c r="NZZ36" s="26"/>
      <c r="OAA36" s="26"/>
      <c r="OAB36" s="26"/>
      <c r="OAC36" s="26"/>
      <c r="OAD36" s="26"/>
      <c r="OAE36" s="26"/>
      <c r="OAF36" s="26"/>
      <c r="OAG36" s="26"/>
      <c r="OAH36" s="26"/>
      <c r="OAI36" s="26"/>
      <c r="OAJ36" s="26"/>
      <c r="OAK36" s="26"/>
      <c r="OAL36" s="26"/>
      <c r="OAM36" s="26"/>
      <c r="OAN36" s="26"/>
      <c r="OAO36" s="26"/>
      <c r="OAP36" s="26"/>
      <c r="OAQ36" s="26"/>
      <c r="OAR36" s="26"/>
      <c r="OAS36" s="26"/>
      <c r="OAT36" s="26"/>
      <c r="OAU36" s="26"/>
      <c r="OAV36" s="26"/>
      <c r="OAW36" s="26"/>
      <c r="OAX36" s="26"/>
      <c r="OAY36" s="26"/>
      <c r="OAZ36" s="26"/>
      <c r="OBA36" s="26"/>
      <c r="OBB36" s="26"/>
      <c r="OBC36" s="26"/>
      <c r="OBD36" s="26"/>
      <c r="OBE36" s="26"/>
      <c r="OBF36" s="26"/>
      <c r="OBG36" s="26"/>
      <c r="OBH36" s="26"/>
      <c r="OBI36" s="26"/>
      <c r="OBJ36" s="26"/>
      <c r="OBK36" s="26"/>
      <c r="OBL36" s="26"/>
      <c r="OBM36" s="26"/>
      <c r="OBN36" s="26"/>
      <c r="OBO36" s="26"/>
      <c r="OBP36" s="26"/>
      <c r="OBQ36" s="26"/>
      <c r="OBR36" s="26"/>
      <c r="OBS36" s="26"/>
      <c r="OBT36" s="26"/>
      <c r="OBU36" s="26"/>
      <c r="OBV36" s="26"/>
      <c r="OBW36" s="26"/>
      <c r="OBX36" s="26"/>
      <c r="OBY36" s="26"/>
      <c r="OBZ36" s="26"/>
      <c r="OCA36" s="26"/>
      <c r="OCB36" s="26"/>
      <c r="OCC36" s="26"/>
      <c r="OCD36" s="26"/>
      <c r="OCE36" s="26"/>
      <c r="OCF36" s="26"/>
      <c r="OCG36" s="26"/>
      <c r="OCH36" s="26"/>
      <c r="OCI36" s="26"/>
      <c r="OCJ36" s="26"/>
      <c r="OCK36" s="26"/>
      <c r="OCL36" s="26"/>
      <c r="OCM36" s="26"/>
      <c r="OCN36" s="26"/>
      <c r="OCO36" s="26"/>
      <c r="OCP36" s="26"/>
      <c r="OCQ36" s="26"/>
      <c r="OCR36" s="26"/>
      <c r="OCS36" s="26"/>
      <c r="OCT36" s="26"/>
      <c r="OCU36" s="26"/>
      <c r="OCV36" s="26"/>
      <c r="OCW36" s="26"/>
      <c r="OCX36" s="26"/>
      <c r="OCY36" s="26"/>
      <c r="OCZ36" s="26"/>
      <c r="ODA36" s="26"/>
      <c r="ODB36" s="26"/>
      <c r="ODC36" s="26"/>
      <c r="ODD36" s="26"/>
      <c r="ODE36" s="26"/>
      <c r="ODF36" s="26"/>
      <c r="ODG36" s="26"/>
      <c r="ODH36" s="26"/>
      <c r="ODI36" s="26"/>
      <c r="ODJ36" s="26"/>
      <c r="ODK36" s="26"/>
      <c r="ODL36" s="26"/>
      <c r="ODM36" s="26"/>
      <c r="ODN36" s="26"/>
      <c r="ODO36" s="26"/>
      <c r="ODP36" s="26"/>
      <c r="ODQ36" s="26"/>
      <c r="ODR36" s="26"/>
      <c r="ODS36" s="26"/>
      <c r="ODT36" s="26"/>
      <c r="ODU36" s="26"/>
      <c r="ODV36" s="26"/>
      <c r="ODW36" s="26"/>
      <c r="ODX36" s="26"/>
      <c r="ODY36" s="26"/>
      <c r="ODZ36" s="26"/>
      <c r="OEA36" s="26"/>
      <c r="OEB36" s="26"/>
      <c r="OEC36" s="26"/>
      <c r="OED36" s="26"/>
      <c r="OEE36" s="26"/>
      <c r="OEF36" s="26"/>
      <c r="OEG36" s="26"/>
      <c r="OEH36" s="26"/>
      <c r="OEI36" s="26"/>
      <c r="OEJ36" s="26"/>
      <c r="OEK36" s="26"/>
      <c r="OEL36" s="26"/>
      <c r="OEM36" s="26"/>
      <c r="OEN36" s="26"/>
      <c r="OEO36" s="26"/>
      <c r="OEP36" s="26"/>
      <c r="OEQ36" s="26"/>
      <c r="OER36" s="26"/>
      <c r="OES36" s="26"/>
      <c r="OET36" s="26"/>
      <c r="OEU36" s="26"/>
      <c r="OEV36" s="26"/>
      <c r="OEW36" s="26"/>
      <c r="OEX36" s="26"/>
      <c r="OEY36" s="26"/>
      <c r="OEZ36" s="26"/>
      <c r="OFA36" s="26"/>
      <c r="OFB36" s="26"/>
      <c r="OFC36" s="26"/>
      <c r="OFD36" s="26"/>
      <c r="OFE36" s="26"/>
      <c r="OFF36" s="26"/>
      <c r="OFG36" s="26"/>
      <c r="OFH36" s="26"/>
      <c r="OFI36" s="26"/>
      <c r="OFJ36" s="26"/>
      <c r="OFK36" s="26"/>
      <c r="OFL36" s="26"/>
      <c r="OFM36" s="26"/>
      <c r="OFN36" s="26"/>
      <c r="OFO36" s="26"/>
      <c r="OFP36" s="26"/>
      <c r="OFQ36" s="26"/>
      <c r="OFR36" s="26"/>
      <c r="OFS36" s="26"/>
      <c r="OFT36" s="26"/>
      <c r="OFU36" s="26"/>
      <c r="OFV36" s="26"/>
      <c r="OFW36" s="26"/>
      <c r="OFX36" s="26"/>
      <c r="OFY36" s="26"/>
      <c r="OFZ36" s="26"/>
      <c r="OGA36" s="26"/>
      <c r="OGB36" s="26"/>
      <c r="OGC36" s="26"/>
      <c r="OGD36" s="26"/>
      <c r="OGE36" s="26"/>
      <c r="OGF36" s="26"/>
      <c r="OGG36" s="26"/>
      <c r="OGH36" s="26"/>
      <c r="OGI36" s="26"/>
      <c r="OGJ36" s="26"/>
      <c r="OGK36" s="26"/>
      <c r="OGL36" s="26"/>
      <c r="OGM36" s="26"/>
      <c r="OGN36" s="26"/>
      <c r="OGO36" s="26"/>
      <c r="OGP36" s="26"/>
      <c r="OGQ36" s="26"/>
      <c r="OGR36" s="26"/>
      <c r="OGS36" s="26"/>
      <c r="OGT36" s="26"/>
      <c r="OGU36" s="26"/>
      <c r="OGV36" s="26"/>
      <c r="OGW36" s="26"/>
      <c r="OGX36" s="26"/>
      <c r="OGY36" s="26"/>
      <c r="OGZ36" s="26"/>
      <c r="OHA36" s="26"/>
      <c r="OHB36" s="26"/>
      <c r="OHC36" s="26"/>
      <c r="OHD36" s="26"/>
      <c r="OHE36" s="26"/>
      <c r="OHF36" s="26"/>
      <c r="OHG36" s="26"/>
      <c r="OHH36" s="26"/>
      <c r="OHI36" s="26"/>
      <c r="OHJ36" s="26"/>
      <c r="OHK36" s="26"/>
      <c r="OHL36" s="26"/>
      <c r="OHM36" s="26"/>
      <c r="OHN36" s="26"/>
      <c r="OHO36" s="26"/>
      <c r="OHP36" s="26"/>
      <c r="OHQ36" s="26"/>
      <c r="OHR36" s="26"/>
      <c r="OHS36" s="26"/>
      <c r="OHT36" s="26"/>
      <c r="OHU36" s="26"/>
      <c r="OHV36" s="26"/>
      <c r="OHW36" s="26"/>
      <c r="OHX36" s="26"/>
      <c r="OHY36" s="26"/>
      <c r="OHZ36" s="26"/>
      <c r="OIA36" s="26"/>
      <c r="OIB36" s="26"/>
      <c r="OIC36" s="26"/>
      <c r="OID36" s="26"/>
      <c r="OIE36" s="26"/>
      <c r="OIF36" s="26"/>
      <c r="OIG36" s="26"/>
      <c r="OIH36" s="26"/>
      <c r="OII36" s="26"/>
      <c r="OIJ36" s="26"/>
      <c r="OIK36" s="26"/>
      <c r="OIL36" s="26"/>
      <c r="OIM36" s="26"/>
      <c r="OIN36" s="26"/>
      <c r="OIO36" s="26"/>
      <c r="OIP36" s="26"/>
      <c r="OIQ36" s="26"/>
      <c r="OIR36" s="26"/>
      <c r="OIS36" s="26"/>
      <c r="OIT36" s="26"/>
      <c r="OIU36" s="26"/>
      <c r="OIV36" s="26"/>
      <c r="OIW36" s="26"/>
      <c r="OIX36" s="26"/>
      <c r="OIY36" s="26"/>
      <c r="OIZ36" s="26"/>
      <c r="OJA36" s="26"/>
      <c r="OJB36" s="26"/>
      <c r="OJC36" s="26"/>
      <c r="OJD36" s="26"/>
      <c r="OJE36" s="26"/>
      <c r="OJF36" s="26"/>
      <c r="OJG36" s="26"/>
      <c r="OJH36" s="26"/>
      <c r="OJI36" s="26"/>
      <c r="OJJ36" s="26"/>
      <c r="OJK36" s="26"/>
      <c r="OJL36" s="26"/>
      <c r="OJM36" s="26"/>
      <c r="OJN36" s="26"/>
      <c r="OJO36" s="26"/>
      <c r="OJP36" s="26"/>
      <c r="OJQ36" s="26"/>
      <c r="OJR36" s="26"/>
      <c r="OJS36" s="26"/>
      <c r="OJT36" s="26"/>
      <c r="OJU36" s="26"/>
      <c r="OJV36" s="26"/>
      <c r="OJW36" s="26"/>
      <c r="OJX36" s="26"/>
      <c r="OJY36" s="26"/>
      <c r="OJZ36" s="26"/>
      <c r="OKA36" s="26"/>
      <c r="OKB36" s="26"/>
      <c r="OKC36" s="26"/>
      <c r="OKD36" s="26"/>
      <c r="OKE36" s="26"/>
      <c r="OKF36" s="26"/>
      <c r="OKG36" s="26"/>
      <c r="OKH36" s="26"/>
      <c r="OKI36" s="26"/>
      <c r="OKJ36" s="26"/>
      <c r="OKK36" s="26"/>
      <c r="OKL36" s="26"/>
      <c r="OKM36" s="26"/>
      <c r="OKN36" s="26"/>
      <c r="OKO36" s="26"/>
      <c r="OKP36" s="26"/>
      <c r="OKQ36" s="26"/>
      <c r="OKR36" s="26"/>
      <c r="OKS36" s="26"/>
      <c r="OKT36" s="26"/>
      <c r="OKU36" s="26"/>
      <c r="OKV36" s="26"/>
      <c r="OKW36" s="26"/>
      <c r="OKX36" s="26"/>
      <c r="OKY36" s="26"/>
      <c r="OKZ36" s="26"/>
      <c r="OLA36" s="26"/>
      <c r="OLB36" s="26"/>
      <c r="OLC36" s="26"/>
      <c r="OLD36" s="26"/>
      <c r="OLE36" s="26"/>
      <c r="OLF36" s="26"/>
      <c r="OLG36" s="26"/>
      <c r="OLH36" s="26"/>
      <c r="OLI36" s="26"/>
      <c r="OLJ36" s="26"/>
      <c r="OLK36" s="26"/>
      <c r="OLL36" s="26"/>
      <c r="OLM36" s="26"/>
      <c r="OLN36" s="26"/>
      <c r="OLO36" s="26"/>
      <c r="OLP36" s="26"/>
      <c r="OLQ36" s="26"/>
      <c r="OLR36" s="26"/>
      <c r="OLS36" s="26"/>
      <c r="OLT36" s="26"/>
      <c r="OLU36" s="26"/>
      <c r="OLV36" s="26"/>
      <c r="OLW36" s="26"/>
      <c r="OLX36" s="26"/>
      <c r="OLY36" s="26"/>
      <c r="OLZ36" s="26"/>
      <c r="OMA36" s="26"/>
      <c r="OMB36" s="26"/>
      <c r="OMC36" s="26"/>
      <c r="OMD36" s="26"/>
      <c r="OME36" s="26"/>
      <c r="OMF36" s="26"/>
      <c r="OMG36" s="26"/>
      <c r="OMH36" s="26"/>
      <c r="OMI36" s="26"/>
      <c r="OMJ36" s="26"/>
      <c r="OMK36" s="26"/>
      <c r="OML36" s="26"/>
      <c r="OMM36" s="26"/>
      <c r="OMN36" s="26"/>
      <c r="OMO36" s="26"/>
      <c r="OMP36" s="26"/>
      <c r="OMQ36" s="26"/>
      <c r="OMR36" s="26"/>
      <c r="OMS36" s="26"/>
      <c r="OMT36" s="26"/>
      <c r="OMU36" s="26"/>
      <c r="OMV36" s="26"/>
      <c r="OMW36" s="26"/>
      <c r="OMX36" s="26"/>
      <c r="OMY36" s="26"/>
      <c r="OMZ36" s="26"/>
      <c r="ONA36" s="26"/>
      <c r="ONB36" s="26"/>
      <c r="ONC36" s="26"/>
      <c r="OND36" s="26"/>
      <c r="ONE36" s="26"/>
      <c r="ONF36" s="26"/>
      <c r="ONG36" s="26"/>
      <c r="ONH36" s="26"/>
      <c r="ONI36" s="26"/>
      <c r="ONJ36" s="26"/>
      <c r="ONK36" s="26"/>
      <c r="ONL36" s="26"/>
      <c r="ONM36" s="26"/>
      <c r="ONN36" s="26"/>
      <c r="ONO36" s="26"/>
      <c r="ONP36" s="26"/>
      <c r="ONQ36" s="26"/>
      <c r="ONR36" s="26"/>
      <c r="ONS36" s="26"/>
      <c r="ONT36" s="26"/>
      <c r="ONU36" s="26"/>
      <c r="ONV36" s="26"/>
      <c r="ONW36" s="26"/>
      <c r="ONX36" s="26"/>
      <c r="ONY36" s="26"/>
      <c r="ONZ36" s="26"/>
      <c r="OOA36" s="26"/>
      <c r="OOB36" s="26"/>
      <c r="OOC36" s="26"/>
      <c r="OOD36" s="26"/>
      <c r="OOE36" s="26"/>
      <c r="OOF36" s="26"/>
      <c r="OOG36" s="26"/>
      <c r="OOH36" s="26"/>
      <c r="OOI36" s="26"/>
      <c r="OOJ36" s="26"/>
      <c r="OOK36" s="26"/>
      <c r="OOL36" s="26"/>
      <c r="OOM36" s="26"/>
      <c r="OON36" s="26"/>
      <c r="OOO36" s="26"/>
      <c r="OOP36" s="26"/>
      <c r="OOQ36" s="26"/>
      <c r="OOR36" s="26"/>
      <c r="OOS36" s="26"/>
      <c r="OOT36" s="26"/>
      <c r="OOU36" s="26"/>
      <c r="OOV36" s="26"/>
      <c r="OOW36" s="26"/>
      <c r="OOX36" s="26"/>
      <c r="OOY36" s="26"/>
      <c r="OOZ36" s="26"/>
      <c r="OPA36" s="26"/>
      <c r="OPB36" s="26"/>
      <c r="OPC36" s="26"/>
      <c r="OPD36" s="26"/>
      <c r="OPE36" s="26"/>
      <c r="OPF36" s="26"/>
      <c r="OPG36" s="26"/>
      <c r="OPH36" s="26"/>
      <c r="OPI36" s="26"/>
      <c r="OPJ36" s="26"/>
      <c r="OPK36" s="26"/>
      <c r="OPL36" s="26"/>
      <c r="OPM36" s="26"/>
      <c r="OPN36" s="26"/>
      <c r="OPO36" s="26"/>
      <c r="OPP36" s="26"/>
      <c r="OPQ36" s="26"/>
      <c r="OPR36" s="26"/>
      <c r="OPS36" s="26"/>
      <c r="OPT36" s="26"/>
      <c r="OPU36" s="26"/>
      <c r="OPV36" s="26"/>
      <c r="OPW36" s="26"/>
      <c r="OPX36" s="26"/>
      <c r="OPY36" s="26"/>
      <c r="OPZ36" s="26"/>
      <c r="OQA36" s="26"/>
      <c r="OQB36" s="26"/>
      <c r="OQC36" s="26"/>
      <c r="OQD36" s="26"/>
      <c r="OQE36" s="26"/>
      <c r="OQF36" s="26"/>
      <c r="OQG36" s="26"/>
      <c r="OQH36" s="26"/>
      <c r="OQI36" s="26"/>
      <c r="OQJ36" s="26"/>
      <c r="OQK36" s="26"/>
      <c r="OQL36" s="26"/>
      <c r="OQM36" s="26"/>
      <c r="OQN36" s="26"/>
      <c r="OQO36" s="26"/>
      <c r="OQP36" s="26"/>
      <c r="OQQ36" s="26"/>
      <c r="OQR36" s="26"/>
      <c r="OQS36" s="26"/>
      <c r="OQT36" s="26"/>
      <c r="OQU36" s="26"/>
      <c r="OQV36" s="26"/>
      <c r="OQW36" s="26"/>
      <c r="OQX36" s="26"/>
      <c r="OQY36" s="26"/>
      <c r="OQZ36" s="26"/>
      <c r="ORA36" s="26"/>
      <c r="ORB36" s="26"/>
      <c r="ORC36" s="26"/>
      <c r="ORD36" s="26"/>
      <c r="ORE36" s="26"/>
      <c r="ORF36" s="26"/>
      <c r="ORG36" s="26"/>
      <c r="ORH36" s="26"/>
      <c r="ORI36" s="26"/>
      <c r="ORJ36" s="26"/>
      <c r="ORK36" s="26"/>
      <c r="ORL36" s="26"/>
      <c r="ORM36" s="26"/>
      <c r="ORN36" s="26"/>
      <c r="ORO36" s="26"/>
      <c r="ORP36" s="26"/>
      <c r="ORQ36" s="26"/>
      <c r="ORR36" s="26"/>
      <c r="ORS36" s="26"/>
      <c r="ORT36" s="26"/>
      <c r="ORU36" s="26"/>
      <c r="ORV36" s="26"/>
      <c r="ORW36" s="26"/>
      <c r="ORX36" s="26"/>
      <c r="ORY36" s="26"/>
      <c r="ORZ36" s="26"/>
      <c r="OSA36" s="26"/>
      <c r="OSB36" s="26"/>
      <c r="OSC36" s="26"/>
      <c r="OSD36" s="26"/>
      <c r="OSE36" s="26"/>
      <c r="OSF36" s="26"/>
      <c r="OSG36" s="26"/>
      <c r="OSH36" s="26"/>
      <c r="OSI36" s="26"/>
      <c r="OSJ36" s="26"/>
      <c r="OSK36" s="26"/>
      <c r="OSL36" s="26"/>
      <c r="OSM36" s="26"/>
      <c r="OSN36" s="26"/>
      <c r="OSO36" s="26"/>
      <c r="OSP36" s="26"/>
      <c r="OSQ36" s="26"/>
      <c r="OSR36" s="26"/>
      <c r="OSS36" s="26"/>
      <c r="OST36" s="26"/>
      <c r="OSU36" s="26"/>
      <c r="OSV36" s="26"/>
      <c r="OSW36" s="26"/>
      <c r="OSX36" s="26"/>
      <c r="OSY36" s="26"/>
      <c r="OSZ36" s="26"/>
      <c r="OTA36" s="26"/>
      <c r="OTB36" s="26"/>
      <c r="OTC36" s="26"/>
      <c r="OTD36" s="26"/>
      <c r="OTE36" s="26"/>
      <c r="OTF36" s="26"/>
      <c r="OTG36" s="26"/>
      <c r="OTH36" s="26"/>
      <c r="OTI36" s="26"/>
      <c r="OTJ36" s="26"/>
      <c r="OTK36" s="26"/>
      <c r="OTL36" s="26"/>
      <c r="OTM36" s="26"/>
      <c r="OTN36" s="26"/>
      <c r="OTO36" s="26"/>
      <c r="OTP36" s="26"/>
      <c r="OTQ36" s="26"/>
      <c r="OTR36" s="26"/>
      <c r="OTS36" s="26"/>
      <c r="OTT36" s="26"/>
      <c r="OTU36" s="26"/>
      <c r="OTV36" s="26"/>
      <c r="OTW36" s="26"/>
      <c r="OTX36" s="26"/>
      <c r="OTY36" s="26"/>
      <c r="OTZ36" s="26"/>
      <c r="OUA36" s="26"/>
      <c r="OUB36" s="26"/>
      <c r="OUC36" s="26"/>
      <c r="OUD36" s="26"/>
      <c r="OUE36" s="26"/>
      <c r="OUF36" s="26"/>
      <c r="OUG36" s="26"/>
      <c r="OUH36" s="26"/>
      <c r="OUI36" s="26"/>
      <c r="OUJ36" s="26"/>
      <c r="OUK36" s="26"/>
      <c r="OUL36" s="26"/>
      <c r="OUM36" s="26"/>
      <c r="OUN36" s="26"/>
      <c r="OUO36" s="26"/>
      <c r="OUP36" s="26"/>
      <c r="OUQ36" s="26"/>
      <c r="OUR36" s="26"/>
      <c r="OUS36" s="26"/>
      <c r="OUT36" s="26"/>
      <c r="OUU36" s="26"/>
      <c r="OUV36" s="26"/>
      <c r="OUW36" s="26"/>
      <c r="OUX36" s="26"/>
      <c r="OUY36" s="26"/>
      <c r="OUZ36" s="26"/>
      <c r="OVA36" s="26"/>
      <c r="OVB36" s="26"/>
      <c r="OVC36" s="26"/>
      <c r="OVD36" s="26"/>
      <c r="OVE36" s="26"/>
      <c r="OVF36" s="26"/>
      <c r="OVG36" s="26"/>
      <c r="OVH36" s="26"/>
      <c r="OVI36" s="26"/>
      <c r="OVJ36" s="26"/>
      <c r="OVK36" s="26"/>
      <c r="OVL36" s="26"/>
      <c r="OVM36" s="26"/>
      <c r="OVN36" s="26"/>
      <c r="OVO36" s="26"/>
      <c r="OVP36" s="26"/>
      <c r="OVQ36" s="26"/>
      <c r="OVR36" s="26"/>
      <c r="OVS36" s="26"/>
      <c r="OVT36" s="26"/>
      <c r="OVU36" s="26"/>
      <c r="OVV36" s="26"/>
      <c r="OVW36" s="26"/>
      <c r="OVX36" s="26"/>
      <c r="OVY36" s="26"/>
      <c r="OVZ36" s="26"/>
      <c r="OWA36" s="26"/>
      <c r="OWB36" s="26"/>
      <c r="OWC36" s="26"/>
      <c r="OWD36" s="26"/>
      <c r="OWE36" s="26"/>
      <c r="OWF36" s="26"/>
      <c r="OWG36" s="26"/>
      <c r="OWH36" s="26"/>
      <c r="OWI36" s="26"/>
      <c r="OWJ36" s="26"/>
      <c r="OWK36" s="26"/>
      <c r="OWL36" s="26"/>
      <c r="OWM36" s="26"/>
      <c r="OWN36" s="26"/>
      <c r="OWO36" s="26"/>
      <c r="OWP36" s="26"/>
      <c r="OWQ36" s="26"/>
      <c r="OWR36" s="26"/>
      <c r="OWS36" s="26"/>
      <c r="OWT36" s="26"/>
      <c r="OWU36" s="26"/>
      <c r="OWV36" s="26"/>
      <c r="OWW36" s="26"/>
      <c r="OWX36" s="26"/>
      <c r="OWY36" s="26"/>
      <c r="OWZ36" s="26"/>
      <c r="OXA36" s="26"/>
      <c r="OXB36" s="26"/>
      <c r="OXC36" s="26"/>
      <c r="OXD36" s="26"/>
      <c r="OXE36" s="26"/>
      <c r="OXF36" s="26"/>
      <c r="OXG36" s="26"/>
      <c r="OXH36" s="26"/>
      <c r="OXI36" s="26"/>
      <c r="OXJ36" s="26"/>
      <c r="OXK36" s="26"/>
      <c r="OXL36" s="26"/>
      <c r="OXM36" s="26"/>
      <c r="OXN36" s="26"/>
      <c r="OXO36" s="26"/>
      <c r="OXP36" s="26"/>
      <c r="OXQ36" s="26"/>
      <c r="OXR36" s="26"/>
      <c r="OXS36" s="26"/>
      <c r="OXT36" s="26"/>
      <c r="OXU36" s="26"/>
      <c r="OXV36" s="26"/>
      <c r="OXW36" s="26"/>
      <c r="OXX36" s="26"/>
      <c r="OXY36" s="26"/>
      <c r="OXZ36" s="26"/>
      <c r="OYA36" s="26"/>
      <c r="OYB36" s="26"/>
      <c r="OYC36" s="26"/>
      <c r="OYD36" s="26"/>
      <c r="OYE36" s="26"/>
      <c r="OYF36" s="26"/>
      <c r="OYG36" s="26"/>
      <c r="OYH36" s="26"/>
      <c r="OYI36" s="26"/>
      <c r="OYJ36" s="26"/>
      <c r="OYK36" s="26"/>
      <c r="OYL36" s="26"/>
      <c r="OYM36" s="26"/>
      <c r="OYN36" s="26"/>
      <c r="OYO36" s="26"/>
      <c r="OYP36" s="26"/>
      <c r="OYQ36" s="26"/>
      <c r="OYR36" s="26"/>
      <c r="OYS36" s="26"/>
      <c r="OYT36" s="26"/>
      <c r="OYU36" s="26"/>
      <c r="OYV36" s="26"/>
      <c r="OYW36" s="26"/>
      <c r="OYX36" s="26"/>
      <c r="OYY36" s="26"/>
      <c r="OYZ36" s="26"/>
      <c r="OZA36" s="26"/>
      <c r="OZB36" s="26"/>
      <c r="OZC36" s="26"/>
      <c r="OZD36" s="26"/>
      <c r="OZE36" s="26"/>
      <c r="OZF36" s="26"/>
      <c r="OZG36" s="26"/>
      <c r="OZH36" s="26"/>
      <c r="OZI36" s="26"/>
      <c r="OZJ36" s="26"/>
      <c r="OZK36" s="26"/>
      <c r="OZL36" s="26"/>
      <c r="OZM36" s="26"/>
      <c r="OZN36" s="26"/>
      <c r="OZO36" s="26"/>
      <c r="OZP36" s="26"/>
      <c r="OZQ36" s="26"/>
      <c r="OZR36" s="26"/>
      <c r="OZS36" s="26"/>
      <c r="OZT36" s="26"/>
      <c r="OZU36" s="26"/>
      <c r="OZV36" s="26"/>
      <c r="OZW36" s="26"/>
      <c r="OZX36" s="26"/>
      <c r="OZY36" s="26"/>
      <c r="OZZ36" s="26"/>
      <c r="PAA36" s="26"/>
      <c r="PAB36" s="26"/>
      <c r="PAC36" s="26"/>
      <c r="PAD36" s="26"/>
      <c r="PAE36" s="26"/>
      <c r="PAF36" s="26"/>
      <c r="PAG36" s="26"/>
      <c r="PAH36" s="26"/>
      <c r="PAI36" s="26"/>
      <c r="PAJ36" s="26"/>
      <c r="PAK36" s="26"/>
      <c r="PAL36" s="26"/>
      <c r="PAM36" s="26"/>
      <c r="PAN36" s="26"/>
      <c r="PAO36" s="26"/>
      <c r="PAP36" s="26"/>
      <c r="PAQ36" s="26"/>
      <c r="PAR36" s="26"/>
      <c r="PAS36" s="26"/>
      <c r="PAT36" s="26"/>
      <c r="PAU36" s="26"/>
      <c r="PAV36" s="26"/>
      <c r="PAW36" s="26"/>
      <c r="PAX36" s="26"/>
      <c r="PAY36" s="26"/>
      <c r="PAZ36" s="26"/>
      <c r="PBA36" s="26"/>
      <c r="PBB36" s="26"/>
      <c r="PBC36" s="26"/>
      <c r="PBD36" s="26"/>
      <c r="PBE36" s="26"/>
      <c r="PBF36" s="26"/>
      <c r="PBG36" s="26"/>
      <c r="PBH36" s="26"/>
      <c r="PBI36" s="26"/>
      <c r="PBJ36" s="26"/>
      <c r="PBK36" s="26"/>
      <c r="PBL36" s="26"/>
      <c r="PBM36" s="26"/>
      <c r="PBN36" s="26"/>
      <c r="PBO36" s="26"/>
      <c r="PBP36" s="26"/>
      <c r="PBQ36" s="26"/>
      <c r="PBR36" s="26"/>
      <c r="PBS36" s="26"/>
      <c r="PBT36" s="26"/>
      <c r="PBU36" s="26"/>
      <c r="PBV36" s="26"/>
      <c r="PBW36" s="26"/>
      <c r="PBX36" s="26"/>
      <c r="PBY36" s="26"/>
      <c r="PBZ36" s="26"/>
      <c r="PCA36" s="26"/>
      <c r="PCB36" s="26"/>
      <c r="PCC36" s="26"/>
      <c r="PCD36" s="26"/>
      <c r="PCE36" s="26"/>
      <c r="PCF36" s="26"/>
      <c r="PCG36" s="26"/>
      <c r="PCH36" s="26"/>
      <c r="PCI36" s="26"/>
      <c r="PCJ36" s="26"/>
      <c r="PCK36" s="26"/>
      <c r="PCL36" s="26"/>
      <c r="PCM36" s="26"/>
      <c r="PCN36" s="26"/>
      <c r="PCO36" s="26"/>
      <c r="PCP36" s="26"/>
      <c r="PCQ36" s="26"/>
      <c r="PCR36" s="26"/>
      <c r="PCS36" s="26"/>
      <c r="PCT36" s="26"/>
      <c r="PCU36" s="26"/>
      <c r="PCV36" s="26"/>
      <c r="PCW36" s="26"/>
      <c r="PCX36" s="26"/>
      <c r="PCY36" s="26"/>
      <c r="PCZ36" s="26"/>
      <c r="PDA36" s="26"/>
      <c r="PDB36" s="26"/>
      <c r="PDC36" s="26"/>
      <c r="PDD36" s="26"/>
      <c r="PDE36" s="26"/>
      <c r="PDF36" s="26"/>
      <c r="PDG36" s="26"/>
      <c r="PDH36" s="26"/>
      <c r="PDI36" s="26"/>
      <c r="PDJ36" s="26"/>
      <c r="PDK36" s="26"/>
      <c r="PDL36" s="26"/>
      <c r="PDM36" s="26"/>
      <c r="PDN36" s="26"/>
      <c r="PDO36" s="26"/>
      <c r="PDP36" s="26"/>
      <c r="PDQ36" s="26"/>
      <c r="PDR36" s="26"/>
      <c r="PDS36" s="26"/>
      <c r="PDT36" s="26"/>
      <c r="PDU36" s="26"/>
      <c r="PDV36" s="26"/>
      <c r="PDW36" s="26"/>
      <c r="PDX36" s="26"/>
      <c r="PDY36" s="26"/>
      <c r="PDZ36" s="26"/>
      <c r="PEA36" s="26"/>
      <c r="PEB36" s="26"/>
      <c r="PEC36" s="26"/>
      <c r="PED36" s="26"/>
      <c r="PEE36" s="26"/>
      <c r="PEF36" s="26"/>
      <c r="PEG36" s="26"/>
      <c r="PEH36" s="26"/>
      <c r="PEI36" s="26"/>
      <c r="PEJ36" s="26"/>
      <c r="PEK36" s="26"/>
      <c r="PEL36" s="26"/>
      <c r="PEM36" s="26"/>
      <c r="PEN36" s="26"/>
      <c r="PEO36" s="26"/>
      <c r="PEP36" s="26"/>
      <c r="PEQ36" s="26"/>
      <c r="PER36" s="26"/>
      <c r="PES36" s="26"/>
      <c r="PET36" s="26"/>
      <c r="PEU36" s="26"/>
      <c r="PEV36" s="26"/>
      <c r="PEW36" s="26"/>
      <c r="PEX36" s="26"/>
      <c r="PEY36" s="26"/>
      <c r="PEZ36" s="26"/>
      <c r="PFA36" s="26"/>
      <c r="PFB36" s="26"/>
      <c r="PFC36" s="26"/>
      <c r="PFD36" s="26"/>
      <c r="PFE36" s="26"/>
      <c r="PFF36" s="26"/>
      <c r="PFG36" s="26"/>
      <c r="PFH36" s="26"/>
      <c r="PFI36" s="26"/>
      <c r="PFJ36" s="26"/>
      <c r="PFK36" s="26"/>
      <c r="PFL36" s="26"/>
      <c r="PFM36" s="26"/>
      <c r="PFN36" s="26"/>
      <c r="PFO36" s="26"/>
      <c r="PFP36" s="26"/>
      <c r="PFQ36" s="26"/>
      <c r="PFR36" s="26"/>
      <c r="PFS36" s="26"/>
      <c r="PFT36" s="26"/>
      <c r="PFU36" s="26"/>
      <c r="PFV36" s="26"/>
      <c r="PFW36" s="26"/>
      <c r="PFX36" s="26"/>
      <c r="PFY36" s="26"/>
      <c r="PFZ36" s="26"/>
      <c r="PGA36" s="26"/>
      <c r="PGB36" s="26"/>
      <c r="PGC36" s="26"/>
      <c r="PGD36" s="26"/>
      <c r="PGE36" s="26"/>
      <c r="PGF36" s="26"/>
      <c r="PGG36" s="26"/>
      <c r="PGH36" s="26"/>
      <c r="PGI36" s="26"/>
      <c r="PGJ36" s="26"/>
      <c r="PGK36" s="26"/>
      <c r="PGL36" s="26"/>
      <c r="PGM36" s="26"/>
      <c r="PGN36" s="26"/>
      <c r="PGO36" s="26"/>
      <c r="PGP36" s="26"/>
      <c r="PGQ36" s="26"/>
      <c r="PGR36" s="26"/>
      <c r="PGS36" s="26"/>
      <c r="PGT36" s="26"/>
      <c r="PGU36" s="26"/>
      <c r="PGV36" s="26"/>
      <c r="PGW36" s="26"/>
      <c r="PGX36" s="26"/>
      <c r="PGY36" s="26"/>
      <c r="PGZ36" s="26"/>
      <c r="PHA36" s="26"/>
      <c r="PHB36" s="26"/>
      <c r="PHC36" s="26"/>
      <c r="PHD36" s="26"/>
      <c r="PHE36" s="26"/>
      <c r="PHF36" s="26"/>
      <c r="PHG36" s="26"/>
      <c r="PHH36" s="26"/>
      <c r="PHI36" s="26"/>
      <c r="PHJ36" s="26"/>
      <c r="PHK36" s="26"/>
      <c r="PHL36" s="26"/>
      <c r="PHM36" s="26"/>
      <c r="PHN36" s="26"/>
      <c r="PHO36" s="26"/>
      <c r="PHP36" s="26"/>
      <c r="PHQ36" s="26"/>
      <c r="PHR36" s="26"/>
      <c r="PHS36" s="26"/>
      <c r="PHT36" s="26"/>
      <c r="PHU36" s="26"/>
      <c r="PHV36" s="26"/>
      <c r="PHW36" s="26"/>
      <c r="PHX36" s="26"/>
      <c r="PHY36" s="26"/>
      <c r="PHZ36" s="26"/>
      <c r="PIA36" s="26"/>
      <c r="PIB36" s="26"/>
      <c r="PIC36" s="26"/>
      <c r="PID36" s="26"/>
      <c r="PIE36" s="26"/>
      <c r="PIF36" s="26"/>
      <c r="PIG36" s="26"/>
      <c r="PIH36" s="26"/>
      <c r="PII36" s="26"/>
      <c r="PIJ36" s="26"/>
      <c r="PIK36" s="26"/>
      <c r="PIL36" s="26"/>
      <c r="PIM36" s="26"/>
      <c r="PIN36" s="26"/>
      <c r="PIO36" s="26"/>
      <c r="PIP36" s="26"/>
      <c r="PIQ36" s="26"/>
      <c r="PIR36" s="26"/>
      <c r="PIS36" s="26"/>
      <c r="PIT36" s="26"/>
      <c r="PIU36" s="26"/>
      <c r="PIV36" s="26"/>
      <c r="PIW36" s="26"/>
      <c r="PIX36" s="26"/>
      <c r="PIY36" s="26"/>
      <c r="PIZ36" s="26"/>
      <c r="PJA36" s="26"/>
      <c r="PJB36" s="26"/>
      <c r="PJC36" s="26"/>
      <c r="PJD36" s="26"/>
      <c r="PJE36" s="26"/>
      <c r="PJF36" s="26"/>
      <c r="PJG36" s="26"/>
      <c r="PJH36" s="26"/>
      <c r="PJI36" s="26"/>
      <c r="PJJ36" s="26"/>
      <c r="PJK36" s="26"/>
      <c r="PJL36" s="26"/>
      <c r="PJM36" s="26"/>
      <c r="PJN36" s="26"/>
      <c r="PJO36" s="26"/>
      <c r="PJP36" s="26"/>
      <c r="PJQ36" s="26"/>
      <c r="PJR36" s="26"/>
      <c r="PJS36" s="26"/>
      <c r="PJT36" s="26"/>
      <c r="PJU36" s="26"/>
      <c r="PJV36" s="26"/>
      <c r="PJW36" s="26"/>
      <c r="PJX36" s="26"/>
      <c r="PJY36" s="26"/>
      <c r="PJZ36" s="26"/>
      <c r="PKA36" s="26"/>
      <c r="PKB36" s="26"/>
      <c r="PKC36" s="26"/>
      <c r="PKD36" s="26"/>
      <c r="PKE36" s="26"/>
      <c r="PKF36" s="26"/>
      <c r="PKG36" s="26"/>
      <c r="PKH36" s="26"/>
      <c r="PKI36" s="26"/>
      <c r="PKJ36" s="26"/>
      <c r="PKK36" s="26"/>
      <c r="PKL36" s="26"/>
      <c r="PKM36" s="26"/>
      <c r="PKN36" s="26"/>
      <c r="PKO36" s="26"/>
      <c r="PKP36" s="26"/>
      <c r="PKQ36" s="26"/>
      <c r="PKR36" s="26"/>
      <c r="PKS36" s="26"/>
      <c r="PKT36" s="26"/>
      <c r="PKU36" s="26"/>
      <c r="PKV36" s="26"/>
      <c r="PKW36" s="26"/>
      <c r="PKX36" s="26"/>
      <c r="PKY36" s="26"/>
      <c r="PKZ36" s="26"/>
      <c r="PLA36" s="26"/>
      <c r="PLB36" s="26"/>
      <c r="PLC36" s="26"/>
      <c r="PLD36" s="26"/>
      <c r="PLE36" s="26"/>
      <c r="PLF36" s="26"/>
      <c r="PLG36" s="26"/>
      <c r="PLH36" s="26"/>
      <c r="PLI36" s="26"/>
      <c r="PLJ36" s="26"/>
      <c r="PLK36" s="26"/>
      <c r="PLL36" s="26"/>
      <c r="PLM36" s="26"/>
      <c r="PLN36" s="26"/>
      <c r="PLO36" s="26"/>
      <c r="PLP36" s="26"/>
      <c r="PLQ36" s="26"/>
      <c r="PLR36" s="26"/>
      <c r="PLS36" s="26"/>
      <c r="PLT36" s="26"/>
      <c r="PLU36" s="26"/>
      <c r="PLV36" s="26"/>
      <c r="PLW36" s="26"/>
      <c r="PLX36" s="26"/>
      <c r="PLY36" s="26"/>
      <c r="PLZ36" s="26"/>
      <c r="PMA36" s="26"/>
      <c r="PMB36" s="26"/>
      <c r="PMC36" s="26"/>
      <c r="PMD36" s="26"/>
      <c r="PME36" s="26"/>
      <c r="PMF36" s="26"/>
      <c r="PMG36" s="26"/>
      <c r="PMH36" s="26"/>
      <c r="PMI36" s="26"/>
      <c r="PMJ36" s="26"/>
      <c r="PMK36" s="26"/>
      <c r="PML36" s="26"/>
      <c r="PMM36" s="26"/>
      <c r="PMN36" s="26"/>
      <c r="PMO36" s="26"/>
      <c r="PMP36" s="26"/>
      <c r="PMQ36" s="26"/>
      <c r="PMR36" s="26"/>
      <c r="PMS36" s="26"/>
      <c r="PMT36" s="26"/>
      <c r="PMU36" s="26"/>
      <c r="PMV36" s="26"/>
      <c r="PMW36" s="26"/>
      <c r="PMX36" s="26"/>
      <c r="PMY36" s="26"/>
      <c r="PMZ36" s="26"/>
      <c r="PNA36" s="26"/>
      <c r="PNB36" s="26"/>
      <c r="PNC36" s="26"/>
      <c r="PND36" s="26"/>
      <c r="PNE36" s="26"/>
      <c r="PNF36" s="26"/>
      <c r="PNG36" s="26"/>
      <c r="PNH36" s="26"/>
      <c r="PNI36" s="26"/>
      <c r="PNJ36" s="26"/>
      <c r="PNK36" s="26"/>
      <c r="PNL36" s="26"/>
      <c r="PNM36" s="26"/>
      <c r="PNN36" s="26"/>
      <c r="PNO36" s="26"/>
      <c r="PNP36" s="26"/>
      <c r="PNQ36" s="26"/>
      <c r="PNR36" s="26"/>
      <c r="PNS36" s="26"/>
      <c r="PNT36" s="26"/>
      <c r="PNU36" s="26"/>
      <c r="PNV36" s="26"/>
      <c r="PNW36" s="26"/>
      <c r="PNX36" s="26"/>
      <c r="PNY36" s="26"/>
      <c r="PNZ36" s="26"/>
      <c r="POA36" s="26"/>
      <c r="POB36" s="26"/>
      <c r="POC36" s="26"/>
      <c r="POD36" s="26"/>
      <c r="POE36" s="26"/>
      <c r="POF36" s="26"/>
      <c r="POG36" s="26"/>
      <c r="POH36" s="26"/>
      <c r="POI36" s="26"/>
      <c r="POJ36" s="26"/>
      <c r="POK36" s="26"/>
      <c r="POL36" s="26"/>
      <c r="POM36" s="26"/>
      <c r="PON36" s="26"/>
      <c r="POO36" s="26"/>
      <c r="POP36" s="26"/>
      <c r="POQ36" s="26"/>
      <c r="POR36" s="26"/>
      <c r="POS36" s="26"/>
      <c r="POT36" s="26"/>
      <c r="POU36" s="26"/>
      <c r="POV36" s="26"/>
      <c r="POW36" s="26"/>
      <c r="POX36" s="26"/>
      <c r="POY36" s="26"/>
      <c r="POZ36" s="26"/>
      <c r="PPA36" s="26"/>
      <c r="PPB36" s="26"/>
      <c r="PPC36" s="26"/>
      <c r="PPD36" s="26"/>
      <c r="PPE36" s="26"/>
      <c r="PPF36" s="26"/>
      <c r="PPG36" s="26"/>
      <c r="PPH36" s="26"/>
      <c r="PPI36" s="26"/>
      <c r="PPJ36" s="26"/>
      <c r="PPK36" s="26"/>
      <c r="PPL36" s="26"/>
      <c r="PPM36" s="26"/>
      <c r="PPN36" s="26"/>
      <c r="PPO36" s="26"/>
      <c r="PPP36" s="26"/>
      <c r="PPQ36" s="26"/>
      <c r="PPR36" s="26"/>
      <c r="PPS36" s="26"/>
      <c r="PPT36" s="26"/>
      <c r="PPU36" s="26"/>
      <c r="PPV36" s="26"/>
      <c r="PPW36" s="26"/>
      <c r="PPX36" s="26"/>
      <c r="PPY36" s="26"/>
      <c r="PPZ36" s="26"/>
      <c r="PQA36" s="26"/>
      <c r="PQB36" s="26"/>
      <c r="PQC36" s="26"/>
      <c r="PQD36" s="26"/>
      <c r="PQE36" s="26"/>
      <c r="PQF36" s="26"/>
      <c r="PQG36" s="26"/>
      <c r="PQH36" s="26"/>
      <c r="PQI36" s="26"/>
      <c r="PQJ36" s="26"/>
      <c r="PQK36" s="26"/>
      <c r="PQL36" s="26"/>
      <c r="PQM36" s="26"/>
      <c r="PQN36" s="26"/>
      <c r="PQO36" s="26"/>
      <c r="PQP36" s="26"/>
      <c r="PQQ36" s="26"/>
      <c r="PQR36" s="26"/>
      <c r="PQS36" s="26"/>
      <c r="PQT36" s="26"/>
      <c r="PQU36" s="26"/>
      <c r="PQV36" s="26"/>
      <c r="PQW36" s="26"/>
      <c r="PQX36" s="26"/>
      <c r="PQY36" s="26"/>
      <c r="PQZ36" s="26"/>
      <c r="PRA36" s="26"/>
      <c r="PRB36" s="26"/>
      <c r="PRC36" s="26"/>
      <c r="PRD36" s="26"/>
      <c r="PRE36" s="26"/>
      <c r="PRF36" s="26"/>
      <c r="PRG36" s="26"/>
      <c r="PRH36" s="26"/>
      <c r="PRI36" s="26"/>
      <c r="PRJ36" s="26"/>
      <c r="PRK36" s="26"/>
      <c r="PRL36" s="26"/>
      <c r="PRM36" s="26"/>
      <c r="PRN36" s="26"/>
      <c r="PRO36" s="26"/>
      <c r="PRP36" s="26"/>
      <c r="PRQ36" s="26"/>
      <c r="PRR36" s="26"/>
      <c r="PRS36" s="26"/>
      <c r="PRT36" s="26"/>
      <c r="PRU36" s="26"/>
      <c r="PRV36" s="26"/>
      <c r="PRW36" s="26"/>
      <c r="PRX36" s="26"/>
      <c r="PRY36" s="26"/>
      <c r="PRZ36" s="26"/>
      <c r="PSA36" s="26"/>
      <c r="PSB36" s="26"/>
      <c r="PSC36" s="26"/>
      <c r="PSD36" s="26"/>
      <c r="PSE36" s="26"/>
      <c r="PSF36" s="26"/>
      <c r="PSG36" s="26"/>
      <c r="PSH36" s="26"/>
      <c r="PSI36" s="26"/>
      <c r="PSJ36" s="26"/>
      <c r="PSK36" s="26"/>
      <c r="PSL36" s="26"/>
      <c r="PSM36" s="26"/>
      <c r="PSN36" s="26"/>
      <c r="PSO36" s="26"/>
      <c r="PSP36" s="26"/>
      <c r="PSQ36" s="26"/>
      <c r="PSR36" s="26"/>
      <c r="PSS36" s="26"/>
      <c r="PST36" s="26"/>
      <c r="PSU36" s="26"/>
      <c r="PSV36" s="26"/>
      <c r="PSW36" s="26"/>
      <c r="PSX36" s="26"/>
      <c r="PSY36" s="26"/>
      <c r="PSZ36" s="26"/>
      <c r="PTA36" s="26"/>
      <c r="PTB36" s="26"/>
      <c r="PTC36" s="26"/>
      <c r="PTD36" s="26"/>
      <c r="PTE36" s="26"/>
      <c r="PTF36" s="26"/>
      <c r="PTG36" s="26"/>
      <c r="PTH36" s="26"/>
      <c r="PTI36" s="26"/>
      <c r="PTJ36" s="26"/>
      <c r="PTK36" s="26"/>
      <c r="PTL36" s="26"/>
      <c r="PTM36" s="26"/>
      <c r="PTN36" s="26"/>
      <c r="PTO36" s="26"/>
      <c r="PTP36" s="26"/>
      <c r="PTQ36" s="26"/>
      <c r="PTR36" s="26"/>
      <c r="PTS36" s="26"/>
      <c r="PTT36" s="26"/>
      <c r="PTU36" s="26"/>
      <c r="PTV36" s="26"/>
      <c r="PTW36" s="26"/>
      <c r="PTX36" s="26"/>
      <c r="PTY36" s="26"/>
      <c r="PTZ36" s="26"/>
      <c r="PUA36" s="26"/>
      <c r="PUB36" s="26"/>
      <c r="PUC36" s="26"/>
      <c r="PUD36" s="26"/>
      <c r="PUE36" s="26"/>
      <c r="PUF36" s="26"/>
      <c r="PUG36" s="26"/>
      <c r="PUH36" s="26"/>
      <c r="PUI36" s="26"/>
      <c r="PUJ36" s="26"/>
      <c r="PUK36" s="26"/>
      <c r="PUL36" s="26"/>
      <c r="PUM36" s="26"/>
      <c r="PUN36" s="26"/>
      <c r="PUO36" s="26"/>
      <c r="PUP36" s="26"/>
      <c r="PUQ36" s="26"/>
      <c r="PUR36" s="26"/>
      <c r="PUS36" s="26"/>
      <c r="PUT36" s="26"/>
      <c r="PUU36" s="26"/>
      <c r="PUV36" s="26"/>
      <c r="PUW36" s="26"/>
      <c r="PUX36" s="26"/>
      <c r="PUY36" s="26"/>
      <c r="PUZ36" s="26"/>
      <c r="PVA36" s="26"/>
      <c r="PVB36" s="26"/>
      <c r="PVC36" s="26"/>
      <c r="PVD36" s="26"/>
      <c r="PVE36" s="26"/>
      <c r="PVF36" s="26"/>
      <c r="PVG36" s="26"/>
      <c r="PVH36" s="26"/>
      <c r="PVI36" s="26"/>
      <c r="PVJ36" s="26"/>
      <c r="PVK36" s="26"/>
      <c r="PVL36" s="26"/>
      <c r="PVM36" s="26"/>
      <c r="PVN36" s="26"/>
      <c r="PVO36" s="26"/>
      <c r="PVP36" s="26"/>
      <c r="PVQ36" s="26"/>
      <c r="PVR36" s="26"/>
      <c r="PVS36" s="26"/>
      <c r="PVT36" s="26"/>
      <c r="PVU36" s="26"/>
      <c r="PVV36" s="26"/>
      <c r="PVW36" s="26"/>
      <c r="PVX36" s="26"/>
      <c r="PVY36" s="26"/>
      <c r="PVZ36" s="26"/>
      <c r="PWA36" s="26"/>
      <c r="PWB36" s="26"/>
      <c r="PWC36" s="26"/>
      <c r="PWD36" s="26"/>
      <c r="PWE36" s="26"/>
      <c r="PWF36" s="26"/>
      <c r="PWG36" s="26"/>
      <c r="PWH36" s="26"/>
      <c r="PWI36" s="26"/>
      <c r="PWJ36" s="26"/>
      <c r="PWK36" s="26"/>
      <c r="PWL36" s="26"/>
      <c r="PWM36" s="26"/>
      <c r="PWN36" s="26"/>
      <c r="PWO36" s="26"/>
      <c r="PWP36" s="26"/>
      <c r="PWQ36" s="26"/>
      <c r="PWR36" s="26"/>
      <c r="PWS36" s="26"/>
      <c r="PWT36" s="26"/>
      <c r="PWU36" s="26"/>
      <c r="PWV36" s="26"/>
      <c r="PWW36" s="26"/>
      <c r="PWX36" s="26"/>
      <c r="PWY36" s="26"/>
      <c r="PWZ36" s="26"/>
      <c r="PXA36" s="26"/>
      <c r="PXB36" s="26"/>
      <c r="PXC36" s="26"/>
      <c r="PXD36" s="26"/>
      <c r="PXE36" s="26"/>
      <c r="PXF36" s="26"/>
      <c r="PXG36" s="26"/>
      <c r="PXH36" s="26"/>
      <c r="PXI36" s="26"/>
      <c r="PXJ36" s="26"/>
      <c r="PXK36" s="26"/>
      <c r="PXL36" s="26"/>
      <c r="PXM36" s="26"/>
      <c r="PXN36" s="26"/>
      <c r="PXO36" s="26"/>
      <c r="PXP36" s="26"/>
      <c r="PXQ36" s="26"/>
      <c r="PXR36" s="26"/>
      <c r="PXS36" s="26"/>
      <c r="PXT36" s="26"/>
      <c r="PXU36" s="26"/>
      <c r="PXV36" s="26"/>
      <c r="PXW36" s="26"/>
      <c r="PXX36" s="26"/>
      <c r="PXY36" s="26"/>
      <c r="PXZ36" s="26"/>
      <c r="PYA36" s="26"/>
      <c r="PYB36" s="26"/>
      <c r="PYC36" s="26"/>
      <c r="PYD36" s="26"/>
      <c r="PYE36" s="26"/>
      <c r="PYF36" s="26"/>
      <c r="PYG36" s="26"/>
      <c r="PYH36" s="26"/>
      <c r="PYI36" s="26"/>
      <c r="PYJ36" s="26"/>
      <c r="PYK36" s="26"/>
      <c r="PYL36" s="26"/>
      <c r="PYM36" s="26"/>
      <c r="PYN36" s="26"/>
      <c r="PYO36" s="26"/>
      <c r="PYP36" s="26"/>
      <c r="PYQ36" s="26"/>
      <c r="PYR36" s="26"/>
      <c r="PYS36" s="26"/>
      <c r="PYT36" s="26"/>
      <c r="PYU36" s="26"/>
      <c r="PYV36" s="26"/>
      <c r="PYW36" s="26"/>
      <c r="PYX36" s="26"/>
      <c r="PYY36" s="26"/>
      <c r="PYZ36" s="26"/>
      <c r="PZA36" s="26"/>
      <c r="PZB36" s="26"/>
      <c r="PZC36" s="26"/>
      <c r="PZD36" s="26"/>
      <c r="PZE36" s="26"/>
      <c r="PZF36" s="26"/>
      <c r="PZG36" s="26"/>
      <c r="PZH36" s="26"/>
      <c r="PZI36" s="26"/>
      <c r="PZJ36" s="26"/>
      <c r="PZK36" s="26"/>
      <c r="PZL36" s="26"/>
      <c r="PZM36" s="26"/>
      <c r="PZN36" s="26"/>
      <c r="PZO36" s="26"/>
      <c r="PZP36" s="26"/>
      <c r="PZQ36" s="26"/>
      <c r="PZR36" s="26"/>
      <c r="PZS36" s="26"/>
      <c r="PZT36" s="26"/>
      <c r="PZU36" s="26"/>
      <c r="PZV36" s="26"/>
      <c r="PZW36" s="26"/>
      <c r="PZX36" s="26"/>
      <c r="PZY36" s="26"/>
      <c r="PZZ36" s="26"/>
      <c r="QAA36" s="26"/>
      <c r="QAB36" s="26"/>
      <c r="QAC36" s="26"/>
      <c r="QAD36" s="26"/>
      <c r="QAE36" s="26"/>
      <c r="QAF36" s="26"/>
      <c r="QAG36" s="26"/>
      <c r="QAH36" s="26"/>
      <c r="QAI36" s="26"/>
      <c r="QAJ36" s="26"/>
      <c r="QAK36" s="26"/>
      <c r="QAL36" s="26"/>
      <c r="QAM36" s="26"/>
      <c r="QAN36" s="26"/>
      <c r="QAO36" s="26"/>
      <c r="QAP36" s="26"/>
      <c r="QAQ36" s="26"/>
      <c r="QAR36" s="26"/>
      <c r="QAS36" s="26"/>
      <c r="QAT36" s="26"/>
      <c r="QAU36" s="26"/>
      <c r="QAV36" s="26"/>
      <c r="QAW36" s="26"/>
      <c r="QAX36" s="26"/>
      <c r="QAY36" s="26"/>
      <c r="QAZ36" s="26"/>
      <c r="QBA36" s="26"/>
      <c r="QBB36" s="26"/>
      <c r="QBC36" s="26"/>
      <c r="QBD36" s="26"/>
      <c r="QBE36" s="26"/>
      <c r="QBF36" s="26"/>
      <c r="QBG36" s="26"/>
      <c r="QBH36" s="26"/>
      <c r="QBI36" s="26"/>
      <c r="QBJ36" s="26"/>
      <c r="QBK36" s="26"/>
      <c r="QBL36" s="26"/>
      <c r="QBM36" s="26"/>
      <c r="QBN36" s="26"/>
      <c r="QBO36" s="26"/>
      <c r="QBP36" s="26"/>
      <c r="QBQ36" s="26"/>
      <c r="QBR36" s="26"/>
      <c r="QBS36" s="26"/>
      <c r="QBT36" s="26"/>
      <c r="QBU36" s="26"/>
      <c r="QBV36" s="26"/>
      <c r="QBW36" s="26"/>
      <c r="QBX36" s="26"/>
      <c r="QBY36" s="26"/>
      <c r="QBZ36" s="26"/>
      <c r="QCA36" s="26"/>
      <c r="QCB36" s="26"/>
      <c r="QCC36" s="26"/>
      <c r="QCD36" s="26"/>
      <c r="QCE36" s="26"/>
      <c r="QCF36" s="26"/>
      <c r="QCG36" s="26"/>
      <c r="QCH36" s="26"/>
      <c r="QCI36" s="26"/>
      <c r="QCJ36" s="26"/>
      <c r="QCK36" s="26"/>
      <c r="QCL36" s="26"/>
      <c r="QCM36" s="26"/>
      <c r="QCN36" s="26"/>
      <c r="QCO36" s="26"/>
      <c r="QCP36" s="26"/>
      <c r="QCQ36" s="26"/>
      <c r="QCR36" s="26"/>
      <c r="QCS36" s="26"/>
      <c r="QCT36" s="26"/>
      <c r="QCU36" s="26"/>
      <c r="QCV36" s="26"/>
      <c r="QCW36" s="26"/>
      <c r="QCX36" s="26"/>
      <c r="QCY36" s="26"/>
      <c r="QCZ36" s="26"/>
      <c r="QDA36" s="26"/>
      <c r="QDB36" s="26"/>
      <c r="QDC36" s="26"/>
      <c r="QDD36" s="26"/>
      <c r="QDE36" s="26"/>
      <c r="QDF36" s="26"/>
      <c r="QDG36" s="26"/>
      <c r="QDH36" s="26"/>
      <c r="QDI36" s="26"/>
      <c r="QDJ36" s="26"/>
      <c r="QDK36" s="26"/>
      <c r="QDL36" s="26"/>
      <c r="QDM36" s="26"/>
      <c r="QDN36" s="26"/>
      <c r="QDO36" s="26"/>
      <c r="QDP36" s="26"/>
      <c r="QDQ36" s="26"/>
      <c r="QDR36" s="26"/>
      <c r="QDS36" s="26"/>
      <c r="QDT36" s="26"/>
      <c r="QDU36" s="26"/>
      <c r="QDV36" s="26"/>
      <c r="QDW36" s="26"/>
      <c r="QDX36" s="26"/>
      <c r="QDY36" s="26"/>
      <c r="QDZ36" s="26"/>
      <c r="QEA36" s="26"/>
      <c r="QEB36" s="26"/>
      <c r="QEC36" s="26"/>
      <c r="QED36" s="26"/>
      <c r="QEE36" s="26"/>
      <c r="QEF36" s="26"/>
      <c r="QEG36" s="26"/>
      <c r="QEH36" s="26"/>
      <c r="QEI36" s="26"/>
      <c r="QEJ36" s="26"/>
      <c r="QEK36" s="26"/>
      <c r="QEL36" s="26"/>
      <c r="QEM36" s="26"/>
      <c r="QEN36" s="26"/>
      <c r="QEO36" s="26"/>
      <c r="QEP36" s="26"/>
      <c r="QEQ36" s="26"/>
      <c r="QER36" s="26"/>
      <c r="QES36" s="26"/>
      <c r="QET36" s="26"/>
      <c r="QEU36" s="26"/>
      <c r="QEV36" s="26"/>
      <c r="QEW36" s="26"/>
      <c r="QEX36" s="26"/>
      <c r="QEY36" s="26"/>
      <c r="QEZ36" s="26"/>
      <c r="QFA36" s="26"/>
      <c r="QFB36" s="26"/>
      <c r="QFC36" s="26"/>
      <c r="QFD36" s="26"/>
      <c r="QFE36" s="26"/>
      <c r="QFF36" s="26"/>
      <c r="QFG36" s="26"/>
      <c r="QFH36" s="26"/>
      <c r="QFI36" s="26"/>
      <c r="QFJ36" s="26"/>
      <c r="QFK36" s="26"/>
      <c r="QFL36" s="26"/>
      <c r="QFM36" s="26"/>
      <c r="QFN36" s="26"/>
      <c r="QFO36" s="26"/>
      <c r="QFP36" s="26"/>
      <c r="QFQ36" s="26"/>
      <c r="QFR36" s="26"/>
      <c r="QFS36" s="26"/>
      <c r="QFT36" s="26"/>
      <c r="QFU36" s="26"/>
      <c r="QFV36" s="26"/>
      <c r="QFW36" s="26"/>
      <c r="QFX36" s="26"/>
      <c r="QFY36" s="26"/>
      <c r="QFZ36" s="26"/>
      <c r="QGA36" s="26"/>
      <c r="QGB36" s="26"/>
      <c r="QGC36" s="26"/>
      <c r="QGD36" s="26"/>
      <c r="QGE36" s="26"/>
      <c r="QGF36" s="26"/>
      <c r="QGG36" s="26"/>
      <c r="QGH36" s="26"/>
      <c r="QGI36" s="26"/>
      <c r="QGJ36" s="26"/>
      <c r="QGK36" s="26"/>
      <c r="QGL36" s="26"/>
      <c r="QGM36" s="26"/>
      <c r="QGN36" s="26"/>
      <c r="QGO36" s="26"/>
      <c r="QGP36" s="26"/>
      <c r="QGQ36" s="26"/>
      <c r="QGR36" s="26"/>
      <c r="QGS36" s="26"/>
      <c r="QGT36" s="26"/>
      <c r="QGU36" s="26"/>
      <c r="QGV36" s="26"/>
      <c r="QGW36" s="26"/>
      <c r="QGX36" s="26"/>
      <c r="QGY36" s="26"/>
      <c r="QGZ36" s="26"/>
      <c r="QHA36" s="26"/>
      <c r="QHB36" s="26"/>
      <c r="QHC36" s="26"/>
      <c r="QHD36" s="26"/>
      <c r="QHE36" s="26"/>
      <c r="QHF36" s="26"/>
      <c r="QHG36" s="26"/>
      <c r="QHH36" s="26"/>
      <c r="QHI36" s="26"/>
      <c r="QHJ36" s="26"/>
      <c r="QHK36" s="26"/>
      <c r="QHL36" s="26"/>
      <c r="QHM36" s="26"/>
      <c r="QHN36" s="26"/>
      <c r="QHO36" s="26"/>
      <c r="QHP36" s="26"/>
      <c r="QHQ36" s="26"/>
      <c r="QHR36" s="26"/>
      <c r="QHS36" s="26"/>
      <c r="QHT36" s="26"/>
      <c r="QHU36" s="26"/>
      <c r="QHV36" s="26"/>
      <c r="QHW36" s="26"/>
      <c r="QHX36" s="26"/>
      <c r="QHY36" s="26"/>
      <c r="QHZ36" s="26"/>
      <c r="QIA36" s="26"/>
      <c r="QIB36" s="26"/>
      <c r="QIC36" s="26"/>
      <c r="QID36" s="26"/>
      <c r="QIE36" s="26"/>
      <c r="QIF36" s="26"/>
      <c r="QIG36" s="26"/>
      <c r="QIH36" s="26"/>
      <c r="QII36" s="26"/>
      <c r="QIJ36" s="26"/>
      <c r="QIK36" s="26"/>
      <c r="QIL36" s="26"/>
      <c r="QIM36" s="26"/>
      <c r="QIN36" s="26"/>
      <c r="QIO36" s="26"/>
      <c r="QIP36" s="26"/>
      <c r="QIQ36" s="26"/>
      <c r="QIR36" s="26"/>
      <c r="QIS36" s="26"/>
      <c r="QIT36" s="26"/>
      <c r="QIU36" s="26"/>
      <c r="QIV36" s="26"/>
      <c r="QIW36" s="26"/>
      <c r="QIX36" s="26"/>
      <c r="QIY36" s="26"/>
      <c r="QIZ36" s="26"/>
      <c r="QJA36" s="26"/>
      <c r="QJB36" s="26"/>
      <c r="QJC36" s="26"/>
      <c r="QJD36" s="26"/>
      <c r="QJE36" s="26"/>
      <c r="QJF36" s="26"/>
      <c r="QJG36" s="26"/>
      <c r="QJH36" s="26"/>
      <c r="QJI36" s="26"/>
      <c r="QJJ36" s="26"/>
      <c r="QJK36" s="26"/>
      <c r="QJL36" s="26"/>
      <c r="QJM36" s="26"/>
      <c r="QJN36" s="26"/>
      <c r="QJO36" s="26"/>
      <c r="QJP36" s="26"/>
      <c r="QJQ36" s="26"/>
      <c r="QJR36" s="26"/>
      <c r="QJS36" s="26"/>
      <c r="QJT36" s="26"/>
      <c r="QJU36" s="26"/>
      <c r="QJV36" s="26"/>
      <c r="QJW36" s="26"/>
      <c r="QJX36" s="26"/>
      <c r="QJY36" s="26"/>
      <c r="QJZ36" s="26"/>
      <c r="QKA36" s="26"/>
      <c r="QKB36" s="26"/>
      <c r="QKC36" s="26"/>
      <c r="QKD36" s="26"/>
      <c r="QKE36" s="26"/>
      <c r="QKF36" s="26"/>
      <c r="QKG36" s="26"/>
      <c r="QKH36" s="26"/>
      <c r="QKI36" s="26"/>
      <c r="QKJ36" s="26"/>
      <c r="QKK36" s="26"/>
      <c r="QKL36" s="26"/>
      <c r="QKM36" s="26"/>
      <c r="QKN36" s="26"/>
      <c r="QKO36" s="26"/>
      <c r="QKP36" s="26"/>
      <c r="QKQ36" s="26"/>
      <c r="QKR36" s="26"/>
      <c r="QKS36" s="26"/>
      <c r="QKT36" s="26"/>
      <c r="QKU36" s="26"/>
      <c r="QKV36" s="26"/>
      <c r="QKW36" s="26"/>
      <c r="QKX36" s="26"/>
      <c r="QKY36" s="26"/>
      <c r="QKZ36" s="26"/>
      <c r="QLA36" s="26"/>
      <c r="QLB36" s="26"/>
      <c r="QLC36" s="26"/>
      <c r="QLD36" s="26"/>
      <c r="QLE36" s="26"/>
      <c r="QLF36" s="26"/>
      <c r="QLG36" s="26"/>
      <c r="QLH36" s="26"/>
      <c r="QLI36" s="26"/>
      <c r="QLJ36" s="26"/>
      <c r="QLK36" s="26"/>
      <c r="QLL36" s="26"/>
      <c r="QLM36" s="26"/>
      <c r="QLN36" s="26"/>
      <c r="QLO36" s="26"/>
      <c r="QLP36" s="26"/>
      <c r="QLQ36" s="26"/>
      <c r="QLR36" s="26"/>
      <c r="QLS36" s="26"/>
      <c r="QLT36" s="26"/>
      <c r="QLU36" s="26"/>
      <c r="QLV36" s="26"/>
      <c r="QLW36" s="26"/>
      <c r="QLX36" s="26"/>
      <c r="QLY36" s="26"/>
      <c r="QLZ36" s="26"/>
      <c r="QMA36" s="26"/>
      <c r="QMB36" s="26"/>
      <c r="QMC36" s="26"/>
      <c r="QMD36" s="26"/>
      <c r="QME36" s="26"/>
      <c r="QMF36" s="26"/>
      <c r="QMG36" s="26"/>
      <c r="QMH36" s="26"/>
      <c r="QMI36" s="26"/>
      <c r="QMJ36" s="26"/>
      <c r="QMK36" s="26"/>
      <c r="QML36" s="26"/>
      <c r="QMM36" s="26"/>
      <c r="QMN36" s="26"/>
      <c r="QMO36" s="26"/>
      <c r="QMP36" s="26"/>
      <c r="QMQ36" s="26"/>
      <c r="QMR36" s="26"/>
      <c r="QMS36" s="26"/>
      <c r="QMT36" s="26"/>
      <c r="QMU36" s="26"/>
      <c r="QMV36" s="26"/>
      <c r="QMW36" s="26"/>
      <c r="QMX36" s="26"/>
      <c r="QMY36" s="26"/>
      <c r="QMZ36" s="26"/>
      <c r="QNA36" s="26"/>
      <c r="QNB36" s="26"/>
      <c r="QNC36" s="26"/>
      <c r="QND36" s="26"/>
      <c r="QNE36" s="26"/>
      <c r="QNF36" s="26"/>
      <c r="QNG36" s="26"/>
      <c r="QNH36" s="26"/>
      <c r="QNI36" s="26"/>
      <c r="QNJ36" s="26"/>
      <c r="QNK36" s="26"/>
      <c r="QNL36" s="26"/>
      <c r="QNM36" s="26"/>
      <c r="QNN36" s="26"/>
      <c r="QNO36" s="26"/>
      <c r="QNP36" s="26"/>
      <c r="QNQ36" s="26"/>
      <c r="QNR36" s="26"/>
      <c r="QNS36" s="26"/>
      <c r="QNT36" s="26"/>
      <c r="QNU36" s="26"/>
      <c r="QNV36" s="26"/>
      <c r="QNW36" s="26"/>
      <c r="QNX36" s="26"/>
      <c r="QNY36" s="26"/>
      <c r="QNZ36" s="26"/>
      <c r="QOA36" s="26"/>
      <c r="QOB36" s="26"/>
      <c r="QOC36" s="26"/>
      <c r="QOD36" s="26"/>
      <c r="QOE36" s="26"/>
      <c r="QOF36" s="26"/>
      <c r="QOG36" s="26"/>
      <c r="QOH36" s="26"/>
      <c r="QOI36" s="26"/>
      <c r="QOJ36" s="26"/>
      <c r="QOK36" s="26"/>
      <c r="QOL36" s="26"/>
      <c r="QOM36" s="26"/>
      <c r="QON36" s="26"/>
      <c r="QOO36" s="26"/>
      <c r="QOP36" s="26"/>
      <c r="QOQ36" s="26"/>
      <c r="QOR36" s="26"/>
      <c r="QOS36" s="26"/>
      <c r="QOT36" s="26"/>
      <c r="QOU36" s="26"/>
      <c r="QOV36" s="26"/>
      <c r="QOW36" s="26"/>
      <c r="QOX36" s="26"/>
      <c r="QOY36" s="26"/>
      <c r="QOZ36" s="26"/>
      <c r="QPA36" s="26"/>
      <c r="QPB36" s="26"/>
      <c r="QPC36" s="26"/>
      <c r="QPD36" s="26"/>
      <c r="QPE36" s="26"/>
      <c r="QPF36" s="26"/>
      <c r="QPG36" s="26"/>
      <c r="QPH36" s="26"/>
      <c r="QPI36" s="26"/>
      <c r="QPJ36" s="26"/>
      <c r="QPK36" s="26"/>
      <c r="QPL36" s="26"/>
      <c r="QPM36" s="26"/>
      <c r="QPN36" s="26"/>
      <c r="QPO36" s="26"/>
      <c r="QPP36" s="26"/>
      <c r="QPQ36" s="26"/>
      <c r="QPR36" s="26"/>
      <c r="QPS36" s="26"/>
      <c r="QPT36" s="26"/>
      <c r="QPU36" s="26"/>
      <c r="QPV36" s="26"/>
      <c r="QPW36" s="26"/>
      <c r="QPX36" s="26"/>
      <c r="QPY36" s="26"/>
      <c r="QPZ36" s="26"/>
      <c r="QQA36" s="26"/>
      <c r="QQB36" s="26"/>
      <c r="QQC36" s="26"/>
      <c r="QQD36" s="26"/>
      <c r="QQE36" s="26"/>
      <c r="QQF36" s="26"/>
      <c r="QQG36" s="26"/>
      <c r="QQH36" s="26"/>
      <c r="QQI36" s="26"/>
      <c r="QQJ36" s="26"/>
      <c r="QQK36" s="26"/>
      <c r="QQL36" s="26"/>
      <c r="QQM36" s="26"/>
      <c r="QQN36" s="26"/>
      <c r="QQO36" s="26"/>
      <c r="QQP36" s="26"/>
      <c r="QQQ36" s="26"/>
      <c r="QQR36" s="26"/>
      <c r="QQS36" s="26"/>
      <c r="QQT36" s="26"/>
      <c r="QQU36" s="26"/>
      <c r="QQV36" s="26"/>
      <c r="QQW36" s="26"/>
      <c r="QQX36" s="26"/>
      <c r="QQY36" s="26"/>
      <c r="QQZ36" s="26"/>
      <c r="QRA36" s="26"/>
      <c r="QRB36" s="26"/>
      <c r="QRC36" s="26"/>
      <c r="QRD36" s="26"/>
      <c r="QRE36" s="26"/>
      <c r="QRF36" s="26"/>
      <c r="QRG36" s="26"/>
      <c r="QRH36" s="26"/>
      <c r="QRI36" s="26"/>
      <c r="QRJ36" s="26"/>
      <c r="QRK36" s="26"/>
      <c r="QRL36" s="26"/>
      <c r="QRM36" s="26"/>
      <c r="QRN36" s="26"/>
      <c r="QRO36" s="26"/>
      <c r="QRP36" s="26"/>
      <c r="QRQ36" s="26"/>
      <c r="QRR36" s="26"/>
      <c r="QRS36" s="26"/>
      <c r="QRT36" s="26"/>
      <c r="QRU36" s="26"/>
      <c r="QRV36" s="26"/>
      <c r="QRW36" s="26"/>
      <c r="QRX36" s="26"/>
      <c r="QRY36" s="26"/>
      <c r="QRZ36" s="26"/>
      <c r="QSA36" s="26"/>
      <c r="QSB36" s="26"/>
      <c r="QSC36" s="26"/>
      <c r="QSD36" s="26"/>
      <c r="QSE36" s="26"/>
      <c r="QSF36" s="26"/>
      <c r="QSG36" s="26"/>
      <c r="QSH36" s="26"/>
      <c r="QSI36" s="26"/>
      <c r="QSJ36" s="26"/>
      <c r="QSK36" s="26"/>
      <c r="QSL36" s="26"/>
      <c r="QSM36" s="26"/>
      <c r="QSN36" s="26"/>
      <c r="QSO36" s="26"/>
      <c r="QSP36" s="26"/>
      <c r="QSQ36" s="26"/>
      <c r="QSR36" s="26"/>
      <c r="QSS36" s="26"/>
      <c r="QST36" s="26"/>
      <c r="QSU36" s="26"/>
      <c r="QSV36" s="26"/>
      <c r="QSW36" s="26"/>
      <c r="QSX36" s="26"/>
      <c r="QSY36" s="26"/>
      <c r="QSZ36" s="26"/>
      <c r="QTA36" s="26"/>
      <c r="QTB36" s="26"/>
      <c r="QTC36" s="26"/>
      <c r="QTD36" s="26"/>
      <c r="QTE36" s="26"/>
      <c r="QTF36" s="26"/>
      <c r="QTG36" s="26"/>
      <c r="QTH36" s="26"/>
      <c r="QTI36" s="26"/>
      <c r="QTJ36" s="26"/>
      <c r="QTK36" s="26"/>
      <c r="QTL36" s="26"/>
      <c r="QTM36" s="26"/>
      <c r="QTN36" s="26"/>
      <c r="QTO36" s="26"/>
      <c r="QTP36" s="26"/>
      <c r="QTQ36" s="26"/>
      <c r="QTR36" s="26"/>
      <c r="QTS36" s="26"/>
      <c r="QTT36" s="26"/>
      <c r="QTU36" s="26"/>
      <c r="QTV36" s="26"/>
      <c r="QTW36" s="26"/>
      <c r="QTX36" s="26"/>
      <c r="QTY36" s="26"/>
      <c r="QTZ36" s="26"/>
      <c r="QUA36" s="26"/>
      <c r="QUB36" s="26"/>
      <c r="QUC36" s="26"/>
      <c r="QUD36" s="26"/>
      <c r="QUE36" s="26"/>
      <c r="QUF36" s="26"/>
      <c r="QUG36" s="26"/>
      <c r="QUH36" s="26"/>
      <c r="QUI36" s="26"/>
      <c r="QUJ36" s="26"/>
      <c r="QUK36" s="26"/>
      <c r="QUL36" s="26"/>
      <c r="QUM36" s="26"/>
      <c r="QUN36" s="26"/>
      <c r="QUO36" s="26"/>
      <c r="QUP36" s="26"/>
      <c r="QUQ36" s="26"/>
      <c r="QUR36" s="26"/>
      <c r="QUS36" s="26"/>
      <c r="QUT36" s="26"/>
      <c r="QUU36" s="26"/>
      <c r="QUV36" s="26"/>
      <c r="QUW36" s="26"/>
      <c r="QUX36" s="26"/>
      <c r="QUY36" s="26"/>
      <c r="QUZ36" s="26"/>
      <c r="QVA36" s="26"/>
      <c r="QVB36" s="26"/>
      <c r="QVC36" s="26"/>
      <c r="QVD36" s="26"/>
      <c r="QVE36" s="26"/>
      <c r="QVF36" s="26"/>
      <c r="QVG36" s="26"/>
      <c r="QVH36" s="26"/>
      <c r="QVI36" s="26"/>
      <c r="QVJ36" s="26"/>
      <c r="QVK36" s="26"/>
      <c r="QVL36" s="26"/>
      <c r="QVM36" s="26"/>
      <c r="QVN36" s="26"/>
      <c r="QVO36" s="26"/>
      <c r="QVP36" s="26"/>
      <c r="QVQ36" s="26"/>
      <c r="QVR36" s="26"/>
      <c r="QVS36" s="26"/>
      <c r="QVT36" s="26"/>
      <c r="QVU36" s="26"/>
      <c r="QVV36" s="26"/>
      <c r="QVW36" s="26"/>
      <c r="QVX36" s="26"/>
      <c r="QVY36" s="26"/>
      <c r="QVZ36" s="26"/>
      <c r="QWA36" s="26"/>
      <c r="QWB36" s="26"/>
      <c r="QWC36" s="26"/>
      <c r="QWD36" s="26"/>
      <c r="QWE36" s="26"/>
      <c r="QWF36" s="26"/>
      <c r="QWG36" s="26"/>
      <c r="QWH36" s="26"/>
      <c r="QWI36" s="26"/>
      <c r="QWJ36" s="26"/>
      <c r="QWK36" s="26"/>
      <c r="QWL36" s="26"/>
      <c r="QWM36" s="26"/>
      <c r="QWN36" s="26"/>
      <c r="QWO36" s="26"/>
      <c r="QWP36" s="26"/>
      <c r="QWQ36" s="26"/>
      <c r="QWR36" s="26"/>
      <c r="QWS36" s="26"/>
      <c r="QWT36" s="26"/>
      <c r="QWU36" s="26"/>
      <c r="QWV36" s="26"/>
      <c r="QWW36" s="26"/>
      <c r="QWX36" s="26"/>
      <c r="QWY36" s="26"/>
      <c r="QWZ36" s="26"/>
      <c r="QXA36" s="26"/>
      <c r="QXB36" s="26"/>
      <c r="QXC36" s="26"/>
      <c r="QXD36" s="26"/>
      <c r="QXE36" s="26"/>
      <c r="QXF36" s="26"/>
      <c r="QXG36" s="26"/>
      <c r="QXH36" s="26"/>
      <c r="QXI36" s="26"/>
      <c r="QXJ36" s="26"/>
      <c r="QXK36" s="26"/>
      <c r="QXL36" s="26"/>
      <c r="QXM36" s="26"/>
      <c r="QXN36" s="26"/>
      <c r="QXO36" s="26"/>
      <c r="QXP36" s="26"/>
      <c r="QXQ36" s="26"/>
      <c r="QXR36" s="26"/>
      <c r="QXS36" s="26"/>
      <c r="QXT36" s="26"/>
      <c r="QXU36" s="26"/>
      <c r="QXV36" s="26"/>
      <c r="QXW36" s="26"/>
      <c r="QXX36" s="26"/>
      <c r="QXY36" s="26"/>
      <c r="QXZ36" s="26"/>
      <c r="QYA36" s="26"/>
      <c r="QYB36" s="26"/>
      <c r="QYC36" s="26"/>
      <c r="QYD36" s="26"/>
      <c r="QYE36" s="26"/>
      <c r="QYF36" s="26"/>
      <c r="QYG36" s="26"/>
      <c r="QYH36" s="26"/>
      <c r="QYI36" s="26"/>
      <c r="QYJ36" s="26"/>
      <c r="QYK36" s="26"/>
      <c r="QYL36" s="26"/>
      <c r="QYM36" s="26"/>
      <c r="QYN36" s="26"/>
      <c r="QYO36" s="26"/>
      <c r="QYP36" s="26"/>
      <c r="QYQ36" s="26"/>
      <c r="QYR36" s="26"/>
      <c r="QYS36" s="26"/>
      <c r="QYT36" s="26"/>
      <c r="QYU36" s="26"/>
      <c r="QYV36" s="26"/>
      <c r="QYW36" s="26"/>
      <c r="QYX36" s="26"/>
      <c r="QYY36" s="26"/>
      <c r="QYZ36" s="26"/>
      <c r="QZA36" s="26"/>
      <c r="QZB36" s="26"/>
      <c r="QZC36" s="26"/>
      <c r="QZD36" s="26"/>
      <c r="QZE36" s="26"/>
      <c r="QZF36" s="26"/>
      <c r="QZG36" s="26"/>
      <c r="QZH36" s="26"/>
      <c r="QZI36" s="26"/>
      <c r="QZJ36" s="26"/>
      <c r="QZK36" s="26"/>
      <c r="QZL36" s="26"/>
      <c r="QZM36" s="26"/>
      <c r="QZN36" s="26"/>
      <c r="QZO36" s="26"/>
      <c r="QZP36" s="26"/>
      <c r="QZQ36" s="26"/>
      <c r="QZR36" s="26"/>
      <c r="QZS36" s="26"/>
      <c r="QZT36" s="26"/>
      <c r="QZU36" s="26"/>
      <c r="QZV36" s="26"/>
      <c r="QZW36" s="26"/>
      <c r="QZX36" s="26"/>
      <c r="QZY36" s="26"/>
      <c r="QZZ36" s="26"/>
      <c r="RAA36" s="26"/>
      <c r="RAB36" s="26"/>
      <c r="RAC36" s="26"/>
      <c r="RAD36" s="26"/>
      <c r="RAE36" s="26"/>
      <c r="RAF36" s="26"/>
      <c r="RAG36" s="26"/>
      <c r="RAH36" s="26"/>
      <c r="RAI36" s="26"/>
      <c r="RAJ36" s="26"/>
      <c r="RAK36" s="26"/>
      <c r="RAL36" s="26"/>
      <c r="RAM36" s="26"/>
      <c r="RAN36" s="26"/>
      <c r="RAO36" s="26"/>
      <c r="RAP36" s="26"/>
      <c r="RAQ36" s="26"/>
      <c r="RAR36" s="26"/>
      <c r="RAS36" s="26"/>
      <c r="RAT36" s="26"/>
      <c r="RAU36" s="26"/>
      <c r="RAV36" s="26"/>
      <c r="RAW36" s="26"/>
      <c r="RAX36" s="26"/>
      <c r="RAY36" s="26"/>
      <c r="RAZ36" s="26"/>
      <c r="RBA36" s="26"/>
      <c r="RBB36" s="26"/>
      <c r="RBC36" s="26"/>
      <c r="RBD36" s="26"/>
      <c r="RBE36" s="26"/>
      <c r="RBF36" s="26"/>
      <c r="RBG36" s="26"/>
      <c r="RBH36" s="26"/>
      <c r="RBI36" s="26"/>
      <c r="RBJ36" s="26"/>
      <c r="RBK36" s="26"/>
      <c r="RBL36" s="26"/>
      <c r="RBM36" s="26"/>
      <c r="RBN36" s="26"/>
      <c r="RBO36" s="26"/>
      <c r="RBP36" s="26"/>
      <c r="RBQ36" s="26"/>
      <c r="RBR36" s="26"/>
      <c r="RBS36" s="26"/>
      <c r="RBT36" s="26"/>
      <c r="RBU36" s="26"/>
      <c r="RBV36" s="26"/>
      <c r="RBW36" s="26"/>
      <c r="RBX36" s="26"/>
      <c r="RBY36" s="26"/>
      <c r="RBZ36" s="26"/>
      <c r="RCA36" s="26"/>
      <c r="RCB36" s="26"/>
      <c r="RCC36" s="26"/>
      <c r="RCD36" s="26"/>
      <c r="RCE36" s="26"/>
      <c r="RCF36" s="26"/>
      <c r="RCG36" s="26"/>
      <c r="RCH36" s="26"/>
      <c r="RCI36" s="26"/>
      <c r="RCJ36" s="26"/>
      <c r="RCK36" s="26"/>
      <c r="RCL36" s="26"/>
      <c r="RCM36" s="26"/>
      <c r="RCN36" s="26"/>
      <c r="RCO36" s="26"/>
      <c r="RCP36" s="26"/>
      <c r="RCQ36" s="26"/>
      <c r="RCR36" s="26"/>
      <c r="RCS36" s="26"/>
      <c r="RCT36" s="26"/>
      <c r="RCU36" s="26"/>
      <c r="RCV36" s="26"/>
      <c r="RCW36" s="26"/>
      <c r="RCX36" s="26"/>
      <c r="RCY36" s="26"/>
      <c r="RCZ36" s="26"/>
      <c r="RDA36" s="26"/>
      <c r="RDB36" s="26"/>
      <c r="RDC36" s="26"/>
      <c r="RDD36" s="26"/>
      <c r="RDE36" s="26"/>
      <c r="RDF36" s="26"/>
      <c r="RDG36" s="26"/>
      <c r="RDH36" s="26"/>
      <c r="RDI36" s="26"/>
      <c r="RDJ36" s="26"/>
      <c r="RDK36" s="26"/>
      <c r="RDL36" s="26"/>
      <c r="RDM36" s="26"/>
      <c r="RDN36" s="26"/>
      <c r="RDO36" s="26"/>
      <c r="RDP36" s="26"/>
      <c r="RDQ36" s="26"/>
      <c r="RDR36" s="26"/>
      <c r="RDS36" s="26"/>
      <c r="RDT36" s="26"/>
      <c r="RDU36" s="26"/>
      <c r="RDV36" s="26"/>
      <c r="RDW36" s="26"/>
      <c r="RDX36" s="26"/>
      <c r="RDY36" s="26"/>
      <c r="RDZ36" s="26"/>
      <c r="REA36" s="26"/>
      <c r="REB36" s="26"/>
      <c r="REC36" s="26"/>
      <c r="RED36" s="26"/>
      <c r="REE36" s="26"/>
      <c r="REF36" s="26"/>
      <c r="REG36" s="26"/>
      <c r="REH36" s="26"/>
      <c r="REI36" s="26"/>
      <c r="REJ36" s="26"/>
      <c r="REK36" s="26"/>
      <c r="REL36" s="26"/>
      <c r="REM36" s="26"/>
      <c r="REN36" s="26"/>
      <c r="REO36" s="26"/>
      <c r="REP36" s="26"/>
      <c r="REQ36" s="26"/>
      <c r="RER36" s="26"/>
      <c r="RES36" s="26"/>
      <c r="RET36" s="26"/>
      <c r="REU36" s="26"/>
      <c r="REV36" s="26"/>
      <c r="REW36" s="26"/>
      <c r="REX36" s="26"/>
      <c r="REY36" s="26"/>
      <c r="REZ36" s="26"/>
      <c r="RFA36" s="26"/>
      <c r="RFB36" s="26"/>
      <c r="RFC36" s="26"/>
      <c r="RFD36" s="26"/>
      <c r="RFE36" s="26"/>
      <c r="RFF36" s="26"/>
      <c r="RFG36" s="26"/>
      <c r="RFH36" s="26"/>
      <c r="RFI36" s="26"/>
      <c r="RFJ36" s="26"/>
      <c r="RFK36" s="26"/>
      <c r="RFL36" s="26"/>
      <c r="RFM36" s="26"/>
      <c r="RFN36" s="26"/>
      <c r="RFO36" s="26"/>
      <c r="RFP36" s="26"/>
      <c r="RFQ36" s="26"/>
      <c r="RFR36" s="26"/>
      <c r="RFS36" s="26"/>
      <c r="RFT36" s="26"/>
      <c r="RFU36" s="26"/>
      <c r="RFV36" s="26"/>
      <c r="RFW36" s="26"/>
      <c r="RFX36" s="26"/>
      <c r="RFY36" s="26"/>
      <c r="RFZ36" s="26"/>
      <c r="RGA36" s="26"/>
      <c r="RGB36" s="26"/>
      <c r="RGC36" s="26"/>
      <c r="RGD36" s="26"/>
      <c r="RGE36" s="26"/>
      <c r="RGF36" s="26"/>
      <c r="RGG36" s="26"/>
      <c r="RGH36" s="26"/>
      <c r="RGI36" s="26"/>
      <c r="RGJ36" s="26"/>
      <c r="RGK36" s="26"/>
      <c r="RGL36" s="26"/>
      <c r="RGM36" s="26"/>
      <c r="RGN36" s="26"/>
      <c r="RGO36" s="26"/>
      <c r="RGP36" s="26"/>
      <c r="RGQ36" s="26"/>
      <c r="RGR36" s="26"/>
      <c r="RGS36" s="26"/>
      <c r="RGT36" s="26"/>
      <c r="RGU36" s="26"/>
      <c r="RGV36" s="26"/>
      <c r="RGW36" s="26"/>
      <c r="RGX36" s="26"/>
      <c r="RGY36" s="26"/>
      <c r="RGZ36" s="26"/>
      <c r="RHA36" s="26"/>
      <c r="RHB36" s="26"/>
      <c r="RHC36" s="26"/>
      <c r="RHD36" s="26"/>
      <c r="RHE36" s="26"/>
      <c r="RHF36" s="26"/>
      <c r="RHG36" s="26"/>
      <c r="RHH36" s="26"/>
      <c r="RHI36" s="26"/>
      <c r="RHJ36" s="26"/>
      <c r="RHK36" s="26"/>
      <c r="RHL36" s="26"/>
      <c r="RHM36" s="26"/>
      <c r="RHN36" s="26"/>
      <c r="RHO36" s="26"/>
      <c r="RHP36" s="26"/>
      <c r="RHQ36" s="26"/>
      <c r="RHR36" s="26"/>
      <c r="RHS36" s="26"/>
      <c r="RHT36" s="26"/>
      <c r="RHU36" s="26"/>
      <c r="RHV36" s="26"/>
      <c r="RHW36" s="26"/>
      <c r="RHX36" s="26"/>
      <c r="RHY36" s="26"/>
      <c r="RHZ36" s="26"/>
      <c r="RIA36" s="26"/>
      <c r="RIB36" s="26"/>
      <c r="RIC36" s="26"/>
      <c r="RID36" s="26"/>
      <c r="RIE36" s="26"/>
      <c r="RIF36" s="26"/>
      <c r="RIG36" s="26"/>
      <c r="RIH36" s="26"/>
      <c r="RII36" s="26"/>
      <c r="RIJ36" s="26"/>
      <c r="RIK36" s="26"/>
      <c r="RIL36" s="26"/>
      <c r="RIM36" s="26"/>
      <c r="RIN36" s="26"/>
      <c r="RIO36" s="26"/>
      <c r="RIP36" s="26"/>
      <c r="RIQ36" s="26"/>
      <c r="RIR36" s="26"/>
      <c r="RIS36" s="26"/>
      <c r="RIT36" s="26"/>
      <c r="RIU36" s="26"/>
      <c r="RIV36" s="26"/>
      <c r="RIW36" s="26"/>
      <c r="RIX36" s="26"/>
      <c r="RIY36" s="26"/>
      <c r="RIZ36" s="26"/>
      <c r="RJA36" s="26"/>
      <c r="RJB36" s="26"/>
      <c r="RJC36" s="26"/>
      <c r="RJD36" s="26"/>
      <c r="RJE36" s="26"/>
      <c r="RJF36" s="26"/>
      <c r="RJG36" s="26"/>
      <c r="RJH36" s="26"/>
      <c r="RJI36" s="26"/>
      <c r="RJJ36" s="26"/>
      <c r="RJK36" s="26"/>
      <c r="RJL36" s="26"/>
      <c r="RJM36" s="26"/>
      <c r="RJN36" s="26"/>
      <c r="RJO36" s="26"/>
      <c r="RJP36" s="26"/>
      <c r="RJQ36" s="26"/>
      <c r="RJR36" s="26"/>
      <c r="RJS36" s="26"/>
      <c r="RJT36" s="26"/>
      <c r="RJU36" s="26"/>
      <c r="RJV36" s="26"/>
      <c r="RJW36" s="26"/>
      <c r="RJX36" s="26"/>
      <c r="RJY36" s="26"/>
      <c r="RJZ36" s="26"/>
      <c r="RKA36" s="26"/>
      <c r="RKB36" s="26"/>
      <c r="RKC36" s="26"/>
      <c r="RKD36" s="26"/>
      <c r="RKE36" s="26"/>
      <c r="RKF36" s="26"/>
      <c r="RKG36" s="26"/>
      <c r="RKH36" s="26"/>
      <c r="RKI36" s="26"/>
      <c r="RKJ36" s="26"/>
      <c r="RKK36" s="26"/>
      <c r="RKL36" s="26"/>
      <c r="RKM36" s="26"/>
      <c r="RKN36" s="26"/>
      <c r="RKO36" s="26"/>
      <c r="RKP36" s="26"/>
      <c r="RKQ36" s="26"/>
      <c r="RKR36" s="26"/>
      <c r="RKS36" s="26"/>
      <c r="RKT36" s="26"/>
      <c r="RKU36" s="26"/>
      <c r="RKV36" s="26"/>
      <c r="RKW36" s="26"/>
      <c r="RKX36" s="26"/>
      <c r="RKY36" s="26"/>
      <c r="RKZ36" s="26"/>
      <c r="RLA36" s="26"/>
      <c r="RLB36" s="26"/>
      <c r="RLC36" s="26"/>
      <c r="RLD36" s="26"/>
      <c r="RLE36" s="26"/>
      <c r="RLF36" s="26"/>
      <c r="RLG36" s="26"/>
      <c r="RLH36" s="26"/>
      <c r="RLI36" s="26"/>
      <c r="RLJ36" s="26"/>
      <c r="RLK36" s="26"/>
      <c r="RLL36" s="26"/>
      <c r="RLM36" s="26"/>
      <c r="RLN36" s="26"/>
      <c r="RLO36" s="26"/>
      <c r="RLP36" s="26"/>
      <c r="RLQ36" s="26"/>
      <c r="RLR36" s="26"/>
      <c r="RLS36" s="26"/>
      <c r="RLT36" s="26"/>
      <c r="RLU36" s="26"/>
      <c r="RLV36" s="26"/>
      <c r="RLW36" s="26"/>
      <c r="RLX36" s="26"/>
      <c r="RLY36" s="26"/>
      <c r="RLZ36" s="26"/>
      <c r="RMA36" s="26"/>
      <c r="RMB36" s="26"/>
      <c r="RMC36" s="26"/>
      <c r="RMD36" s="26"/>
      <c r="RME36" s="26"/>
      <c r="RMF36" s="26"/>
      <c r="RMG36" s="26"/>
      <c r="RMH36" s="26"/>
      <c r="RMI36" s="26"/>
      <c r="RMJ36" s="26"/>
      <c r="RMK36" s="26"/>
      <c r="RML36" s="26"/>
      <c r="RMM36" s="26"/>
      <c r="RMN36" s="26"/>
      <c r="RMO36" s="26"/>
      <c r="RMP36" s="26"/>
      <c r="RMQ36" s="26"/>
      <c r="RMR36" s="26"/>
      <c r="RMS36" s="26"/>
      <c r="RMT36" s="26"/>
      <c r="RMU36" s="26"/>
      <c r="RMV36" s="26"/>
      <c r="RMW36" s="26"/>
      <c r="RMX36" s="26"/>
      <c r="RMY36" s="26"/>
      <c r="RMZ36" s="26"/>
      <c r="RNA36" s="26"/>
      <c r="RNB36" s="26"/>
      <c r="RNC36" s="26"/>
      <c r="RND36" s="26"/>
      <c r="RNE36" s="26"/>
      <c r="RNF36" s="26"/>
      <c r="RNG36" s="26"/>
      <c r="RNH36" s="26"/>
      <c r="RNI36" s="26"/>
      <c r="RNJ36" s="26"/>
      <c r="RNK36" s="26"/>
      <c r="RNL36" s="26"/>
      <c r="RNM36" s="26"/>
      <c r="RNN36" s="26"/>
      <c r="RNO36" s="26"/>
      <c r="RNP36" s="26"/>
      <c r="RNQ36" s="26"/>
      <c r="RNR36" s="26"/>
      <c r="RNS36" s="26"/>
      <c r="RNT36" s="26"/>
      <c r="RNU36" s="26"/>
      <c r="RNV36" s="26"/>
      <c r="RNW36" s="26"/>
      <c r="RNX36" s="26"/>
      <c r="RNY36" s="26"/>
      <c r="RNZ36" s="26"/>
      <c r="ROA36" s="26"/>
      <c r="ROB36" s="26"/>
      <c r="ROC36" s="26"/>
      <c r="ROD36" s="26"/>
      <c r="ROE36" s="26"/>
      <c r="ROF36" s="26"/>
      <c r="ROG36" s="26"/>
      <c r="ROH36" s="26"/>
      <c r="ROI36" s="26"/>
      <c r="ROJ36" s="26"/>
      <c r="ROK36" s="26"/>
      <c r="ROL36" s="26"/>
      <c r="ROM36" s="26"/>
      <c r="RON36" s="26"/>
      <c r="ROO36" s="26"/>
      <c r="ROP36" s="26"/>
      <c r="ROQ36" s="26"/>
      <c r="ROR36" s="26"/>
      <c r="ROS36" s="26"/>
      <c r="ROT36" s="26"/>
      <c r="ROU36" s="26"/>
      <c r="ROV36" s="26"/>
      <c r="ROW36" s="26"/>
      <c r="ROX36" s="26"/>
      <c r="ROY36" s="26"/>
      <c r="ROZ36" s="26"/>
      <c r="RPA36" s="26"/>
      <c r="RPB36" s="26"/>
      <c r="RPC36" s="26"/>
      <c r="RPD36" s="26"/>
      <c r="RPE36" s="26"/>
      <c r="RPF36" s="26"/>
      <c r="RPG36" s="26"/>
      <c r="RPH36" s="26"/>
      <c r="RPI36" s="26"/>
      <c r="RPJ36" s="26"/>
      <c r="RPK36" s="26"/>
      <c r="RPL36" s="26"/>
      <c r="RPM36" s="26"/>
      <c r="RPN36" s="26"/>
      <c r="RPO36" s="26"/>
      <c r="RPP36" s="26"/>
      <c r="RPQ36" s="26"/>
      <c r="RPR36" s="26"/>
      <c r="RPS36" s="26"/>
      <c r="RPT36" s="26"/>
      <c r="RPU36" s="26"/>
      <c r="RPV36" s="26"/>
      <c r="RPW36" s="26"/>
      <c r="RPX36" s="26"/>
      <c r="RPY36" s="26"/>
      <c r="RPZ36" s="26"/>
      <c r="RQA36" s="26"/>
      <c r="RQB36" s="26"/>
      <c r="RQC36" s="26"/>
      <c r="RQD36" s="26"/>
      <c r="RQE36" s="26"/>
      <c r="RQF36" s="26"/>
      <c r="RQG36" s="26"/>
      <c r="RQH36" s="26"/>
      <c r="RQI36" s="26"/>
      <c r="RQJ36" s="26"/>
      <c r="RQK36" s="26"/>
      <c r="RQL36" s="26"/>
      <c r="RQM36" s="26"/>
      <c r="RQN36" s="26"/>
      <c r="RQO36" s="26"/>
      <c r="RQP36" s="26"/>
      <c r="RQQ36" s="26"/>
      <c r="RQR36" s="26"/>
      <c r="RQS36" s="26"/>
      <c r="RQT36" s="26"/>
      <c r="RQU36" s="26"/>
      <c r="RQV36" s="26"/>
      <c r="RQW36" s="26"/>
      <c r="RQX36" s="26"/>
      <c r="RQY36" s="26"/>
      <c r="RQZ36" s="26"/>
      <c r="RRA36" s="26"/>
      <c r="RRB36" s="26"/>
      <c r="RRC36" s="26"/>
      <c r="RRD36" s="26"/>
      <c r="RRE36" s="26"/>
      <c r="RRF36" s="26"/>
      <c r="RRG36" s="26"/>
      <c r="RRH36" s="26"/>
      <c r="RRI36" s="26"/>
      <c r="RRJ36" s="26"/>
      <c r="RRK36" s="26"/>
      <c r="RRL36" s="26"/>
      <c r="RRM36" s="26"/>
      <c r="RRN36" s="26"/>
      <c r="RRO36" s="26"/>
      <c r="RRP36" s="26"/>
      <c r="RRQ36" s="26"/>
      <c r="RRR36" s="26"/>
      <c r="RRS36" s="26"/>
      <c r="RRT36" s="26"/>
      <c r="RRU36" s="26"/>
      <c r="RRV36" s="26"/>
      <c r="RRW36" s="26"/>
      <c r="RRX36" s="26"/>
      <c r="RRY36" s="26"/>
      <c r="RRZ36" s="26"/>
      <c r="RSA36" s="26"/>
      <c r="RSB36" s="26"/>
      <c r="RSC36" s="26"/>
      <c r="RSD36" s="26"/>
      <c r="RSE36" s="26"/>
      <c r="RSF36" s="26"/>
      <c r="RSG36" s="26"/>
      <c r="RSH36" s="26"/>
      <c r="RSI36" s="26"/>
      <c r="RSJ36" s="26"/>
      <c r="RSK36" s="26"/>
      <c r="RSL36" s="26"/>
      <c r="RSM36" s="26"/>
      <c r="RSN36" s="26"/>
      <c r="RSO36" s="26"/>
      <c r="RSP36" s="26"/>
      <c r="RSQ36" s="26"/>
      <c r="RSR36" s="26"/>
      <c r="RSS36" s="26"/>
      <c r="RST36" s="26"/>
      <c r="RSU36" s="26"/>
      <c r="RSV36" s="26"/>
      <c r="RSW36" s="26"/>
      <c r="RSX36" s="26"/>
      <c r="RSY36" s="26"/>
      <c r="RSZ36" s="26"/>
      <c r="RTA36" s="26"/>
      <c r="RTB36" s="26"/>
      <c r="RTC36" s="26"/>
      <c r="RTD36" s="26"/>
      <c r="RTE36" s="26"/>
      <c r="RTF36" s="26"/>
      <c r="RTG36" s="26"/>
      <c r="RTH36" s="26"/>
      <c r="RTI36" s="26"/>
      <c r="RTJ36" s="26"/>
      <c r="RTK36" s="26"/>
      <c r="RTL36" s="26"/>
      <c r="RTM36" s="26"/>
      <c r="RTN36" s="26"/>
      <c r="RTO36" s="26"/>
      <c r="RTP36" s="26"/>
      <c r="RTQ36" s="26"/>
      <c r="RTR36" s="26"/>
      <c r="RTS36" s="26"/>
      <c r="RTT36" s="26"/>
      <c r="RTU36" s="26"/>
      <c r="RTV36" s="26"/>
      <c r="RTW36" s="26"/>
      <c r="RTX36" s="26"/>
      <c r="RTY36" s="26"/>
      <c r="RTZ36" s="26"/>
      <c r="RUA36" s="26"/>
      <c r="RUB36" s="26"/>
      <c r="RUC36" s="26"/>
      <c r="RUD36" s="26"/>
      <c r="RUE36" s="26"/>
      <c r="RUF36" s="26"/>
      <c r="RUG36" s="26"/>
      <c r="RUH36" s="26"/>
      <c r="RUI36" s="26"/>
      <c r="RUJ36" s="26"/>
      <c r="RUK36" s="26"/>
      <c r="RUL36" s="26"/>
      <c r="RUM36" s="26"/>
      <c r="RUN36" s="26"/>
      <c r="RUO36" s="26"/>
      <c r="RUP36" s="26"/>
      <c r="RUQ36" s="26"/>
      <c r="RUR36" s="26"/>
      <c r="RUS36" s="26"/>
      <c r="RUT36" s="26"/>
      <c r="RUU36" s="26"/>
      <c r="RUV36" s="26"/>
      <c r="RUW36" s="26"/>
      <c r="RUX36" s="26"/>
      <c r="RUY36" s="26"/>
      <c r="RUZ36" s="26"/>
      <c r="RVA36" s="26"/>
      <c r="RVB36" s="26"/>
      <c r="RVC36" s="26"/>
      <c r="RVD36" s="26"/>
      <c r="RVE36" s="26"/>
      <c r="RVF36" s="26"/>
      <c r="RVG36" s="26"/>
      <c r="RVH36" s="26"/>
      <c r="RVI36" s="26"/>
      <c r="RVJ36" s="26"/>
      <c r="RVK36" s="26"/>
      <c r="RVL36" s="26"/>
      <c r="RVM36" s="26"/>
      <c r="RVN36" s="26"/>
      <c r="RVO36" s="26"/>
      <c r="RVP36" s="26"/>
      <c r="RVQ36" s="26"/>
      <c r="RVR36" s="26"/>
      <c r="RVS36" s="26"/>
      <c r="RVT36" s="26"/>
      <c r="RVU36" s="26"/>
      <c r="RVV36" s="26"/>
      <c r="RVW36" s="26"/>
      <c r="RVX36" s="26"/>
      <c r="RVY36" s="26"/>
      <c r="RVZ36" s="26"/>
      <c r="RWA36" s="26"/>
      <c r="RWB36" s="26"/>
      <c r="RWC36" s="26"/>
      <c r="RWD36" s="26"/>
      <c r="RWE36" s="26"/>
      <c r="RWF36" s="26"/>
      <c r="RWG36" s="26"/>
      <c r="RWH36" s="26"/>
      <c r="RWI36" s="26"/>
      <c r="RWJ36" s="26"/>
      <c r="RWK36" s="26"/>
      <c r="RWL36" s="26"/>
      <c r="RWM36" s="26"/>
      <c r="RWN36" s="26"/>
      <c r="RWO36" s="26"/>
      <c r="RWP36" s="26"/>
      <c r="RWQ36" s="26"/>
      <c r="RWR36" s="26"/>
      <c r="RWS36" s="26"/>
      <c r="RWT36" s="26"/>
      <c r="RWU36" s="26"/>
      <c r="RWV36" s="26"/>
      <c r="RWW36" s="26"/>
      <c r="RWX36" s="26"/>
      <c r="RWY36" s="26"/>
      <c r="RWZ36" s="26"/>
      <c r="RXA36" s="26"/>
      <c r="RXB36" s="26"/>
      <c r="RXC36" s="26"/>
      <c r="RXD36" s="26"/>
      <c r="RXE36" s="26"/>
      <c r="RXF36" s="26"/>
      <c r="RXG36" s="26"/>
      <c r="RXH36" s="26"/>
      <c r="RXI36" s="26"/>
      <c r="RXJ36" s="26"/>
      <c r="RXK36" s="26"/>
      <c r="RXL36" s="26"/>
      <c r="RXM36" s="26"/>
      <c r="RXN36" s="26"/>
      <c r="RXO36" s="26"/>
      <c r="RXP36" s="26"/>
      <c r="RXQ36" s="26"/>
      <c r="RXR36" s="26"/>
      <c r="RXS36" s="26"/>
      <c r="RXT36" s="26"/>
      <c r="RXU36" s="26"/>
      <c r="RXV36" s="26"/>
      <c r="RXW36" s="26"/>
      <c r="RXX36" s="26"/>
      <c r="RXY36" s="26"/>
      <c r="RXZ36" s="26"/>
      <c r="RYA36" s="26"/>
      <c r="RYB36" s="26"/>
      <c r="RYC36" s="26"/>
      <c r="RYD36" s="26"/>
      <c r="RYE36" s="26"/>
      <c r="RYF36" s="26"/>
      <c r="RYG36" s="26"/>
      <c r="RYH36" s="26"/>
      <c r="RYI36" s="26"/>
      <c r="RYJ36" s="26"/>
      <c r="RYK36" s="26"/>
      <c r="RYL36" s="26"/>
      <c r="RYM36" s="26"/>
      <c r="RYN36" s="26"/>
      <c r="RYO36" s="26"/>
      <c r="RYP36" s="26"/>
      <c r="RYQ36" s="26"/>
      <c r="RYR36" s="26"/>
      <c r="RYS36" s="26"/>
      <c r="RYT36" s="26"/>
      <c r="RYU36" s="26"/>
      <c r="RYV36" s="26"/>
      <c r="RYW36" s="26"/>
      <c r="RYX36" s="26"/>
      <c r="RYY36" s="26"/>
      <c r="RYZ36" s="26"/>
      <c r="RZA36" s="26"/>
      <c r="RZB36" s="26"/>
      <c r="RZC36" s="26"/>
      <c r="RZD36" s="26"/>
      <c r="RZE36" s="26"/>
      <c r="RZF36" s="26"/>
      <c r="RZG36" s="26"/>
      <c r="RZH36" s="26"/>
      <c r="RZI36" s="26"/>
      <c r="RZJ36" s="26"/>
      <c r="RZK36" s="26"/>
      <c r="RZL36" s="26"/>
      <c r="RZM36" s="26"/>
      <c r="RZN36" s="26"/>
      <c r="RZO36" s="26"/>
      <c r="RZP36" s="26"/>
      <c r="RZQ36" s="26"/>
      <c r="RZR36" s="26"/>
      <c r="RZS36" s="26"/>
      <c r="RZT36" s="26"/>
      <c r="RZU36" s="26"/>
      <c r="RZV36" s="26"/>
      <c r="RZW36" s="26"/>
      <c r="RZX36" s="26"/>
      <c r="RZY36" s="26"/>
      <c r="RZZ36" s="26"/>
      <c r="SAA36" s="26"/>
      <c r="SAB36" s="26"/>
      <c r="SAC36" s="26"/>
      <c r="SAD36" s="26"/>
      <c r="SAE36" s="26"/>
      <c r="SAF36" s="26"/>
      <c r="SAG36" s="26"/>
      <c r="SAH36" s="26"/>
      <c r="SAI36" s="26"/>
      <c r="SAJ36" s="26"/>
      <c r="SAK36" s="26"/>
      <c r="SAL36" s="26"/>
      <c r="SAM36" s="26"/>
      <c r="SAN36" s="26"/>
      <c r="SAO36" s="26"/>
      <c r="SAP36" s="26"/>
      <c r="SAQ36" s="26"/>
      <c r="SAR36" s="26"/>
      <c r="SAS36" s="26"/>
      <c r="SAT36" s="26"/>
      <c r="SAU36" s="26"/>
      <c r="SAV36" s="26"/>
      <c r="SAW36" s="26"/>
      <c r="SAX36" s="26"/>
      <c r="SAY36" s="26"/>
      <c r="SAZ36" s="26"/>
      <c r="SBA36" s="26"/>
      <c r="SBB36" s="26"/>
      <c r="SBC36" s="26"/>
      <c r="SBD36" s="26"/>
      <c r="SBE36" s="26"/>
      <c r="SBF36" s="26"/>
      <c r="SBG36" s="26"/>
      <c r="SBH36" s="26"/>
      <c r="SBI36" s="26"/>
      <c r="SBJ36" s="26"/>
      <c r="SBK36" s="26"/>
      <c r="SBL36" s="26"/>
      <c r="SBM36" s="26"/>
      <c r="SBN36" s="26"/>
      <c r="SBO36" s="26"/>
      <c r="SBP36" s="26"/>
      <c r="SBQ36" s="26"/>
      <c r="SBR36" s="26"/>
      <c r="SBS36" s="26"/>
      <c r="SBT36" s="26"/>
      <c r="SBU36" s="26"/>
      <c r="SBV36" s="26"/>
      <c r="SBW36" s="26"/>
      <c r="SBX36" s="26"/>
      <c r="SBY36" s="26"/>
      <c r="SBZ36" s="26"/>
      <c r="SCA36" s="26"/>
      <c r="SCB36" s="26"/>
      <c r="SCC36" s="26"/>
      <c r="SCD36" s="26"/>
      <c r="SCE36" s="26"/>
      <c r="SCF36" s="26"/>
      <c r="SCG36" s="26"/>
      <c r="SCH36" s="26"/>
      <c r="SCI36" s="26"/>
      <c r="SCJ36" s="26"/>
      <c r="SCK36" s="26"/>
      <c r="SCL36" s="26"/>
      <c r="SCM36" s="26"/>
      <c r="SCN36" s="26"/>
      <c r="SCO36" s="26"/>
      <c r="SCP36" s="26"/>
      <c r="SCQ36" s="26"/>
      <c r="SCR36" s="26"/>
      <c r="SCS36" s="26"/>
      <c r="SCT36" s="26"/>
      <c r="SCU36" s="26"/>
      <c r="SCV36" s="26"/>
      <c r="SCW36" s="26"/>
      <c r="SCX36" s="26"/>
      <c r="SCY36" s="26"/>
      <c r="SCZ36" s="26"/>
      <c r="SDA36" s="26"/>
      <c r="SDB36" s="26"/>
      <c r="SDC36" s="26"/>
      <c r="SDD36" s="26"/>
      <c r="SDE36" s="26"/>
      <c r="SDF36" s="26"/>
      <c r="SDG36" s="26"/>
      <c r="SDH36" s="26"/>
      <c r="SDI36" s="26"/>
      <c r="SDJ36" s="26"/>
      <c r="SDK36" s="26"/>
      <c r="SDL36" s="26"/>
      <c r="SDM36" s="26"/>
      <c r="SDN36" s="26"/>
      <c r="SDO36" s="26"/>
      <c r="SDP36" s="26"/>
      <c r="SDQ36" s="26"/>
      <c r="SDR36" s="26"/>
      <c r="SDS36" s="26"/>
      <c r="SDT36" s="26"/>
      <c r="SDU36" s="26"/>
      <c r="SDV36" s="26"/>
      <c r="SDW36" s="26"/>
      <c r="SDX36" s="26"/>
      <c r="SDY36" s="26"/>
      <c r="SDZ36" s="26"/>
      <c r="SEA36" s="26"/>
      <c r="SEB36" s="26"/>
      <c r="SEC36" s="26"/>
      <c r="SED36" s="26"/>
      <c r="SEE36" s="26"/>
      <c r="SEF36" s="26"/>
      <c r="SEG36" s="26"/>
      <c r="SEH36" s="26"/>
      <c r="SEI36" s="26"/>
      <c r="SEJ36" s="26"/>
      <c r="SEK36" s="26"/>
      <c r="SEL36" s="26"/>
      <c r="SEM36" s="26"/>
      <c r="SEN36" s="26"/>
      <c r="SEO36" s="26"/>
      <c r="SEP36" s="26"/>
      <c r="SEQ36" s="26"/>
      <c r="SER36" s="26"/>
      <c r="SES36" s="26"/>
      <c r="SET36" s="26"/>
      <c r="SEU36" s="26"/>
      <c r="SEV36" s="26"/>
      <c r="SEW36" s="26"/>
      <c r="SEX36" s="26"/>
      <c r="SEY36" s="26"/>
      <c r="SEZ36" s="26"/>
      <c r="SFA36" s="26"/>
      <c r="SFB36" s="26"/>
      <c r="SFC36" s="26"/>
      <c r="SFD36" s="26"/>
      <c r="SFE36" s="26"/>
      <c r="SFF36" s="26"/>
      <c r="SFG36" s="26"/>
      <c r="SFH36" s="26"/>
      <c r="SFI36" s="26"/>
      <c r="SFJ36" s="26"/>
      <c r="SFK36" s="26"/>
      <c r="SFL36" s="26"/>
      <c r="SFM36" s="26"/>
      <c r="SFN36" s="26"/>
      <c r="SFO36" s="26"/>
      <c r="SFP36" s="26"/>
      <c r="SFQ36" s="26"/>
      <c r="SFR36" s="26"/>
      <c r="SFS36" s="26"/>
      <c r="SFT36" s="26"/>
      <c r="SFU36" s="26"/>
      <c r="SFV36" s="26"/>
      <c r="SFW36" s="26"/>
      <c r="SFX36" s="26"/>
      <c r="SFY36" s="26"/>
      <c r="SFZ36" s="26"/>
      <c r="SGA36" s="26"/>
      <c r="SGB36" s="26"/>
      <c r="SGC36" s="26"/>
      <c r="SGD36" s="26"/>
      <c r="SGE36" s="26"/>
      <c r="SGF36" s="26"/>
      <c r="SGG36" s="26"/>
      <c r="SGH36" s="26"/>
      <c r="SGI36" s="26"/>
      <c r="SGJ36" s="26"/>
      <c r="SGK36" s="26"/>
      <c r="SGL36" s="26"/>
      <c r="SGM36" s="26"/>
      <c r="SGN36" s="26"/>
      <c r="SGO36" s="26"/>
      <c r="SGP36" s="26"/>
      <c r="SGQ36" s="26"/>
      <c r="SGR36" s="26"/>
      <c r="SGS36" s="26"/>
      <c r="SGT36" s="26"/>
      <c r="SGU36" s="26"/>
      <c r="SGV36" s="26"/>
      <c r="SGW36" s="26"/>
      <c r="SGX36" s="26"/>
      <c r="SGY36" s="26"/>
      <c r="SGZ36" s="26"/>
      <c r="SHA36" s="26"/>
      <c r="SHB36" s="26"/>
      <c r="SHC36" s="26"/>
      <c r="SHD36" s="26"/>
      <c r="SHE36" s="26"/>
      <c r="SHF36" s="26"/>
      <c r="SHG36" s="26"/>
      <c r="SHH36" s="26"/>
      <c r="SHI36" s="26"/>
      <c r="SHJ36" s="26"/>
      <c r="SHK36" s="26"/>
      <c r="SHL36" s="26"/>
      <c r="SHM36" s="26"/>
      <c r="SHN36" s="26"/>
      <c r="SHO36" s="26"/>
      <c r="SHP36" s="26"/>
      <c r="SHQ36" s="26"/>
      <c r="SHR36" s="26"/>
      <c r="SHS36" s="26"/>
      <c r="SHT36" s="26"/>
      <c r="SHU36" s="26"/>
      <c r="SHV36" s="26"/>
      <c r="SHW36" s="26"/>
      <c r="SHX36" s="26"/>
      <c r="SHY36" s="26"/>
      <c r="SHZ36" s="26"/>
      <c r="SIA36" s="26"/>
      <c r="SIB36" s="26"/>
      <c r="SIC36" s="26"/>
      <c r="SID36" s="26"/>
      <c r="SIE36" s="26"/>
      <c r="SIF36" s="26"/>
      <c r="SIG36" s="26"/>
      <c r="SIH36" s="26"/>
      <c r="SII36" s="26"/>
      <c r="SIJ36" s="26"/>
      <c r="SIK36" s="26"/>
      <c r="SIL36" s="26"/>
      <c r="SIM36" s="26"/>
      <c r="SIN36" s="26"/>
      <c r="SIO36" s="26"/>
      <c r="SIP36" s="26"/>
      <c r="SIQ36" s="26"/>
      <c r="SIR36" s="26"/>
      <c r="SIS36" s="26"/>
      <c r="SIT36" s="26"/>
      <c r="SIU36" s="26"/>
      <c r="SIV36" s="26"/>
      <c r="SIW36" s="26"/>
      <c r="SIX36" s="26"/>
      <c r="SIY36" s="26"/>
      <c r="SIZ36" s="26"/>
      <c r="SJA36" s="26"/>
      <c r="SJB36" s="26"/>
      <c r="SJC36" s="26"/>
      <c r="SJD36" s="26"/>
      <c r="SJE36" s="26"/>
      <c r="SJF36" s="26"/>
      <c r="SJG36" s="26"/>
      <c r="SJH36" s="26"/>
      <c r="SJI36" s="26"/>
      <c r="SJJ36" s="26"/>
      <c r="SJK36" s="26"/>
      <c r="SJL36" s="26"/>
      <c r="SJM36" s="26"/>
      <c r="SJN36" s="26"/>
      <c r="SJO36" s="26"/>
      <c r="SJP36" s="26"/>
      <c r="SJQ36" s="26"/>
      <c r="SJR36" s="26"/>
      <c r="SJS36" s="26"/>
      <c r="SJT36" s="26"/>
      <c r="SJU36" s="26"/>
      <c r="SJV36" s="26"/>
      <c r="SJW36" s="26"/>
      <c r="SJX36" s="26"/>
      <c r="SJY36" s="26"/>
      <c r="SJZ36" s="26"/>
      <c r="SKA36" s="26"/>
      <c r="SKB36" s="26"/>
      <c r="SKC36" s="26"/>
      <c r="SKD36" s="26"/>
      <c r="SKE36" s="26"/>
      <c r="SKF36" s="26"/>
      <c r="SKG36" s="26"/>
      <c r="SKH36" s="26"/>
      <c r="SKI36" s="26"/>
      <c r="SKJ36" s="26"/>
      <c r="SKK36" s="26"/>
      <c r="SKL36" s="26"/>
      <c r="SKM36" s="26"/>
      <c r="SKN36" s="26"/>
      <c r="SKO36" s="26"/>
      <c r="SKP36" s="26"/>
      <c r="SKQ36" s="26"/>
      <c r="SKR36" s="26"/>
      <c r="SKS36" s="26"/>
      <c r="SKT36" s="26"/>
      <c r="SKU36" s="26"/>
      <c r="SKV36" s="26"/>
      <c r="SKW36" s="26"/>
      <c r="SKX36" s="26"/>
      <c r="SKY36" s="26"/>
      <c r="SKZ36" s="26"/>
      <c r="SLA36" s="26"/>
      <c r="SLB36" s="26"/>
      <c r="SLC36" s="26"/>
      <c r="SLD36" s="26"/>
      <c r="SLE36" s="26"/>
      <c r="SLF36" s="26"/>
      <c r="SLG36" s="26"/>
      <c r="SLH36" s="26"/>
      <c r="SLI36" s="26"/>
      <c r="SLJ36" s="26"/>
      <c r="SLK36" s="26"/>
      <c r="SLL36" s="26"/>
      <c r="SLM36" s="26"/>
      <c r="SLN36" s="26"/>
      <c r="SLO36" s="26"/>
      <c r="SLP36" s="26"/>
      <c r="SLQ36" s="26"/>
      <c r="SLR36" s="26"/>
      <c r="SLS36" s="26"/>
      <c r="SLT36" s="26"/>
      <c r="SLU36" s="26"/>
      <c r="SLV36" s="26"/>
      <c r="SLW36" s="26"/>
      <c r="SLX36" s="26"/>
      <c r="SLY36" s="26"/>
      <c r="SLZ36" s="26"/>
      <c r="SMA36" s="26"/>
      <c r="SMB36" s="26"/>
      <c r="SMC36" s="26"/>
      <c r="SMD36" s="26"/>
      <c r="SME36" s="26"/>
      <c r="SMF36" s="26"/>
      <c r="SMG36" s="26"/>
      <c r="SMH36" s="26"/>
      <c r="SMI36" s="26"/>
      <c r="SMJ36" s="26"/>
      <c r="SMK36" s="26"/>
      <c r="SML36" s="26"/>
      <c r="SMM36" s="26"/>
      <c r="SMN36" s="26"/>
      <c r="SMO36" s="26"/>
      <c r="SMP36" s="26"/>
      <c r="SMQ36" s="26"/>
      <c r="SMR36" s="26"/>
      <c r="SMS36" s="26"/>
      <c r="SMT36" s="26"/>
      <c r="SMU36" s="26"/>
      <c r="SMV36" s="26"/>
      <c r="SMW36" s="26"/>
      <c r="SMX36" s="26"/>
      <c r="SMY36" s="26"/>
      <c r="SMZ36" s="26"/>
      <c r="SNA36" s="26"/>
      <c r="SNB36" s="26"/>
      <c r="SNC36" s="26"/>
      <c r="SND36" s="26"/>
      <c r="SNE36" s="26"/>
      <c r="SNF36" s="26"/>
      <c r="SNG36" s="26"/>
      <c r="SNH36" s="26"/>
      <c r="SNI36" s="26"/>
      <c r="SNJ36" s="26"/>
      <c r="SNK36" s="26"/>
      <c r="SNL36" s="26"/>
      <c r="SNM36" s="26"/>
      <c r="SNN36" s="26"/>
      <c r="SNO36" s="26"/>
      <c r="SNP36" s="26"/>
      <c r="SNQ36" s="26"/>
      <c r="SNR36" s="26"/>
      <c r="SNS36" s="26"/>
      <c r="SNT36" s="26"/>
      <c r="SNU36" s="26"/>
      <c r="SNV36" s="26"/>
      <c r="SNW36" s="26"/>
      <c r="SNX36" s="26"/>
      <c r="SNY36" s="26"/>
      <c r="SNZ36" s="26"/>
      <c r="SOA36" s="26"/>
      <c r="SOB36" s="26"/>
      <c r="SOC36" s="26"/>
      <c r="SOD36" s="26"/>
      <c r="SOE36" s="26"/>
      <c r="SOF36" s="26"/>
      <c r="SOG36" s="26"/>
      <c r="SOH36" s="26"/>
      <c r="SOI36" s="26"/>
      <c r="SOJ36" s="26"/>
      <c r="SOK36" s="26"/>
      <c r="SOL36" s="26"/>
      <c r="SOM36" s="26"/>
      <c r="SON36" s="26"/>
      <c r="SOO36" s="26"/>
      <c r="SOP36" s="26"/>
      <c r="SOQ36" s="26"/>
      <c r="SOR36" s="26"/>
      <c r="SOS36" s="26"/>
      <c r="SOT36" s="26"/>
      <c r="SOU36" s="26"/>
      <c r="SOV36" s="26"/>
      <c r="SOW36" s="26"/>
      <c r="SOX36" s="26"/>
      <c r="SOY36" s="26"/>
      <c r="SOZ36" s="26"/>
      <c r="SPA36" s="26"/>
      <c r="SPB36" s="26"/>
      <c r="SPC36" s="26"/>
      <c r="SPD36" s="26"/>
      <c r="SPE36" s="26"/>
      <c r="SPF36" s="26"/>
      <c r="SPG36" s="26"/>
      <c r="SPH36" s="26"/>
      <c r="SPI36" s="26"/>
      <c r="SPJ36" s="26"/>
      <c r="SPK36" s="26"/>
      <c r="SPL36" s="26"/>
      <c r="SPM36" s="26"/>
      <c r="SPN36" s="26"/>
      <c r="SPO36" s="26"/>
      <c r="SPP36" s="26"/>
      <c r="SPQ36" s="26"/>
      <c r="SPR36" s="26"/>
      <c r="SPS36" s="26"/>
      <c r="SPT36" s="26"/>
      <c r="SPU36" s="26"/>
      <c r="SPV36" s="26"/>
      <c r="SPW36" s="26"/>
      <c r="SPX36" s="26"/>
      <c r="SPY36" s="26"/>
      <c r="SPZ36" s="26"/>
      <c r="SQA36" s="26"/>
      <c r="SQB36" s="26"/>
      <c r="SQC36" s="26"/>
      <c r="SQD36" s="26"/>
      <c r="SQE36" s="26"/>
      <c r="SQF36" s="26"/>
      <c r="SQG36" s="26"/>
      <c r="SQH36" s="26"/>
      <c r="SQI36" s="26"/>
      <c r="SQJ36" s="26"/>
      <c r="SQK36" s="26"/>
      <c r="SQL36" s="26"/>
      <c r="SQM36" s="26"/>
      <c r="SQN36" s="26"/>
      <c r="SQO36" s="26"/>
      <c r="SQP36" s="26"/>
      <c r="SQQ36" s="26"/>
      <c r="SQR36" s="26"/>
      <c r="SQS36" s="26"/>
      <c r="SQT36" s="26"/>
      <c r="SQU36" s="26"/>
      <c r="SQV36" s="26"/>
      <c r="SQW36" s="26"/>
      <c r="SQX36" s="26"/>
      <c r="SQY36" s="26"/>
      <c r="SQZ36" s="26"/>
      <c r="SRA36" s="26"/>
      <c r="SRB36" s="26"/>
      <c r="SRC36" s="26"/>
      <c r="SRD36" s="26"/>
      <c r="SRE36" s="26"/>
      <c r="SRF36" s="26"/>
      <c r="SRG36" s="26"/>
      <c r="SRH36" s="26"/>
      <c r="SRI36" s="26"/>
      <c r="SRJ36" s="26"/>
      <c r="SRK36" s="26"/>
      <c r="SRL36" s="26"/>
      <c r="SRM36" s="26"/>
      <c r="SRN36" s="26"/>
      <c r="SRO36" s="26"/>
      <c r="SRP36" s="26"/>
      <c r="SRQ36" s="26"/>
      <c r="SRR36" s="26"/>
      <c r="SRS36" s="26"/>
      <c r="SRT36" s="26"/>
      <c r="SRU36" s="26"/>
      <c r="SRV36" s="26"/>
      <c r="SRW36" s="26"/>
      <c r="SRX36" s="26"/>
      <c r="SRY36" s="26"/>
      <c r="SRZ36" s="26"/>
      <c r="SSA36" s="26"/>
      <c r="SSB36" s="26"/>
      <c r="SSC36" s="26"/>
      <c r="SSD36" s="26"/>
      <c r="SSE36" s="26"/>
      <c r="SSF36" s="26"/>
      <c r="SSG36" s="26"/>
      <c r="SSH36" s="26"/>
      <c r="SSI36" s="26"/>
      <c r="SSJ36" s="26"/>
      <c r="SSK36" s="26"/>
      <c r="SSL36" s="26"/>
      <c r="SSM36" s="26"/>
      <c r="SSN36" s="26"/>
      <c r="SSO36" s="26"/>
      <c r="SSP36" s="26"/>
      <c r="SSQ36" s="26"/>
      <c r="SSR36" s="26"/>
      <c r="SSS36" s="26"/>
      <c r="SST36" s="26"/>
      <c r="SSU36" s="26"/>
      <c r="SSV36" s="26"/>
      <c r="SSW36" s="26"/>
      <c r="SSX36" s="26"/>
      <c r="SSY36" s="26"/>
      <c r="SSZ36" s="26"/>
      <c r="STA36" s="26"/>
      <c r="STB36" s="26"/>
      <c r="STC36" s="26"/>
      <c r="STD36" s="26"/>
      <c r="STE36" s="26"/>
      <c r="STF36" s="26"/>
      <c r="STG36" s="26"/>
      <c r="STH36" s="26"/>
      <c r="STI36" s="26"/>
      <c r="STJ36" s="26"/>
      <c r="STK36" s="26"/>
      <c r="STL36" s="26"/>
      <c r="STM36" s="26"/>
      <c r="STN36" s="26"/>
      <c r="STO36" s="26"/>
      <c r="STP36" s="26"/>
      <c r="STQ36" s="26"/>
      <c r="STR36" s="26"/>
      <c r="STS36" s="26"/>
      <c r="STT36" s="26"/>
      <c r="STU36" s="26"/>
      <c r="STV36" s="26"/>
      <c r="STW36" s="26"/>
      <c r="STX36" s="26"/>
      <c r="STY36" s="26"/>
      <c r="STZ36" s="26"/>
      <c r="SUA36" s="26"/>
      <c r="SUB36" s="26"/>
      <c r="SUC36" s="26"/>
      <c r="SUD36" s="26"/>
      <c r="SUE36" s="26"/>
      <c r="SUF36" s="26"/>
      <c r="SUG36" s="26"/>
      <c r="SUH36" s="26"/>
      <c r="SUI36" s="26"/>
      <c r="SUJ36" s="26"/>
      <c r="SUK36" s="26"/>
      <c r="SUL36" s="26"/>
      <c r="SUM36" s="26"/>
      <c r="SUN36" s="26"/>
      <c r="SUO36" s="26"/>
      <c r="SUP36" s="26"/>
      <c r="SUQ36" s="26"/>
      <c r="SUR36" s="26"/>
      <c r="SUS36" s="26"/>
      <c r="SUT36" s="26"/>
      <c r="SUU36" s="26"/>
      <c r="SUV36" s="26"/>
      <c r="SUW36" s="26"/>
      <c r="SUX36" s="26"/>
      <c r="SUY36" s="26"/>
      <c r="SUZ36" s="26"/>
      <c r="SVA36" s="26"/>
      <c r="SVB36" s="26"/>
      <c r="SVC36" s="26"/>
      <c r="SVD36" s="26"/>
      <c r="SVE36" s="26"/>
      <c r="SVF36" s="26"/>
      <c r="SVG36" s="26"/>
      <c r="SVH36" s="26"/>
      <c r="SVI36" s="26"/>
      <c r="SVJ36" s="26"/>
      <c r="SVK36" s="26"/>
      <c r="SVL36" s="26"/>
      <c r="SVM36" s="26"/>
      <c r="SVN36" s="26"/>
      <c r="SVO36" s="26"/>
      <c r="SVP36" s="26"/>
      <c r="SVQ36" s="26"/>
      <c r="SVR36" s="26"/>
      <c r="SVS36" s="26"/>
      <c r="SVT36" s="26"/>
      <c r="SVU36" s="26"/>
      <c r="SVV36" s="26"/>
      <c r="SVW36" s="26"/>
      <c r="SVX36" s="26"/>
      <c r="SVY36" s="26"/>
      <c r="SVZ36" s="26"/>
      <c r="SWA36" s="26"/>
      <c r="SWB36" s="26"/>
      <c r="SWC36" s="26"/>
      <c r="SWD36" s="26"/>
      <c r="SWE36" s="26"/>
      <c r="SWF36" s="26"/>
      <c r="SWG36" s="26"/>
      <c r="SWH36" s="26"/>
      <c r="SWI36" s="26"/>
      <c r="SWJ36" s="26"/>
      <c r="SWK36" s="26"/>
      <c r="SWL36" s="26"/>
      <c r="SWM36" s="26"/>
      <c r="SWN36" s="26"/>
      <c r="SWO36" s="26"/>
      <c r="SWP36" s="26"/>
      <c r="SWQ36" s="26"/>
      <c r="SWR36" s="26"/>
      <c r="SWS36" s="26"/>
      <c r="SWT36" s="26"/>
      <c r="SWU36" s="26"/>
      <c r="SWV36" s="26"/>
      <c r="SWW36" s="26"/>
      <c r="SWX36" s="26"/>
      <c r="SWY36" s="26"/>
      <c r="SWZ36" s="26"/>
      <c r="SXA36" s="26"/>
      <c r="SXB36" s="26"/>
      <c r="SXC36" s="26"/>
      <c r="SXD36" s="26"/>
      <c r="SXE36" s="26"/>
      <c r="SXF36" s="26"/>
      <c r="SXG36" s="26"/>
      <c r="SXH36" s="26"/>
      <c r="SXI36" s="26"/>
      <c r="SXJ36" s="26"/>
      <c r="SXK36" s="26"/>
      <c r="SXL36" s="26"/>
      <c r="SXM36" s="26"/>
      <c r="SXN36" s="26"/>
      <c r="SXO36" s="26"/>
      <c r="SXP36" s="26"/>
      <c r="SXQ36" s="26"/>
      <c r="SXR36" s="26"/>
      <c r="SXS36" s="26"/>
      <c r="SXT36" s="26"/>
      <c r="SXU36" s="26"/>
      <c r="SXV36" s="26"/>
      <c r="SXW36" s="26"/>
      <c r="SXX36" s="26"/>
      <c r="SXY36" s="26"/>
      <c r="SXZ36" s="26"/>
      <c r="SYA36" s="26"/>
      <c r="SYB36" s="26"/>
      <c r="SYC36" s="26"/>
      <c r="SYD36" s="26"/>
      <c r="SYE36" s="26"/>
      <c r="SYF36" s="26"/>
      <c r="SYG36" s="26"/>
      <c r="SYH36" s="26"/>
      <c r="SYI36" s="26"/>
      <c r="SYJ36" s="26"/>
      <c r="SYK36" s="26"/>
      <c r="SYL36" s="26"/>
      <c r="SYM36" s="26"/>
      <c r="SYN36" s="26"/>
      <c r="SYO36" s="26"/>
      <c r="SYP36" s="26"/>
      <c r="SYQ36" s="26"/>
      <c r="SYR36" s="26"/>
      <c r="SYS36" s="26"/>
      <c r="SYT36" s="26"/>
      <c r="SYU36" s="26"/>
      <c r="SYV36" s="26"/>
      <c r="SYW36" s="26"/>
      <c r="SYX36" s="26"/>
      <c r="SYY36" s="26"/>
      <c r="SYZ36" s="26"/>
      <c r="SZA36" s="26"/>
      <c r="SZB36" s="26"/>
      <c r="SZC36" s="26"/>
      <c r="SZD36" s="26"/>
      <c r="SZE36" s="26"/>
      <c r="SZF36" s="26"/>
      <c r="SZG36" s="26"/>
      <c r="SZH36" s="26"/>
      <c r="SZI36" s="26"/>
      <c r="SZJ36" s="26"/>
      <c r="SZK36" s="26"/>
      <c r="SZL36" s="26"/>
      <c r="SZM36" s="26"/>
      <c r="SZN36" s="26"/>
      <c r="SZO36" s="26"/>
      <c r="SZP36" s="26"/>
      <c r="SZQ36" s="26"/>
      <c r="SZR36" s="26"/>
      <c r="SZS36" s="26"/>
      <c r="SZT36" s="26"/>
      <c r="SZU36" s="26"/>
      <c r="SZV36" s="26"/>
      <c r="SZW36" s="26"/>
      <c r="SZX36" s="26"/>
      <c r="SZY36" s="26"/>
      <c r="SZZ36" s="26"/>
      <c r="TAA36" s="26"/>
      <c r="TAB36" s="26"/>
      <c r="TAC36" s="26"/>
      <c r="TAD36" s="26"/>
      <c r="TAE36" s="26"/>
      <c r="TAF36" s="26"/>
      <c r="TAG36" s="26"/>
      <c r="TAH36" s="26"/>
      <c r="TAI36" s="26"/>
      <c r="TAJ36" s="26"/>
      <c r="TAK36" s="26"/>
      <c r="TAL36" s="26"/>
      <c r="TAM36" s="26"/>
      <c r="TAN36" s="26"/>
      <c r="TAO36" s="26"/>
      <c r="TAP36" s="26"/>
      <c r="TAQ36" s="26"/>
      <c r="TAR36" s="26"/>
      <c r="TAS36" s="26"/>
      <c r="TAT36" s="26"/>
      <c r="TAU36" s="26"/>
      <c r="TAV36" s="26"/>
      <c r="TAW36" s="26"/>
      <c r="TAX36" s="26"/>
      <c r="TAY36" s="26"/>
      <c r="TAZ36" s="26"/>
      <c r="TBA36" s="26"/>
      <c r="TBB36" s="26"/>
      <c r="TBC36" s="26"/>
      <c r="TBD36" s="26"/>
      <c r="TBE36" s="26"/>
      <c r="TBF36" s="26"/>
      <c r="TBG36" s="26"/>
      <c r="TBH36" s="26"/>
      <c r="TBI36" s="26"/>
      <c r="TBJ36" s="26"/>
      <c r="TBK36" s="26"/>
      <c r="TBL36" s="26"/>
      <c r="TBM36" s="26"/>
      <c r="TBN36" s="26"/>
      <c r="TBO36" s="26"/>
      <c r="TBP36" s="26"/>
      <c r="TBQ36" s="26"/>
      <c r="TBR36" s="26"/>
      <c r="TBS36" s="26"/>
      <c r="TBT36" s="26"/>
      <c r="TBU36" s="26"/>
      <c r="TBV36" s="26"/>
      <c r="TBW36" s="26"/>
      <c r="TBX36" s="26"/>
      <c r="TBY36" s="26"/>
      <c r="TBZ36" s="26"/>
      <c r="TCA36" s="26"/>
      <c r="TCB36" s="26"/>
      <c r="TCC36" s="26"/>
      <c r="TCD36" s="26"/>
      <c r="TCE36" s="26"/>
      <c r="TCF36" s="26"/>
      <c r="TCG36" s="26"/>
      <c r="TCH36" s="26"/>
      <c r="TCI36" s="26"/>
      <c r="TCJ36" s="26"/>
      <c r="TCK36" s="26"/>
      <c r="TCL36" s="26"/>
      <c r="TCM36" s="26"/>
      <c r="TCN36" s="26"/>
      <c r="TCO36" s="26"/>
      <c r="TCP36" s="26"/>
      <c r="TCQ36" s="26"/>
      <c r="TCR36" s="26"/>
      <c r="TCS36" s="26"/>
      <c r="TCT36" s="26"/>
      <c r="TCU36" s="26"/>
      <c r="TCV36" s="26"/>
      <c r="TCW36" s="26"/>
      <c r="TCX36" s="26"/>
      <c r="TCY36" s="26"/>
      <c r="TCZ36" s="26"/>
      <c r="TDA36" s="26"/>
      <c r="TDB36" s="26"/>
      <c r="TDC36" s="26"/>
      <c r="TDD36" s="26"/>
      <c r="TDE36" s="26"/>
      <c r="TDF36" s="26"/>
      <c r="TDG36" s="26"/>
      <c r="TDH36" s="26"/>
      <c r="TDI36" s="26"/>
      <c r="TDJ36" s="26"/>
      <c r="TDK36" s="26"/>
      <c r="TDL36" s="26"/>
      <c r="TDM36" s="26"/>
      <c r="TDN36" s="26"/>
      <c r="TDO36" s="26"/>
      <c r="TDP36" s="26"/>
      <c r="TDQ36" s="26"/>
      <c r="TDR36" s="26"/>
      <c r="TDS36" s="26"/>
      <c r="TDT36" s="26"/>
      <c r="TDU36" s="26"/>
      <c r="TDV36" s="26"/>
      <c r="TDW36" s="26"/>
      <c r="TDX36" s="26"/>
      <c r="TDY36" s="26"/>
      <c r="TDZ36" s="26"/>
      <c r="TEA36" s="26"/>
      <c r="TEB36" s="26"/>
      <c r="TEC36" s="26"/>
      <c r="TED36" s="26"/>
      <c r="TEE36" s="26"/>
      <c r="TEF36" s="26"/>
      <c r="TEG36" s="26"/>
      <c r="TEH36" s="26"/>
      <c r="TEI36" s="26"/>
      <c r="TEJ36" s="26"/>
      <c r="TEK36" s="26"/>
      <c r="TEL36" s="26"/>
      <c r="TEM36" s="26"/>
      <c r="TEN36" s="26"/>
      <c r="TEO36" s="26"/>
      <c r="TEP36" s="26"/>
      <c r="TEQ36" s="26"/>
      <c r="TER36" s="26"/>
      <c r="TES36" s="26"/>
      <c r="TET36" s="26"/>
      <c r="TEU36" s="26"/>
      <c r="TEV36" s="26"/>
      <c r="TEW36" s="26"/>
      <c r="TEX36" s="26"/>
      <c r="TEY36" s="26"/>
      <c r="TEZ36" s="26"/>
      <c r="TFA36" s="26"/>
      <c r="TFB36" s="26"/>
      <c r="TFC36" s="26"/>
      <c r="TFD36" s="26"/>
      <c r="TFE36" s="26"/>
      <c r="TFF36" s="26"/>
      <c r="TFG36" s="26"/>
      <c r="TFH36" s="26"/>
      <c r="TFI36" s="26"/>
      <c r="TFJ36" s="26"/>
      <c r="TFK36" s="26"/>
      <c r="TFL36" s="26"/>
      <c r="TFM36" s="26"/>
      <c r="TFN36" s="26"/>
      <c r="TFO36" s="26"/>
      <c r="TFP36" s="26"/>
      <c r="TFQ36" s="26"/>
      <c r="TFR36" s="26"/>
      <c r="TFS36" s="26"/>
      <c r="TFT36" s="26"/>
      <c r="TFU36" s="26"/>
      <c r="TFV36" s="26"/>
      <c r="TFW36" s="26"/>
      <c r="TFX36" s="26"/>
      <c r="TFY36" s="26"/>
      <c r="TFZ36" s="26"/>
      <c r="TGA36" s="26"/>
      <c r="TGB36" s="26"/>
      <c r="TGC36" s="26"/>
      <c r="TGD36" s="26"/>
      <c r="TGE36" s="26"/>
      <c r="TGF36" s="26"/>
      <c r="TGG36" s="26"/>
      <c r="TGH36" s="26"/>
      <c r="TGI36" s="26"/>
      <c r="TGJ36" s="26"/>
      <c r="TGK36" s="26"/>
      <c r="TGL36" s="26"/>
      <c r="TGM36" s="26"/>
      <c r="TGN36" s="26"/>
      <c r="TGO36" s="26"/>
      <c r="TGP36" s="26"/>
      <c r="TGQ36" s="26"/>
      <c r="TGR36" s="26"/>
      <c r="TGS36" s="26"/>
      <c r="TGT36" s="26"/>
      <c r="TGU36" s="26"/>
      <c r="TGV36" s="26"/>
      <c r="TGW36" s="26"/>
      <c r="TGX36" s="26"/>
      <c r="TGY36" s="26"/>
      <c r="TGZ36" s="26"/>
      <c r="THA36" s="26"/>
      <c r="THB36" s="26"/>
      <c r="THC36" s="26"/>
      <c r="THD36" s="26"/>
      <c r="THE36" s="26"/>
      <c r="THF36" s="26"/>
      <c r="THG36" s="26"/>
      <c r="THH36" s="26"/>
      <c r="THI36" s="26"/>
      <c r="THJ36" s="26"/>
      <c r="THK36" s="26"/>
      <c r="THL36" s="26"/>
      <c r="THM36" s="26"/>
      <c r="THN36" s="26"/>
      <c r="THO36" s="26"/>
      <c r="THP36" s="26"/>
      <c r="THQ36" s="26"/>
      <c r="THR36" s="26"/>
      <c r="THS36" s="26"/>
      <c r="THT36" s="26"/>
      <c r="THU36" s="26"/>
      <c r="THV36" s="26"/>
      <c r="THW36" s="26"/>
      <c r="THX36" s="26"/>
      <c r="THY36" s="26"/>
      <c r="THZ36" s="26"/>
      <c r="TIA36" s="26"/>
      <c r="TIB36" s="26"/>
      <c r="TIC36" s="26"/>
      <c r="TID36" s="26"/>
      <c r="TIE36" s="26"/>
      <c r="TIF36" s="26"/>
      <c r="TIG36" s="26"/>
      <c r="TIH36" s="26"/>
      <c r="TII36" s="26"/>
      <c r="TIJ36" s="26"/>
      <c r="TIK36" s="26"/>
      <c r="TIL36" s="26"/>
      <c r="TIM36" s="26"/>
      <c r="TIN36" s="26"/>
      <c r="TIO36" s="26"/>
      <c r="TIP36" s="26"/>
      <c r="TIQ36" s="26"/>
      <c r="TIR36" s="26"/>
      <c r="TIS36" s="26"/>
      <c r="TIT36" s="26"/>
      <c r="TIU36" s="26"/>
      <c r="TIV36" s="26"/>
      <c r="TIW36" s="26"/>
      <c r="TIX36" s="26"/>
      <c r="TIY36" s="26"/>
      <c r="TIZ36" s="26"/>
      <c r="TJA36" s="26"/>
      <c r="TJB36" s="26"/>
      <c r="TJC36" s="26"/>
      <c r="TJD36" s="26"/>
      <c r="TJE36" s="26"/>
      <c r="TJF36" s="26"/>
      <c r="TJG36" s="26"/>
      <c r="TJH36" s="26"/>
      <c r="TJI36" s="26"/>
      <c r="TJJ36" s="26"/>
      <c r="TJK36" s="26"/>
      <c r="TJL36" s="26"/>
      <c r="TJM36" s="26"/>
      <c r="TJN36" s="26"/>
      <c r="TJO36" s="26"/>
      <c r="TJP36" s="26"/>
      <c r="TJQ36" s="26"/>
      <c r="TJR36" s="26"/>
      <c r="TJS36" s="26"/>
      <c r="TJT36" s="26"/>
      <c r="TJU36" s="26"/>
      <c r="TJV36" s="26"/>
      <c r="TJW36" s="26"/>
      <c r="TJX36" s="26"/>
      <c r="TJY36" s="26"/>
      <c r="TJZ36" s="26"/>
      <c r="TKA36" s="26"/>
      <c r="TKB36" s="26"/>
      <c r="TKC36" s="26"/>
      <c r="TKD36" s="26"/>
      <c r="TKE36" s="26"/>
      <c r="TKF36" s="26"/>
      <c r="TKG36" s="26"/>
      <c r="TKH36" s="26"/>
      <c r="TKI36" s="26"/>
      <c r="TKJ36" s="26"/>
      <c r="TKK36" s="26"/>
      <c r="TKL36" s="26"/>
      <c r="TKM36" s="26"/>
      <c r="TKN36" s="26"/>
      <c r="TKO36" s="26"/>
      <c r="TKP36" s="26"/>
      <c r="TKQ36" s="26"/>
      <c r="TKR36" s="26"/>
      <c r="TKS36" s="26"/>
      <c r="TKT36" s="26"/>
      <c r="TKU36" s="26"/>
      <c r="TKV36" s="26"/>
      <c r="TKW36" s="26"/>
      <c r="TKX36" s="26"/>
      <c r="TKY36" s="26"/>
      <c r="TKZ36" s="26"/>
      <c r="TLA36" s="26"/>
      <c r="TLB36" s="26"/>
      <c r="TLC36" s="26"/>
      <c r="TLD36" s="26"/>
      <c r="TLE36" s="26"/>
      <c r="TLF36" s="26"/>
      <c r="TLG36" s="26"/>
      <c r="TLH36" s="26"/>
      <c r="TLI36" s="26"/>
      <c r="TLJ36" s="26"/>
      <c r="TLK36" s="26"/>
      <c r="TLL36" s="26"/>
      <c r="TLM36" s="26"/>
      <c r="TLN36" s="26"/>
      <c r="TLO36" s="26"/>
      <c r="TLP36" s="26"/>
      <c r="TLQ36" s="26"/>
      <c r="TLR36" s="26"/>
      <c r="TLS36" s="26"/>
      <c r="TLT36" s="26"/>
      <c r="TLU36" s="26"/>
      <c r="TLV36" s="26"/>
      <c r="TLW36" s="26"/>
      <c r="TLX36" s="26"/>
      <c r="TLY36" s="26"/>
      <c r="TLZ36" s="26"/>
      <c r="TMA36" s="26"/>
      <c r="TMB36" s="26"/>
      <c r="TMC36" s="26"/>
      <c r="TMD36" s="26"/>
      <c r="TME36" s="26"/>
      <c r="TMF36" s="26"/>
      <c r="TMG36" s="26"/>
      <c r="TMH36" s="26"/>
      <c r="TMI36" s="26"/>
      <c r="TMJ36" s="26"/>
      <c r="TMK36" s="26"/>
      <c r="TML36" s="26"/>
      <c r="TMM36" s="26"/>
      <c r="TMN36" s="26"/>
      <c r="TMO36" s="26"/>
      <c r="TMP36" s="26"/>
      <c r="TMQ36" s="26"/>
      <c r="TMR36" s="26"/>
      <c r="TMS36" s="26"/>
      <c r="TMT36" s="26"/>
      <c r="TMU36" s="26"/>
      <c r="TMV36" s="26"/>
      <c r="TMW36" s="26"/>
      <c r="TMX36" s="26"/>
      <c r="TMY36" s="26"/>
      <c r="TMZ36" s="26"/>
      <c r="TNA36" s="26"/>
      <c r="TNB36" s="26"/>
      <c r="TNC36" s="26"/>
      <c r="TND36" s="26"/>
      <c r="TNE36" s="26"/>
      <c r="TNF36" s="26"/>
      <c r="TNG36" s="26"/>
      <c r="TNH36" s="26"/>
      <c r="TNI36" s="26"/>
      <c r="TNJ36" s="26"/>
      <c r="TNK36" s="26"/>
      <c r="TNL36" s="26"/>
      <c r="TNM36" s="26"/>
      <c r="TNN36" s="26"/>
      <c r="TNO36" s="26"/>
      <c r="TNP36" s="26"/>
      <c r="TNQ36" s="26"/>
      <c r="TNR36" s="26"/>
      <c r="TNS36" s="26"/>
      <c r="TNT36" s="26"/>
      <c r="TNU36" s="26"/>
      <c r="TNV36" s="26"/>
      <c r="TNW36" s="26"/>
      <c r="TNX36" s="26"/>
      <c r="TNY36" s="26"/>
      <c r="TNZ36" s="26"/>
      <c r="TOA36" s="26"/>
      <c r="TOB36" s="26"/>
      <c r="TOC36" s="26"/>
      <c r="TOD36" s="26"/>
      <c r="TOE36" s="26"/>
      <c r="TOF36" s="26"/>
      <c r="TOG36" s="26"/>
      <c r="TOH36" s="26"/>
      <c r="TOI36" s="26"/>
      <c r="TOJ36" s="26"/>
      <c r="TOK36" s="26"/>
      <c r="TOL36" s="26"/>
      <c r="TOM36" s="26"/>
      <c r="TON36" s="26"/>
      <c r="TOO36" s="26"/>
      <c r="TOP36" s="26"/>
      <c r="TOQ36" s="26"/>
      <c r="TOR36" s="26"/>
      <c r="TOS36" s="26"/>
      <c r="TOT36" s="26"/>
      <c r="TOU36" s="26"/>
      <c r="TOV36" s="26"/>
      <c r="TOW36" s="26"/>
      <c r="TOX36" s="26"/>
      <c r="TOY36" s="26"/>
      <c r="TOZ36" s="26"/>
      <c r="TPA36" s="26"/>
      <c r="TPB36" s="26"/>
      <c r="TPC36" s="26"/>
      <c r="TPD36" s="26"/>
      <c r="TPE36" s="26"/>
      <c r="TPF36" s="26"/>
      <c r="TPG36" s="26"/>
      <c r="TPH36" s="26"/>
      <c r="TPI36" s="26"/>
      <c r="TPJ36" s="26"/>
      <c r="TPK36" s="26"/>
      <c r="TPL36" s="26"/>
      <c r="TPM36" s="26"/>
      <c r="TPN36" s="26"/>
      <c r="TPO36" s="26"/>
      <c r="TPP36" s="26"/>
      <c r="TPQ36" s="26"/>
      <c r="TPR36" s="26"/>
      <c r="TPS36" s="26"/>
      <c r="TPT36" s="26"/>
      <c r="TPU36" s="26"/>
      <c r="TPV36" s="26"/>
      <c r="TPW36" s="26"/>
      <c r="TPX36" s="26"/>
      <c r="TPY36" s="26"/>
      <c r="TPZ36" s="26"/>
      <c r="TQA36" s="26"/>
      <c r="TQB36" s="26"/>
      <c r="TQC36" s="26"/>
      <c r="TQD36" s="26"/>
      <c r="TQE36" s="26"/>
      <c r="TQF36" s="26"/>
      <c r="TQG36" s="26"/>
      <c r="TQH36" s="26"/>
      <c r="TQI36" s="26"/>
      <c r="TQJ36" s="26"/>
      <c r="TQK36" s="26"/>
      <c r="TQL36" s="26"/>
      <c r="TQM36" s="26"/>
      <c r="TQN36" s="26"/>
      <c r="TQO36" s="26"/>
      <c r="TQP36" s="26"/>
      <c r="TQQ36" s="26"/>
      <c r="TQR36" s="26"/>
      <c r="TQS36" s="26"/>
      <c r="TQT36" s="26"/>
      <c r="TQU36" s="26"/>
      <c r="TQV36" s="26"/>
      <c r="TQW36" s="26"/>
      <c r="TQX36" s="26"/>
      <c r="TQY36" s="26"/>
      <c r="TQZ36" s="26"/>
      <c r="TRA36" s="26"/>
      <c r="TRB36" s="26"/>
      <c r="TRC36" s="26"/>
      <c r="TRD36" s="26"/>
      <c r="TRE36" s="26"/>
      <c r="TRF36" s="26"/>
      <c r="TRG36" s="26"/>
      <c r="TRH36" s="26"/>
      <c r="TRI36" s="26"/>
      <c r="TRJ36" s="26"/>
      <c r="TRK36" s="26"/>
      <c r="TRL36" s="26"/>
      <c r="TRM36" s="26"/>
      <c r="TRN36" s="26"/>
      <c r="TRO36" s="26"/>
      <c r="TRP36" s="26"/>
      <c r="TRQ36" s="26"/>
      <c r="TRR36" s="26"/>
      <c r="TRS36" s="26"/>
      <c r="TRT36" s="26"/>
      <c r="TRU36" s="26"/>
      <c r="TRV36" s="26"/>
      <c r="TRW36" s="26"/>
      <c r="TRX36" s="26"/>
      <c r="TRY36" s="26"/>
      <c r="TRZ36" s="26"/>
      <c r="TSA36" s="26"/>
      <c r="TSB36" s="26"/>
      <c r="TSC36" s="26"/>
      <c r="TSD36" s="26"/>
      <c r="TSE36" s="26"/>
      <c r="TSF36" s="26"/>
      <c r="TSG36" s="26"/>
      <c r="TSH36" s="26"/>
      <c r="TSI36" s="26"/>
      <c r="TSJ36" s="26"/>
      <c r="TSK36" s="26"/>
      <c r="TSL36" s="26"/>
      <c r="TSM36" s="26"/>
      <c r="TSN36" s="26"/>
      <c r="TSO36" s="26"/>
      <c r="TSP36" s="26"/>
      <c r="TSQ36" s="26"/>
      <c r="TSR36" s="26"/>
      <c r="TSS36" s="26"/>
      <c r="TST36" s="26"/>
      <c r="TSU36" s="26"/>
      <c r="TSV36" s="26"/>
      <c r="TSW36" s="26"/>
      <c r="TSX36" s="26"/>
      <c r="TSY36" s="26"/>
      <c r="TSZ36" s="26"/>
      <c r="TTA36" s="26"/>
      <c r="TTB36" s="26"/>
      <c r="TTC36" s="26"/>
      <c r="TTD36" s="26"/>
      <c r="TTE36" s="26"/>
      <c r="TTF36" s="26"/>
      <c r="TTG36" s="26"/>
      <c r="TTH36" s="26"/>
      <c r="TTI36" s="26"/>
      <c r="TTJ36" s="26"/>
      <c r="TTK36" s="26"/>
      <c r="TTL36" s="26"/>
      <c r="TTM36" s="26"/>
      <c r="TTN36" s="26"/>
      <c r="TTO36" s="26"/>
      <c r="TTP36" s="26"/>
      <c r="TTQ36" s="26"/>
      <c r="TTR36" s="26"/>
      <c r="TTS36" s="26"/>
      <c r="TTT36" s="26"/>
      <c r="TTU36" s="26"/>
      <c r="TTV36" s="26"/>
      <c r="TTW36" s="26"/>
      <c r="TTX36" s="26"/>
      <c r="TTY36" s="26"/>
      <c r="TTZ36" s="26"/>
      <c r="TUA36" s="26"/>
      <c r="TUB36" s="26"/>
      <c r="TUC36" s="26"/>
      <c r="TUD36" s="26"/>
      <c r="TUE36" s="26"/>
      <c r="TUF36" s="26"/>
      <c r="TUG36" s="26"/>
      <c r="TUH36" s="26"/>
      <c r="TUI36" s="26"/>
      <c r="TUJ36" s="26"/>
      <c r="TUK36" s="26"/>
      <c r="TUL36" s="26"/>
      <c r="TUM36" s="26"/>
      <c r="TUN36" s="26"/>
      <c r="TUO36" s="26"/>
      <c r="TUP36" s="26"/>
      <c r="TUQ36" s="26"/>
      <c r="TUR36" s="26"/>
      <c r="TUS36" s="26"/>
      <c r="TUT36" s="26"/>
      <c r="TUU36" s="26"/>
      <c r="TUV36" s="26"/>
      <c r="TUW36" s="26"/>
      <c r="TUX36" s="26"/>
      <c r="TUY36" s="26"/>
      <c r="TUZ36" s="26"/>
      <c r="TVA36" s="26"/>
      <c r="TVB36" s="26"/>
      <c r="TVC36" s="26"/>
      <c r="TVD36" s="26"/>
      <c r="TVE36" s="26"/>
      <c r="TVF36" s="26"/>
      <c r="TVG36" s="26"/>
      <c r="TVH36" s="26"/>
      <c r="TVI36" s="26"/>
      <c r="TVJ36" s="26"/>
      <c r="TVK36" s="26"/>
      <c r="TVL36" s="26"/>
      <c r="TVM36" s="26"/>
      <c r="TVN36" s="26"/>
      <c r="TVO36" s="26"/>
      <c r="TVP36" s="26"/>
      <c r="TVQ36" s="26"/>
      <c r="TVR36" s="26"/>
      <c r="TVS36" s="26"/>
      <c r="TVT36" s="26"/>
      <c r="TVU36" s="26"/>
      <c r="TVV36" s="26"/>
      <c r="TVW36" s="26"/>
      <c r="TVX36" s="26"/>
      <c r="TVY36" s="26"/>
      <c r="TVZ36" s="26"/>
      <c r="TWA36" s="26"/>
      <c r="TWB36" s="26"/>
      <c r="TWC36" s="26"/>
      <c r="TWD36" s="26"/>
      <c r="TWE36" s="26"/>
      <c r="TWF36" s="26"/>
      <c r="TWG36" s="26"/>
      <c r="TWH36" s="26"/>
      <c r="TWI36" s="26"/>
      <c r="TWJ36" s="26"/>
      <c r="TWK36" s="26"/>
      <c r="TWL36" s="26"/>
      <c r="TWM36" s="26"/>
      <c r="TWN36" s="26"/>
      <c r="TWO36" s="26"/>
      <c r="TWP36" s="26"/>
      <c r="TWQ36" s="26"/>
      <c r="TWR36" s="26"/>
      <c r="TWS36" s="26"/>
      <c r="TWT36" s="26"/>
      <c r="TWU36" s="26"/>
      <c r="TWV36" s="26"/>
      <c r="TWW36" s="26"/>
      <c r="TWX36" s="26"/>
      <c r="TWY36" s="26"/>
      <c r="TWZ36" s="26"/>
      <c r="TXA36" s="26"/>
      <c r="TXB36" s="26"/>
      <c r="TXC36" s="26"/>
      <c r="TXD36" s="26"/>
      <c r="TXE36" s="26"/>
      <c r="TXF36" s="26"/>
      <c r="TXG36" s="26"/>
      <c r="TXH36" s="26"/>
      <c r="TXI36" s="26"/>
      <c r="TXJ36" s="26"/>
      <c r="TXK36" s="26"/>
      <c r="TXL36" s="26"/>
      <c r="TXM36" s="26"/>
      <c r="TXN36" s="26"/>
      <c r="TXO36" s="26"/>
      <c r="TXP36" s="26"/>
      <c r="TXQ36" s="26"/>
      <c r="TXR36" s="26"/>
      <c r="TXS36" s="26"/>
      <c r="TXT36" s="26"/>
      <c r="TXU36" s="26"/>
      <c r="TXV36" s="26"/>
      <c r="TXW36" s="26"/>
      <c r="TXX36" s="26"/>
      <c r="TXY36" s="26"/>
      <c r="TXZ36" s="26"/>
      <c r="TYA36" s="26"/>
      <c r="TYB36" s="26"/>
      <c r="TYC36" s="26"/>
      <c r="TYD36" s="26"/>
      <c r="TYE36" s="26"/>
      <c r="TYF36" s="26"/>
      <c r="TYG36" s="26"/>
      <c r="TYH36" s="26"/>
      <c r="TYI36" s="26"/>
      <c r="TYJ36" s="26"/>
      <c r="TYK36" s="26"/>
      <c r="TYL36" s="26"/>
      <c r="TYM36" s="26"/>
      <c r="TYN36" s="26"/>
      <c r="TYO36" s="26"/>
      <c r="TYP36" s="26"/>
      <c r="TYQ36" s="26"/>
      <c r="TYR36" s="26"/>
      <c r="TYS36" s="26"/>
      <c r="TYT36" s="26"/>
      <c r="TYU36" s="26"/>
      <c r="TYV36" s="26"/>
      <c r="TYW36" s="26"/>
      <c r="TYX36" s="26"/>
      <c r="TYY36" s="26"/>
      <c r="TYZ36" s="26"/>
      <c r="TZA36" s="26"/>
      <c r="TZB36" s="26"/>
      <c r="TZC36" s="26"/>
      <c r="TZD36" s="26"/>
      <c r="TZE36" s="26"/>
      <c r="TZF36" s="26"/>
      <c r="TZG36" s="26"/>
      <c r="TZH36" s="26"/>
      <c r="TZI36" s="26"/>
      <c r="TZJ36" s="26"/>
      <c r="TZK36" s="26"/>
      <c r="TZL36" s="26"/>
      <c r="TZM36" s="26"/>
      <c r="TZN36" s="26"/>
      <c r="TZO36" s="26"/>
      <c r="TZP36" s="26"/>
      <c r="TZQ36" s="26"/>
      <c r="TZR36" s="26"/>
      <c r="TZS36" s="26"/>
      <c r="TZT36" s="26"/>
      <c r="TZU36" s="26"/>
      <c r="TZV36" s="26"/>
      <c r="TZW36" s="26"/>
      <c r="TZX36" s="26"/>
      <c r="TZY36" s="26"/>
      <c r="TZZ36" s="26"/>
      <c r="UAA36" s="26"/>
      <c r="UAB36" s="26"/>
      <c r="UAC36" s="26"/>
      <c r="UAD36" s="26"/>
      <c r="UAE36" s="26"/>
      <c r="UAF36" s="26"/>
      <c r="UAG36" s="26"/>
      <c r="UAH36" s="26"/>
      <c r="UAI36" s="26"/>
      <c r="UAJ36" s="26"/>
      <c r="UAK36" s="26"/>
      <c r="UAL36" s="26"/>
      <c r="UAM36" s="26"/>
      <c r="UAN36" s="26"/>
      <c r="UAO36" s="26"/>
      <c r="UAP36" s="26"/>
      <c r="UAQ36" s="26"/>
      <c r="UAR36" s="26"/>
      <c r="UAS36" s="26"/>
      <c r="UAT36" s="26"/>
      <c r="UAU36" s="26"/>
      <c r="UAV36" s="26"/>
      <c r="UAW36" s="26"/>
      <c r="UAX36" s="26"/>
      <c r="UAY36" s="26"/>
      <c r="UAZ36" s="26"/>
      <c r="UBA36" s="26"/>
      <c r="UBB36" s="26"/>
      <c r="UBC36" s="26"/>
      <c r="UBD36" s="26"/>
      <c r="UBE36" s="26"/>
      <c r="UBF36" s="26"/>
      <c r="UBG36" s="26"/>
      <c r="UBH36" s="26"/>
      <c r="UBI36" s="26"/>
      <c r="UBJ36" s="26"/>
      <c r="UBK36" s="26"/>
      <c r="UBL36" s="26"/>
      <c r="UBM36" s="26"/>
      <c r="UBN36" s="26"/>
      <c r="UBO36" s="26"/>
      <c r="UBP36" s="26"/>
      <c r="UBQ36" s="26"/>
      <c r="UBR36" s="26"/>
      <c r="UBS36" s="26"/>
      <c r="UBT36" s="26"/>
      <c r="UBU36" s="26"/>
      <c r="UBV36" s="26"/>
      <c r="UBW36" s="26"/>
      <c r="UBX36" s="26"/>
      <c r="UBY36" s="26"/>
      <c r="UBZ36" s="26"/>
      <c r="UCA36" s="26"/>
      <c r="UCB36" s="26"/>
      <c r="UCC36" s="26"/>
      <c r="UCD36" s="26"/>
      <c r="UCE36" s="26"/>
      <c r="UCF36" s="26"/>
      <c r="UCG36" s="26"/>
      <c r="UCH36" s="26"/>
      <c r="UCI36" s="26"/>
      <c r="UCJ36" s="26"/>
      <c r="UCK36" s="26"/>
      <c r="UCL36" s="26"/>
      <c r="UCM36" s="26"/>
      <c r="UCN36" s="26"/>
      <c r="UCO36" s="26"/>
      <c r="UCP36" s="26"/>
      <c r="UCQ36" s="26"/>
      <c r="UCR36" s="26"/>
      <c r="UCS36" s="26"/>
      <c r="UCT36" s="26"/>
      <c r="UCU36" s="26"/>
      <c r="UCV36" s="26"/>
      <c r="UCW36" s="26"/>
      <c r="UCX36" s="26"/>
      <c r="UCY36" s="26"/>
      <c r="UCZ36" s="26"/>
      <c r="UDA36" s="26"/>
      <c r="UDB36" s="26"/>
      <c r="UDC36" s="26"/>
      <c r="UDD36" s="26"/>
      <c r="UDE36" s="26"/>
      <c r="UDF36" s="26"/>
      <c r="UDG36" s="26"/>
      <c r="UDH36" s="26"/>
      <c r="UDI36" s="26"/>
      <c r="UDJ36" s="26"/>
      <c r="UDK36" s="26"/>
      <c r="UDL36" s="26"/>
      <c r="UDM36" s="26"/>
      <c r="UDN36" s="26"/>
      <c r="UDO36" s="26"/>
      <c r="UDP36" s="26"/>
      <c r="UDQ36" s="26"/>
      <c r="UDR36" s="26"/>
      <c r="UDS36" s="26"/>
      <c r="UDT36" s="26"/>
      <c r="UDU36" s="26"/>
      <c r="UDV36" s="26"/>
      <c r="UDW36" s="26"/>
      <c r="UDX36" s="26"/>
      <c r="UDY36" s="26"/>
      <c r="UDZ36" s="26"/>
      <c r="UEA36" s="26"/>
      <c r="UEB36" s="26"/>
      <c r="UEC36" s="26"/>
      <c r="UED36" s="26"/>
      <c r="UEE36" s="26"/>
      <c r="UEF36" s="26"/>
      <c r="UEG36" s="26"/>
      <c r="UEH36" s="26"/>
      <c r="UEI36" s="26"/>
      <c r="UEJ36" s="26"/>
      <c r="UEK36" s="26"/>
      <c r="UEL36" s="26"/>
      <c r="UEM36" s="26"/>
      <c r="UEN36" s="26"/>
      <c r="UEO36" s="26"/>
      <c r="UEP36" s="26"/>
      <c r="UEQ36" s="26"/>
      <c r="UER36" s="26"/>
      <c r="UES36" s="26"/>
      <c r="UET36" s="26"/>
      <c r="UEU36" s="26"/>
      <c r="UEV36" s="26"/>
      <c r="UEW36" s="26"/>
      <c r="UEX36" s="26"/>
      <c r="UEY36" s="26"/>
      <c r="UEZ36" s="26"/>
      <c r="UFA36" s="26"/>
      <c r="UFB36" s="26"/>
      <c r="UFC36" s="26"/>
      <c r="UFD36" s="26"/>
      <c r="UFE36" s="26"/>
      <c r="UFF36" s="26"/>
      <c r="UFG36" s="26"/>
      <c r="UFH36" s="26"/>
      <c r="UFI36" s="26"/>
      <c r="UFJ36" s="26"/>
      <c r="UFK36" s="26"/>
      <c r="UFL36" s="26"/>
      <c r="UFM36" s="26"/>
      <c r="UFN36" s="26"/>
      <c r="UFO36" s="26"/>
      <c r="UFP36" s="26"/>
      <c r="UFQ36" s="26"/>
      <c r="UFR36" s="26"/>
      <c r="UFS36" s="26"/>
      <c r="UFT36" s="26"/>
      <c r="UFU36" s="26"/>
      <c r="UFV36" s="26"/>
      <c r="UFW36" s="26"/>
      <c r="UFX36" s="26"/>
      <c r="UFY36" s="26"/>
      <c r="UFZ36" s="26"/>
      <c r="UGA36" s="26"/>
      <c r="UGB36" s="26"/>
      <c r="UGC36" s="26"/>
      <c r="UGD36" s="26"/>
      <c r="UGE36" s="26"/>
      <c r="UGF36" s="26"/>
      <c r="UGG36" s="26"/>
      <c r="UGH36" s="26"/>
      <c r="UGI36" s="26"/>
      <c r="UGJ36" s="26"/>
      <c r="UGK36" s="26"/>
      <c r="UGL36" s="26"/>
      <c r="UGM36" s="26"/>
      <c r="UGN36" s="26"/>
      <c r="UGO36" s="26"/>
      <c r="UGP36" s="26"/>
      <c r="UGQ36" s="26"/>
      <c r="UGR36" s="26"/>
      <c r="UGS36" s="26"/>
      <c r="UGT36" s="26"/>
      <c r="UGU36" s="26"/>
      <c r="UGV36" s="26"/>
      <c r="UGW36" s="26"/>
      <c r="UGX36" s="26"/>
      <c r="UGY36" s="26"/>
      <c r="UGZ36" s="26"/>
      <c r="UHA36" s="26"/>
      <c r="UHB36" s="26"/>
      <c r="UHC36" s="26"/>
      <c r="UHD36" s="26"/>
      <c r="UHE36" s="26"/>
      <c r="UHF36" s="26"/>
      <c r="UHG36" s="26"/>
      <c r="UHH36" s="26"/>
      <c r="UHI36" s="26"/>
      <c r="UHJ36" s="26"/>
      <c r="UHK36" s="26"/>
      <c r="UHL36" s="26"/>
      <c r="UHM36" s="26"/>
      <c r="UHN36" s="26"/>
      <c r="UHO36" s="26"/>
      <c r="UHP36" s="26"/>
      <c r="UHQ36" s="26"/>
      <c r="UHR36" s="26"/>
      <c r="UHS36" s="26"/>
      <c r="UHT36" s="26"/>
      <c r="UHU36" s="26"/>
      <c r="UHV36" s="26"/>
      <c r="UHW36" s="26"/>
      <c r="UHX36" s="26"/>
      <c r="UHY36" s="26"/>
      <c r="UHZ36" s="26"/>
      <c r="UIA36" s="26"/>
      <c r="UIB36" s="26"/>
      <c r="UIC36" s="26"/>
      <c r="UID36" s="26"/>
      <c r="UIE36" s="26"/>
      <c r="UIF36" s="26"/>
      <c r="UIG36" s="26"/>
      <c r="UIH36" s="26"/>
      <c r="UII36" s="26"/>
      <c r="UIJ36" s="26"/>
      <c r="UIK36" s="26"/>
      <c r="UIL36" s="26"/>
      <c r="UIM36" s="26"/>
      <c r="UIN36" s="26"/>
      <c r="UIO36" s="26"/>
      <c r="UIP36" s="26"/>
      <c r="UIQ36" s="26"/>
      <c r="UIR36" s="26"/>
      <c r="UIS36" s="26"/>
      <c r="UIT36" s="26"/>
      <c r="UIU36" s="26"/>
      <c r="UIV36" s="26"/>
      <c r="UIW36" s="26"/>
      <c r="UIX36" s="26"/>
      <c r="UIY36" s="26"/>
      <c r="UIZ36" s="26"/>
      <c r="UJA36" s="26"/>
      <c r="UJB36" s="26"/>
      <c r="UJC36" s="26"/>
      <c r="UJD36" s="26"/>
      <c r="UJE36" s="26"/>
      <c r="UJF36" s="26"/>
      <c r="UJG36" s="26"/>
      <c r="UJH36" s="26"/>
      <c r="UJI36" s="26"/>
      <c r="UJJ36" s="26"/>
      <c r="UJK36" s="26"/>
      <c r="UJL36" s="26"/>
      <c r="UJM36" s="26"/>
      <c r="UJN36" s="26"/>
      <c r="UJO36" s="26"/>
      <c r="UJP36" s="26"/>
      <c r="UJQ36" s="26"/>
      <c r="UJR36" s="26"/>
      <c r="UJS36" s="26"/>
      <c r="UJT36" s="26"/>
      <c r="UJU36" s="26"/>
      <c r="UJV36" s="26"/>
      <c r="UJW36" s="26"/>
      <c r="UJX36" s="26"/>
      <c r="UJY36" s="26"/>
      <c r="UJZ36" s="26"/>
      <c r="UKA36" s="26"/>
      <c r="UKB36" s="26"/>
      <c r="UKC36" s="26"/>
      <c r="UKD36" s="26"/>
      <c r="UKE36" s="26"/>
      <c r="UKF36" s="26"/>
      <c r="UKG36" s="26"/>
      <c r="UKH36" s="26"/>
      <c r="UKI36" s="26"/>
      <c r="UKJ36" s="26"/>
      <c r="UKK36" s="26"/>
      <c r="UKL36" s="26"/>
      <c r="UKM36" s="26"/>
      <c r="UKN36" s="26"/>
      <c r="UKO36" s="26"/>
      <c r="UKP36" s="26"/>
      <c r="UKQ36" s="26"/>
      <c r="UKR36" s="26"/>
      <c r="UKS36" s="26"/>
      <c r="UKT36" s="26"/>
      <c r="UKU36" s="26"/>
      <c r="UKV36" s="26"/>
      <c r="UKW36" s="26"/>
      <c r="UKX36" s="26"/>
      <c r="UKY36" s="26"/>
      <c r="UKZ36" s="26"/>
      <c r="ULA36" s="26"/>
      <c r="ULB36" s="26"/>
      <c r="ULC36" s="26"/>
      <c r="ULD36" s="26"/>
      <c r="ULE36" s="26"/>
      <c r="ULF36" s="26"/>
      <c r="ULG36" s="26"/>
      <c r="ULH36" s="26"/>
      <c r="ULI36" s="26"/>
      <c r="ULJ36" s="26"/>
      <c r="ULK36" s="26"/>
      <c r="ULL36" s="26"/>
      <c r="ULM36" s="26"/>
      <c r="ULN36" s="26"/>
      <c r="ULO36" s="26"/>
      <c r="ULP36" s="26"/>
      <c r="ULQ36" s="26"/>
      <c r="ULR36" s="26"/>
      <c r="ULS36" s="26"/>
      <c r="ULT36" s="26"/>
      <c r="ULU36" s="26"/>
      <c r="ULV36" s="26"/>
      <c r="ULW36" s="26"/>
      <c r="ULX36" s="26"/>
      <c r="ULY36" s="26"/>
      <c r="ULZ36" s="26"/>
      <c r="UMA36" s="26"/>
      <c r="UMB36" s="26"/>
      <c r="UMC36" s="26"/>
      <c r="UMD36" s="26"/>
      <c r="UME36" s="26"/>
      <c r="UMF36" s="26"/>
      <c r="UMG36" s="26"/>
      <c r="UMH36" s="26"/>
      <c r="UMI36" s="26"/>
      <c r="UMJ36" s="26"/>
      <c r="UMK36" s="26"/>
      <c r="UML36" s="26"/>
      <c r="UMM36" s="26"/>
      <c r="UMN36" s="26"/>
      <c r="UMO36" s="26"/>
      <c r="UMP36" s="26"/>
      <c r="UMQ36" s="26"/>
      <c r="UMR36" s="26"/>
      <c r="UMS36" s="26"/>
      <c r="UMT36" s="26"/>
      <c r="UMU36" s="26"/>
      <c r="UMV36" s="26"/>
      <c r="UMW36" s="26"/>
      <c r="UMX36" s="26"/>
      <c r="UMY36" s="26"/>
      <c r="UMZ36" s="26"/>
      <c r="UNA36" s="26"/>
      <c r="UNB36" s="26"/>
      <c r="UNC36" s="26"/>
      <c r="UND36" s="26"/>
      <c r="UNE36" s="26"/>
      <c r="UNF36" s="26"/>
      <c r="UNG36" s="26"/>
      <c r="UNH36" s="26"/>
      <c r="UNI36" s="26"/>
      <c r="UNJ36" s="26"/>
      <c r="UNK36" s="26"/>
      <c r="UNL36" s="26"/>
      <c r="UNM36" s="26"/>
      <c r="UNN36" s="26"/>
      <c r="UNO36" s="26"/>
      <c r="UNP36" s="26"/>
      <c r="UNQ36" s="26"/>
      <c r="UNR36" s="26"/>
      <c r="UNS36" s="26"/>
      <c r="UNT36" s="26"/>
      <c r="UNU36" s="26"/>
      <c r="UNV36" s="26"/>
      <c r="UNW36" s="26"/>
      <c r="UNX36" s="26"/>
      <c r="UNY36" s="26"/>
      <c r="UNZ36" s="26"/>
      <c r="UOA36" s="26"/>
      <c r="UOB36" s="26"/>
      <c r="UOC36" s="26"/>
      <c r="UOD36" s="26"/>
      <c r="UOE36" s="26"/>
      <c r="UOF36" s="26"/>
      <c r="UOG36" s="26"/>
      <c r="UOH36" s="26"/>
      <c r="UOI36" s="26"/>
      <c r="UOJ36" s="26"/>
      <c r="UOK36" s="26"/>
      <c r="UOL36" s="26"/>
      <c r="UOM36" s="26"/>
      <c r="UON36" s="26"/>
      <c r="UOO36" s="26"/>
      <c r="UOP36" s="26"/>
      <c r="UOQ36" s="26"/>
      <c r="UOR36" s="26"/>
      <c r="UOS36" s="26"/>
      <c r="UOT36" s="26"/>
      <c r="UOU36" s="26"/>
      <c r="UOV36" s="26"/>
      <c r="UOW36" s="26"/>
      <c r="UOX36" s="26"/>
      <c r="UOY36" s="26"/>
      <c r="UOZ36" s="26"/>
      <c r="UPA36" s="26"/>
      <c r="UPB36" s="26"/>
      <c r="UPC36" s="26"/>
      <c r="UPD36" s="26"/>
      <c r="UPE36" s="26"/>
      <c r="UPF36" s="26"/>
      <c r="UPG36" s="26"/>
      <c r="UPH36" s="26"/>
      <c r="UPI36" s="26"/>
      <c r="UPJ36" s="26"/>
      <c r="UPK36" s="26"/>
      <c r="UPL36" s="26"/>
      <c r="UPM36" s="26"/>
      <c r="UPN36" s="26"/>
      <c r="UPO36" s="26"/>
      <c r="UPP36" s="26"/>
      <c r="UPQ36" s="26"/>
      <c r="UPR36" s="26"/>
      <c r="UPS36" s="26"/>
      <c r="UPT36" s="26"/>
      <c r="UPU36" s="26"/>
      <c r="UPV36" s="26"/>
      <c r="UPW36" s="26"/>
      <c r="UPX36" s="26"/>
      <c r="UPY36" s="26"/>
      <c r="UPZ36" s="26"/>
      <c r="UQA36" s="26"/>
      <c r="UQB36" s="26"/>
      <c r="UQC36" s="26"/>
      <c r="UQD36" s="26"/>
      <c r="UQE36" s="26"/>
      <c r="UQF36" s="26"/>
      <c r="UQG36" s="26"/>
      <c r="UQH36" s="26"/>
      <c r="UQI36" s="26"/>
      <c r="UQJ36" s="26"/>
      <c r="UQK36" s="26"/>
      <c r="UQL36" s="26"/>
      <c r="UQM36" s="26"/>
      <c r="UQN36" s="26"/>
      <c r="UQO36" s="26"/>
      <c r="UQP36" s="26"/>
      <c r="UQQ36" s="26"/>
      <c r="UQR36" s="26"/>
      <c r="UQS36" s="26"/>
      <c r="UQT36" s="26"/>
      <c r="UQU36" s="26"/>
      <c r="UQV36" s="26"/>
      <c r="UQW36" s="26"/>
      <c r="UQX36" s="26"/>
      <c r="UQY36" s="26"/>
      <c r="UQZ36" s="26"/>
      <c r="URA36" s="26"/>
      <c r="URB36" s="26"/>
      <c r="URC36" s="26"/>
      <c r="URD36" s="26"/>
      <c r="URE36" s="26"/>
      <c r="URF36" s="26"/>
      <c r="URG36" s="26"/>
      <c r="URH36" s="26"/>
      <c r="URI36" s="26"/>
      <c r="URJ36" s="26"/>
      <c r="URK36" s="26"/>
      <c r="URL36" s="26"/>
      <c r="URM36" s="26"/>
      <c r="URN36" s="26"/>
      <c r="URO36" s="26"/>
      <c r="URP36" s="26"/>
      <c r="URQ36" s="26"/>
      <c r="URR36" s="26"/>
      <c r="URS36" s="26"/>
      <c r="URT36" s="26"/>
      <c r="URU36" s="26"/>
      <c r="URV36" s="26"/>
      <c r="URW36" s="26"/>
      <c r="URX36" s="26"/>
      <c r="URY36" s="26"/>
      <c r="URZ36" s="26"/>
      <c r="USA36" s="26"/>
      <c r="USB36" s="26"/>
      <c r="USC36" s="26"/>
      <c r="USD36" s="26"/>
      <c r="USE36" s="26"/>
      <c r="USF36" s="26"/>
      <c r="USG36" s="26"/>
      <c r="USH36" s="26"/>
      <c r="USI36" s="26"/>
      <c r="USJ36" s="26"/>
      <c r="USK36" s="26"/>
      <c r="USL36" s="26"/>
      <c r="USM36" s="26"/>
      <c r="USN36" s="26"/>
      <c r="USO36" s="26"/>
      <c r="USP36" s="26"/>
      <c r="USQ36" s="26"/>
      <c r="USR36" s="26"/>
      <c r="USS36" s="26"/>
      <c r="UST36" s="26"/>
      <c r="USU36" s="26"/>
      <c r="USV36" s="26"/>
      <c r="USW36" s="26"/>
      <c r="USX36" s="26"/>
      <c r="USY36" s="26"/>
      <c r="USZ36" s="26"/>
      <c r="UTA36" s="26"/>
      <c r="UTB36" s="26"/>
      <c r="UTC36" s="26"/>
      <c r="UTD36" s="26"/>
      <c r="UTE36" s="26"/>
      <c r="UTF36" s="26"/>
      <c r="UTG36" s="26"/>
      <c r="UTH36" s="26"/>
      <c r="UTI36" s="26"/>
      <c r="UTJ36" s="26"/>
      <c r="UTK36" s="26"/>
      <c r="UTL36" s="26"/>
      <c r="UTM36" s="26"/>
      <c r="UTN36" s="26"/>
      <c r="UTO36" s="26"/>
      <c r="UTP36" s="26"/>
      <c r="UTQ36" s="26"/>
      <c r="UTR36" s="26"/>
      <c r="UTS36" s="26"/>
      <c r="UTT36" s="26"/>
      <c r="UTU36" s="26"/>
      <c r="UTV36" s="26"/>
      <c r="UTW36" s="26"/>
      <c r="UTX36" s="26"/>
      <c r="UTY36" s="26"/>
      <c r="UTZ36" s="26"/>
      <c r="UUA36" s="26"/>
      <c r="UUB36" s="26"/>
      <c r="UUC36" s="26"/>
      <c r="UUD36" s="26"/>
      <c r="UUE36" s="26"/>
      <c r="UUF36" s="26"/>
      <c r="UUG36" s="26"/>
      <c r="UUH36" s="26"/>
      <c r="UUI36" s="26"/>
      <c r="UUJ36" s="26"/>
      <c r="UUK36" s="26"/>
      <c r="UUL36" s="26"/>
      <c r="UUM36" s="26"/>
      <c r="UUN36" s="26"/>
      <c r="UUO36" s="26"/>
      <c r="UUP36" s="26"/>
      <c r="UUQ36" s="26"/>
      <c r="UUR36" s="26"/>
      <c r="UUS36" s="26"/>
      <c r="UUT36" s="26"/>
      <c r="UUU36" s="26"/>
      <c r="UUV36" s="26"/>
      <c r="UUW36" s="26"/>
      <c r="UUX36" s="26"/>
      <c r="UUY36" s="26"/>
      <c r="UUZ36" s="26"/>
      <c r="UVA36" s="26"/>
      <c r="UVB36" s="26"/>
      <c r="UVC36" s="26"/>
      <c r="UVD36" s="26"/>
      <c r="UVE36" s="26"/>
      <c r="UVF36" s="26"/>
      <c r="UVG36" s="26"/>
      <c r="UVH36" s="26"/>
      <c r="UVI36" s="26"/>
      <c r="UVJ36" s="26"/>
      <c r="UVK36" s="26"/>
      <c r="UVL36" s="26"/>
      <c r="UVM36" s="26"/>
      <c r="UVN36" s="26"/>
      <c r="UVO36" s="26"/>
      <c r="UVP36" s="26"/>
      <c r="UVQ36" s="26"/>
      <c r="UVR36" s="26"/>
      <c r="UVS36" s="26"/>
      <c r="UVT36" s="26"/>
      <c r="UVU36" s="26"/>
      <c r="UVV36" s="26"/>
      <c r="UVW36" s="26"/>
      <c r="UVX36" s="26"/>
      <c r="UVY36" s="26"/>
      <c r="UVZ36" s="26"/>
      <c r="UWA36" s="26"/>
      <c r="UWB36" s="26"/>
      <c r="UWC36" s="26"/>
      <c r="UWD36" s="26"/>
      <c r="UWE36" s="26"/>
      <c r="UWF36" s="26"/>
      <c r="UWG36" s="26"/>
      <c r="UWH36" s="26"/>
      <c r="UWI36" s="26"/>
      <c r="UWJ36" s="26"/>
      <c r="UWK36" s="26"/>
      <c r="UWL36" s="26"/>
      <c r="UWM36" s="26"/>
      <c r="UWN36" s="26"/>
      <c r="UWO36" s="26"/>
      <c r="UWP36" s="26"/>
      <c r="UWQ36" s="26"/>
      <c r="UWR36" s="26"/>
      <c r="UWS36" s="26"/>
      <c r="UWT36" s="26"/>
      <c r="UWU36" s="26"/>
      <c r="UWV36" s="26"/>
      <c r="UWW36" s="26"/>
      <c r="UWX36" s="26"/>
      <c r="UWY36" s="26"/>
      <c r="UWZ36" s="26"/>
      <c r="UXA36" s="26"/>
      <c r="UXB36" s="26"/>
      <c r="UXC36" s="26"/>
      <c r="UXD36" s="26"/>
      <c r="UXE36" s="26"/>
      <c r="UXF36" s="26"/>
      <c r="UXG36" s="26"/>
      <c r="UXH36" s="26"/>
      <c r="UXI36" s="26"/>
      <c r="UXJ36" s="26"/>
      <c r="UXK36" s="26"/>
      <c r="UXL36" s="26"/>
      <c r="UXM36" s="26"/>
      <c r="UXN36" s="26"/>
      <c r="UXO36" s="26"/>
      <c r="UXP36" s="26"/>
      <c r="UXQ36" s="26"/>
      <c r="UXR36" s="26"/>
      <c r="UXS36" s="26"/>
      <c r="UXT36" s="26"/>
      <c r="UXU36" s="26"/>
      <c r="UXV36" s="26"/>
      <c r="UXW36" s="26"/>
      <c r="UXX36" s="26"/>
      <c r="UXY36" s="26"/>
      <c r="UXZ36" s="26"/>
      <c r="UYA36" s="26"/>
      <c r="UYB36" s="26"/>
      <c r="UYC36" s="26"/>
      <c r="UYD36" s="26"/>
      <c r="UYE36" s="26"/>
      <c r="UYF36" s="26"/>
      <c r="UYG36" s="26"/>
      <c r="UYH36" s="26"/>
      <c r="UYI36" s="26"/>
      <c r="UYJ36" s="26"/>
      <c r="UYK36" s="26"/>
      <c r="UYL36" s="26"/>
      <c r="UYM36" s="26"/>
      <c r="UYN36" s="26"/>
      <c r="UYO36" s="26"/>
      <c r="UYP36" s="26"/>
      <c r="UYQ36" s="26"/>
      <c r="UYR36" s="26"/>
      <c r="UYS36" s="26"/>
      <c r="UYT36" s="26"/>
      <c r="UYU36" s="26"/>
      <c r="UYV36" s="26"/>
      <c r="UYW36" s="26"/>
      <c r="UYX36" s="26"/>
      <c r="UYY36" s="26"/>
      <c r="UYZ36" s="26"/>
      <c r="UZA36" s="26"/>
      <c r="UZB36" s="26"/>
      <c r="UZC36" s="26"/>
      <c r="UZD36" s="26"/>
      <c r="UZE36" s="26"/>
      <c r="UZF36" s="26"/>
      <c r="UZG36" s="26"/>
      <c r="UZH36" s="26"/>
      <c r="UZI36" s="26"/>
      <c r="UZJ36" s="26"/>
      <c r="UZK36" s="26"/>
      <c r="UZL36" s="26"/>
      <c r="UZM36" s="26"/>
      <c r="UZN36" s="26"/>
      <c r="UZO36" s="26"/>
      <c r="UZP36" s="26"/>
      <c r="UZQ36" s="26"/>
      <c r="UZR36" s="26"/>
      <c r="UZS36" s="26"/>
      <c r="UZT36" s="26"/>
      <c r="UZU36" s="26"/>
      <c r="UZV36" s="26"/>
      <c r="UZW36" s="26"/>
      <c r="UZX36" s="26"/>
      <c r="UZY36" s="26"/>
      <c r="UZZ36" s="26"/>
      <c r="VAA36" s="26"/>
      <c r="VAB36" s="26"/>
      <c r="VAC36" s="26"/>
      <c r="VAD36" s="26"/>
      <c r="VAE36" s="26"/>
      <c r="VAF36" s="26"/>
      <c r="VAG36" s="26"/>
      <c r="VAH36" s="26"/>
      <c r="VAI36" s="26"/>
      <c r="VAJ36" s="26"/>
      <c r="VAK36" s="26"/>
      <c r="VAL36" s="26"/>
      <c r="VAM36" s="26"/>
      <c r="VAN36" s="26"/>
      <c r="VAO36" s="26"/>
      <c r="VAP36" s="26"/>
      <c r="VAQ36" s="26"/>
      <c r="VAR36" s="26"/>
      <c r="VAS36" s="26"/>
      <c r="VAT36" s="26"/>
      <c r="VAU36" s="26"/>
      <c r="VAV36" s="26"/>
      <c r="VAW36" s="26"/>
      <c r="VAX36" s="26"/>
      <c r="VAY36" s="26"/>
      <c r="VAZ36" s="26"/>
      <c r="VBA36" s="26"/>
      <c r="VBB36" s="26"/>
      <c r="VBC36" s="26"/>
      <c r="VBD36" s="26"/>
      <c r="VBE36" s="26"/>
      <c r="VBF36" s="26"/>
      <c r="VBG36" s="26"/>
      <c r="VBH36" s="26"/>
      <c r="VBI36" s="26"/>
      <c r="VBJ36" s="26"/>
      <c r="VBK36" s="26"/>
      <c r="VBL36" s="26"/>
      <c r="VBM36" s="26"/>
      <c r="VBN36" s="26"/>
      <c r="VBO36" s="26"/>
      <c r="VBP36" s="26"/>
      <c r="VBQ36" s="26"/>
      <c r="VBR36" s="26"/>
      <c r="VBS36" s="26"/>
      <c r="VBT36" s="26"/>
      <c r="VBU36" s="26"/>
      <c r="VBV36" s="26"/>
      <c r="VBW36" s="26"/>
      <c r="VBX36" s="26"/>
      <c r="VBY36" s="26"/>
      <c r="VBZ36" s="26"/>
      <c r="VCA36" s="26"/>
      <c r="VCB36" s="26"/>
      <c r="VCC36" s="26"/>
      <c r="VCD36" s="26"/>
      <c r="VCE36" s="26"/>
      <c r="VCF36" s="26"/>
      <c r="VCG36" s="26"/>
      <c r="VCH36" s="26"/>
      <c r="VCI36" s="26"/>
      <c r="VCJ36" s="26"/>
      <c r="VCK36" s="26"/>
      <c r="VCL36" s="26"/>
      <c r="VCM36" s="26"/>
      <c r="VCN36" s="26"/>
      <c r="VCO36" s="26"/>
      <c r="VCP36" s="26"/>
      <c r="VCQ36" s="26"/>
      <c r="VCR36" s="26"/>
      <c r="VCS36" s="26"/>
      <c r="VCT36" s="26"/>
      <c r="VCU36" s="26"/>
      <c r="VCV36" s="26"/>
      <c r="VCW36" s="26"/>
      <c r="VCX36" s="26"/>
      <c r="VCY36" s="26"/>
      <c r="VCZ36" s="26"/>
      <c r="VDA36" s="26"/>
      <c r="VDB36" s="26"/>
      <c r="VDC36" s="26"/>
      <c r="VDD36" s="26"/>
      <c r="VDE36" s="26"/>
      <c r="VDF36" s="26"/>
      <c r="VDG36" s="26"/>
      <c r="VDH36" s="26"/>
      <c r="VDI36" s="26"/>
      <c r="VDJ36" s="26"/>
      <c r="VDK36" s="26"/>
      <c r="VDL36" s="26"/>
      <c r="VDM36" s="26"/>
      <c r="VDN36" s="26"/>
      <c r="VDO36" s="26"/>
      <c r="VDP36" s="26"/>
      <c r="VDQ36" s="26"/>
      <c r="VDR36" s="26"/>
      <c r="VDS36" s="26"/>
      <c r="VDT36" s="26"/>
      <c r="VDU36" s="26"/>
      <c r="VDV36" s="26"/>
      <c r="VDW36" s="26"/>
      <c r="VDX36" s="26"/>
      <c r="VDY36" s="26"/>
      <c r="VDZ36" s="26"/>
      <c r="VEA36" s="26"/>
      <c r="VEB36" s="26"/>
      <c r="VEC36" s="26"/>
      <c r="VED36" s="26"/>
      <c r="VEE36" s="26"/>
      <c r="VEF36" s="26"/>
      <c r="VEG36" s="26"/>
      <c r="VEH36" s="26"/>
      <c r="VEI36" s="26"/>
      <c r="VEJ36" s="26"/>
      <c r="VEK36" s="26"/>
      <c r="VEL36" s="26"/>
      <c r="VEM36" s="26"/>
      <c r="VEN36" s="26"/>
      <c r="VEO36" s="26"/>
      <c r="VEP36" s="26"/>
      <c r="VEQ36" s="26"/>
      <c r="VER36" s="26"/>
      <c r="VES36" s="26"/>
      <c r="VET36" s="26"/>
      <c r="VEU36" s="26"/>
      <c r="VEV36" s="26"/>
      <c r="VEW36" s="26"/>
      <c r="VEX36" s="26"/>
      <c r="VEY36" s="26"/>
      <c r="VEZ36" s="26"/>
      <c r="VFA36" s="26"/>
      <c r="VFB36" s="26"/>
      <c r="VFC36" s="26"/>
      <c r="VFD36" s="26"/>
      <c r="VFE36" s="26"/>
      <c r="VFF36" s="26"/>
      <c r="VFG36" s="26"/>
      <c r="VFH36" s="26"/>
      <c r="VFI36" s="26"/>
      <c r="VFJ36" s="26"/>
      <c r="VFK36" s="26"/>
      <c r="VFL36" s="26"/>
      <c r="VFM36" s="26"/>
      <c r="VFN36" s="26"/>
      <c r="VFO36" s="26"/>
      <c r="VFP36" s="26"/>
      <c r="VFQ36" s="26"/>
      <c r="VFR36" s="26"/>
      <c r="VFS36" s="26"/>
      <c r="VFT36" s="26"/>
      <c r="VFU36" s="26"/>
      <c r="VFV36" s="26"/>
      <c r="VFW36" s="26"/>
      <c r="VFX36" s="26"/>
      <c r="VFY36" s="26"/>
      <c r="VFZ36" s="26"/>
      <c r="VGA36" s="26"/>
      <c r="VGB36" s="26"/>
      <c r="VGC36" s="26"/>
      <c r="VGD36" s="26"/>
      <c r="VGE36" s="26"/>
      <c r="VGF36" s="26"/>
      <c r="VGG36" s="26"/>
      <c r="VGH36" s="26"/>
      <c r="VGI36" s="26"/>
      <c r="VGJ36" s="26"/>
      <c r="VGK36" s="26"/>
      <c r="VGL36" s="26"/>
      <c r="VGM36" s="26"/>
      <c r="VGN36" s="26"/>
      <c r="VGO36" s="26"/>
      <c r="VGP36" s="26"/>
      <c r="VGQ36" s="26"/>
      <c r="VGR36" s="26"/>
      <c r="VGS36" s="26"/>
      <c r="VGT36" s="26"/>
      <c r="VGU36" s="26"/>
      <c r="VGV36" s="26"/>
      <c r="VGW36" s="26"/>
      <c r="VGX36" s="26"/>
      <c r="VGY36" s="26"/>
      <c r="VGZ36" s="26"/>
      <c r="VHA36" s="26"/>
      <c r="VHB36" s="26"/>
      <c r="VHC36" s="26"/>
      <c r="VHD36" s="26"/>
      <c r="VHE36" s="26"/>
      <c r="VHF36" s="26"/>
      <c r="VHG36" s="26"/>
      <c r="VHH36" s="26"/>
      <c r="VHI36" s="26"/>
      <c r="VHJ36" s="26"/>
      <c r="VHK36" s="26"/>
      <c r="VHL36" s="26"/>
      <c r="VHM36" s="26"/>
      <c r="VHN36" s="26"/>
      <c r="VHO36" s="26"/>
      <c r="VHP36" s="26"/>
      <c r="VHQ36" s="26"/>
      <c r="VHR36" s="26"/>
      <c r="VHS36" s="26"/>
      <c r="VHT36" s="26"/>
      <c r="VHU36" s="26"/>
      <c r="VHV36" s="26"/>
      <c r="VHW36" s="26"/>
      <c r="VHX36" s="26"/>
      <c r="VHY36" s="26"/>
      <c r="VHZ36" s="26"/>
      <c r="VIA36" s="26"/>
      <c r="VIB36" s="26"/>
      <c r="VIC36" s="26"/>
      <c r="VID36" s="26"/>
      <c r="VIE36" s="26"/>
      <c r="VIF36" s="26"/>
      <c r="VIG36" s="26"/>
      <c r="VIH36" s="26"/>
      <c r="VII36" s="26"/>
      <c r="VIJ36" s="26"/>
      <c r="VIK36" s="26"/>
      <c r="VIL36" s="26"/>
      <c r="VIM36" s="26"/>
      <c r="VIN36" s="26"/>
      <c r="VIO36" s="26"/>
      <c r="VIP36" s="26"/>
      <c r="VIQ36" s="26"/>
      <c r="VIR36" s="26"/>
      <c r="VIS36" s="26"/>
      <c r="VIT36" s="26"/>
      <c r="VIU36" s="26"/>
      <c r="VIV36" s="26"/>
      <c r="VIW36" s="26"/>
      <c r="VIX36" s="26"/>
      <c r="VIY36" s="26"/>
      <c r="VIZ36" s="26"/>
      <c r="VJA36" s="26"/>
      <c r="VJB36" s="26"/>
      <c r="VJC36" s="26"/>
      <c r="VJD36" s="26"/>
      <c r="VJE36" s="26"/>
      <c r="VJF36" s="26"/>
      <c r="VJG36" s="26"/>
      <c r="VJH36" s="26"/>
      <c r="VJI36" s="26"/>
      <c r="VJJ36" s="26"/>
      <c r="VJK36" s="26"/>
      <c r="VJL36" s="26"/>
      <c r="VJM36" s="26"/>
      <c r="VJN36" s="26"/>
      <c r="VJO36" s="26"/>
      <c r="VJP36" s="26"/>
      <c r="VJQ36" s="26"/>
      <c r="VJR36" s="26"/>
      <c r="VJS36" s="26"/>
      <c r="VJT36" s="26"/>
      <c r="VJU36" s="26"/>
      <c r="VJV36" s="26"/>
      <c r="VJW36" s="26"/>
      <c r="VJX36" s="26"/>
      <c r="VJY36" s="26"/>
      <c r="VJZ36" s="26"/>
      <c r="VKA36" s="26"/>
      <c r="VKB36" s="26"/>
      <c r="VKC36" s="26"/>
      <c r="VKD36" s="26"/>
      <c r="VKE36" s="26"/>
      <c r="VKF36" s="26"/>
      <c r="VKG36" s="26"/>
      <c r="VKH36" s="26"/>
      <c r="VKI36" s="26"/>
      <c r="VKJ36" s="26"/>
      <c r="VKK36" s="26"/>
      <c r="VKL36" s="26"/>
      <c r="VKM36" s="26"/>
      <c r="VKN36" s="26"/>
      <c r="VKO36" s="26"/>
      <c r="VKP36" s="26"/>
      <c r="VKQ36" s="26"/>
      <c r="VKR36" s="26"/>
      <c r="VKS36" s="26"/>
      <c r="VKT36" s="26"/>
      <c r="VKU36" s="26"/>
      <c r="VKV36" s="26"/>
      <c r="VKW36" s="26"/>
      <c r="VKX36" s="26"/>
      <c r="VKY36" s="26"/>
      <c r="VKZ36" s="26"/>
      <c r="VLA36" s="26"/>
      <c r="VLB36" s="26"/>
      <c r="VLC36" s="26"/>
      <c r="VLD36" s="26"/>
      <c r="VLE36" s="26"/>
      <c r="VLF36" s="26"/>
      <c r="VLG36" s="26"/>
      <c r="VLH36" s="26"/>
      <c r="VLI36" s="26"/>
      <c r="VLJ36" s="26"/>
      <c r="VLK36" s="26"/>
      <c r="VLL36" s="26"/>
      <c r="VLM36" s="26"/>
      <c r="VLN36" s="26"/>
      <c r="VLO36" s="26"/>
      <c r="VLP36" s="26"/>
      <c r="VLQ36" s="26"/>
      <c r="VLR36" s="26"/>
      <c r="VLS36" s="26"/>
      <c r="VLT36" s="26"/>
      <c r="VLU36" s="26"/>
      <c r="VLV36" s="26"/>
      <c r="VLW36" s="26"/>
      <c r="VLX36" s="26"/>
      <c r="VLY36" s="26"/>
      <c r="VLZ36" s="26"/>
      <c r="VMA36" s="26"/>
      <c r="VMB36" s="26"/>
      <c r="VMC36" s="26"/>
      <c r="VMD36" s="26"/>
      <c r="VME36" s="26"/>
      <c r="VMF36" s="26"/>
      <c r="VMG36" s="26"/>
      <c r="VMH36" s="26"/>
      <c r="VMI36" s="26"/>
      <c r="VMJ36" s="26"/>
      <c r="VMK36" s="26"/>
      <c r="VML36" s="26"/>
      <c r="VMM36" s="26"/>
      <c r="VMN36" s="26"/>
      <c r="VMO36" s="26"/>
      <c r="VMP36" s="26"/>
      <c r="VMQ36" s="26"/>
      <c r="VMR36" s="26"/>
      <c r="VMS36" s="26"/>
      <c r="VMT36" s="26"/>
      <c r="VMU36" s="26"/>
      <c r="VMV36" s="26"/>
      <c r="VMW36" s="26"/>
      <c r="VMX36" s="26"/>
      <c r="VMY36" s="26"/>
      <c r="VMZ36" s="26"/>
      <c r="VNA36" s="26"/>
      <c r="VNB36" s="26"/>
      <c r="VNC36" s="26"/>
      <c r="VND36" s="26"/>
      <c r="VNE36" s="26"/>
      <c r="VNF36" s="26"/>
      <c r="VNG36" s="26"/>
      <c r="VNH36" s="26"/>
      <c r="VNI36" s="26"/>
      <c r="VNJ36" s="26"/>
      <c r="VNK36" s="26"/>
      <c r="VNL36" s="26"/>
      <c r="VNM36" s="26"/>
      <c r="VNN36" s="26"/>
      <c r="VNO36" s="26"/>
      <c r="VNP36" s="26"/>
      <c r="VNQ36" s="26"/>
      <c r="VNR36" s="26"/>
      <c r="VNS36" s="26"/>
      <c r="VNT36" s="26"/>
      <c r="VNU36" s="26"/>
      <c r="VNV36" s="26"/>
      <c r="VNW36" s="26"/>
      <c r="VNX36" s="26"/>
      <c r="VNY36" s="26"/>
      <c r="VNZ36" s="26"/>
      <c r="VOA36" s="26"/>
      <c r="VOB36" s="26"/>
      <c r="VOC36" s="26"/>
      <c r="VOD36" s="26"/>
      <c r="VOE36" s="26"/>
      <c r="VOF36" s="26"/>
      <c r="VOG36" s="26"/>
      <c r="VOH36" s="26"/>
      <c r="VOI36" s="26"/>
      <c r="VOJ36" s="26"/>
      <c r="VOK36" s="26"/>
      <c r="VOL36" s="26"/>
      <c r="VOM36" s="26"/>
      <c r="VON36" s="26"/>
      <c r="VOO36" s="26"/>
      <c r="VOP36" s="26"/>
      <c r="VOQ36" s="26"/>
      <c r="VOR36" s="26"/>
      <c r="VOS36" s="26"/>
      <c r="VOT36" s="26"/>
      <c r="VOU36" s="26"/>
      <c r="VOV36" s="26"/>
      <c r="VOW36" s="26"/>
      <c r="VOX36" s="26"/>
      <c r="VOY36" s="26"/>
      <c r="VOZ36" s="26"/>
      <c r="VPA36" s="26"/>
      <c r="VPB36" s="26"/>
      <c r="VPC36" s="26"/>
      <c r="VPD36" s="26"/>
      <c r="VPE36" s="26"/>
      <c r="VPF36" s="26"/>
      <c r="VPG36" s="26"/>
      <c r="VPH36" s="26"/>
      <c r="VPI36" s="26"/>
      <c r="VPJ36" s="26"/>
      <c r="VPK36" s="26"/>
      <c r="VPL36" s="26"/>
      <c r="VPM36" s="26"/>
      <c r="VPN36" s="26"/>
      <c r="VPO36" s="26"/>
      <c r="VPP36" s="26"/>
      <c r="VPQ36" s="26"/>
      <c r="VPR36" s="26"/>
      <c r="VPS36" s="26"/>
      <c r="VPT36" s="26"/>
      <c r="VPU36" s="26"/>
      <c r="VPV36" s="26"/>
      <c r="VPW36" s="26"/>
      <c r="VPX36" s="26"/>
      <c r="VPY36" s="26"/>
      <c r="VPZ36" s="26"/>
      <c r="VQA36" s="26"/>
      <c r="VQB36" s="26"/>
      <c r="VQC36" s="26"/>
      <c r="VQD36" s="26"/>
      <c r="VQE36" s="26"/>
      <c r="VQF36" s="26"/>
      <c r="VQG36" s="26"/>
      <c r="VQH36" s="26"/>
      <c r="VQI36" s="26"/>
      <c r="VQJ36" s="26"/>
      <c r="VQK36" s="26"/>
      <c r="VQL36" s="26"/>
      <c r="VQM36" s="26"/>
      <c r="VQN36" s="26"/>
      <c r="VQO36" s="26"/>
      <c r="VQP36" s="26"/>
      <c r="VQQ36" s="26"/>
      <c r="VQR36" s="26"/>
      <c r="VQS36" s="26"/>
      <c r="VQT36" s="26"/>
      <c r="VQU36" s="26"/>
      <c r="VQV36" s="26"/>
      <c r="VQW36" s="26"/>
      <c r="VQX36" s="26"/>
      <c r="VQY36" s="26"/>
      <c r="VQZ36" s="26"/>
      <c r="VRA36" s="26"/>
      <c r="VRB36" s="26"/>
      <c r="VRC36" s="26"/>
      <c r="VRD36" s="26"/>
      <c r="VRE36" s="26"/>
      <c r="VRF36" s="26"/>
      <c r="VRG36" s="26"/>
      <c r="VRH36" s="26"/>
      <c r="VRI36" s="26"/>
      <c r="VRJ36" s="26"/>
      <c r="VRK36" s="26"/>
      <c r="VRL36" s="26"/>
      <c r="VRM36" s="26"/>
      <c r="VRN36" s="26"/>
      <c r="VRO36" s="26"/>
      <c r="VRP36" s="26"/>
      <c r="VRQ36" s="26"/>
      <c r="VRR36" s="26"/>
      <c r="VRS36" s="26"/>
      <c r="VRT36" s="26"/>
      <c r="VRU36" s="26"/>
      <c r="VRV36" s="26"/>
      <c r="VRW36" s="26"/>
      <c r="VRX36" s="26"/>
      <c r="VRY36" s="26"/>
      <c r="VRZ36" s="26"/>
      <c r="VSA36" s="26"/>
      <c r="VSB36" s="26"/>
      <c r="VSC36" s="26"/>
      <c r="VSD36" s="26"/>
      <c r="VSE36" s="26"/>
      <c r="VSF36" s="26"/>
      <c r="VSG36" s="26"/>
      <c r="VSH36" s="26"/>
      <c r="VSI36" s="26"/>
      <c r="VSJ36" s="26"/>
      <c r="VSK36" s="26"/>
      <c r="VSL36" s="26"/>
      <c r="VSM36" s="26"/>
      <c r="VSN36" s="26"/>
      <c r="VSO36" s="26"/>
      <c r="VSP36" s="26"/>
      <c r="VSQ36" s="26"/>
      <c r="VSR36" s="26"/>
      <c r="VSS36" s="26"/>
      <c r="VST36" s="26"/>
      <c r="VSU36" s="26"/>
      <c r="VSV36" s="26"/>
      <c r="VSW36" s="26"/>
      <c r="VSX36" s="26"/>
      <c r="VSY36" s="26"/>
      <c r="VSZ36" s="26"/>
      <c r="VTA36" s="26"/>
      <c r="VTB36" s="26"/>
      <c r="VTC36" s="26"/>
      <c r="VTD36" s="26"/>
      <c r="VTE36" s="26"/>
      <c r="VTF36" s="26"/>
      <c r="VTG36" s="26"/>
      <c r="VTH36" s="26"/>
      <c r="VTI36" s="26"/>
      <c r="VTJ36" s="26"/>
      <c r="VTK36" s="26"/>
      <c r="VTL36" s="26"/>
      <c r="VTM36" s="26"/>
      <c r="VTN36" s="26"/>
      <c r="VTO36" s="26"/>
      <c r="VTP36" s="26"/>
      <c r="VTQ36" s="26"/>
      <c r="VTR36" s="26"/>
      <c r="VTS36" s="26"/>
      <c r="VTT36" s="26"/>
      <c r="VTU36" s="26"/>
      <c r="VTV36" s="26"/>
      <c r="VTW36" s="26"/>
      <c r="VTX36" s="26"/>
      <c r="VTY36" s="26"/>
      <c r="VTZ36" s="26"/>
      <c r="VUA36" s="26"/>
      <c r="VUB36" s="26"/>
      <c r="VUC36" s="26"/>
      <c r="VUD36" s="26"/>
      <c r="VUE36" s="26"/>
      <c r="VUF36" s="26"/>
      <c r="VUG36" s="26"/>
      <c r="VUH36" s="26"/>
      <c r="VUI36" s="26"/>
      <c r="VUJ36" s="26"/>
      <c r="VUK36" s="26"/>
      <c r="VUL36" s="26"/>
      <c r="VUM36" s="26"/>
      <c r="VUN36" s="26"/>
      <c r="VUO36" s="26"/>
      <c r="VUP36" s="26"/>
      <c r="VUQ36" s="26"/>
      <c r="VUR36" s="26"/>
      <c r="VUS36" s="26"/>
      <c r="VUT36" s="26"/>
      <c r="VUU36" s="26"/>
      <c r="VUV36" s="26"/>
      <c r="VUW36" s="26"/>
      <c r="VUX36" s="26"/>
      <c r="VUY36" s="26"/>
      <c r="VUZ36" s="26"/>
      <c r="VVA36" s="26"/>
      <c r="VVB36" s="26"/>
      <c r="VVC36" s="26"/>
      <c r="VVD36" s="26"/>
      <c r="VVE36" s="26"/>
      <c r="VVF36" s="26"/>
      <c r="VVG36" s="26"/>
      <c r="VVH36" s="26"/>
      <c r="VVI36" s="26"/>
      <c r="VVJ36" s="26"/>
      <c r="VVK36" s="26"/>
      <c r="VVL36" s="26"/>
      <c r="VVM36" s="26"/>
      <c r="VVN36" s="26"/>
      <c r="VVO36" s="26"/>
      <c r="VVP36" s="26"/>
      <c r="VVQ36" s="26"/>
      <c r="VVR36" s="26"/>
      <c r="VVS36" s="26"/>
      <c r="VVT36" s="26"/>
      <c r="VVU36" s="26"/>
      <c r="VVV36" s="26"/>
      <c r="VVW36" s="26"/>
      <c r="VVX36" s="26"/>
      <c r="VVY36" s="26"/>
      <c r="VVZ36" s="26"/>
      <c r="VWA36" s="26"/>
      <c r="VWB36" s="26"/>
      <c r="VWC36" s="26"/>
      <c r="VWD36" s="26"/>
      <c r="VWE36" s="26"/>
      <c r="VWF36" s="26"/>
      <c r="VWG36" s="26"/>
      <c r="VWH36" s="26"/>
      <c r="VWI36" s="26"/>
      <c r="VWJ36" s="26"/>
      <c r="VWK36" s="26"/>
      <c r="VWL36" s="26"/>
      <c r="VWM36" s="26"/>
      <c r="VWN36" s="26"/>
      <c r="VWO36" s="26"/>
      <c r="VWP36" s="26"/>
      <c r="VWQ36" s="26"/>
      <c r="VWR36" s="26"/>
      <c r="VWS36" s="26"/>
      <c r="VWT36" s="26"/>
      <c r="VWU36" s="26"/>
      <c r="VWV36" s="26"/>
      <c r="VWW36" s="26"/>
      <c r="VWX36" s="26"/>
      <c r="VWY36" s="26"/>
      <c r="VWZ36" s="26"/>
      <c r="VXA36" s="26"/>
      <c r="VXB36" s="26"/>
      <c r="VXC36" s="26"/>
      <c r="VXD36" s="26"/>
      <c r="VXE36" s="26"/>
      <c r="VXF36" s="26"/>
      <c r="VXG36" s="26"/>
      <c r="VXH36" s="26"/>
      <c r="VXI36" s="26"/>
      <c r="VXJ36" s="26"/>
      <c r="VXK36" s="26"/>
      <c r="VXL36" s="26"/>
      <c r="VXM36" s="26"/>
      <c r="VXN36" s="26"/>
      <c r="VXO36" s="26"/>
      <c r="VXP36" s="26"/>
      <c r="VXQ36" s="26"/>
      <c r="VXR36" s="26"/>
      <c r="VXS36" s="26"/>
      <c r="VXT36" s="26"/>
      <c r="VXU36" s="26"/>
      <c r="VXV36" s="26"/>
      <c r="VXW36" s="26"/>
      <c r="VXX36" s="26"/>
      <c r="VXY36" s="26"/>
      <c r="VXZ36" s="26"/>
      <c r="VYA36" s="26"/>
      <c r="VYB36" s="26"/>
      <c r="VYC36" s="26"/>
      <c r="VYD36" s="26"/>
      <c r="VYE36" s="26"/>
      <c r="VYF36" s="26"/>
      <c r="VYG36" s="26"/>
      <c r="VYH36" s="26"/>
      <c r="VYI36" s="26"/>
      <c r="VYJ36" s="26"/>
      <c r="VYK36" s="26"/>
      <c r="VYL36" s="26"/>
      <c r="VYM36" s="26"/>
      <c r="VYN36" s="26"/>
      <c r="VYO36" s="26"/>
      <c r="VYP36" s="26"/>
      <c r="VYQ36" s="26"/>
      <c r="VYR36" s="26"/>
      <c r="VYS36" s="26"/>
      <c r="VYT36" s="26"/>
      <c r="VYU36" s="26"/>
      <c r="VYV36" s="26"/>
      <c r="VYW36" s="26"/>
      <c r="VYX36" s="26"/>
      <c r="VYY36" s="26"/>
      <c r="VYZ36" s="26"/>
      <c r="VZA36" s="26"/>
      <c r="VZB36" s="26"/>
      <c r="VZC36" s="26"/>
      <c r="VZD36" s="26"/>
      <c r="VZE36" s="26"/>
      <c r="VZF36" s="26"/>
      <c r="VZG36" s="26"/>
      <c r="VZH36" s="26"/>
      <c r="VZI36" s="26"/>
      <c r="VZJ36" s="26"/>
      <c r="VZK36" s="26"/>
      <c r="VZL36" s="26"/>
      <c r="VZM36" s="26"/>
      <c r="VZN36" s="26"/>
      <c r="VZO36" s="26"/>
      <c r="VZP36" s="26"/>
      <c r="VZQ36" s="26"/>
      <c r="VZR36" s="26"/>
      <c r="VZS36" s="26"/>
      <c r="VZT36" s="26"/>
      <c r="VZU36" s="26"/>
      <c r="VZV36" s="26"/>
      <c r="VZW36" s="26"/>
      <c r="VZX36" s="26"/>
      <c r="VZY36" s="26"/>
      <c r="VZZ36" s="26"/>
      <c r="WAA36" s="26"/>
      <c r="WAB36" s="26"/>
      <c r="WAC36" s="26"/>
      <c r="WAD36" s="26"/>
      <c r="WAE36" s="26"/>
      <c r="WAF36" s="26"/>
      <c r="WAG36" s="26"/>
      <c r="WAH36" s="26"/>
      <c r="WAI36" s="26"/>
      <c r="WAJ36" s="26"/>
      <c r="WAK36" s="26"/>
      <c r="WAL36" s="26"/>
      <c r="WAM36" s="26"/>
      <c r="WAN36" s="26"/>
      <c r="WAO36" s="26"/>
      <c r="WAP36" s="26"/>
      <c r="WAQ36" s="26"/>
      <c r="WAR36" s="26"/>
      <c r="WAS36" s="26"/>
      <c r="WAT36" s="26"/>
      <c r="WAU36" s="26"/>
      <c r="WAV36" s="26"/>
      <c r="WAW36" s="26"/>
      <c r="WAX36" s="26"/>
      <c r="WAY36" s="26"/>
      <c r="WAZ36" s="26"/>
      <c r="WBA36" s="26"/>
      <c r="WBB36" s="26"/>
      <c r="WBC36" s="26"/>
      <c r="WBD36" s="26"/>
      <c r="WBE36" s="26"/>
      <c r="WBF36" s="26"/>
      <c r="WBG36" s="26"/>
      <c r="WBH36" s="26"/>
      <c r="WBI36" s="26"/>
      <c r="WBJ36" s="26"/>
      <c r="WBK36" s="26"/>
      <c r="WBL36" s="26"/>
      <c r="WBM36" s="26"/>
      <c r="WBN36" s="26"/>
      <c r="WBO36" s="26"/>
      <c r="WBP36" s="26"/>
      <c r="WBQ36" s="26"/>
      <c r="WBR36" s="26"/>
      <c r="WBS36" s="26"/>
      <c r="WBT36" s="26"/>
      <c r="WBU36" s="26"/>
      <c r="WBV36" s="26"/>
      <c r="WBW36" s="26"/>
      <c r="WBX36" s="26"/>
      <c r="WBY36" s="26"/>
      <c r="WBZ36" s="26"/>
      <c r="WCA36" s="26"/>
      <c r="WCB36" s="26"/>
      <c r="WCC36" s="26"/>
      <c r="WCD36" s="26"/>
      <c r="WCE36" s="26"/>
      <c r="WCF36" s="26"/>
      <c r="WCG36" s="26"/>
      <c r="WCH36" s="26"/>
      <c r="WCI36" s="26"/>
      <c r="WCJ36" s="26"/>
      <c r="WCK36" s="26"/>
      <c r="WCL36" s="26"/>
      <c r="WCM36" s="26"/>
      <c r="WCN36" s="26"/>
      <c r="WCO36" s="26"/>
      <c r="WCP36" s="26"/>
      <c r="WCQ36" s="26"/>
      <c r="WCR36" s="26"/>
      <c r="WCS36" s="26"/>
      <c r="WCT36" s="26"/>
      <c r="WCU36" s="26"/>
      <c r="WCV36" s="26"/>
      <c r="WCW36" s="26"/>
      <c r="WCX36" s="26"/>
      <c r="WCY36" s="26"/>
      <c r="WCZ36" s="26"/>
      <c r="WDA36" s="26"/>
      <c r="WDB36" s="26"/>
      <c r="WDC36" s="26"/>
      <c r="WDD36" s="26"/>
      <c r="WDE36" s="26"/>
      <c r="WDF36" s="26"/>
      <c r="WDG36" s="26"/>
      <c r="WDH36" s="26"/>
      <c r="WDI36" s="26"/>
      <c r="WDJ36" s="26"/>
      <c r="WDK36" s="26"/>
      <c r="WDL36" s="26"/>
      <c r="WDM36" s="26"/>
      <c r="WDN36" s="26"/>
      <c r="WDO36" s="26"/>
      <c r="WDP36" s="26"/>
      <c r="WDQ36" s="26"/>
      <c r="WDR36" s="26"/>
      <c r="WDS36" s="26"/>
      <c r="WDT36" s="26"/>
      <c r="WDU36" s="26"/>
      <c r="WDV36" s="26"/>
      <c r="WDW36" s="26"/>
      <c r="WDX36" s="26"/>
      <c r="WDY36" s="26"/>
      <c r="WDZ36" s="26"/>
      <c r="WEA36" s="26"/>
      <c r="WEB36" s="26"/>
      <c r="WEC36" s="26"/>
      <c r="WED36" s="26"/>
      <c r="WEE36" s="26"/>
      <c r="WEF36" s="26"/>
      <c r="WEG36" s="26"/>
      <c r="WEH36" s="26"/>
      <c r="WEI36" s="26"/>
      <c r="WEJ36" s="26"/>
      <c r="WEK36" s="26"/>
      <c r="WEL36" s="26"/>
      <c r="WEM36" s="26"/>
      <c r="WEN36" s="26"/>
      <c r="WEO36" s="26"/>
      <c r="WEP36" s="26"/>
      <c r="WEQ36" s="26"/>
      <c r="WER36" s="26"/>
      <c r="WES36" s="26"/>
      <c r="WET36" s="26"/>
      <c r="WEU36" s="26"/>
      <c r="WEV36" s="26"/>
      <c r="WEW36" s="26"/>
      <c r="WEX36" s="26"/>
      <c r="WEY36" s="26"/>
      <c r="WEZ36" s="26"/>
      <c r="WFA36" s="26"/>
      <c r="WFB36" s="26"/>
      <c r="WFC36" s="26"/>
      <c r="WFD36" s="26"/>
      <c r="WFE36" s="26"/>
      <c r="WFF36" s="26"/>
      <c r="WFG36" s="26"/>
      <c r="WFH36" s="26"/>
      <c r="WFI36" s="26"/>
      <c r="WFJ36" s="26"/>
      <c r="WFK36" s="26"/>
      <c r="WFL36" s="26"/>
      <c r="WFM36" s="26"/>
      <c r="WFN36" s="26"/>
      <c r="WFO36" s="26"/>
      <c r="WFP36" s="26"/>
      <c r="WFQ36" s="26"/>
      <c r="WFR36" s="26"/>
      <c r="WFS36" s="26"/>
      <c r="WFT36" s="26"/>
      <c r="WFU36" s="26"/>
      <c r="WFV36" s="26"/>
      <c r="WFW36" s="26"/>
      <c r="WFX36" s="26"/>
      <c r="WFY36" s="26"/>
      <c r="WFZ36" s="26"/>
      <c r="WGA36" s="26"/>
      <c r="WGB36" s="26"/>
      <c r="WGC36" s="26"/>
      <c r="WGD36" s="26"/>
      <c r="WGE36" s="26"/>
      <c r="WGF36" s="26"/>
      <c r="WGG36" s="26"/>
      <c r="WGH36" s="26"/>
      <c r="WGI36" s="26"/>
      <c r="WGJ36" s="26"/>
      <c r="WGK36" s="26"/>
      <c r="WGL36" s="26"/>
      <c r="WGM36" s="26"/>
      <c r="WGN36" s="26"/>
      <c r="WGO36" s="26"/>
      <c r="WGP36" s="26"/>
      <c r="WGQ36" s="26"/>
      <c r="WGR36" s="26"/>
      <c r="WGS36" s="26"/>
      <c r="WGT36" s="26"/>
      <c r="WGU36" s="26"/>
      <c r="WGV36" s="26"/>
      <c r="WGW36" s="26"/>
      <c r="WGX36" s="26"/>
      <c r="WGY36" s="26"/>
      <c r="WGZ36" s="26"/>
      <c r="WHA36" s="26"/>
      <c r="WHB36" s="26"/>
      <c r="WHC36" s="26"/>
      <c r="WHD36" s="26"/>
      <c r="WHE36" s="26"/>
      <c r="WHF36" s="26"/>
      <c r="WHG36" s="26"/>
      <c r="WHH36" s="26"/>
      <c r="WHI36" s="26"/>
      <c r="WHJ36" s="26"/>
      <c r="WHK36" s="26"/>
      <c r="WHL36" s="26"/>
      <c r="WHM36" s="26"/>
      <c r="WHN36" s="26"/>
      <c r="WHO36" s="26"/>
      <c r="WHP36" s="26"/>
      <c r="WHQ36" s="26"/>
      <c r="WHR36" s="26"/>
      <c r="WHS36" s="26"/>
      <c r="WHT36" s="26"/>
      <c r="WHU36" s="26"/>
      <c r="WHV36" s="26"/>
      <c r="WHW36" s="26"/>
      <c r="WHX36" s="26"/>
      <c r="WHY36" s="26"/>
      <c r="WHZ36" s="26"/>
      <c r="WIA36" s="26"/>
      <c r="WIB36" s="26"/>
      <c r="WIC36" s="26"/>
      <c r="WID36" s="26"/>
      <c r="WIE36" s="26"/>
      <c r="WIF36" s="26"/>
      <c r="WIG36" s="26"/>
      <c r="WIH36" s="26"/>
      <c r="WII36" s="26"/>
      <c r="WIJ36" s="26"/>
      <c r="WIK36" s="26"/>
      <c r="WIL36" s="26"/>
      <c r="WIM36" s="26"/>
      <c r="WIN36" s="26"/>
      <c r="WIO36" s="26"/>
      <c r="WIP36" s="26"/>
      <c r="WIQ36" s="26"/>
      <c r="WIR36" s="26"/>
      <c r="WIS36" s="26"/>
      <c r="WIT36" s="26"/>
      <c r="WIU36" s="26"/>
      <c r="WIV36" s="26"/>
      <c r="WIW36" s="26"/>
      <c r="WIX36" s="26"/>
      <c r="WIY36" s="26"/>
      <c r="WIZ36" s="26"/>
      <c r="WJA36" s="26"/>
      <c r="WJB36" s="26"/>
      <c r="WJC36" s="26"/>
      <c r="WJD36" s="26"/>
      <c r="WJE36" s="26"/>
      <c r="WJF36" s="26"/>
      <c r="WJG36" s="26"/>
      <c r="WJH36" s="26"/>
      <c r="WJI36" s="26"/>
      <c r="WJJ36" s="26"/>
      <c r="WJK36" s="26"/>
      <c r="WJL36" s="26"/>
      <c r="WJM36" s="26"/>
      <c r="WJN36" s="26"/>
      <c r="WJO36" s="26"/>
      <c r="WJP36" s="26"/>
      <c r="WJQ36" s="26"/>
      <c r="WJR36" s="26"/>
      <c r="WJS36" s="26"/>
      <c r="WJT36" s="26"/>
      <c r="WJU36" s="26"/>
      <c r="WJV36" s="26"/>
      <c r="WJW36" s="26"/>
      <c r="WJX36" s="26"/>
      <c r="WJY36" s="26"/>
      <c r="WJZ36" s="26"/>
      <c r="WKA36" s="26"/>
      <c r="WKB36" s="26"/>
      <c r="WKC36" s="26"/>
      <c r="WKD36" s="26"/>
      <c r="WKE36" s="26"/>
      <c r="WKF36" s="26"/>
      <c r="WKG36" s="26"/>
      <c r="WKH36" s="26"/>
      <c r="WKI36" s="26"/>
      <c r="WKJ36" s="26"/>
      <c r="WKK36" s="26"/>
      <c r="WKL36" s="26"/>
      <c r="WKM36" s="26"/>
      <c r="WKN36" s="26"/>
      <c r="WKO36" s="26"/>
      <c r="WKP36" s="26"/>
      <c r="WKQ36" s="26"/>
      <c r="WKR36" s="26"/>
      <c r="WKS36" s="26"/>
      <c r="WKT36" s="26"/>
      <c r="WKU36" s="26"/>
      <c r="WKV36" s="26"/>
      <c r="WKW36" s="26"/>
      <c r="WKX36" s="26"/>
      <c r="WKY36" s="26"/>
      <c r="WKZ36" s="26"/>
      <c r="WLA36" s="26"/>
      <c r="WLB36" s="26"/>
      <c r="WLC36" s="26"/>
      <c r="WLD36" s="26"/>
      <c r="WLE36" s="26"/>
      <c r="WLF36" s="26"/>
      <c r="WLG36" s="26"/>
      <c r="WLH36" s="26"/>
      <c r="WLI36" s="26"/>
      <c r="WLJ36" s="26"/>
      <c r="WLK36" s="26"/>
      <c r="WLL36" s="26"/>
      <c r="WLM36" s="26"/>
      <c r="WLN36" s="26"/>
      <c r="WLO36" s="26"/>
      <c r="WLP36" s="26"/>
      <c r="WLQ36" s="26"/>
      <c r="WLR36" s="26"/>
      <c r="WLS36" s="26"/>
      <c r="WLT36" s="26"/>
      <c r="WLU36" s="26"/>
      <c r="WLV36" s="26"/>
      <c r="WLW36" s="26"/>
      <c r="WLX36" s="26"/>
      <c r="WLY36" s="26"/>
      <c r="WLZ36" s="26"/>
      <c r="WMA36" s="26"/>
      <c r="WMB36" s="26"/>
      <c r="WMC36" s="26"/>
      <c r="WMD36" s="26"/>
      <c r="WME36" s="26"/>
      <c r="WMF36" s="26"/>
      <c r="WMG36" s="26"/>
      <c r="WMH36" s="26"/>
      <c r="WMI36" s="26"/>
      <c r="WMJ36" s="26"/>
      <c r="WMK36" s="26"/>
      <c r="WML36" s="26"/>
      <c r="WMM36" s="26"/>
      <c r="WMN36" s="26"/>
      <c r="WMO36" s="26"/>
      <c r="WMP36" s="26"/>
      <c r="WMQ36" s="26"/>
      <c r="WMR36" s="26"/>
      <c r="WMS36" s="26"/>
      <c r="WMT36" s="26"/>
      <c r="WMU36" s="26"/>
      <c r="WMV36" s="26"/>
      <c r="WMW36" s="26"/>
      <c r="WMX36" s="26"/>
      <c r="WMY36" s="26"/>
      <c r="WMZ36" s="26"/>
      <c r="WNA36" s="26"/>
      <c r="WNB36" s="26"/>
      <c r="WNC36" s="26"/>
      <c r="WND36" s="26"/>
      <c r="WNE36" s="26"/>
      <c r="WNF36" s="26"/>
      <c r="WNG36" s="26"/>
      <c r="WNH36" s="26"/>
      <c r="WNI36" s="26"/>
      <c r="WNJ36" s="26"/>
      <c r="WNK36" s="26"/>
      <c r="WNL36" s="26"/>
      <c r="WNM36" s="26"/>
      <c r="WNN36" s="26"/>
      <c r="WNO36" s="26"/>
      <c r="WNP36" s="26"/>
      <c r="WNQ36" s="26"/>
      <c r="WNR36" s="26"/>
      <c r="WNS36" s="26"/>
      <c r="WNT36" s="26"/>
      <c r="WNU36" s="26"/>
      <c r="WNV36" s="26"/>
      <c r="WNW36" s="26"/>
      <c r="WNX36" s="26"/>
      <c r="WNY36" s="26"/>
      <c r="WNZ36" s="26"/>
      <c r="WOA36" s="26"/>
      <c r="WOB36" s="26"/>
      <c r="WOC36" s="26"/>
      <c r="WOD36" s="26"/>
      <c r="WOE36" s="26"/>
      <c r="WOF36" s="26"/>
      <c r="WOG36" s="26"/>
      <c r="WOH36" s="26"/>
      <c r="WOI36" s="26"/>
      <c r="WOJ36" s="26"/>
      <c r="WOK36" s="26"/>
      <c r="WOL36" s="26"/>
      <c r="WOM36" s="26"/>
      <c r="WON36" s="26"/>
      <c r="WOO36" s="26"/>
      <c r="WOP36" s="26"/>
      <c r="WOQ36" s="26"/>
      <c r="WOR36" s="26"/>
      <c r="WOS36" s="26"/>
      <c r="WOT36" s="26"/>
      <c r="WOU36" s="26"/>
      <c r="WOV36" s="26"/>
      <c r="WOW36" s="26"/>
      <c r="WOX36" s="26"/>
      <c r="WOY36" s="26"/>
      <c r="WOZ36" s="26"/>
      <c r="WPA36" s="26"/>
      <c r="WPB36" s="26"/>
      <c r="WPC36" s="26"/>
      <c r="WPD36" s="26"/>
      <c r="WPE36" s="26"/>
      <c r="WPF36" s="26"/>
      <c r="WPG36" s="26"/>
      <c r="WPH36" s="26"/>
      <c r="WPI36" s="26"/>
      <c r="WPJ36" s="26"/>
      <c r="WPK36" s="26"/>
      <c r="WPL36" s="26"/>
      <c r="WPM36" s="26"/>
      <c r="WPN36" s="26"/>
      <c r="WPO36" s="26"/>
      <c r="WPP36" s="26"/>
      <c r="WPQ36" s="26"/>
      <c r="WPR36" s="26"/>
      <c r="WPS36" s="26"/>
      <c r="WPT36" s="26"/>
      <c r="WPU36" s="26"/>
      <c r="WPV36" s="26"/>
      <c r="WPW36" s="26"/>
      <c r="WPX36" s="26"/>
      <c r="WPY36" s="26"/>
      <c r="WPZ36" s="26"/>
      <c r="WQA36" s="26"/>
      <c r="WQB36" s="26"/>
      <c r="WQC36" s="26"/>
      <c r="WQD36" s="26"/>
      <c r="WQE36" s="26"/>
      <c r="WQF36" s="26"/>
      <c r="WQG36" s="26"/>
      <c r="WQH36" s="26"/>
      <c r="WQI36" s="26"/>
      <c r="WQJ36" s="26"/>
      <c r="WQK36" s="26"/>
      <c r="WQL36" s="26"/>
      <c r="WQM36" s="26"/>
      <c r="WQN36" s="26"/>
      <c r="WQO36" s="26"/>
      <c r="WQP36" s="26"/>
      <c r="WQQ36" s="26"/>
      <c r="WQR36" s="26"/>
      <c r="WQS36" s="26"/>
      <c r="WQT36" s="26"/>
      <c r="WQU36" s="26"/>
      <c r="WQV36" s="26"/>
      <c r="WQW36" s="26"/>
      <c r="WQX36" s="26"/>
      <c r="WQY36" s="26"/>
      <c r="WQZ36" s="26"/>
      <c r="WRA36" s="26"/>
      <c r="WRB36" s="26"/>
      <c r="WRC36" s="26"/>
      <c r="WRD36" s="26"/>
      <c r="WRE36" s="26"/>
      <c r="WRF36" s="26"/>
      <c r="WRG36" s="26"/>
      <c r="WRH36" s="26"/>
      <c r="WRI36" s="26"/>
      <c r="WRJ36" s="26"/>
      <c r="WRK36" s="26"/>
      <c r="WRL36" s="26"/>
      <c r="WRM36" s="26"/>
      <c r="WRN36" s="26"/>
      <c r="WRO36" s="26"/>
      <c r="WRP36" s="26"/>
      <c r="WRQ36" s="26"/>
      <c r="WRR36" s="26"/>
      <c r="WRS36" s="26"/>
      <c r="WRT36" s="26"/>
      <c r="WRU36" s="26"/>
      <c r="WRV36" s="26"/>
      <c r="WRW36" s="26"/>
      <c r="WRX36" s="26"/>
      <c r="WRY36" s="26"/>
      <c r="WRZ36" s="26"/>
      <c r="WSA36" s="26"/>
      <c r="WSB36" s="26"/>
      <c r="WSC36" s="26"/>
      <c r="WSD36" s="26"/>
      <c r="WSE36" s="26"/>
      <c r="WSF36" s="26"/>
      <c r="WSG36" s="26"/>
      <c r="WSH36" s="26"/>
      <c r="WSI36" s="26"/>
      <c r="WSJ36" s="26"/>
      <c r="WSK36" s="26"/>
      <c r="WSL36" s="26"/>
      <c r="WSM36" s="26"/>
      <c r="WSN36" s="26"/>
      <c r="WSO36" s="26"/>
      <c r="WSP36" s="26"/>
      <c r="WSQ36" s="26"/>
      <c r="WSR36" s="26"/>
      <c r="WSS36" s="26"/>
      <c r="WST36" s="26"/>
      <c r="WSU36" s="26"/>
      <c r="WSV36" s="26"/>
      <c r="WSW36" s="26"/>
      <c r="WSX36" s="26"/>
      <c r="WSY36" s="26"/>
      <c r="WSZ36" s="26"/>
      <c r="WTA36" s="26"/>
      <c r="WTB36" s="26"/>
      <c r="WTC36" s="26"/>
      <c r="WTD36" s="26"/>
      <c r="WTE36" s="26"/>
      <c r="WTF36" s="26"/>
      <c r="WTG36" s="26"/>
      <c r="WTH36" s="26"/>
      <c r="WTI36" s="26"/>
      <c r="WTJ36" s="26"/>
      <c r="WTK36" s="26"/>
      <c r="WTL36" s="26"/>
      <c r="WTM36" s="26"/>
      <c r="WTN36" s="26"/>
      <c r="WTO36" s="26"/>
      <c r="WTP36" s="26"/>
      <c r="WTQ36" s="26"/>
      <c r="WTR36" s="26"/>
      <c r="WTS36" s="26"/>
      <c r="WTT36" s="26"/>
      <c r="WTU36" s="26"/>
      <c r="WTV36" s="26"/>
      <c r="WTW36" s="26"/>
      <c r="WTX36" s="26"/>
      <c r="WTY36" s="26"/>
      <c r="WTZ36" s="26"/>
      <c r="WUA36" s="26"/>
      <c r="WUB36" s="26"/>
      <c r="WUC36" s="26"/>
      <c r="WUD36" s="26"/>
      <c r="WUE36" s="26"/>
      <c r="WUF36" s="26"/>
      <c r="WUG36" s="26"/>
      <c r="WUH36" s="26"/>
      <c r="WUI36" s="26"/>
      <c r="WUJ36" s="26"/>
      <c r="WUK36" s="26"/>
      <c r="WUL36" s="26"/>
      <c r="WUM36" s="26"/>
      <c r="WUN36" s="26"/>
      <c r="WUO36" s="26"/>
      <c r="WUP36" s="26"/>
      <c r="WUQ36" s="26"/>
      <c r="WUR36" s="26"/>
      <c r="WUS36" s="26"/>
      <c r="WUT36" s="26"/>
      <c r="WUU36" s="26"/>
      <c r="WUV36" s="26"/>
      <c r="WUW36" s="26"/>
      <c r="WUX36" s="26"/>
      <c r="WUY36" s="26"/>
      <c r="WUZ36" s="26"/>
      <c r="WVA36" s="26"/>
      <c r="WVB36" s="26"/>
      <c r="WVC36" s="26"/>
      <c r="WVD36" s="26"/>
      <c r="WVE36" s="26"/>
      <c r="WVF36" s="26"/>
      <c r="WVG36" s="26"/>
      <c r="WVH36" s="26"/>
      <c r="WVI36" s="26"/>
      <c r="WVJ36" s="26"/>
      <c r="WVK36" s="26"/>
      <c r="WVL36" s="26"/>
      <c r="WVM36" s="26"/>
      <c r="WVN36" s="26"/>
      <c r="WVO36" s="26"/>
      <c r="WVP36" s="26"/>
      <c r="WVQ36" s="26"/>
      <c r="WVR36" s="26"/>
      <c r="WVS36" s="26"/>
      <c r="WVT36" s="26"/>
      <c r="WVU36" s="26"/>
      <c r="WVV36" s="26"/>
      <c r="WVW36" s="26"/>
      <c r="WVX36" s="26"/>
      <c r="WVY36" s="26"/>
      <c r="WVZ36" s="26"/>
      <c r="WWA36" s="26"/>
      <c r="WWB36" s="26"/>
      <c r="WWC36" s="26"/>
      <c r="WWD36" s="26"/>
      <c r="WWE36" s="26"/>
      <c r="WWF36" s="26"/>
      <c r="WWG36" s="26"/>
      <c r="WWH36" s="26"/>
      <c r="WWI36" s="26"/>
      <c r="WWJ36" s="26"/>
      <c r="WWK36" s="26"/>
      <c r="WWL36" s="26"/>
      <c r="WWM36" s="26"/>
      <c r="WWN36" s="26"/>
      <c r="WWO36" s="26"/>
      <c r="WWP36" s="26"/>
      <c r="WWQ36" s="26"/>
      <c r="WWR36" s="26"/>
      <c r="WWS36" s="26"/>
      <c r="WWT36" s="26"/>
      <c r="WWU36" s="26"/>
      <c r="WWV36" s="26"/>
      <c r="WWW36" s="26"/>
      <c r="WWX36" s="26"/>
      <c r="WWY36" s="26"/>
      <c r="WWZ36" s="26"/>
      <c r="WXA36" s="26"/>
      <c r="WXB36" s="26"/>
      <c r="WXC36" s="26"/>
      <c r="WXD36" s="26"/>
      <c r="WXE36" s="26"/>
      <c r="WXF36" s="26"/>
      <c r="WXG36" s="26"/>
      <c r="WXH36" s="26"/>
      <c r="WXI36" s="26"/>
      <c r="WXJ36" s="26"/>
      <c r="WXK36" s="26"/>
      <c r="WXL36" s="26"/>
      <c r="WXM36" s="26"/>
      <c r="WXN36" s="26"/>
      <c r="WXO36" s="26"/>
      <c r="WXP36" s="26"/>
      <c r="WXQ36" s="26"/>
      <c r="WXR36" s="26"/>
      <c r="WXS36" s="26"/>
      <c r="WXT36" s="26"/>
      <c r="WXU36" s="26"/>
      <c r="WXV36" s="26"/>
      <c r="WXW36" s="26"/>
      <c r="WXX36" s="26"/>
      <c r="WXY36" s="26"/>
      <c r="WXZ36" s="26"/>
      <c r="WYA36" s="26"/>
      <c r="WYB36" s="26"/>
      <c r="WYC36" s="26"/>
      <c r="WYD36" s="26"/>
      <c r="WYE36" s="26"/>
      <c r="WYF36" s="26"/>
      <c r="WYG36" s="26"/>
      <c r="WYH36" s="26"/>
      <c r="WYI36" s="26"/>
      <c r="WYJ36" s="26"/>
      <c r="WYK36" s="26"/>
      <c r="WYL36" s="26"/>
      <c r="WYM36" s="26"/>
      <c r="WYN36" s="26"/>
      <c r="WYO36" s="26"/>
      <c r="WYP36" s="26"/>
      <c r="WYQ36" s="26"/>
      <c r="WYR36" s="26"/>
      <c r="WYS36" s="26"/>
      <c r="WYT36" s="26"/>
      <c r="WYU36" s="26"/>
      <c r="WYV36" s="26"/>
      <c r="WYW36" s="26"/>
      <c r="WYX36" s="26"/>
      <c r="WYY36" s="26"/>
      <c r="WYZ36" s="26"/>
      <c r="WZA36" s="26"/>
      <c r="WZB36" s="26"/>
      <c r="WZC36" s="26"/>
      <c r="WZD36" s="26"/>
      <c r="WZE36" s="26"/>
      <c r="WZF36" s="26"/>
      <c r="WZG36" s="26"/>
      <c r="WZH36" s="26"/>
      <c r="WZI36" s="26"/>
      <c r="WZJ36" s="26"/>
      <c r="WZK36" s="26"/>
      <c r="WZL36" s="26"/>
      <c r="WZM36" s="26"/>
      <c r="WZN36" s="26"/>
      <c r="WZO36" s="26"/>
      <c r="WZP36" s="26"/>
      <c r="WZQ36" s="26"/>
      <c r="WZR36" s="26"/>
      <c r="WZS36" s="26"/>
      <c r="WZT36" s="26"/>
      <c r="WZU36" s="26"/>
      <c r="WZV36" s="26"/>
      <c r="WZW36" s="26"/>
      <c r="WZX36" s="26"/>
      <c r="WZY36" s="26"/>
      <c r="WZZ36" s="26"/>
      <c r="XAA36" s="26"/>
      <c r="XAB36" s="26"/>
      <c r="XAC36" s="26"/>
      <c r="XAD36" s="26"/>
      <c r="XAE36" s="26"/>
      <c r="XAF36" s="26"/>
      <c r="XAG36" s="26"/>
      <c r="XAH36" s="26"/>
      <c r="XAI36" s="26"/>
      <c r="XAJ36" s="26"/>
      <c r="XAK36" s="26"/>
      <c r="XAL36" s="26"/>
      <c r="XAM36" s="26"/>
      <c r="XAN36" s="26"/>
      <c r="XAO36" s="26"/>
      <c r="XAP36" s="26"/>
      <c r="XAQ36" s="26"/>
      <c r="XAR36" s="26"/>
      <c r="XAS36" s="26"/>
      <c r="XAT36" s="26"/>
      <c r="XAU36" s="26"/>
      <c r="XAV36" s="26"/>
      <c r="XAW36" s="26"/>
      <c r="XAX36" s="26"/>
      <c r="XAY36" s="26"/>
      <c r="XAZ36" s="26"/>
      <c r="XBA36" s="26"/>
      <c r="XBB36" s="26"/>
      <c r="XBC36" s="26"/>
      <c r="XBD36" s="26"/>
      <c r="XBE36" s="26"/>
      <c r="XBF36" s="26"/>
      <c r="XBG36" s="26"/>
      <c r="XBH36" s="26"/>
      <c r="XBI36" s="26"/>
      <c r="XBJ36" s="26"/>
      <c r="XBK36" s="26"/>
      <c r="XBL36" s="26"/>
      <c r="XBM36" s="26"/>
      <c r="XBN36" s="26"/>
      <c r="XBO36" s="26"/>
      <c r="XBP36" s="26"/>
      <c r="XBQ36" s="26"/>
      <c r="XBR36" s="26"/>
      <c r="XBS36" s="26"/>
      <c r="XBT36" s="26"/>
      <c r="XBU36" s="26"/>
      <c r="XBV36" s="26"/>
      <c r="XBW36" s="26"/>
      <c r="XBX36" s="26"/>
      <c r="XBY36" s="26"/>
      <c r="XBZ36" s="26"/>
      <c r="XCA36" s="26"/>
      <c r="XCB36" s="26"/>
      <c r="XCC36" s="26"/>
      <c r="XCD36" s="26"/>
      <c r="XCE36" s="26"/>
      <c r="XCF36" s="26"/>
      <c r="XCG36" s="26"/>
      <c r="XCH36" s="26"/>
      <c r="XCI36" s="26"/>
      <c r="XCJ36" s="26"/>
      <c r="XCK36" s="26"/>
      <c r="XCL36" s="26"/>
      <c r="XCM36" s="26"/>
      <c r="XCN36" s="26"/>
      <c r="XCO36" s="26"/>
      <c r="XCP36" s="26"/>
      <c r="XCQ36" s="26"/>
      <c r="XCR36" s="26"/>
      <c r="XCS36" s="26"/>
      <c r="XCT36" s="26"/>
      <c r="XCU36" s="26"/>
      <c r="XCV36" s="26"/>
      <c r="XCW36" s="26"/>
      <c r="XCX36" s="26"/>
      <c r="XCY36" s="26"/>
      <c r="XCZ36" s="26"/>
      <c r="XDA36" s="26"/>
      <c r="XDB36" s="26"/>
      <c r="XDC36" s="26"/>
      <c r="XDD36" s="26"/>
      <c r="XDE36" s="26"/>
      <c r="XDF36" s="26"/>
      <c r="XDG36" s="26"/>
      <c r="XDH36" s="26"/>
      <c r="XDI36" s="26"/>
      <c r="XDJ36" s="26"/>
      <c r="XDK36" s="26"/>
      <c r="XDL36" s="26"/>
      <c r="XDM36" s="26"/>
      <c r="XDN36" s="26"/>
      <c r="XDO36" s="26"/>
      <c r="XDP36" s="26"/>
      <c r="XDQ36" s="26"/>
      <c r="XDR36" s="26"/>
      <c r="XDS36" s="26"/>
      <c r="XDT36" s="26"/>
      <c r="XDU36" s="26"/>
      <c r="XDV36" s="26"/>
      <c r="XDW36" s="26"/>
      <c r="XDX36" s="26"/>
      <c r="XDY36" s="26"/>
      <c r="XDZ36" s="26"/>
      <c r="XEA36" s="26"/>
      <c r="XEB36" s="26"/>
      <c r="XEC36" s="26"/>
      <c r="XED36" s="26"/>
      <c r="XEE36" s="26"/>
      <c r="XEF36" s="26"/>
      <c r="XEG36" s="26"/>
      <c r="XEH36" s="26"/>
      <c r="XEI36" s="26"/>
      <c r="XEJ36" s="26"/>
      <c r="XEK36" s="26"/>
      <c r="XEL36" s="26"/>
      <c r="XEM36" s="26"/>
      <c r="XEN36" s="26"/>
      <c r="XEO36" s="26"/>
      <c r="XEP36" s="26"/>
      <c r="XEQ36" s="26"/>
      <c r="XER36" s="26"/>
      <c r="XES36" s="26"/>
      <c r="XET36" s="26"/>
      <c r="XEU36" s="26"/>
      <c r="XEV36" s="26"/>
      <c r="XEW36" s="26"/>
      <c r="XEX36" s="26"/>
      <c r="XEY36" s="26"/>
      <c r="XEZ36" s="26"/>
      <c r="XFA36" s="26"/>
      <c r="XFB36" s="26"/>
      <c r="XFC36" s="26"/>
      <c r="XFD36" s="26"/>
    </row>
    <row r="37" spans="1:16384" s="97" customFormat="1" ht="21.75" thickBot="1" x14ac:dyDescent="0.4">
      <c r="B37" s="98" t="str">
        <f ca="1">B6</f>
        <v>Operator1</v>
      </c>
      <c r="C37" s="98" t="str">
        <f t="shared" ref="C37:F37" ca="1" si="7">C6</f>
        <v>Operator2</v>
      </c>
      <c r="D37" s="98" t="str">
        <f t="shared" ca="1" si="7"/>
        <v>Operator3</v>
      </c>
      <c r="E37" s="98" t="e">
        <f t="shared" si="7"/>
        <v>#REF!</v>
      </c>
      <c r="F37" s="98" t="e">
        <f t="shared" si="7"/>
        <v>#REF!</v>
      </c>
      <c r="G37" s="114" t="s">
        <v>236</v>
      </c>
      <c r="H37" s="115" t="s">
        <v>235</v>
      </c>
      <c r="I37" s="116" t="s">
        <v>268</v>
      </c>
      <c r="J37" s="98" t="str">
        <f ca="1">B37</f>
        <v>Operator1</v>
      </c>
      <c r="K37" s="98" t="str">
        <f t="shared" ref="K37" ca="1" si="8">C37</f>
        <v>Operator2</v>
      </c>
      <c r="L37" s="98" t="str">
        <f t="shared" ref="L37" ca="1" si="9">D37</f>
        <v>Operator3</v>
      </c>
      <c r="M37" s="98" t="e">
        <f t="shared" ref="M37" si="10">E37</f>
        <v>#REF!</v>
      </c>
      <c r="N37" s="98" t="e">
        <f t="shared" ref="N37" si="11">F37</f>
        <v>#REF!</v>
      </c>
    </row>
    <row r="38" spans="1:16384" s="97" customFormat="1" ht="19.5" thickBot="1" x14ac:dyDescent="0.35">
      <c r="A38" s="464" t="s">
        <v>260</v>
      </c>
      <c r="B38" s="465"/>
      <c r="C38" s="465"/>
      <c r="D38" s="465"/>
      <c r="E38" s="465"/>
      <c r="F38" s="466"/>
      <c r="G38" s="100"/>
      <c r="H38" s="101"/>
      <c r="I38" s="486">
        <f>SUM(I40:I45)</f>
        <v>88.75</v>
      </c>
      <c r="J38" s="475">
        <f t="shared" ref="J38:N38" si="12">SUM(J40:J45)</f>
        <v>0</v>
      </c>
      <c r="K38" s="475">
        <f t="shared" si="12"/>
        <v>0</v>
      </c>
      <c r="L38" s="475">
        <f t="shared" si="12"/>
        <v>0</v>
      </c>
      <c r="M38" s="475">
        <f t="shared" si="12"/>
        <v>0</v>
      </c>
      <c r="N38" s="475">
        <f t="shared" si="12"/>
        <v>0</v>
      </c>
    </row>
    <row r="39" spans="1:16384" s="97" customFormat="1" ht="21" customHeight="1" thickBot="1" x14ac:dyDescent="0.3">
      <c r="A39" s="240" t="s">
        <v>261</v>
      </c>
      <c r="B39" s="236"/>
      <c r="C39" s="237"/>
      <c r="D39" s="238"/>
      <c r="E39" s="237"/>
      <c r="F39" s="237"/>
      <c r="G39" s="130"/>
      <c r="H39" s="131"/>
      <c r="I39" s="487"/>
      <c r="J39" s="481"/>
      <c r="K39" s="481"/>
      <c r="L39" s="481"/>
      <c r="M39" s="481"/>
      <c r="N39" s="481"/>
    </row>
    <row r="40" spans="1:16384" s="97" customFormat="1" ht="21" x14ac:dyDescent="0.35">
      <c r="A40" s="117" t="s">
        <v>273</v>
      </c>
      <c r="B40" s="234"/>
      <c r="C40" s="234"/>
      <c r="D40" s="235"/>
      <c r="E40" s="234"/>
      <c r="F40" s="234"/>
      <c r="G40" s="247">
        <v>0.5</v>
      </c>
      <c r="H40" s="248">
        <v>1</v>
      </c>
      <c r="I40" s="287">
        <v>10</v>
      </c>
      <c r="J40" s="145">
        <f>IF(B39&gt;0,IF(B40&lt;=G40,0,IF(B40&gt;=H40,I40,I40*(B40-G40)/(H40-G40))),0)</f>
        <v>0</v>
      </c>
      <c r="K40" s="146">
        <f>IF(C39&gt;0,IF(C40&lt;=G40,0,IF(C40&gt;=H40,I40,I40*(C40-G40)/(H40-G40))),0)</f>
        <v>0</v>
      </c>
      <c r="L40" s="146">
        <f>IF(D39&gt;0,IF(D40&lt;=G40,0,IF(D40&gt;=H40,I40,I40*(D40-G40)/(H40-G40))),0)</f>
        <v>0</v>
      </c>
      <c r="M40" s="146">
        <f>IF(E39&gt;0,IF(E40&lt;=G40,0,IF(E40&gt;=H40,I40,I40*(E40-G40)/(H40-G40))),0)</f>
        <v>0</v>
      </c>
      <c r="N40" s="147">
        <f>IF(F39&gt;0,IF(F40&lt;=G40,0,IF(F40&gt;=H40,I40,I40*(F40-G40)/(H40-G40))),0)</f>
        <v>0</v>
      </c>
    </row>
    <row r="41" spans="1:16384" s="97" customFormat="1" ht="21" x14ac:dyDescent="0.35">
      <c r="A41" s="118" t="s">
        <v>262</v>
      </c>
      <c r="B41" s="228"/>
      <c r="C41" s="228"/>
      <c r="D41" s="229"/>
      <c r="E41" s="228"/>
      <c r="F41" s="228"/>
      <c r="G41" s="249">
        <v>0.85</v>
      </c>
      <c r="H41" s="250">
        <v>1</v>
      </c>
      <c r="I41" s="288">
        <v>28.125</v>
      </c>
      <c r="J41" s="140">
        <f>IF(B39&gt;0,IF(B41&lt;=G41,0,IF(B41&gt;=H41,I41,I41*(B41-G41)/(H41-G41))),0)</f>
        <v>0</v>
      </c>
      <c r="K41" s="136">
        <f>IF(C39&gt;0,IF(C41&lt;=G41,0,IF(C41&gt;=H41,I41,I41*(C41-G41)/(H41-G41))),0)</f>
        <v>0</v>
      </c>
      <c r="L41" s="136">
        <f>IF(D39&gt;0,IF(D41&lt;=G41,0,IF(D41&gt;=H41,I41,I41*(D41-G41)/(H41-G41))),0)</f>
        <v>0</v>
      </c>
      <c r="M41" s="136">
        <f>IF(E39&gt;0,IF(E41&lt;=G41,0,IF(E41&gt;=H41,I41,I41*(E41-G41)/(H41-G41))),0)</f>
        <v>0</v>
      </c>
      <c r="N41" s="141">
        <f>IF(F39&gt;0,IF(F41&lt;=G41,0,IF(F41&gt;=H41,I41,I41*(F41-G41)/(H41-G41))),0)</f>
        <v>0</v>
      </c>
    </row>
    <row r="42" spans="1:16384" s="97" customFormat="1" ht="21" x14ac:dyDescent="0.35">
      <c r="A42" s="118" t="s">
        <v>263</v>
      </c>
      <c r="B42" s="228"/>
      <c r="C42" s="228"/>
      <c r="D42" s="229"/>
      <c r="E42" s="228"/>
      <c r="F42" s="228"/>
      <c r="G42" s="249">
        <v>0.1</v>
      </c>
      <c r="H42" s="250">
        <v>0</v>
      </c>
      <c r="I42" s="288">
        <v>33.75</v>
      </c>
      <c r="J42" s="140">
        <f>IF(B39&gt;0,IF(B42&gt;=G42,0,IF(B42&lt;=H42,I42,I42*(B42-G42)/(H42-G42))),0)</f>
        <v>0</v>
      </c>
      <c r="K42" s="136">
        <f>IF(C39&gt;0,IF(C42&gt;=G42,0,IF(C42&lt;=H42,I42,I42*(C42-G42)/(H42-G42))),0)</f>
        <v>0</v>
      </c>
      <c r="L42" s="136">
        <f>IF(D39&gt;0,IF(D42&gt;=G42,0,IF(D42&lt;=H42,I42,I42*(D42-G42)/(H42-G42))),0)</f>
        <v>0</v>
      </c>
      <c r="M42" s="136">
        <f>IF(E39&gt;0,IF(E42&gt;=G42,0,IF(E42&lt;=H42,I42,I42*(E42-G42)/(H42-G42))),0)</f>
        <v>0</v>
      </c>
      <c r="N42" s="141">
        <f>IF(F39&gt;0,IF(F42&gt;=G42,0,IF(F42&lt;=H42,I42,I42*(F42-G42)/(H42-G42))),0)</f>
        <v>0</v>
      </c>
    </row>
    <row r="43" spans="1:16384" s="97" customFormat="1" ht="21" x14ac:dyDescent="0.35">
      <c r="A43" s="118" t="s">
        <v>264</v>
      </c>
      <c r="B43" s="230"/>
      <c r="C43" s="230"/>
      <c r="D43" s="231"/>
      <c r="E43" s="230"/>
      <c r="F43" s="230"/>
      <c r="G43" s="251">
        <v>12</v>
      </c>
      <c r="H43" s="252">
        <v>4.5</v>
      </c>
      <c r="I43" s="288">
        <v>5.625</v>
      </c>
      <c r="J43" s="140">
        <f>IF(B39&gt;0,IF(B43&gt;=G43,0,IF(B43&lt;=H43,I43,I43*(B43-G43)/(H43-G43))),0)</f>
        <v>0</v>
      </c>
      <c r="K43" s="136">
        <f>IF(C39&gt;0,IF(C43&gt;=G43,0,IF(C43&lt;=H43,I43,I43*(C43-G43)/(H43-G43))),0)</f>
        <v>0</v>
      </c>
      <c r="L43" s="136">
        <f>IF(D39&gt;0,IF(D43&gt;=G43,0,IF(D43&lt;=H43,I43,I43*(D43-G43)/(H43-G43))),0)</f>
        <v>0</v>
      </c>
      <c r="M43" s="136">
        <f>IF(E39&gt;0,IF(E43&gt;=G43,0,IF(E43&lt;=H43,I43,I43*(E43-G43)/(H43-G43))),0)</f>
        <v>0</v>
      </c>
      <c r="N43" s="141">
        <f>IF(F39&gt;0,IF(F43&gt;=G43,0,IF(F43&lt;=H43,I43,I43*(F43-G43)/(H43-G43))),0)</f>
        <v>0</v>
      </c>
    </row>
    <row r="44" spans="1:16384" s="97" customFormat="1" ht="21" x14ac:dyDescent="0.35">
      <c r="A44" s="118" t="s">
        <v>265</v>
      </c>
      <c r="B44" s="228"/>
      <c r="C44" s="228"/>
      <c r="D44" s="229"/>
      <c r="E44" s="228"/>
      <c r="F44" s="228"/>
      <c r="G44" s="249">
        <v>0.03</v>
      </c>
      <c r="H44" s="250">
        <v>0</v>
      </c>
      <c r="I44" s="288">
        <v>7.8749999999999991</v>
      </c>
      <c r="J44" s="140">
        <f>IF(B39&gt;0,IF(B44&gt;=G44,0,IF(B44&lt;=H44,I44,I44*(B44-G44)/(H44-G44))),0)</f>
        <v>0</v>
      </c>
      <c r="K44" s="136">
        <f>IF(C39&gt;0,IF(C44&gt;=G44,0,IF(C44&lt;=H44,I44,I44*(C44-G44)/(H44-G44))),0)</f>
        <v>0</v>
      </c>
      <c r="L44" s="136">
        <f>IF(D39&gt;0,IF(D44&gt;=G44,0,IF(D44&lt;=H44,I44,I44*(D44-G44)/(H44-G44))),0)</f>
        <v>0</v>
      </c>
      <c r="M44" s="136">
        <f>IF(E39&gt;0,IF(E44&gt;=G44,0,IF(E44&lt;=H44,I44,I44*(E44-G44)/(H44-G44))),0)</f>
        <v>0</v>
      </c>
      <c r="N44" s="141">
        <f>IF(F39&gt;0,IF(F44&gt;=G44,0,IF(F44&lt;=H44,I44,I44*(F44-G44)/(H44-G44))),0)</f>
        <v>0</v>
      </c>
    </row>
    <row r="45" spans="1:16384" s="97" customFormat="1" ht="21.75" thickBot="1" x14ac:dyDescent="0.4">
      <c r="A45" s="119" t="s">
        <v>266</v>
      </c>
      <c r="B45" s="232"/>
      <c r="C45" s="232"/>
      <c r="D45" s="233"/>
      <c r="E45" s="232"/>
      <c r="F45" s="232"/>
      <c r="G45" s="253">
        <v>8</v>
      </c>
      <c r="H45" s="254">
        <v>4</v>
      </c>
      <c r="I45" s="289">
        <v>3.375</v>
      </c>
      <c r="J45" s="142">
        <f>IF(B39&gt;0,IF(B45&gt;=G45,0,IF(B45&lt;=H45,I45,I45*(B45-G45)/(H45-G45))),0)</f>
        <v>0</v>
      </c>
      <c r="K45" s="143">
        <f>IF(C39&gt;0,IF(C45&gt;=G45,0,IF(C45&lt;=H45,I45,I45*(C45-G45)/(H45-G45))),0)</f>
        <v>0</v>
      </c>
      <c r="L45" s="143">
        <f>IF(D39&gt;0,IF(D45&gt;=G45,0,IF(D45&lt;=H45,I45,I45*(D45-G45)/(H45-G45))),0)</f>
        <v>0</v>
      </c>
      <c r="M45" s="143">
        <f>IF(E39&gt;0,IF(E45&gt;=G45,0,IF(E45&lt;=H45,I45,I45*(E45-G45)/(H45-G45))),0)</f>
        <v>0</v>
      </c>
      <c r="N45" s="144">
        <f>IF(F39&gt;0,IF(F45&gt;=G45,0,IF(F45&lt;=H45,I45,I45*(F45-G45)/(H45-G45))),0)</f>
        <v>0</v>
      </c>
    </row>
    <row r="46" spans="1:16384" s="97" customFormat="1" ht="19.5" thickBot="1" x14ac:dyDescent="0.35">
      <c r="A46" s="499" t="s">
        <v>269</v>
      </c>
      <c r="B46" s="500"/>
      <c r="C46" s="500"/>
      <c r="D46" s="500"/>
      <c r="E46" s="500"/>
      <c r="F46" s="501"/>
      <c r="G46" s="120"/>
      <c r="H46" s="104"/>
      <c r="I46" s="488">
        <f>SUM(I48:I53)</f>
        <v>26.625</v>
      </c>
      <c r="J46" s="477">
        <f t="shared" ref="J46:N46" si="13">SUM(J48:J53)</f>
        <v>0</v>
      </c>
      <c r="K46" s="477">
        <f t="shared" si="13"/>
        <v>0</v>
      </c>
      <c r="L46" s="477">
        <f t="shared" si="13"/>
        <v>0</v>
      </c>
      <c r="M46" s="477">
        <f t="shared" si="13"/>
        <v>0</v>
      </c>
      <c r="N46" s="477">
        <f t="shared" si="13"/>
        <v>0</v>
      </c>
    </row>
    <row r="47" spans="1:16384" s="97" customFormat="1" ht="21" customHeight="1" thickBot="1" x14ac:dyDescent="0.3">
      <c r="A47" s="242" t="s">
        <v>261</v>
      </c>
      <c r="B47" s="312"/>
      <c r="C47" s="313"/>
      <c r="D47" s="331"/>
      <c r="E47" s="313"/>
      <c r="F47" s="313"/>
      <c r="G47" s="120"/>
      <c r="H47" s="132"/>
      <c r="I47" s="489"/>
      <c r="J47" s="478"/>
      <c r="K47" s="478"/>
      <c r="L47" s="478"/>
      <c r="M47" s="478"/>
      <c r="N47" s="478"/>
    </row>
    <row r="48" spans="1:16384" s="97" customFormat="1" ht="21" x14ac:dyDescent="0.35">
      <c r="A48" s="121" t="s">
        <v>273</v>
      </c>
      <c r="B48" s="315"/>
      <c r="C48" s="315"/>
      <c r="D48" s="332"/>
      <c r="E48" s="315"/>
      <c r="F48" s="315"/>
      <c r="G48" s="258">
        <v>0.5</v>
      </c>
      <c r="H48" s="259">
        <v>1</v>
      </c>
      <c r="I48" s="290">
        <v>3</v>
      </c>
      <c r="J48" s="153">
        <f>IF(B47&gt;0,IF(B48&lt;=G48,0,IF(B48&gt;=H48,I48,I48*(B48-G48)/(H48-G48))),0)</f>
        <v>0</v>
      </c>
      <c r="K48" s="154">
        <f>IF(C47&gt;0,IF(C48&lt;=G48,0,IF(C48&gt;=H48,I48,I48*(C48-G48)/(H48-G48))),0)</f>
        <v>0</v>
      </c>
      <c r="L48" s="154">
        <f>IF(D47&gt;0,IF(D48&lt;=G48,0,IF(D48&gt;=H48,I48,I48*(D48-G48)/(H48-G48))),0)</f>
        <v>0</v>
      </c>
      <c r="M48" s="154">
        <f>IF(E47&gt;0,IF(E48&lt;=G48,0,IF(E48&gt;=H48,I48,I48*(E48-G48)/(H48-G48))),0)</f>
        <v>0</v>
      </c>
      <c r="N48" s="155">
        <f>IF(F47&gt;0,IF(F48&lt;=G48,0,IF(F48&gt;=H48,I48,I48*(F48-G48)/(H48-G48))),0)</f>
        <v>0</v>
      </c>
    </row>
    <row r="49" spans="1:14" s="97" customFormat="1" ht="21" x14ac:dyDescent="0.35">
      <c r="A49" s="122" t="s">
        <v>262</v>
      </c>
      <c r="B49" s="316"/>
      <c r="C49" s="316"/>
      <c r="D49" s="333"/>
      <c r="E49" s="316"/>
      <c r="F49" s="316"/>
      <c r="G49" s="260">
        <v>0.85</v>
      </c>
      <c r="H49" s="261">
        <v>1</v>
      </c>
      <c r="I49" s="291">
        <v>8.4375</v>
      </c>
      <c r="J49" s="148">
        <f>IF(B47&gt;0,IF(B49&lt;=G49,0,IF(B49&gt;=H49,I49,I49*(B49-G49)/(H49-G49))),0)</f>
        <v>0</v>
      </c>
      <c r="K49" s="137">
        <f>IF(C47&gt;0,IF(C49&lt;=G49,0,IF(C49&gt;=H49,I49,I49*(C49-G49)/(H49-G49))),0)</f>
        <v>0</v>
      </c>
      <c r="L49" s="137">
        <f>IF(D47&gt;0,IF(D49&lt;=G49,0,IF(D49&gt;=H49,I49,I49*(D49-G49)/(H49-G49))),0)</f>
        <v>0</v>
      </c>
      <c r="M49" s="137">
        <f>IF(E47&gt;0,IF(E49&lt;=G49,0,IF(E49&gt;=H49,I49,I49*(E49-G49)/(H49-G49))),0)</f>
        <v>0</v>
      </c>
      <c r="N49" s="149">
        <f>IF(F47&gt;0,IF(F49&lt;=G49,0,IF(F49&gt;=H49,I49,I49*(F49-G49)/(H49-G49))),0)</f>
        <v>0</v>
      </c>
    </row>
    <row r="50" spans="1:14" s="97" customFormat="1" ht="21" x14ac:dyDescent="0.35">
      <c r="A50" s="122" t="s">
        <v>263</v>
      </c>
      <c r="B50" s="316"/>
      <c r="C50" s="316"/>
      <c r="D50" s="333"/>
      <c r="E50" s="316"/>
      <c r="F50" s="316"/>
      <c r="G50" s="260">
        <v>0.1</v>
      </c>
      <c r="H50" s="261">
        <v>0</v>
      </c>
      <c r="I50" s="291">
        <v>10.125</v>
      </c>
      <c r="J50" s="148">
        <f>IF(B47&gt;0,IF(B50&gt;=G50,0,IF(B50&lt;=H50,I50,I50*(B50-G50)/(H50-G50))),0)</f>
        <v>0</v>
      </c>
      <c r="K50" s="137">
        <f>IF(C47&gt;0,IF(C50&gt;=G50,0,IF(C50&lt;=H50,I50,I50*(C50-G50)/(H50-G50))),0)</f>
        <v>0</v>
      </c>
      <c r="L50" s="137">
        <f>IF(D47&gt;0,IF(D50&gt;=G50,0,IF(D50&lt;=H50,I50,I50*(D50-G50)/(H50-G50))),0)</f>
        <v>0</v>
      </c>
      <c r="M50" s="137">
        <f>IF(E47&gt;0,IF(E50&gt;=G50,0,IF(E50&lt;=H50,I50,I50*(E50-G50)/(H50-G50))),0)</f>
        <v>0</v>
      </c>
      <c r="N50" s="149">
        <f>IF(F47&gt;0,IF(F50&gt;=G50,0,IF(F50&lt;=H50,I50,I50*(F50-G50)/(H50-G50))),0)</f>
        <v>0</v>
      </c>
    </row>
    <row r="51" spans="1:14" s="97" customFormat="1" ht="21" x14ac:dyDescent="0.35">
      <c r="A51" s="122" t="s">
        <v>264</v>
      </c>
      <c r="B51" s="317"/>
      <c r="C51" s="317"/>
      <c r="D51" s="334"/>
      <c r="E51" s="317"/>
      <c r="F51" s="317"/>
      <c r="G51" s="262">
        <v>12</v>
      </c>
      <c r="H51" s="263">
        <v>4.5</v>
      </c>
      <c r="I51" s="291">
        <v>1.6875</v>
      </c>
      <c r="J51" s="148">
        <f>IF(B47&gt;0,IF(B51&gt;=G51,0,IF(B51&lt;=H51,I51,I51*(B51-G51)/(H51-G51))),0)</f>
        <v>0</v>
      </c>
      <c r="K51" s="137">
        <f>IF(C47&gt;0,IF(C51&gt;=G51,0,IF(C51&lt;=H51,I51,I51*(C51-G51)/(H51-G51))),0)</f>
        <v>0</v>
      </c>
      <c r="L51" s="137">
        <f>IF(D47&gt;0,IF(D51&gt;=G51,0,IF(D51&lt;=H51,I51,I51*(D51-G51)/(H51-G51))),0)</f>
        <v>0</v>
      </c>
      <c r="M51" s="137">
        <f>IF(E47&gt;0,IF(E51&gt;=G51,0,IF(E51&lt;=H51,I51,I51*(E51-G51)/(H51-G51))),0)</f>
        <v>0</v>
      </c>
      <c r="N51" s="149">
        <f>IF(F47&gt;0,IF(F51&gt;=G51,0,IF(F51&lt;=H51,I51,I51*(F51-G51)/(H51-G51))),0)</f>
        <v>0</v>
      </c>
    </row>
    <row r="52" spans="1:14" s="97" customFormat="1" ht="21" x14ac:dyDescent="0.35">
      <c r="A52" s="122" t="s">
        <v>265</v>
      </c>
      <c r="B52" s="316"/>
      <c r="C52" s="316"/>
      <c r="D52" s="333"/>
      <c r="E52" s="316"/>
      <c r="F52" s="316"/>
      <c r="G52" s="260">
        <v>0.03</v>
      </c>
      <c r="H52" s="261">
        <v>0</v>
      </c>
      <c r="I52" s="291">
        <v>2.3624999999999998</v>
      </c>
      <c r="J52" s="148">
        <f>IF(B47&gt;0,IF(B52&gt;=G52,0,IF(B52&lt;=H52,I52,I52*(B52-G52)/(H52-G52))),0)</f>
        <v>0</v>
      </c>
      <c r="K52" s="137">
        <f>IF(C47&gt;0,IF(C52&gt;=G52,0,IF(C52&lt;=H52,I52,I52*(C52-G52)/(H52-G52))),0)</f>
        <v>0</v>
      </c>
      <c r="L52" s="137">
        <f>IF(D47&gt;0,IF(D52&gt;=G52,0,IF(D52&lt;=H52,I52,I52*(D52-G52)/(H52-G52))),0)</f>
        <v>0</v>
      </c>
      <c r="M52" s="137">
        <f>IF(E47&gt;0,IF(E52&gt;=G52,0,IF(E52&lt;=H52,I52,I52*(E52-G52)/(H52-G52))),0)</f>
        <v>0</v>
      </c>
      <c r="N52" s="149">
        <f>IF(F47&gt;0,IF(F52&gt;=G52,0,IF(F52&lt;=H52,I52,I52*(F52-G52)/(H52-G52))),0)</f>
        <v>0</v>
      </c>
    </row>
    <row r="53" spans="1:14" s="97" customFormat="1" ht="21.75" thickBot="1" x14ac:dyDescent="0.4">
      <c r="A53" s="123" t="s">
        <v>266</v>
      </c>
      <c r="B53" s="318"/>
      <c r="C53" s="318"/>
      <c r="D53" s="335"/>
      <c r="E53" s="318"/>
      <c r="F53" s="318"/>
      <c r="G53" s="264">
        <v>8</v>
      </c>
      <c r="H53" s="265">
        <v>4</v>
      </c>
      <c r="I53" s="292">
        <v>1.0125</v>
      </c>
      <c r="J53" s="150">
        <f>IF(B47&gt;0,IF(B53&gt;=G53,0,IF(B53&lt;=H53,I53,I53*(B53-G53)/(H53-G53))),0)</f>
        <v>0</v>
      </c>
      <c r="K53" s="151">
        <f>IF(C47&gt;0,IF(C53&gt;=G53,0,IF(C53&lt;=H53,I53,I53*(C53-G53)/(H53-G53))),0)</f>
        <v>0</v>
      </c>
      <c r="L53" s="151">
        <f>IF(D47&gt;0,IF(D53&gt;=G53,0,IF(D53&lt;=H53,I53,I53*(D53-G53)/(H53-G53))),0)</f>
        <v>0</v>
      </c>
      <c r="M53" s="151">
        <f>IF(E47&gt;0,IF(E53&gt;=G53,0,IF(E53&lt;=H53,I53,I53*(E53-G53)/(H53-G53))),0)</f>
        <v>0</v>
      </c>
      <c r="N53" s="152">
        <f>IF(F47&gt;0,IF(F53&gt;=G53,0,IF(F53&lt;=H53,I53,I53*(F53-G53)/(H53-G53))),0)</f>
        <v>0</v>
      </c>
    </row>
    <row r="54" spans="1:14" s="97" customFormat="1" ht="19.5" thickBot="1" x14ac:dyDescent="0.35">
      <c r="A54" s="467" t="s">
        <v>270</v>
      </c>
      <c r="B54" s="468"/>
      <c r="C54" s="468"/>
      <c r="D54" s="468"/>
      <c r="E54" s="468"/>
      <c r="F54" s="469"/>
      <c r="G54" s="124"/>
      <c r="H54" s="107"/>
      <c r="I54" s="490">
        <f>SUM(I56:I61)</f>
        <v>44.375</v>
      </c>
      <c r="J54" s="479">
        <f t="shared" ref="J54:N54" si="14">SUM(J56:J61)</f>
        <v>0</v>
      </c>
      <c r="K54" s="479">
        <f t="shared" si="14"/>
        <v>0</v>
      </c>
      <c r="L54" s="479">
        <f t="shared" si="14"/>
        <v>0</v>
      </c>
      <c r="M54" s="479">
        <f t="shared" si="14"/>
        <v>0</v>
      </c>
      <c r="N54" s="479">
        <f t="shared" si="14"/>
        <v>0</v>
      </c>
    </row>
    <row r="55" spans="1:14" s="97" customFormat="1" ht="21" customHeight="1" thickBot="1" x14ac:dyDescent="0.3">
      <c r="A55" s="244" t="s">
        <v>261</v>
      </c>
      <c r="B55" s="319"/>
      <c r="C55" s="320"/>
      <c r="D55" s="336"/>
      <c r="E55" s="320"/>
      <c r="F55" s="320"/>
      <c r="G55" s="124"/>
      <c r="H55" s="133"/>
      <c r="I55" s="491"/>
      <c r="J55" s="480"/>
      <c r="K55" s="480"/>
      <c r="L55" s="480"/>
      <c r="M55" s="480"/>
      <c r="N55" s="480"/>
    </row>
    <row r="56" spans="1:14" s="97" customFormat="1" ht="21" x14ac:dyDescent="0.35">
      <c r="A56" s="125" t="s">
        <v>273</v>
      </c>
      <c r="B56" s="322"/>
      <c r="C56" s="322"/>
      <c r="D56" s="337"/>
      <c r="E56" s="322"/>
      <c r="F56" s="322"/>
      <c r="G56" s="269">
        <v>0.5</v>
      </c>
      <c r="H56" s="270">
        <v>1</v>
      </c>
      <c r="I56" s="293">
        <v>5</v>
      </c>
      <c r="J56" s="161">
        <f>IF(B55&gt;0,IF(B56&lt;=G56,0,IF(B56&gt;=H56,I56,I56*(B56-G56)/(H56-G56))),0)</f>
        <v>0</v>
      </c>
      <c r="K56" s="162">
        <f>IF(C55&gt;0,IF(C56&lt;=G56,0,IF(C56&gt;=H56,I56,I56*(C56-G56)/(H56-G56))),0)</f>
        <v>0</v>
      </c>
      <c r="L56" s="162">
        <f>IF(D55&gt;0,IF(D56&lt;=G56,0,IF(D56&gt;=H56,I56,I56*(D56-G56)/(H56-G56))),0)</f>
        <v>0</v>
      </c>
      <c r="M56" s="162">
        <f>IF(E55&gt;0,IF(E56&lt;=G56,0,IF(E56&gt;=H56,I56,I56*(E56-G56)/(H56-G56))),0)</f>
        <v>0</v>
      </c>
      <c r="N56" s="163">
        <f>IF(F55&gt;0,IF(F56&lt;=G56,0,IF(F56&gt;=H56,I56,I56*(F56-G56)/(H56-G56))),0)</f>
        <v>0</v>
      </c>
    </row>
    <row r="57" spans="1:14" s="97" customFormat="1" ht="21" x14ac:dyDescent="0.35">
      <c r="A57" s="126" t="s">
        <v>262</v>
      </c>
      <c r="B57" s="323"/>
      <c r="C57" s="323"/>
      <c r="D57" s="338"/>
      <c r="E57" s="323"/>
      <c r="F57" s="323"/>
      <c r="G57" s="271">
        <v>0.85</v>
      </c>
      <c r="H57" s="272">
        <v>1</v>
      </c>
      <c r="I57" s="294">
        <v>14.0625</v>
      </c>
      <c r="J57" s="156">
        <f>IF(B55&gt;0,IF(B57&lt;=G57,0,IF(B57&gt;=H57,I57,I57*(B57-G57)/(H57-G57))),0)</f>
        <v>0</v>
      </c>
      <c r="K57" s="138">
        <f>IF(C55&gt;0,IF(C57&lt;=G57,0,IF(C57&gt;=H57,I57,I57*(C57-G57)/(H57-G57))),0)</f>
        <v>0</v>
      </c>
      <c r="L57" s="138">
        <f>IF(D55&gt;0,IF(D57&lt;=G57,0,IF(D57&gt;=H57,I57,I57*(D57-G57)/(H57-G57))),0)</f>
        <v>0</v>
      </c>
      <c r="M57" s="138">
        <f>IF(E55&gt;0,IF(E57&lt;=G57,0,IF(E57&gt;=H57,I57,I57*(E57-G57)/(H57-G57))),0)</f>
        <v>0</v>
      </c>
      <c r="N57" s="157">
        <f>IF(F55&gt;0,IF(F57&lt;=G57,0,IF(F57&gt;=H57,I57,I57*(F57-G57)/(H57-G57))),0)</f>
        <v>0</v>
      </c>
    </row>
    <row r="58" spans="1:14" s="97" customFormat="1" ht="21" x14ac:dyDescent="0.35">
      <c r="A58" s="126" t="s">
        <v>263</v>
      </c>
      <c r="B58" s="323"/>
      <c r="C58" s="323"/>
      <c r="D58" s="338"/>
      <c r="E58" s="323"/>
      <c r="F58" s="323"/>
      <c r="G58" s="271">
        <v>0.1</v>
      </c>
      <c r="H58" s="272">
        <v>0</v>
      </c>
      <c r="I58" s="294">
        <v>16.875</v>
      </c>
      <c r="J58" s="156">
        <f>IF(B55&gt;0,IF(B58&gt;=G58,0,IF(B58&lt;=H58,I58,I58*(B58-G58)/(H58-G58))),0)</f>
        <v>0</v>
      </c>
      <c r="K58" s="138">
        <f>IF(C55&gt;0,IF(C58&gt;=G58,0,IF(C58&lt;=H58,I58,I58*(C58-G58)/(H58-G58))),0)</f>
        <v>0</v>
      </c>
      <c r="L58" s="138">
        <f>IF(D55&gt;0,IF(D58&gt;=G58,0,IF(D58&lt;=H58,I58,I58*(D58-G58)/(H58-G58))),0)</f>
        <v>0</v>
      </c>
      <c r="M58" s="138">
        <f>IF(E55&gt;0,IF(E58&gt;=G58,0,IF(E58&lt;=H58,I58,I58*(E58-G58)/(H58-G58))),0)</f>
        <v>0</v>
      </c>
      <c r="N58" s="157">
        <f>IF(F55&gt;0,IF(F58&gt;=G58,0,IF(F58&lt;=H58,I58,I58*(F58-G58)/(H58-G58))),0)</f>
        <v>0</v>
      </c>
    </row>
    <row r="59" spans="1:14" s="97" customFormat="1" ht="21" x14ac:dyDescent="0.35">
      <c r="A59" s="126" t="s">
        <v>264</v>
      </c>
      <c r="B59" s="324"/>
      <c r="C59" s="324"/>
      <c r="D59" s="339"/>
      <c r="E59" s="324"/>
      <c r="F59" s="324"/>
      <c r="G59" s="273">
        <v>12</v>
      </c>
      <c r="H59" s="274">
        <v>4.5</v>
      </c>
      <c r="I59" s="294">
        <v>2.8125</v>
      </c>
      <c r="J59" s="156">
        <f>IF(B55&gt;0,IF(B59&gt;=G59,0,IF(B59&lt;=H59,I59,I59*(B59-G59)/(H59-G59))),0)</f>
        <v>0</v>
      </c>
      <c r="K59" s="138">
        <f>IF(C55&gt;0,IF(C59&gt;=G59,0,IF(C59&lt;=H59,I59,I59*(C59-G59)/(H59-G59))),0)</f>
        <v>0</v>
      </c>
      <c r="L59" s="138">
        <f>IF(D55&gt;0,IF(D59&gt;=G59,0,IF(D59&lt;=H59,I59,I59*(D59-G59)/(H59-G59))),0)</f>
        <v>0</v>
      </c>
      <c r="M59" s="138">
        <f>IF(E55&gt;0,IF(E59&gt;=G59,0,IF(E59&lt;=H59,I59,I59*(E59-G59)/(H59-G59))),0)</f>
        <v>0</v>
      </c>
      <c r="N59" s="157">
        <f>IF(F55&gt;0,IF(F59&gt;=G59,0,IF(F59&lt;=H59,I59,I59*(F59-G59)/(H59-G59))),0)</f>
        <v>0</v>
      </c>
    </row>
    <row r="60" spans="1:14" s="97" customFormat="1" ht="21" x14ac:dyDescent="0.35">
      <c r="A60" s="126" t="s">
        <v>265</v>
      </c>
      <c r="B60" s="323"/>
      <c r="C60" s="323"/>
      <c r="D60" s="338"/>
      <c r="E60" s="323"/>
      <c r="F60" s="323"/>
      <c r="G60" s="271">
        <v>0.03</v>
      </c>
      <c r="H60" s="272">
        <v>0</v>
      </c>
      <c r="I60" s="294">
        <v>3.9374999999999996</v>
      </c>
      <c r="J60" s="156">
        <f>IF(B55&gt;0,IF(B60&gt;=G60,0,IF(B60&lt;=H60,I60,I60*(B60-G60)/(H60-G60))),0)</f>
        <v>0</v>
      </c>
      <c r="K60" s="138">
        <f>IF(C55&gt;0,IF(C60&gt;=G60,0,IF(C60&lt;=H60,I60,I60*(C60-G60)/(H60-G60))),0)</f>
        <v>0</v>
      </c>
      <c r="L60" s="138">
        <f>IF(D55&gt;0,IF(D60&gt;=G60,0,IF(D60&lt;=H60,I60,I60*(D60-G60)/(H60-G60))),0)</f>
        <v>0</v>
      </c>
      <c r="M60" s="138">
        <f>IF(E55&gt;0,IF(E60&gt;=G60,0,IF(E60&lt;=H60,I60,I60*(E60-G60)/(H60-G60))),0)</f>
        <v>0</v>
      </c>
      <c r="N60" s="157">
        <f>IF(F55&gt;0,IF(F60&gt;=G60,0,IF(F60&lt;=H60,I60,I60*(F60-G60)/(H60-G60))),0)</f>
        <v>0</v>
      </c>
    </row>
    <row r="61" spans="1:14" s="97" customFormat="1" ht="21.75" thickBot="1" x14ac:dyDescent="0.4">
      <c r="A61" s="127" t="s">
        <v>266</v>
      </c>
      <c r="B61" s="325"/>
      <c r="C61" s="325"/>
      <c r="D61" s="340"/>
      <c r="E61" s="325"/>
      <c r="F61" s="325"/>
      <c r="G61" s="275">
        <v>8</v>
      </c>
      <c r="H61" s="276">
        <v>4</v>
      </c>
      <c r="I61" s="295">
        <v>1.6875</v>
      </c>
      <c r="J61" s="158">
        <f>IF(B55&gt;0,IF(B61&gt;=G61,0,IF(B61&lt;=H61,I61,I61*(B61-G61)/(H61-G61))),0)</f>
        <v>0</v>
      </c>
      <c r="K61" s="159">
        <f>IF(C55&gt;0,IF(C61&gt;=G61,0,IF(C61&lt;=H61,I61,I61*(C61-G61)/(H61-G61))),0)</f>
        <v>0</v>
      </c>
      <c r="L61" s="159">
        <f>IF(D55&gt;0,IF(D61&gt;=G61,0,IF(D61&lt;=H61,I61,I61*(D61-G61)/(H61-G61))),0)</f>
        <v>0</v>
      </c>
      <c r="M61" s="159">
        <f>IF(E55&gt;0,IF(E61&gt;=G61,0,IF(E61&lt;=H61,I61,I61*(E61-G61)/(H61-G61))),0)</f>
        <v>0</v>
      </c>
      <c r="N61" s="160">
        <f>IF(F55&gt;0,IF(F61&gt;=G61,0,IF(F61&lt;=H61,I61,I61*(F61-G61)/(H61-G61))),0)</f>
        <v>0</v>
      </c>
    </row>
    <row r="62" spans="1:14" s="97" customFormat="1" ht="19.5" thickBot="1" x14ac:dyDescent="0.35">
      <c r="A62" s="470" t="s">
        <v>271</v>
      </c>
      <c r="B62" s="471"/>
      <c r="C62" s="471"/>
      <c r="D62" s="471"/>
      <c r="E62" s="471"/>
      <c r="F62" s="472"/>
      <c r="G62" s="128"/>
      <c r="H62" s="110"/>
      <c r="I62" s="492">
        <f>SUM(I64:I69)</f>
        <v>17.75</v>
      </c>
      <c r="J62" s="482">
        <f t="shared" ref="J62:N62" si="15">SUM(J64:J69)</f>
        <v>0</v>
      </c>
      <c r="K62" s="482">
        <f t="shared" si="15"/>
        <v>0</v>
      </c>
      <c r="L62" s="482">
        <f t="shared" si="15"/>
        <v>0</v>
      </c>
      <c r="M62" s="482">
        <f t="shared" si="15"/>
        <v>0</v>
      </c>
      <c r="N62" s="482">
        <f t="shared" si="15"/>
        <v>0</v>
      </c>
    </row>
    <row r="63" spans="1:14" s="97" customFormat="1" ht="21" customHeight="1" thickBot="1" x14ac:dyDescent="0.3">
      <c r="A63" s="245" t="s">
        <v>261</v>
      </c>
      <c r="B63" s="341"/>
      <c r="C63" s="342"/>
      <c r="D63" s="343"/>
      <c r="E63" s="342"/>
      <c r="F63" s="342"/>
      <c r="G63" s="128"/>
      <c r="H63" s="134"/>
      <c r="I63" s="493"/>
      <c r="J63" s="483"/>
      <c r="K63" s="483"/>
      <c r="L63" s="483"/>
      <c r="M63" s="483"/>
      <c r="N63" s="483"/>
    </row>
    <row r="64" spans="1:14" s="97" customFormat="1" ht="21" x14ac:dyDescent="0.35">
      <c r="A64" s="129" t="s">
        <v>273</v>
      </c>
      <c r="B64" s="327"/>
      <c r="C64" s="327"/>
      <c r="D64" s="344"/>
      <c r="E64" s="327"/>
      <c r="F64" s="327"/>
      <c r="G64" s="296">
        <v>0.5</v>
      </c>
      <c r="H64" s="280">
        <v>1</v>
      </c>
      <c r="I64" s="300">
        <v>2</v>
      </c>
      <c r="J64" s="169">
        <f>IF(B63&gt;0,IF(B64&lt;=G64,0,IF(B64&gt;=H64,I64,I64*(B64-G64)/(H64-G64))),0)</f>
        <v>0</v>
      </c>
      <c r="K64" s="170">
        <f>IF(C63&gt;0,IF(C64&lt;=G64,0,IF(C64&gt;=H64,I64,I64*(C64-G64)/(H64-G64))),0)</f>
        <v>0</v>
      </c>
      <c r="L64" s="170">
        <f>IF(D63&gt;0,IF(D64&lt;=G64,0,IF(D64&gt;=H64,I64,I64*(D64-G64)/(H64-G64))),0)</f>
        <v>0</v>
      </c>
      <c r="M64" s="170">
        <f>IF(E63&gt;0,IF(E64&lt;=G64,0,IF(E64&gt;=H64,I64,I64*(E64-G64)/(H64-G64))),0)</f>
        <v>0</v>
      </c>
      <c r="N64" s="171">
        <f>IF(F63&gt;0,IF(F64&lt;=G64,0,IF(F64&gt;=H64,I64,I64*(F64-G64)/(H64-G64))),0)</f>
        <v>0</v>
      </c>
    </row>
    <row r="65" spans="1:14" s="97" customFormat="1" ht="21" x14ac:dyDescent="0.35">
      <c r="A65" s="111" t="s">
        <v>262</v>
      </c>
      <c r="B65" s="328"/>
      <c r="C65" s="328"/>
      <c r="D65" s="345"/>
      <c r="E65" s="328"/>
      <c r="F65" s="328"/>
      <c r="G65" s="297">
        <v>0.7</v>
      </c>
      <c r="H65" s="281">
        <v>1</v>
      </c>
      <c r="I65" s="301">
        <v>5.625</v>
      </c>
      <c r="J65" s="164">
        <f>IF(B63&gt;0,IF(B65&lt;=G65,0,IF(B65&gt;=H65,I65,I65*(B65-G65)/(H65-G65))),0)</f>
        <v>0</v>
      </c>
      <c r="K65" s="139">
        <f>IF(C63&gt;0,IF(C65&lt;=G65,0,IF(C65&gt;=H65,I65,I65*(C65-G65)/(H65-G65))),0)</f>
        <v>0</v>
      </c>
      <c r="L65" s="139">
        <f>IF(D63&gt;0,IF(D65&lt;=G65,0,IF(D65&gt;=H65,I65,I65*(D65-G65)/(H65-G65))),0)</f>
        <v>0</v>
      </c>
      <c r="M65" s="139">
        <f>IF(E63&gt;0,IF(E65&lt;=G65,0,IF(E65&gt;=H65,I65,I65*(E65-G65)/(H65-G65))),0)</f>
        <v>0</v>
      </c>
      <c r="N65" s="165">
        <f>IF(F63&gt;0,IF(F65&lt;=G65,0,IF(F65&gt;=H65,I65,I65*(F65-G65)/(H65-G65))),0)</f>
        <v>0</v>
      </c>
    </row>
    <row r="66" spans="1:14" s="97" customFormat="1" ht="21" x14ac:dyDescent="0.35">
      <c r="A66" s="111" t="s">
        <v>263</v>
      </c>
      <c r="B66" s="328"/>
      <c r="C66" s="328"/>
      <c r="D66" s="345"/>
      <c r="E66" s="328"/>
      <c r="F66" s="328"/>
      <c r="G66" s="297">
        <v>0.15</v>
      </c>
      <c r="H66" s="281">
        <v>0</v>
      </c>
      <c r="I66" s="301">
        <v>6.75</v>
      </c>
      <c r="J66" s="164">
        <f>IF(B63&gt;0,IF(B66&gt;=G66,0,IF(B66&lt;=H66,I66,I66*(B66-G66)/(H66-G66))),0)</f>
        <v>0</v>
      </c>
      <c r="K66" s="139">
        <f>IF(C63&gt;0,IF(C66&gt;=G66,0,IF(C66&lt;=H66,I66,I66*(C66-G66)/(H66-G66))),0)</f>
        <v>0</v>
      </c>
      <c r="L66" s="139">
        <f>IF(D63&gt;0,IF(D66&gt;=G66,0,IF(D66&lt;=H66,I66,I66*(D66-G66)/(H66-G66))),0)</f>
        <v>0</v>
      </c>
      <c r="M66" s="139">
        <f>IF(E63&gt;0,IF(E66&gt;=G66,0,IF(E66&lt;=H66,I66,I66*(E66-G66)/(H66-G66))),0)</f>
        <v>0</v>
      </c>
      <c r="N66" s="165">
        <f>IF(F63&gt;0,IF(F66&gt;=G66,0,IF(F66&lt;=H66,I66,I66*(F66-G66)/(H66-G66))),0)</f>
        <v>0</v>
      </c>
    </row>
    <row r="67" spans="1:14" s="97" customFormat="1" ht="21" x14ac:dyDescent="0.35">
      <c r="A67" s="111" t="s">
        <v>264</v>
      </c>
      <c r="B67" s="329"/>
      <c r="C67" s="329"/>
      <c r="D67" s="346"/>
      <c r="E67" s="329"/>
      <c r="F67" s="329"/>
      <c r="G67" s="298">
        <v>12</v>
      </c>
      <c r="H67" s="282">
        <v>4.5</v>
      </c>
      <c r="I67" s="301">
        <v>1.125</v>
      </c>
      <c r="J67" s="164">
        <f>IF(B63&gt;0,IF(B67&gt;=G67,0,IF(B67&lt;=H67,I67,I67*(B67-G67)/(H67-G67))),0)</f>
        <v>0</v>
      </c>
      <c r="K67" s="139">
        <f>IF(C63&gt;0,IF(C67&gt;=G67,0,IF(C67&lt;=H67,I67,I67*(C67-G67)/(H67-G67))),0)</f>
        <v>0</v>
      </c>
      <c r="L67" s="139">
        <f>IF(D63&gt;0,IF(D67&gt;=G67,0,IF(D67&lt;=H67,I67,I67*(D67-G67)/(H67-G67))),0)</f>
        <v>0</v>
      </c>
      <c r="M67" s="139">
        <f>IF(E63&gt;0,IF(E67&gt;=G67,0,IF(E67&lt;=H67,I67,I67*(E67-G67)/(H67-G67))),0)</f>
        <v>0</v>
      </c>
      <c r="N67" s="165">
        <f>IF(F63&gt;0,IF(F67&gt;=G67,0,IF(F67&lt;=H67,I67,I67*(F67-G67)/(H67-G67))),0)</f>
        <v>0</v>
      </c>
    </row>
    <row r="68" spans="1:14" s="97" customFormat="1" ht="21" x14ac:dyDescent="0.35">
      <c r="A68" s="111" t="s">
        <v>265</v>
      </c>
      <c r="B68" s="328"/>
      <c r="C68" s="328"/>
      <c r="D68" s="345"/>
      <c r="E68" s="328"/>
      <c r="F68" s="328"/>
      <c r="G68" s="297">
        <v>0.1</v>
      </c>
      <c r="H68" s="281">
        <v>0</v>
      </c>
      <c r="I68" s="301">
        <v>1.575</v>
      </c>
      <c r="J68" s="164">
        <f>IF(B63&gt;0,IF(B68&gt;=G68,0,IF(B68&lt;=H68,I68,I68*(B68-G68)/(H68-G68))),0)</f>
        <v>0</v>
      </c>
      <c r="K68" s="139">
        <f>IF(C63&gt;0,IF(C68&gt;=G68,0,IF(C68&lt;=H68,I68,I68*(C68-G68)/(H68-G68))),0)</f>
        <v>0</v>
      </c>
      <c r="L68" s="139">
        <f>IF(D63&gt;0,IF(D68&gt;=G68,0,IF(D68&lt;=H68,I68,I68*(D68-G68)/(H68-G68))),0)</f>
        <v>0</v>
      </c>
      <c r="M68" s="139">
        <f>IF(E63&gt;0,IF(E68&gt;=G68,0,IF(E68&lt;=H68,I68,I68*(E68-G68)/(H68-G68))),0)</f>
        <v>0</v>
      </c>
      <c r="N68" s="165">
        <f>IF(F63&gt;0,IF(F68&gt;=G68,0,IF(F68&lt;=H68,I68,I68*(F68-G68)/(H68-G68))),0)</f>
        <v>0</v>
      </c>
    </row>
    <row r="69" spans="1:14" s="97" customFormat="1" ht="21.75" thickBot="1" x14ac:dyDescent="0.4">
      <c r="A69" s="112" t="s">
        <v>266</v>
      </c>
      <c r="B69" s="330"/>
      <c r="C69" s="330"/>
      <c r="D69" s="347"/>
      <c r="E69" s="330"/>
      <c r="F69" s="330"/>
      <c r="G69" s="299">
        <v>8</v>
      </c>
      <c r="H69" s="283">
        <v>4</v>
      </c>
      <c r="I69" s="302">
        <v>0.67500000000000004</v>
      </c>
      <c r="J69" s="166">
        <f>IF(B63&gt;0,IF(B69&gt;=G69,0,IF(B69&lt;=H69,I69,I69*(B69-G69)/(H69-G69))),0)</f>
        <v>0</v>
      </c>
      <c r="K69" s="167">
        <f>IF(C63&gt;0,IF(C69&gt;=G69,0,IF(C69&lt;=H69,I69,I69*(C69-G69)/(H69-G69))),0)</f>
        <v>0</v>
      </c>
      <c r="L69" s="167">
        <f>IF(D63&gt;0,IF(D69&gt;=G69,0,IF(D69&lt;=H69,I69,I69*(D69-G69)/(H69-G69))),0)</f>
        <v>0</v>
      </c>
      <c r="M69" s="167">
        <f>IF(E63&gt;0,IF(E69&gt;=G69,0,IF(E69&lt;=H69,I69,I69*(E69-G69)/(H69-G69))),0)</f>
        <v>0</v>
      </c>
      <c r="N69" s="168">
        <f>IF(F63&gt;0,IF(F69&gt;=G69,0,IF(F69&lt;=H69,I69,I69*(F69-G69)/(H69-G69))),0)</f>
        <v>0</v>
      </c>
    </row>
    <row r="71" spans="1:14" ht="28.5" customHeight="1" x14ac:dyDescent="0.25"/>
    <row r="72" spans="1:14" ht="15.75" thickBot="1" x14ac:dyDescent="0.3"/>
    <row r="73" spans="1:14" ht="28.5" thickBot="1" x14ac:dyDescent="0.3">
      <c r="A73" s="494" t="s">
        <v>377</v>
      </c>
      <c r="B73" s="495"/>
      <c r="C73" s="495"/>
      <c r="D73" s="495"/>
      <c r="E73" s="495"/>
      <c r="F73" s="495"/>
      <c r="G73" s="495"/>
      <c r="H73" s="495"/>
      <c r="I73" s="360">
        <f>I76+I83</f>
        <v>350</v>
      </c>
      <c r="J73" s="359">
        <f t="shared" ref="J73:N73" si="16">J76+J83</f>
        <v>0</v>
      </c>
      <c r="K73" s="359">
        <f t="shared" si="16"/>
        <v>0</v>
      </c>
      <c r="L73" s="359">
        <f t="shared" si="16"/>
        <v>0</v>
      </c>
      <c r="M73" s="359">
        <f t="shared" si="16"/>
        <v>0</v>
      </c>
      <c r="N73" s="359">
        <f t="shared" si="16"/>
        <v>0</v>
      </c>
    </row>
    <row r="74" spans="1:14" ht="29.25" thickBot="1" x14ac:dyDescent="0.4">
      <c r="A74" s="418" t="s">
        <v>376</v>
      </c>
      <c r="B74" s="461" t="s">
        <v>258</v>
      </c>
      <c r="C74" s="462"/>
      <c r="D74" s="462"/>
      <c r="E74" s="462"/>
      <c r="F74" s="463"/>
      <c r="G74" s="461" t="s">
        <v>259</v>
      </c>
      <c r="H74" s="462"/>
      <c r="I74" s="463"/>
      <c r="J74" s="461" t="s">
        <v>274</v>
      </c>
      <c r="K74" s="462"/>
      <c r="L74" s="462"/>
      <c r="M74" s="462"/>
      <c r="N74" s="463"/>
    </row>
    <row r="75" spans="1:14" ht="21.75" thickBot="1" x14ac:dyDescent="0.4">
      <c r="A75" s="97"/>
      <c r="B75" s="98" t="str">
        <f ca="1">B37</f>
        <v>Operator1</v>
      </c>
      <c r="C75" s="98" t="str">
        <f t="shared" ref="C75:F75" ca="1" si="17">C37</f>
        <v>Operator2</v>
      </c>
      <c r="D75" s="98" t="str">
        <f t="shared" ca="1" si="17"/>
        <v>Operator3</v>
      </c>
      <c r="E75" s="98" t="e">
        <f t="shared" si="17"/>
        <v>#REF!</v>
      </c>
      <c r="F75" s="98" t="e">
        <f t="shared" si="17"/>
        <v>#REF!</v>
      </c>
      <c r="G75" s="114" t="s">
        <v>236</v>
      </c>
      <c r="H75" s="115" t="s">
        <v>235</v>
      </c>
      <c r="I75" s="116" t="s">
        <v>268</v>
      </c>
      <c r="J75" s="98" t="str">
        <f ca="1">B75</f>
        <v>Operator1</v>
      </c>
      <c r="K75" s="98" t="str">
        <f t="shared" ref="K75" ca="1" si="18">C75</f>
        <v>Operator2</v>
      </c>
      <c r="L75" s="98" t="str">
        <f t="shared" ref="L75" ca="1" si="19">D75</f>
        <v>Operator3</v>
      </c>
      <c r="M75" s="98" t="e">
        <f t="shared" ref="M75" si="20">E75</f>
        <v>#REF!</v>
      </c>
      <c r="N75" s="98" t="e">
        <f t="shared" ref="N75" si="21">F75</f>
        <v>#REF!</v>
      </c>
    </row>
    <row r="76" spans="1:14" ht="19.5" thickBot="1" x14ac:dyDescent="0.35">
      <c r="A76" s="464" t="s">
        <v>260</v>
      </c>
      <c r="B76" s="465"/>
      <c r="C76" s="465"/>
      <c r="D76" s="465"/>
      <c r="E76" s="465"/>
      <c r="F76" s="466"/>
      <c r="G76" s="355"/>
      <c r="H76" s="356"/>
      <c r="I76" s="486">
        <f>SUM(I78:I82)</f>
        <v>227.5</v>
      </c>
      <c r="J76" s="475">
        <f t="shared" ref="J76:M76" si="22">SUM(J78:J82)</f>
        <v>0</v>
      </c>
      <c r="K76" s="475">
        <f t="shared" si="22"/>
        <v>0</v>
      </c>
      <c r="L76" s="475">
        <f t="shared" si="22"/>
        <v>0</v>
      </c>
      <c r="M76" s="475">
        <f t="shared" si="22"/>
        <v>0</v>
      </c>
      <c r="N76" s="475">
        <f>SUM(N78:N82)</f>
        <v>0</v>
      </c>
    </row>
    <row r="77" spans="1:14" ht="22.5" customHeight="1" thickBot="1" x14ac:dyDescent="0.3">
      <c r="A77" s="240" t="s">
        <v>261</v>
      </c>
      <c r="B77" s="236"/>
      <c r="C77" s="237"/>
      <c r="D77" s="238"/>
      <c r="E77" s="237"/>
      <c r="F77" s="237"/>
      <c r="G77" s="130"/>
      <c r="H77" s="131"/>
      <c r="I77" s="487"/>
      <c r="J77" s="476"/>
      <c r="K77" s="481"/>
      <c r="L77" s="481"/>
      <c r="M77" s="481"/>
      <c r="N77" s="481"/>
    </row>
    <row r="78" spans="1:14" ht="22.5" customHeight="1" x14ac:dyDescent="0.35">
      <c r="A78" s="239" t="s">
        <v>262</v>
      </c>
      <c r="B78" s="388"/>
      <c r="C78" s="234"/>
      <c r="D78" s="235"/>
      <c r="E78" s="234"/>
      <c r="F78" s="234"/>
      <c r="G78" s="247">
        <v>0.85</v>
      </c>
      <c r="H78" s="248">
        <v>1</v>
      </c>
      <c r="I78" s="255">
        <v>81.25</v>
      </c>
      <c r="J78" s="145">
        <f>IF(B77&gt;0,IF(B78&lt;=G78,0,IF(B78&gt;=H78,I78,I78*(B78-G78)/(H78-G78))),0)</f>
        <v>0</v>
      </c>
      <c r="K78" s="146">
        <f>IF(C77&gt;0,IF(C78&lt;=G78,0,IF(C78&gt;=H78,I78,I78*(C78-G78)/(H78-G78))),0)</f>
        <v>0</v>
      </c>
      <c r="L78" s="146">
        <f>IF(D77&gt;0,IF(D78&lt;=G78,0,IF(D78&gt;=H78,I78,I78*(D78-G78)/(H78-G78))),0)</f>
        <v>0</v>
      </c>
      <c r="M78" s="146">
        <f>IF(E77&gt;0,IF(E78&lt;=G78,0,IF(E78&gt;=H78,I78,I78*(E78-G78)/(H78-G78))),0)</f>
        <v>0</v>
      </c>
      <c r="N78" s="147">
        <f>IF(F77&gt;0,IF(F78&lt;=G78,0,IF(F78&gt;=H78,I78,I78*(F78-G78)/(H78-G78))),0)</f>
        <v>0</v>
      </c>
    </row>
    <row r="79" spans="1:14" ht="22.5" customHeight="1" x14ac:dyDescent="0.35">
      <c r="A79" s="102" t="s">
        <v>263</v>
      </c>
      <c r="B79" s="389"/>
      <c r="C79" s="228"/>
      <c r="D79" s="229"/>
      <c r="E79" s="228"/>
      <c r="F79" s="228"/>
      <c r="G79" s="249">
        <v>0.1</v>
      </c>
      <c r="H79" s="250">
        <v>0</v>
      </c>
      <c r="I79" s="256">
        <v>97.5</v>
      </c>
      <c r="J79" s="145">
        <f>IF(B77&gt;0,IF(B79&gt;=G79,0,IF(B79&lt;=H79,I79,I79*(B79-G79)/(H79-G79))),0)</f>
        <v>0</v>
      </c>
      <c r="K79" s="146">
        <f>IF(C77&gt;0,IF(C79&gt;=G79,0,IF(C79&lt;=H79,I79,I79*(C79-G79)/(H79-G79))),0)</f>
        <v>0</v>
      </c>
      <c r="L79" s="146">
        <f>IF(D77&gt;0,IF(D79&gt;=G79,0,IF(D79&lt;=H79,I79,I79*(D79-G79)/(H79-G79))),0)</f>
        <v>0</v>
      </c>
      <c r="M79" s="136">
        <f>IF(E77&gt;0,IF(E79&gt;=G79,0,IF(E79&lt;=H79,I79,I79*(E79-G79)/(H79-G79))),0)</f>
        <v>0</v>
      </c>
      <c r="N79" s="141">
        <f>IF(F77&gt;0,IF(F79&gt;=G79,0,IF(F79&lt;=H79,I79,I79*(F79-G79)/(H79-G79))),0)</f>
        <v>0</v>
      </c>
    </row>
    <row r="80" spans="1:14" ht="22.5" customHeight="1" x14ac:dyDescent="0.35">
      <c r="A80" s="102" t="s">
        <v>264</v>
      </c>
      <c r="B80" s="390"/>
      <c r="C80" s="230"/>
      <c r="D80" s="231"/>
      <c r="E80" s="230"/>
      <c r="F80" s="230"/>
      <c r="G80" s="251">
        <v>12</v>
      </c>
      <c r="H80" s="252">
        <v>4.5</v>
      </c>
      <c r="I80" s="256">
        <v>16.25</v>
      </c>
      <c r="J80" s="145">
        <f>IF(B77&gt;0,IF(B80&gt;=G80,0,IF(B80&lt;=H80,I80,I80*(B80-G80)/(H80-G80))),0)</f>
        <v>0</v>
      </c>
      <c r="K80" s="146">
        <f>IF(C77&gt;0,IF(C80&gt;=G80,0,IF(C80&lt;=H80,I80,I80*(C80-G80)/(H80-G80))),0)</f>
        <v>0</v>
      </c>
      <c r="L80" s="146">
        <f>IF(D77&gt;0,IF(D80&gt;=G80,0,IF(D80&lt;=H80,I80,I80*(D80-G80)/(H80-G80))),0)</f>
        <v>0</v>
      </c>
      <c r="M80" s="136">
        <f>IF(E77&gt;0,IF(E80&gt;=G80,0,IF(E80&lt;=H80,I80,I80*(E80-G80)/(H80-G80))),0)</f>
        <v>0</v>
      </c>
      <c r="N80" s="141">
        <f>IF(F77&gt;0,IF(F80&gt;=G80,0,IF(F80&lt;=H80,I80,I80*(F80-G80)/(H80-G80))),0)</f>
        <v>0</v>
      </c>
    </row>
    <row r="81" spans="1:14" ht="22.5" customHeight="1" x14ac:dyDescent="0.35">
      <c r="A81" s="102" t="s">
        <v>265</v>
      </c>
      <c r="B81" s="389"/>
      <c r="C81" s="228"/>
      <c r="D81" s="229"/>
      <c r="E81" s="228"/>
      <c r="F81" s="228"/>
      <c r="G81" s="249">
        <v>0.03</v>
      </c>
      <c r="H81" s="250">
        <v>0</v>
      </c>
      <c r="I81" s="256">
        <v>22.75</v>
      </c>
      <c r="J81" s="145">
        <f>IF(B77&gt;0,IF(B81&gt;=G81,0,IF(B81&lt;=H81,I81,I81*(B81-G81)/(H81-G81))),0)</f>
        <v>0</v>
      </c>
      <c r="K81" s="146">
        <f>IF(C77&gt;0,IF(C81&gt;=G81,0,IF(C81&lt;=H81,I81,I81*(C81-G81)/(H81-G81))),0)</f>
        <v>0</v>
      </c>
      <c r="L81" s="146">
        <f>IF(D77&gt;0,IF(D81&gt;=G81,0,IF(D81&lt;=H81,I81,I81*(D81-G81)/(H81-G81))),0)</f>
        <v>0</v>
      </c>
      <c r="M81" s="136">
        <f>IF(E77&gt;0,IF(E81&gt;=G81,0,IF(E81&lt;=H81,I81,I81*(E81-G81)/(H81-G81))),0)</f>
        <v>0</v>
      </c>
      <c r="N81" s="141">
        <f>IF(F77&gt;0,IF(F81&gt;=G81,0,IF(F81&lt;=H81,I81,I81*(F81-G81)/(H81-G81))),0)</f>
        <v>0</v>
      </c>
    </row>
    <row r="82" spans="1:14" ht="22.5" customHeight="1" thickBot="1" x14ac:dyDescent="0.4">
      <c r="A82" s="103" t="s">
        <v>266</v>
      </c>
      <c r="B82" s="391"/>
      <c r="C82" s="232"/>
      <c r="D82" s="233"/>
      <c r="E82" s="232"/>
      <c r="F82" s="232"/>
      <c r="G82" s="253">
        <v>8</v>
      </c>
      <c r="H82" s="254">
        <v>4</v>
      </c>
      <c r="I82" s="257">
        <v>9.75</v>
      </c>
      <c r="J82" s="145">
        <f>IF(B77&gt;0,IF(B82&gt;=G82,0,IF(B82&lt;=H82,I82,I82*(B82-G82)/(H82-G82))),0)</f>
        <v>0</v>
      </c>
      <c r="K82" s="146">
        <f>IF(C77&gt;0,IF(C82&gt;=G82,0,IF(C82&lt;=H82,I82,I82*(C82-G82)/(H82-G82))),0)</f>
        <v>0</v>
      </c>
      <c r="L82" s="146">
        <f>IF(D77&gt;0,IF(D82&gt;=G82,0,IF(D82&lt;=H82,I82,I82*(D82-G82)/(H82-G82))),0)</f>
        <v>0</v>
      </c>
      <c r="M82" s="136">
        <f>IF(E77&gt;0,IF(E82&gt;=G82,0,IF(E82&lt;=H82,I82,I82*(E82-G82)/(H82-G82))),0)</f>
        <v>0</v>
      </c>
      <c r="N82" s="141">
        <f>IF(F77&gt;0,IF(F82&gt;=G82,0,IF(F82&lt;=H82,I82,I82*(F82-G82)/(H82-G82))),0)</f>
        <v>0</v>
      </c>
    </row>
    <row r="83" spans="1:14" ht="19.5" thickBot="1" x14ac:dyDescent="0.35">
      <c r="A83" s="496" t="s">
        <v>270</v>
      </c>
      <c r="B83" s="468"/>
      <c r="C83" s="468"/>
      <c r="D83" s="468"/>
      <c r="E83" s="468"/>
      <c r="F83" s="468"/>
      <c r="G83" s="353"/>
      <c r="H83" s="353"/>
      <c r="I83" s="490">
        <f>SUM(I85:I89)</f>
        <v>122.5</v>
      </c>
      <c r="J83" s="479">
        <f t="shared" ref="J83:N83" si="23">SUM(J85:J89)</f>
        <v>0</v>
      </c>
      <c r="K83" s="479">
        <f t="shared" si="23"/>
        <v>0</v>
      </c>
      <c r="L83" s="479">
        <f t="shared" si="23"/>
        <v>0</v>
      </c>
      <c r="M83" s="479">
        <f t="shared" si="23"/>
        <v>0</v>
      </c>
      <c r="N83" s="479">
        <f t="shared" si="23"/>
        <v>0</v>
      </c>
    </row>
    <row r="84" spans="1:14" ht="22.5" customHeight="1" thickBot="1" x14ac:dyDescent="0.3">
      <c r="A84" s="361" t="s">
        <v>261</v>
      </c>
      <c r="B84" s="319"/>
      <c r="C84" s="320"/>
      <c r="D84" s="320"/>
      <c r="E84" s="320"/>
      <c r="F84" s="321"/>
      <c r="G84" s="350"/>
      <c r="H84" s="350"/>
      <c r="I84" s="491"/>
      <c r="J84" s="480"/>
      <c r="K84" s="480"/>
      <c r="L84" s="480"/>
      <c r="M84" s="480"/>
      <c r="N84" s="480"/>
    </row>
    <row r="85" spans="1:14" ht="22.5" customHeight="1" x14ac:dyDescent="0.35">
      <c r="A85" s="243" t="s">
        <v>262</v>
      </c>
      <c r="B85" s="400"/>
      <c r="C85" s="401"/>
      <c r="D85" s="401"/>
      <c r="E85" s="401"/>
      <c r="F85" s="402"/>
      <c r="G85" s="362">
        <v>0.85</v>
      </c>
      <c r="H85" s="270">
        <v>1</v>
      </c>
      <c r="I85" s="277">
        <v>43.75</v>
      </c>
      <c r="J85" s="161">
        <f>IF(B84&gt;0,IF(B85&lt;=G85,0,IF(B85&gt;=H85,I85,I85*(B85-G85)/(H85-G85))),0)</f>
        <v>0</v>
      </c>
      <c r="K85" s="162">
        <f>IF(C84&gt;0,IF(C85&lt;=G85,0,IF(C85&gt;=H85,I85,I85*(C85-G85)/(H85-G85))),0)</f>
        <v>0</v>
      </c>
      <c r="L85" s="162">
        <f>IF(D84&gt;0,IF(D85&lt;=G85,0,IF(D85&gt;=H85,I85,I85*(D85-G85)/(H85-G85))),0)</f>
        <v>0</v>
      </c>
      <c r="M85" s="162">
        <f>IF(E84&gt;0,IF(E85&lt;=G85,0,IF(E85&gt;=H85,I85,I85*(E85-G85)/(H85-G85))),0)</f>
        <v>0</v>
      </c>
      <c r="N85" s="163">
        <f>IF(F84&gt;0,IF(F85&lt;=G85,0,IF(F85&gt;=H85,I85,I85*(F85-G85)/(H85-G85))),0)</f>
        <v>0</v>
      </c>
    </row>
    <row r="86" spans="1:14" ht="22.5" customHeight="1" x14ac:dyDescent="0.35">
      <c r="A86" s="108" t="s">
        <v>263</v>
      </c>
      <c r="B86" s="403"/>
      <c r="C86" s="323"/>
      <c r="D86" s="323"/>
      <c r="E86" s="323"/>
      <c r="F86" s="404"/>
      <c r="G86" s="363">
        <v>0.1</v>
      </c>
      <c r="H86" s="272">
        <v>0</v>
      </c>
      <c r="I86" s="278">
        <v>52.5</v>
      </c>
      <c r="J86" s="156">
        <f>IF(B84&gt;0,IF(B86&gt;=G86,0,IF(B86&lt;=H86,I86,I86*(B86-G86)/(H86-G86))),0)</f>
        <v>0</v>
      </c>
      <c r="K86" s="138">
        <f>IF(C84&gt;0,IF(C86&gt;=G86,0,IF(C86&lt;=H86,I86,I86*(C86-G86)/(H86-G86))),0)</f>
        <v>0</v>
      </c>
      <c r="L86" s="138">
        <f>IF(D84&gt;0,IF(D86&gt;=G86,0,IF(D86&lt;=H86,I86,I86*(D86-G86)/(H86-G86))),0)</f>
        <v>0</v>
      </c>
      <c r="M86" s="138">
        <f>IF(E84&gt;0,IF(E86&gt;=G86,0,IF(E86&lt;=H86,I86,I86*(E86-G86)/(H86-G86))),0)</f>
        <v>0</v>
      </c>
      <c r="N86" s="157">
        <f>IF(F84&gt;0,IF(F86&gt;=G86,0,IF(F86&lt;=H86,I86,I86*(F86-G86)/(H86-G86))),0)</f>
        <v>0</v>
      </c>
    </row>
    <row r="87" spans="1:14" ht="22.5" customHeight="1" x14ac:dyDescent="0.35">
      <c r="A87" s="108" t="s">
        <v>264</v>
      </c>
      <c r="B87" s="405"/>
      <c r="C87" s="324"/>
      <c r="D87" s="324"/>
      <c r="E87" s="324"/>
      <c r="F87" s="406"/>
      <c r="G87" s="364">
        <v>12</v>
      </c>
      <c r="H87" s="274">
        <v>4.5</v>
      </c>
      <c r="I87" s="278">
        <v>8.75</v>
      </c>
      <c r="J87" s="156">
        <f>IF(B84&gt;0,IF(B87&gt;=G87,0,IF(B87&lt;=H87,I87,I87*(B87-G87)/(H87-G87))),0)</f>
        <v>0</v>
      </c>
      <c r="K87" s="138">
        <f>IF(C84&gt;0,IF(C87&gt;=G87,0,IF(C87&lt;=H87,I87,I87*(C87-G87)/(H87-G87))),0)</f>
        <v>0</v>
      </c>
      <c r="L87" s="138">
        <f>IF(D84&gt;0,IF(D87&gt;=G87,0,IF(D87&lt;=H87,I87,I87*(D87-G87)/(H87-G87))),0)</f>
        <v>0</v>
      </c>
      <c r="M87" s="138">
        <f>IF(E84&gt;0,IF(E87&gt;=G87,0,IF(E87&lt;=H87,I87,I87*(E87-G87)/(H87-G87))),0)</f>
        <v>0</v>
      </c>
      <c r="N87" s="157">
        <f>IF(F84&gt;0,IF(F87&gt;=G87,0,IF(F87&lt;=H87,I87,I87*(F87-G87)/(H87-G87))),0)</f>
        <v>0</v>
      </c>
    </row>
    <row r="88" spans="1:14" ht="22.5" customHeight="1" x14ac:dyDescent="0.35">
      <c r="A88" s="108" t="s">
        <v>265</v>
      </c>
      <c r="B88" s="403"/>
      <c r="C88" s="323"/>
      <c r="D88" s="323"/>
      <c r="E88" s="323"/>
      <c r="F88" s="404"/>
      <c r="G88" s="363">
        <v>0.03</v>
      </c>
      <c r="H88" s="272">
        <v>0</v>
      </c>
      <c r="I88" s="278">
        <v>12.25</v>
      </c>
      <c r="J88" s="156">
        <f>IF(B84&gt;0,IF(B88&gt;=G88,0,IF(B88&lt;=H88,I88,I88*(B88-G88)/(H88-G88))),0)</f>
        <v>0</v>
      </c>
      <c r="K88" s="138">
        <f>IF(C84&gt;0,IF(C88&gt;=G88,0,IF(C88&lt;=H88,I88,I88*(C88-G88)/(H88-G88))),0)</f>
        <v>0</v>
      </c>
      <c r="L88" s="138">
        <f>IF(D84&gt;0,IF(D88&gt;=G88,0,IF(D88&lt;=H88,I88,I88*(D88-G88)/(H88-G88))),0)</f>
        <v>0</v>
      </c>
      <c r="M88" s="138">
        <f>IF(E84&gt;0,IF(E88&gt;=G88,0,IF(E88&lt;=H88,I88,I88*(E88-G88)/(H88-G88))),0)</f>
        <v>0</v>
      </c>
      <c r="N88" s="157">
        <f>IF(F84&gt;0,IF(F88&gt;=G88,0,IF(F88&lt;=H88,I88,I88*(F88-G88)/(H88-G88))),0)</f>
        <v>0</v>
      </c>
    </row>
    <row r="89" spans="1:14" ht="22.5" customHeight="1" thickBot="1" x14ac:dyDescent="0.4">
      <c r="A89" s="109" t="s">
        <v>266</v>
      </c>
      <c r="B89" s="407"/>
      <c r="C89" s="325"/>
      <c r="D89" s="325"/>
      <c r="E89" s="325"/>
      <c r="F89" s="408"/>
      <c r="G89" s="365">
        <v>8</v>
      </c>
      <c r="H89" s="276">
        <v>4</v>
      </c>
      <c r="I89" s="279">
        <v>5.25</v>
      </c>
      <c r="J89" s="158">
        <f>IF(B84&gt;0,IF(B89&gt;=G89,0,IF(B89&lt;=H89,I89,I89*(B89-G89)/(H89-G89))),0)</f>
        <v>0</v>
      </c>
      <c r="K89" s="159">
        <f>IF(C84&gt;0,IF(C89&gt;=G89,0,IF(C89&lt;=H89,I89,I89*(C89-G89)/(H89-G89))),0)</f>
        <v>0</v>
      </c>
      <c r="L89" s="159">
        <f>IF(D84&gt;0,IF(D89&gt;=G89,0,IF(D89&lt;=H89,I89,I89*(D89-G89)/(H89-G89))),0)</f>
        <v>0</v>
      </c>
      <c r="M89" s="159">
        <f>IF(E84&gt;0,IF(E89&gt;=G89,0,IF(E89&lt;=H89,I89,I89*(E89-G89)/(H89-G89))),0)</f>
        <v>0</v>
      </c>
      <c r="N89" s="160">
        <f>IF(F84&gt;0,IF(F89&gt;=G89,0,IF(F89&lt;=H89,I89,I89*(F89-G89)/(H89-G89))),0)</f>
        <v>0</v>
      </c>
    </row>
  </sheetData>
  <mergeCells count="82">
    <mergeCell ref="M83:M84"/>
    <mergeCell ref="N83:N84"/>
    <mergeCell ref="A83:F83"/>
    <mergeCell ref="I83:I84"/>
    <mergeCell ref="J83:J84"/>
    <mergeCell ref="K83:K84"/>
    <mergeCell ref="L83:L84"/>
    <mergeCell ref="A73:H73"/>
    <mergeCell ref="B74:F74"/>
    <mergeCell ref="G74:I74"/>
    <mergeCell ref="J74:N74"/>
    <mergeCell ref="A76:F76"/>
    <mergeCell ref="I76:I77"/>
    <mergeCell ref="J76:J77"/>
    <mergeCell ref="K76:K77"/>
    <mergeCell ref="L76:L77"/>
    <mergeCell ref="M76:M77"/>
    <mergeCell ref="N76:N77"/>
    <mergeCell ref="J62:J63"/>
    <mergeCell ref="K62:K63"/>
    <mergeCell ref="L62:L63"/>
    <mergeCell ref="M62:M63"/>
    <mergeCell ref="N62:N63"/>
    <mergeCell ref="J54:J55"/>
    <mergeCell ref="K54:K55"/>
    <mergeCell ref="L54:L55"/>
    <mergeCell ref="M54:M55"/>
    <mergeCell ref="N54:N55"/>
    <mergeCell ref="J46:J47"/>
    <mergeCell ref="K46:K47"/>
    <mergeCell ref="L46:L47"/>
    <mergeCell ref="M46:M47"/>
    <mergeCell ref="N46:N47"/>
    <mergeCell ref="J38:J39"/>
    <mergeCell ref="K38:K39"/>
    <mergeCell ref="L38:L39"/>
    <mergeCell ref="M38:M39"/>
    <mergeCell ref="N38:N39"/>
    <mergeCell ref="A4:H4"/>
    <mergeCell ref="I38:I39"/>
    <mergeCell ref="I46:I47"/>
    <mergeCell ref="I54:I55"/>
    <mergeCell ref="I62:I63"/>
    <mergeCell ref="A35:H35"/>
    <mergeCell ref="I7:I8"/>
    <mergeCell ref="I14:I15"/>
    <mergeCell ref="I21:I22"/>
    <mergeCell ref="I28:I29"/>
    <mergeCell ref="A21:F21"/>
    <mergeCell ref="A14:F14"/>
    <mergeCell ref="A46:F46"/>
    <mergeCell ref="G36:I36"/>
    <mergeCell ref="A7:F7"/>
    <mergeCell ref="G5:I5"/>
    <mergeCell ref="N21:N22"/>
    <mergeCell ref="J28:J29"/>
    <mergeCell ref="K28:K29"/>
    <mergeCell ref="L28:L29"/>
    <mergeCell ref="M28:M29"/>
    <mergeCell ref="N28:N29"/>
    <mergeCell ref="J7:J8"/>
    <mergeCell ref="J14:J15"/>
    <mergeCell ref="J21:J22"/>
    <mergeCell ref="J5:N5"/>
    <mergeCell ref="J36:N36"/>
    <mergeCell ref="K7:K8"/>
    <mergeCell ref="L7:L8"/>
    <mergeCell ref="M7:M8"/>
    <mergeCell ref="N7:N8"/>
    <mergeCell ref="K14:K15"/>
    <mergeCell ref="L14:L15"/>
    <mergeCell ref="M14:M15"/>
    <mergeCell ref="N14:N15"/>
    <mergeCell ref="K21:K22"/>
    <mergeCell ref="L21:L22"/>
    <mergeCell ref="M21:M22"/>
    <mergeCell ref="B5:F5"/>
    <mergeCell ref="B36:F36"/>
    <mergeCell ref="A38:F38"/>
    <mergeCell ref="A54:F54"/>
    <mergeCell ref="A62:F62"/>
    <mergeCell ref="A28: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llRanking">
                <anchor moveWithCells="1" sizeWithCells="1">
                  <from>
                    <xdr:col>1</xdr:col>
                    <xdr:colOff>371475</xdr:colOff>
                    <xdr:row>0</xdr:row>
                    <xdr:rowOff>57150</xdr:rowOff>
                  </from>
                  <to>
                    <xdr:col>4</xdr:col>
                    <xdr:colOff>1057275</xdr:colOff>
                    <xdr:row>2</xdr:row>
                    <xdr:rowOff>104775</xdr:rowOff>
                  </to>
                </anchor>
              </controlPr>
            </control>
          </mc:Choice>
        </mc:AlternateContent>
        <mc:AlternateContent xmlns:mc="http://schemas.openxmlformats.org/markup-compatibility/2006">
          <mc:Choice Requires="x14">
            <control shapeId="4098" r:id="rId4" name="Button 2">
              <controlPr defaultSize="0" print="0" autoFill="0" autoPict="0" macro="[0]!ClearRanking">
                <anchor moveWithCells="1" sizeWithCells="1">
                  <from>
                    <xdr:col>5</xdr:col>
                    <xdr:colOff>9525</xdr:colOff>
                    <xdr:row>0</xdr:row>
                    <xdr:rowOff>57150</xdr:rowOff>
                  </from>
                  <to>
                    <xdr:col>8</xdr:col>
                    <xdr:colOff>200025</xdr:colOff>
                    <xdr:row>2</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clearCity">
                <anchor moveWithCells="1" sizeWithCells="1">
                  <from>
                    <xdr:col>2</xdr:col>
                    <xdr:colOff>1019175</xdr:colOff>
                    <xdr:row>69</xdr:row>
                    <xdr:rowOff>123825</xdr:rowOff>
                  </from>
                  <to>
                    <xdr:col>7</xdr:col>
                    <xdr:colOff>952500</xdr:colOff>
                    <xdr:row>71</xdr:row>
                    <xdr:rowOff>0</xdr:rowOff>
                  </to>
                </anchor>
              </controlPr>
            </control>
          </mc:Choice>
        </mc:AlternateContent>
        <mc:AlternateContent xmlns:mc="http://schemas.openxmlformats.org/markup-compatibility/2006">
          <mc:Choice Requires="x14">
            <control shapeId="4100" r:id="rId6" name="Button 4">
              <controlPr defaultSize="0" print="0" autoFill="0" autoPict="0" macro="[0]!cityRanking">
                <anchor moveWithCells="1" sizeWithCells="1">
                  <from>
                    <xdr:col>0</xdr:col>
                    <xdr:colOff>133350</xdr:colOff>
                    <xdr:row>69</xdr:row>
                    <xdr:rowOff>133350</xdr:rowOff>
                  </from>
                  <to>
                    <xdr:col>2</xdr:col>
                    <xdr:colOff>866775</xdr:colOff>
                    <xdr:row>71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O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60" bestFit="1" customWidth="1"/>
    <col min="12" max="12" width="16.140625" style="60"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60"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60" bestFit="1" customWidth="1"/>
    <col min="54" max="69" width="33.140625" style="26" customWidth="1"/>
    <col min="70" max="71" width="45.85546875" style="51" customWidth="1"/>
    <col min="72" max="72" width="23.7109375" style="26" bestFit="1" customWidth="1"/>
    <col min="73" max="76" width="19" style="66" customWidth="1"/>
    <col min="77" max="77" width="17" style="26" customWidth="1"/>
    <col min="78" max="78" width="46.42578125" style="26" customWidth="1"/>
    <col min="79" max="79" width="17" style="26" customWidth="1"/>
    <col min="80" max="80" width="46.42578125" style="26" customWidth="1"/>
    <col min="81" max="81" width="16.7109375" style="60" customWidth="1"/>
    <col min="82" max="82" width="16.5703125" style="60" customWidth="1"/>
    <col min="83" max="83" width="15.140625" style="60" customWidth="1"/>
    <col min="84" max="84" width="16.7109375" style="60" customWidth="1"/>
    <col min="85" max="85" width="16.5703125" style="60" customWidth="1"/>
    <col min="86" max="86" width="15.140625" style="60" customWidth="1"/>
    <col min="87" max="87" width="37" style="70" customWidth="1"/>
    <col min="88" max="88" width="46.7109375" style="73" customWidth="1"/>
    <col min="89" max="89" width="37" style="70" customWidth="1"/>
    <col min="90" max="90" width="46.7109375" style="73" customWidth="1"/>
    <col min="91" max="91" width="23.28515625" style="26" customWidth="1"/>
    <col min="92" max="92" width="21.42578125" style="505" customWidth="1"/>
    <col min="93" max="93" width="23.28515625" style="26" customWidth="1"/>
    <col min="94" max="94" width="21.42578125" style="505" customWidth="1"/>
    <col min="95" max="95" width="22.140625" style="26" customWidth="1"/>
    <col min="96" max="96" width="16.85546875" style="60" customWidth="1"/>
    <col min="97" max="97" width="19" style="48" customWidth="1"/>
    <col min="98" max="98" width="22.140625" style="26" customWidth="1"/>
    <col min="99" max="99" width="16.85546875" style="60" customWidth="1"/>
    <col min="100" max="100" width="19" style="48" customWidth="1"/>
    <col min="101" max="102" width="17.140625" style="45" customWidth="1"/>
    <col min="103" max="103" width="67.42578125" style="43"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5" customWidth="1"/>
    <col min="147" max="147" width="67.42578125" style="43"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8" t="s">
        <v>370</v>
      </c>
      <c r="AS1" s="58" t="s">
        <v>371</v>
      </c>
      <c r="AT1" s="7" t="s">
        <v>43</v>
      </c>
      <c r="AU1" s="7" t="s">
        <v>44</v>
      </c>
      <c r="AV1" s="7" t="s">
        <v>45</v>
      </c>
      <c r="AW1" s="7" t="s">
        <v>46</v>
      </c>
      <c r="AX1" s="8" t="s">
        <v>47</v>
      </c>
      <c r="AY1" s="8" t="s">
        <v>218</v>
      </c>
      <c r="AZ1" s="8" t="s">
        <v>219</v>
      </c>
      <c r="BA1" s="61"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64" t="s">
        <v>65</v>
      </c>
      <c r="BV1" s="64" t="s">
        <v>66</v>
      </c>
      <c r="BW1" s="64" t="s">
        <v>67</v>
      </c>
      <c r="BX1" s="64" t="s">
        <v>68</v>
      </c>
      <c r="BY1" s="1" t="s">
        <v>69</v>
      </c>
      <c r="BZ1" s="1" t="s">
        <v>70</v>
      </c>
      <c r="CA1" s="1" t="s">
        <v>71</v>
      </c>
      <c r="CB1" s="1" t="s">
        <v>72</v>
      </c>
      <c r="CC1" s="67" t="s">
        <v>73</v>
      </c>
      <c r="CD1" s="67" t="s">
        <v>74</v>
      </c>
      <c r="CE1" s="67" t="s">
        <v>75</v>
      </c>
      <c r="CF1" s="67" t="s">
        <v>76</v>
      </c>
      <c r="CG1" s="67" t="s">
        <v>77</v>
      </c>
      <c r="CH1" s="67" t="s">
        <v>78</v>
      </c>
      <c r="CI1" s="68" t="s">
        <v>79</v>
      </c>
      <c r="CJ1" s="71" t="s">
        <v>80</v>
      </c>
      <c r="CK1" s="68" t="s">
        <v>81</v>
      </c>
      <c r="CL1" s="71" t="s">
        <v>82</v>
      </c>
      <c r="CM1" s="9" t="s">
        <v>83</v>
      </c>
      <c r="CN1" s="504" t="s">
        <v>84</v>
      </c>
      <c r="CO1" s="9" t="s">
        <v>85</v>
      </c>
      <c r="CP1" s="504" t="s">
        <v>86</v>
      </c>
      <c r="CQ1" s="8" t="s">
        <v>87</v>
      </c>
      <c r="CR1" s="61" t="s">
        <v>88</v>
      </c>
      <c r="CS1" s="61" t="s">
        <v>89</v>
      </c>
      <c r="CT1" s="8" t="s">
        <v>90</v>
      </c>
      <c r="CU1" s="61" t="s">
        <v>91</v>
      </c>
      <c r="CV1" s="61" t="s">
        <v>92</v>
      </c>
      <c r="CW1" s="8" t="s">
        <v>93</v>
      </c>
      <c r="CX1" s="8" t="s">
        <v>94</v>
      </c>
      <c r="CY1" s="74"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74"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7" t="s">
        <v>181</v>
      </c>
      <c r="GH1" s="77" t="s">
        <v>182</v>
      </c>
      <c r="GI1" s="77"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451"/>
      <c r="L2" s="451"/>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80"/>
      <c r="AP2" s="80"/>
      <c r="AQ2" s="80"/>
      <c r="AR2" s="59"/>
      <c r="AS2" s="59"/>
      <c r="AT2" s="16"/>
      <c r="AU2" s="81"/>
      <c r="AV2" s="16"/>
      <c r="AW2" s="81"/>
      <c r="AX2" s="380"/>
      <c r="AY2" s="380"/>
      <c r="AZ2" s="380"/>
      <c r="BA2" s="21"/>
      <c r="BB2" s="22"/>
      <c r="BC2" s="22"/>
      <c r="BD2" s="22"/>
      <c r="BE2" s="22"/>
      <c r="BF2" s="22"/>
      <c r="BG2" s="22"/>
      <c r="BH2" s="22"/>
      <c r="BI2" s="22"/>
      <c r="BJ2" s="22"/>
      <c r="BK2" s="22"/>
      <c r="BL2" s="22"/>
      <c r="BM2" s="22"/>
      <c r="BN2" s="22"/>
      <c r="BO2" s="22"/>
      <c r="BP2" s="22"/>
      <c r="BQ2" s="22"/>
      <c r="BR2" s="62"/>
      <c r="BS2" s="63"/>
      <c r="BT2" s="20"/>
      <c r="BU2" s="65"/>
      <c r="BV2" s="65"/>
      <c r="BW2" s="65"/>
      <c r="BX2" s="65"/>
      <c r="BY2" s="23"/>
      <c r="BZ2" s="83"/>
      <c r="CA2" s="23"/>
      <c r="CB2" s="82"/>
      <c r="CC2" s="23"/>
      <c r="CD2" s="23"/>
      <c r="CE2" s="23"/>
      <c r="CF2" s="23"/>
      <c r="CG2" s="23"/>
      <c r="CH2" s="23"/>
      <c r="CI2" s="69"/>
      <c r="CJ2" s="72"/>
      <c r="CK2" s="69"/>
      <c r="CL2" s="72"/>
      <c r="CM2" s="18"/>
      <c r="CN2" s="452"/>
      <c r="CO2" s="18"/>
      <c r="CP2" s="452"/>
      <c r="CQ2" s="17"/>
      <c r="CR2" s="21"/>
      <c r="CS2" s="21"/>
      <c r="CT2" s="17"/>
      <c r="CU2" s="21"/>
      <c r="CV2" s="21"/>
      <c r="CW2" s="17"/>
      <c r="CX2" s="17"/>
      <c r="CY2" s="75"/>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76"/>
      <c r="EN2" s="76"/>
      <c r="EO2" s="17"/>
      <c r="EP2" s="17"/>
      <c r="EQ2" s="75"/>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76"/>
      <c r="GF2" s="76"/>
      <c r="GG2" s="78"/>
      <c r="GH2" s="78"/>
      <c r="GI2" s="78"/>
      <c r="GJ2" s="18"/>
      <c r="GK2" s="18"/>
      <c r="GL2" s="16"/>
      <c r="GM2" s="79"/>
      <c r="GN2" s="79"/>
      <c r="GO2" s="79"/>
    </row>
  </sheetData>
  <autoFilter ref="A1:GO262" xr:uid="{4CA00E7D-F888-40CE-9744-E2FF88F8B63A}"/>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GQ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60" bestFit="1" customWidth="1"/>
    <col min="12" max="12" width="16.140625" style="60"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60"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60" bestFit="1" customWidth="1"/>
    <col min="54" max="69" width="33.140625" style="26" customWidth="1"/>
    <col min="70" max="71" width="45.85546875" style="51" customWidth="1"/>
    <col min="72" max="72" width="23.7109375" style="26" bestFit="1" customWidth="1"/>
    <col min="73" max="76" width="19" style="66" customWidth="1"/>
    <col min="77" max="77" width="17" style="26" customWidth="1"/>
    <col min="78" max="78" width="46.42578125" style="26" customWidth="1"/>
    <col min="79" max="79" width="17" style="26" customWidth="1"/>
    <col min="80" max="80" width="46.42578125" style="26" customWidth="1"/>
    <col min="81" max="81" width="16.7109375" style="60" customWidth="1"/>
    <col min="82" max="82" width="16.5703125" style="60" customWidth="1"/>
    <col min="83" max="83" width="15.140625" style="60" customWidth="1"/>
    <col min="84" max="84" width="16.7109375" style="60" customWidth="1"/>
    <col min="85" max="85" width="16.5703125" style="60" customWidth="1"/>
    <col min="86" max="86" width="15.140625" style="60" customWidth="1"/>
    <col min="87" max="87" width="37" style="70" customWidth="1"/>
    <col min="88" max="88" width="46.7109375" style="73" customWidth="1"/>
    <col min="89" max="89" width="37" style="70" customWidth="1"/>
    <col min="90" max="90" width="46.7109375" style="73" customWidth="1"/>
    <col min="91" max="91" width="23.28515625" style="26" customWidth="1"/>
    <col min="92" max="92" width="21.42578125" style="505" customWidth="1"/>
    <col min="93" max="93" width="23.28515625" style="26" customWidth="1"/>
    <col min="94" max="94" width="21.42578125" style="505" customWidth="1"/>
    <col min="95" max="95" width="22.140625" style="26" customWidth="1"/>
    <col min="96" max="96" width="16.85546875" style="60" customWidth="1"/>
    <col min="97" max="97" width="19" style="48" customWidth="1"/>
    <col min="98" max="98" width="22.140625" style="26" customWidth="1"/>
    <col min="99" max="99" width="16.85546875" style="60" customWidth="1"/>
    <col min="100" max="100" width="19" style="48" customWidth="1"/>
    <col min="101" max="102" width="17.140625" style="45" customWidth="1"/>
    <col min="103" max="103" width="67.42578125" style="43"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5" customWidth="1"/>
    <col min="147" max="147" width="67.42578125" style="43"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99" width="25.85546875" style="26" customWidth="1"/>
    <col min="200" max="16384" width="11.42578125" style="26"/>
  </cols>
  <sheetData>
    <row r="1" spans="1:199"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8" t="s">
        <v>370</v>
      </c>
      <c r="AS1" s="58" t="s">
        <v>371</v>
      </c>
      <c r="AT1" s="7" t="s">
        <v>43</v>
      </c>
      <c r="AU1" s="7" t="s">
        <v>44</v>
      </c>
      <c r="AV1" s="7" t="s">
        <v>45</v>
      </c>
      <c r="AW1" s="7" t="s">
        <v>46</v>
      </c>
      <c r="AX1" s="8" t="s">
        <v>47</v>
      </c>
      <c r="AY1" s="8" t="s">
        <v>218</v>
      </c>
      <c r="AZ1" s="8" t="s">
        <v>219</v>
      </c>
      <c r="BA1" s="61"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64" t="s">
        <v>65</v>
      </c>
      <c r="BV1" s="64" t="s">
        <v>66</v>
      </c>
      <c r="BW1" s="64" t="s">
        <v>67</v>
      </c>
      <c r="BX1" s="64" t="s">
        <v>68</v>
      </c>
      <c r="BY1" s="1" t="s">
        <v>69</v>
      </c>
      <c r="BZ1" s="1" t="s">
        <v>70</v>
      </c>
      <c r="CA1" s="1" t="s">
        <v>71</v>
      </c>
      <c r="CB1" s="1" t="s">
        <v>72</v>
      </c>
      <c r="CC1" s="67" t="s">
        <v>73</v>
      </c>
      <c r="CD1" s="67" t="s">
        <v>74</v>
      </c>
      <c r="CE1" s="67" t="s">
        <v>75</v>
      </c>
      <c r="CF1" s="67" t="s">
        <v>76</v>
      </c>
      <c r="CG1" s="67" t="s">
        <v>77</v>
      </c>
      <c r="CH1" s="67" t="s">
        <v>78</v>
      </c>
      <c r="CI1" s="68" t="s">
        <v>79</v>
      </c>
      <c r="CJ1" s="71" t="s">
        <v>80</v>
      </c>
      <c r="CK1" s="68" t="s">
        <v>81</v>
      </c>
      <c r="CL1" s="71" t="s">
        <v>82</v>
      </c>
      <c r="CM1" s="9" t="s">
        <v>83</v>
      </c>
      <c r="CN1" s="504" t="s">
        <v>84</v>
      </c>
      <c r="CO1" s="9" t="s">
        <v>85</v>
      </c>
      <c r="CP1" s="504" t="s">
        <v>86</v>
      </c>
      <c r="CQ1" s="8" t="s">
        <v>87</v>
      </c>
      <c r="CR1" s="61" t="s">
        <v>88</v>
      </c>
      <c r="CS1" s="61" t="s">
        <v>89</v>
      </c>
      <c r="CT1" s="8" t="s">
        <v>90</v>
      </c>
      <c r="CU1" s="61" t="s">
        <v>91</v>
      </c>
      <c r="CV1" s="61" t="s">
        <v>92</v>
      </c>
      <c r="CW1" s="8" t="s">
        <v>93</v>
      </c>
      <c r="CX1" s="8" t="s">
        <v>94</v>
      </c>
      <c r="CY1" s="74"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74"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7" t="s">
        <v>181</v>
      </c>
      <c r="GH1" s="77" t="s">
        <v>182</v>
      </c>
      <c r="GI1" s="77" t="s">
        <v>183</v>
      </c>
      <c r="GJ1" s="9" t="s">
        <v>230</v>
      </c>
      <c r="GK1" s="9" t="s">
        <v>231</v>
      </c>
      <c r="GL1" s="7" t="s">
        <v>184</v>
      </c>
      <c r="GM1" s="9" t="s">
        <v>232</v>
      </c>
      <c r="GN1" s="9" t="s">
        <v>233</v>
      </c>
      <c r="GO1" s="9" t="s">
        <v>234</v>
      </c>
      <c r="GP1" s="9" t="s">
        <v>388</v>
      </c>
      <c r="GQ1" s="9" t="s">
        <v>389</v>
      </c>
    </row>
    <row r="2" spans="1:199" x14ac:dyDescent="0.25">
      <c r="A2" s="10"/>
      <c r="B2" s="10"/>
      <c r="C2" s="11"/>
      <c r="D2" s="11"/>
      <c r="E2" s="27"/>
      <c r="F2" s="13"/>
      <c r="G2" s="13"/>
      <c r="H2" s="13"/>
      <c r="I2" s="13"/>
      <c r="J2" s="13"/>
      <c r="K2" s="451"/>
      <c r="L2" s="451"/>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80"/>
      <c r="AP2" s="80"/>
      <c r="AQ2" s="80"/>
      <c r="AR2" s="59"/>
      <c r="AS2" s="59"/>
      <c r="AT2" s="16"/>
      <c r="AU2" s="81"/>
      <c r="AV2" s="16"/>
      <c r="AW2" s="81"/>
      <c r="AX2" s="380"/>
      <c r="AY2" s="380"/>
      <c r="AZ2" s="380"/>
      <c r="BA2" s="21"/>
      <c r="BB2" s="22"/>
      <c r="BC2" s="22"/>
      <c r="BD2" s="22"/>
      <c r="BE2" s="22"/>
      <c r="BF2" s="22"/>
      <c r="BG2" s="22"/>
      <c r="BH2" s="22"/>
      <c r="BI2" s="22"/>
      <c r="BJ2" s="22"/>
      <c r="BK2" s="22"/>
      <c r="BL2" s="22"/>
      <c r="BM2" s="22"/>
      <c r="BN2" s="22"/>
      <c r="BO2" s="22"/>
      <c r="BP2" s="22"/>
      <c r="BQ2" s="22"/>
      <c r="BR2" s="62"/>
      <c r="BS2" s="63"/>
      <c r="BT2" s="20"/>
      <c r="BU2" s="65"/>
      <c r="BV2" s="65"/>
      <c r="BW2" s="65"/>
      <c r="BX2" s="65"/>
      <c r="BY2" s="23"/>
      <c r="BZ2" s="83"/>
      <c r="CA2" s="23"/>
      <c r="CB2" s="82"/>
      <c r="CC2" s="23"/>
      <c r="CD2" s="23"/>
      <c r="CE2" s="23"/>
      <c r="CF2" s="23"/>
      <c r="CG2" s="23"/>
      <c r="CH2" s="23"/>
      <c r="CI2" s="69"/>
      <c r="CJ2" s="72"/>
      <c r="CK2" s="69"/>
      <c r="CL2" s="72"/>
      <c r="CM2" s="18"/>
      <c r="CN2" s="452"/>
      <c r="CO2" s="18"/>
      <c r="CP2" s="452"/>
      <c r="CQ2" s="17"/>
      <c r="CR2" s="21"/>
      <c r="CS2" s="21"/>
      <c r="CT2" s="17"/>
      <c r="CU2" s="21"/>
      <c r="CV2" s="21"/>
      <c r="CW2" s="17"/>
      <c r="CX2" s="17"/>
      <c r="CY2" s="75"/>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76"/>
      <c r="EN2" s="76"/>
      <c r="EO2" s="17"/>
      <c r="EP2" s="17"/>
      <c r="EQ2" s="75"/>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76"/>
      <c r="GF2" s="76"/>
      <c r="GG2" s="78"/>
      <c r="GH2" s="78"/>
      <c r="GI2" s="78"/>
      <c r="GJ2" s="18"/>
      <c r="GK2" s="18"/>
      <c r="GL2" s="16"/>
      <c r="GM2" s="79"/>
      <c r="GN2" s="79"/>
      <c r="GO2" s="79"/>
      <c r="GP2" s="79"/>
      <c r="GQ2" s="79"/>
    </row>
  </sheetData>
  <autoFilter ref="A1:GO266" xr:uid="{70354B98-6C04-4ACD-8F0B-7F6AD2BA3AD7}"/>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GO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60" bestFit="1" customWidth="1"/>
    <col min="12" max="12" width="16.140625" style="60"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60"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60" bestFit="1" customWidth="1"/>
    <col min="54" max="69" width="33.140625" style="26" customWidth="1"/>
    <col min="70" max="71" width="45.85546875" style="51" customWidth="1"/>
    <col min="72" max="72" width="23.7109375" style="26" bestFit="1" customWidth="1"/>
    <col min="73" max="76" width="19" style="66" customWidth="1"/>
    <col min="77" max="77" width="17" style="26" customWidth="1"/>
    <col min="78" max="78" width="46.42578125" style="26" customWidth="1"/>
    <col min="79" max="79" width="17" style="26" customWidth="1"/>
    <col min="80" max="80" width="46.42578125" style="26" customWidth="1"/>
    <col min="81" max="81" width="16.7109375" style="60" customWidth="1"/>
    <col min="82" max="82" width="16.5703125" style="60" customWidth="1"/>
    <col min="83" max="83" width="15.140625" style="60" customWidth="1"/>
    <col min="84" max="84" width="16.7109375" style="60" customWidth="1"/>
    <col min="85" max="85" width="16.5703125" style="60" customWidth="1"/>
    <col min="86" max="86" width="15.140625" style="60" customWidth="1"/>
    <col min="87" max="87" width="37" style="70" customWidth="1"/>
    <col min="88" max="88" width="46.7109375" style="73" customWidth="1"/>
    <col min="89" max="89" width="37" style="70" customWidth="1"/>
    <col min="90" max="90" width="46.7109375" style="73" customWidth="1"/>
    <col min="91" max="91" width="23.28515625" style="26" customWidth="1"/>
    <col min="92" max="92" width="21.42578125" style="505" customWidth="1"/>
    <col min="93" max="93" width="23.28515625" style="26" customWidth="1"/>
    <col min="94" max="94" width="21.42578125" style="505" customWidth="1"/>
    <col min="95" max="95" width="22.140625" style="26" customWidth="1"/>
    <col min="96" max="96" width="16.85546875" style="60" customWidth="1"/>
    <col min="97" max="97" width="19" style="48" customWidth="1"/>
    <col min="98" max="98" width="22.140625" style="26" customWidth="1"/>
    <col min="99" max="99" width="16.85546875" style="60" customWidth="1"/>
    <col min="100" max="100" width="19" style="48" customWidth="1"/>
    <col min="101" max="102" width="17.140625" style="45" customWidth="1"/>
    <col min="103" max="103" width="67.42578125" style="43"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5" customWidth="1"/>
    <col min="147" max="147" width="67.42578125" style="43"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8" t="s">
        <v>370</v>
      </c>
      <c r="AS1" s="58" t="s">
        <v>371</v>
      </c>
      <c r="AT1" s="7" t="s">
        <v>43</v>
      </c>
      <c r="AU1" s="7" t="s">
        <v>44</v>
      </c>
      <c r="AV1" s="7" t="s">
        <v>45</v>
      </c>
      <c r="AW1" s="7" t="s">
        <v>46</v>
      </c>
      <c r="AX1" s="8" t="s">
        <v>47</v>
      </c>
      <c r="AY1" s="8" t="s">
        <v>218</v>
      </c>
      <c r="AZ1" s="8" t="s">
        <v>219</v>
      </c>
      <c r="BA1" s="61"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64" t="s">
        <v>65</v>
      </c>
      <c r="BV1" s="64" t="s">
        <v>66</v>
      </c>
      <c r="BW1" s="64" t="s">
        <v>67</v>
      </c>
      <c r="BX1" s="64" t="s">
        <v>68</v>
      </c>
      <c r="BY1" s="1" t="s">
        <v>69</v>
      </c>
      <c r="BZ1" s="1" t="s">
        <v>70</v>
      </c>
      <c r="CA1" s="1" t="s">
        <v>71</v>
      </c>
      <c r="CB1" s="1" t="s">
        <v>72</v>
      </c>
      <c r="CC1" s="67" t="s">
        <v>73</v>
      </c>
      <c r="CD1" s="67" t="s">
        <v>74</v>
      </c>
      <c r="CE1" s="67" t="s">
        <v>75</v>
      </c>
      <c r="CF1" s="67" t="s">
        <v>76</v>
      </c>
      <c r="CG1" s="67" t="s">
        <v>77</v>
      </c>
      <c r="CH1" s="67" t="s">
        <v>78</v>
      </c>
      <c r="CI1" s="68" t="s">
        <v>79</v>
      </c>
      <c r="CJ1" s="71" t="s">
        <v>80</v>
      </c>
      <c r="CK1" s="68" t="s">
        <v>81</v>
      </c>
      <c r="CL1" s="71" t="s">
        <v>82</v>
      </c>
      <c r="CM1" s="9" t="s">
        <v>83</v>
      </c>
      <c r="CN1" s="504" t="s">
        <v>84</v>
      </c>
      <c r="CO1" s="9" t="s">
        <v>85</v>
      </c>
      <c r="CP1" s="504" t="s">
        <v>86</v>
      </c>
      <c r="CQ1" s="8" t="s">
        <v>87</v>
      </c>
      <c r="CR1" s="61" t="s">
        <v>88</v>
      </c>
      <c r="CS1" s="61" t="s">
        <v>89</v>
      </c>
      <c r="CT1" s="8" t="s">
        <v>90</v>
      </c>
      <c r="CU1" s="61" t="s">
        <v>91</v>
      </c>
      <c r="CV1" s="61" t="s">
        <v>92</v>
      </c>
      <c r="CW1" s="8" t="s">
        <v>93</v>
      </c>
      <c r="CX1" s="8" t="s">
        <v>94</v>
      </c>
      <c r="CY1" s="74"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74"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7" t="s">
        <v>181</v>
      </c>
      <c r="GH1" s="77" t="s">
        <v>182</v>
      </c>
      <c r="GI1" s="77"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451"/>
      <c r="L2" s="451"/>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80"/>
      <c r="AP2" s="80"/>
      <c r="AQ2" s="80"/>
      <c r="AR2" s="59"/>
      <c r="AS2" s="59"/>
      <c r="AT2" s="16"/>
      <c r="AU2" s="81"/>
      <c r="AV2" s="16"/>
      <c r="AW2" s="81"/>
      <c r="AX2" s="380"/>
      <c r="AY2" s="380"/>
      <c r="AZ2" s="380"/>
      <c r="BA2" s="21"/>
      <c r="BB2" s="22"/>
      <c r="BC2" s="22"/>
      <c r="BD2" s="22"/>
      <c r="BE2" s="22"/>
      <c r="BF2" s="22"/>
      <c r="BG2" s="22"/>
      <c r="BH2" s="22"/>
      <c r="BI2" s="22"/>
      <c r="BJ2" s="22"/>
      <c r="BK2" s="22"/>
      <c r="BL2" s="22"/>
      <c r="BM2" s="22"/>
      <c r="BN2" s="22"/>
      <c r="BO2" s="22"/>
      <c r="BP2" s="22"/>
      <c r="BQ2" s="22"/>
      <c r="BR2" s="62"/>
      <c r="BS2" s="63"/>
      <c r="BT2" s="20"/>
      <c r="BU2" s="65"/>
      <c r="BV2" s="65"/>
      <c r="BW2" s="65"/>
      <c r="BX2" s="65"/>
      <c r="BY2" s="23"/>
      <c r="BZ2" s="83"/>
      <c r="CA2" s="23"/>
      <c r="CB2" s="82"/>
      <c r="CC2" s="23"/>
      <c r="CD2" s="23"/>
      <c r="CE2" s="23"/>
      <c r="CF2" s="23"/>
      <c r="CG2" s="23"/>
      <c r="CH2" s="23"/>
      <c r="CI2" s="69"/>
      <c r="CJ2" s="72"/>
      <c r="CK2" s="69"/>
      <c r="CL2" s="72"/>
      <c r="CM2" s="18"/>
      <c r="CN2" s="452"/>
      <c r="CO2" s="18"/>
      <c r="CP2" s="452"/>
      <c r="CQ2" s="17"/>
      <c r="CR2" s="21"/>
      <c r="CS2" s="21"/>
      <c r="CT2" s="17"/>
      <c r="CU2" s="21"/>
      <c r="CV2" s="21"/>
      <c r="CW2" s="17"/>
      <c r="CX2" s="17"/>
      <c r="CY2" s="75"/>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76"/>
      <c r="EN2" s="76"/>
      <c r="EO2" s="17"/>
      <c r="EP2" s="17"/>
      <c r="EQ2" s="75"/>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76"/>
      <c r="GF2" s="76"/>
      <c r="GG2" s="78"/>
      <c r="GH2" s="78"/>
      <c r="GI2" s="78"/>
      <c r="GJ2" s="18"/>
      <c r="GK2" s="18"/>
      <c r="GL2" s="16"/>
      <c r="GM2" s="79"/>
      <c r="GN2" s="79"/>
      <c r="GO2" s="79"/>
    </row>
  </sheetData>
  <autoFilter ref="A1:GO2" xr:uid="{A1ED57E2-6C88-4ECA-8CAB-654D0605A7A6}"/>
  <pageMargins left="0.7" right="0.7" top="0.78740157499999996" bottom="0.78740157499999996"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GO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26" bestFit="1" customWidth="1"/>
    <col min="12" max="12" width="16.140625" style="26"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60"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60" bestFit="1" customWidth="1"/>
    <col min="54" max="69" width="33.140625" style="26" customWidth="1"/>
    <col min="70" max="71" width="45.85546875" style="51" customWidth="1"/>
    <col min="72" max="72" width="23.7109375" style="26" bestFit="1" customWidth="1"/>
    <col min="73" max="76" width="19" style="66" customWidth="1"/>
    <col min="77" max="77" width="17" style="26" customWidth="1"/>
    <col min="78" max="78" width="46.42578125" style="26" customWidth="1"/>
    <col min="79" max="79" width="17" style="26" customWidth="1"/>
    <col min="80" max="80" width="46.42578125" style="26" customWidth="1"/>
    <col min="81" max="81" width="16.7109375" style="60" customWidth="1"/>
    <col min="82" max="82" width="16.5703125" style="60" customWidth="1"/>
    <col min="83" max="83" width="15.140625" style="60" customWidth="1"/>
    <col min="84" max="84" width="16.7109375" style="60" customWidth="1"/>
    <col min="85" max="85" width="16.5703125" style="60" customWidth="1"/>
    <col min="86" max="86" width="15.140625" style="60" customWidth="1"/>
    <col min="87" max="87" width="37" style="70" customWidth="1"/>
    <col min="88" max="88" width="46.7109375" style="73" customWidth="1"/>
    <col min="89" max="89" width="37" style="70" customWidth="1"/>
    <col min="90" max="90" width="46.7109375" style="73" customWidth="1"/>
    <col min="91" max="91" width="23.28515625" style="26" customWidth="1"/>
    <col min="92" max="92" width="21.42578125" style="26" customWidth="1"/>
    <col min="93" max="93" width="23.28515625" style="26" customWidth="1"/>
    <col min="94" max="94" width="21.42578125" style="26" customWidth="1"/>
    <col min="95" max="95" width="22.140625" style="26" customWidth="1"/>
    <col min="96" max="96" width="16.85546875" style="60" customWidth="1"/>
    <col min="97" max="97" width="19" style="48" customWidth="1"/>
    <col min="98" max="98" width="22.140625" style="26" customWidth="1"/>
    <col min="99" max="99" width="16.85546875" style="60" customWidth="1"/>
    <col min="100" max="100" width="19" style="48" customWidth="1"/>
    <col min="101" max="102" width="17.140625" style="45" customWidth="1"/>
    <col min="103" max="103" width="67.42578125" style="43"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5" customWidth="1"/>
    <col min="147" max="147" width="67.42578125" style="43"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8" t="s">
        <v>370</v>
      </c>
      <c r="AS1" s="58" t="s">
        <v>371</v>
      </c>
      <c r="AT1" s="7" t="s">
        <v>43</v>
      </c>
      <c r="AU1" s="7" t="s">
        <v>44</v>
      </c>
      <c r="AV1" s="7" t="s">
        <v>45</v>
      </c>
      <c r="AW1" s="7" t="s">
        <v>46</v>
      </c>
      <c r="AX1" s="8" t="s">
        <v>47</v>
      </c>
      <c r="AY1" s="8" t="s">
        <v>218</v>
      </c>
      <c r="AZ1" s="8" t="s">
        <v>219</v>
      </c>
      <c r="BA1" s="61"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64" t="s">
        <v>65</v>
      </c>
      <c r="BV1" s="64" t="s">
        <v>66</v>
      </c>
      <c r="BW1" s="64" t="s">
        <v>67</v>
      </c>
      <c r="BX1" s="64" t="s">
        <v>68</v>
      </c>
      <c r="BY1" s="1" t="s">
        <v>69</v>
      </c>
      <c r="BZ1" s="1" t="s">
        <v>70</v>
      </c>
      <c r="CA1" s="1" t="s">
        <v>71</v>
      </c>
      <c r="CB1" s="1" t="s">
        <v>72</v>
      </c>
      <c r="CC1" s="67" t="s">
        <v>73</v>
      </c>
      <c r="CD1" s="67" t="s">
        <v>74</v>
      </c>
      <c r="CE1" s="67" t="s">
        <v>75</v>
      </c>
      <c r="CF1" s="67" t="s">
        <v>76</v>
      </c>
      <c r="CG1" s="67" t="s">
        <v>77</v>
      </c>
      <c r="CH1" s="67" t="s">
        <v>78</v>
      </c>
      <c r="CI1" s="68" t="s">
        <v>79</v>
      </c>
      <c r="CJ1" s="71" t="s">
        <v>80</v>
      </c>
      <c r="CK1" s="68" t="s">
        <v>81</v>
      </c>
      <c r="CL1" s="71" t="s">
        <v>82</v>
      </c>
      <c r="CM1" s="9" t="s">
        <v>83</v>
      </c>
      <c r="CN1" s="9" t="s">
        <v>84</v>
      </c>
      <c r="CO1" s="9" t="s">
        <v>85</v>
      </c>
      <c r="CP1" s="9" t="s">
        <v>86</v>
      </c>
      <c r="CQ1" s="8" t="s">
        <v>87</v>
      </c>
      <c r="CR1" s="61" t="s">
        <v>88</v>
      </c>
      <c r="CS1" s="61" t="s">
        <v>89</v>
      </c>
      <c r="CT1" s="8" t="s">
        <v>90</v>
      </c>
      <c r="CU1" s="61" t="s">
        <v>91</v>
      </c>
      <c r="CV1" s="61" t="s">
        <v>92</v>
      </c>
      <c r="CW1" s="8" t="s">
        <v>93</v>
      </c>
      <c r="CX1" s="8" t="s">
        <v>94</v>
      </c>
      <c r="CY1" s="74"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74"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7" t="s">
        <v>181</v>
      </c>
      <c r="GH1" s="77" t="s">
        <v>182</v>
      </c>
      <c r="GI1" s="77"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13"/>
      <c r="L2" s="13"/>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80"/>
      <c r="AP2" s="80"/>
      <c r="AQ2" s="80"/>
      <c r="AR2" s="59"/>
      <c r="AS2" s="59"/>
      <c r="AT2" s="16"/>
      <c r="AU2" s="81"/>
      <c r="AV2" s="16"/>
      <c r="AW2" s="81"/>
      <c r="AX2" s="380"/>
      <c r="AY2" s="380"/>
      <c r="AZ2" s="380"/>
      <c r="BA2" s="21"/>
      <c r="BB2" s="22"/>
      <c r="BC2" s="22"/>
      <c r="BD2" s="22"/>
      <c r="BE2" s="22"/>
      <c r="BF2" s="22"/>
      <c r="BG2" s="22"/>
      <c r="BH2" s="22"/>
      <c r="BI2" s="22"/>
      <c r="BJ2" s="22"/>
      <c r="BK2" s="22"/>
      <c r="BL2" s="22"/>
      <c r="BM2" s="22"/>
      <c r="BN2" s="22"/>
      <c r="BO2" s="22"/>
      <c r="BP2" s="22"/>
      <c r="BQ2" s="22"/>
      <c r="BR2" s="62"/>
      <c r="BS2" s="63"/>
      <c r="BT2" s="20"/>
      <c r="BU2" s="65"/>
      <c r="BV2" s="65"/>
      <c r="BW2" s="65"/>
      <c r="BX2" s="65"/>
      <c r="BY2" s="23"/>
      <c r="BZ2" s="83"/>
      <c r="CA2" s="23"/>
      <c r="CB2" s="82"/>
      <c r="CC2" s="23"/>
      <c r="CD2" s="23"/>
      <c r="CE2" s="23"/>
      <c r="CF2" s="23"/>
      <c r="CG2" s="23"/>
      <c r="CH2" s="23"/>
      <c r="CI2" s="69"/>
      <c r="CJ2" s="72"/>
      <c r="CK2" s="69"/>
      <c r="CL2" s="72"/>
      <c r="CM2" s="18"/>
      <c r="CN2" s="18"/>
      <c r="CO2" s="18"/>
      <c r="CP2" s="18"/>
      <c r="CQ2" s="17"/>
      <c r="CR2" s="21"/>
      <c r="CS2" s="21"/>
      <c r="CT2" s="17"/>
      <c r="CU2" s="21"/>
      <c r="CV2" s="21"/>
      <c r="CW2" s="17"/>
      <c r="CX2" s="17"/>
      <c r="CY2" s="75"/>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76"/>
      <c r="EN2" s="76"/>
      <c r="EO2" s="17"/>
      <c r="EP2" s="17"/>
      <c r="EQ2" s="75"/>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76"/>
      <c r="GF2" s="76"/>
      <c r="GG2" s="78"/>
      <c r="GH2" s="78"/>
      <c r="GI2" s="78"/>
      <c r="GJ2" s="18"/>
      <c r="GK2" s="18"/>
      <c r="GL2" s="16"/>
      <c r="GM2" s="79"/>
      <c r="GN2" s="79"/>
      <c r="GO2" s="79"/>
    </row>
  </sheetData>
  <autoFilter ref="A1:GO2" xr:uid="{11084147-A392-4A8B-844F-0DEEDE593B20}"/>
  <pageMargins left="0.7" right="0.7" top="0.78740157499999996" bottom="0.78740157499999996"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GO2"/>
  <sheetViews>
    <sheetView zoomScaleNormal="100" workbookViewId="0"/>
  </sheetViews>
  <sheetFormatPr baseColWidth="10" defaultColWidth="11.42578125" defaultRowHeight="15" x14ac:dyDescent="0.25"/>
  <cols>
    <col min="1" max="1" width="15.7109375" style="26" bestFit="1" customWidth="1"/>
    <col min="2" max="2" width="13.5703125" style="26" bestFit="1" customWidth="1"/>
    <col min="3" max="3" width="17.7109375" style="26" bestFit="1" customWidth="1"/>
    <col min="4" max="4" width="18.140625" style="26" bestFit="1" customWidth="1"/>
    <col min="5" max="5" width="15.28515625" style="26" bestFit="1" customWidth="1"/>
    <col min="6" max="6" width="43.5703125" style="26" bestFit="1" customWidth="1"/>
    <col min="7" max="7" width="43.42578125" style="26" bestFit="1" customWidth="1"/>
    <col min="8" max="8" width="13" style="26" bestFit="1" customWidth="1"/>
    <col min="9" max="9" width="12.7109375" style="26" bestFit="1" customWidth="1"/>
    <col min="10" max="10" width="27" style="26" bestFit="1" customWidth="1"/>
    <col min="11" max="11" width="16.42578125" style="26" bestFit="1" customWidth="1"/>
    <col min="12" max="12" width="16.140625" style="26" bestFit="1" customWidth="1"/>
    <col min="13" max="13" width="15.140625" style="26" bestFit="1" customWidth="1"/>
    <col min="14" max="14" width="26.7109375" style="26" bestFit="1" customWidth="1"/>
    <col min="15" max="15" width="15" style="26" bestFit="1" customWidth="1"/>
    <col min="16" max="16" width="26.5703125" style="26" bestFit="1" customWidth="1"/>
    <col min="17" max="17" width="14.7109375" style="26" bestFit="1" customWidth="1"/>
    <col min="18" max="18" width="16.85546875" style="26" bestFit="1" customWidth="1"/>
    <col min="19" max="19" width="14.7109375" style="26" bestFit="1" customWidth="1"/>
    <col min="20" max="20" width="31.140625" style="26" bestFit="1" customWidth="1"/>
    <col min="21" max="21" width="49.85546875" style="26" customWidth="1"/>
    <col min="22" max="22" width="9.5703125" style="26" bestFit="1" customWidth="1"/>
    <col min="23" max="23" width="10.85546875" style="26" bestFit="1" customWidth="1"/>
    <col min="24" max="24" width="11.5703125" style="26" bestFit="1" customWidth="1"/>
    <col min="25" max="25" width="8.85546875" style="26" bestFit="1" customWidth="1"/>
    <col min="26" max="26" width="9.85546875" style="26" bestFit="1" customWidth="1"/>
    <col min="27" max="28" width="22.28515625" style="26" bestFit="1" customWidth="1"/>
    <col min="29" max="29" width="26.5703125" style="26" bestFit="1" customWidth="1"/>
    <col min="30" max="30" width="24.85546875" style="26" bestFit="1" customWidth="1"/>
    <col min="31" max="31" width="25.5703125" style="26" bestFit="1" customWidth="1"/>
    <col min="32" max="32" width="24" style="26" bestFit="1" customWidth="1"/>
    <col min="33" max="33" width="26.42578125" style="26" bestFit="1" customWidth="1"/>
    <col min="34" max="34" width="24.7109375" style="26" bestFit="1" customWidth="1"/>
    <col min="35" max="35" width="25.42578125" style="26" bestFit="1" customWidth="1"/>
    <col min="36" max="36" width="23.85546875" style="26" bestFit="1" customWidth="1"/>
    <col min="37" max="37" width="18.140625" style="26" bestFit="1" customWidth="1"/>
    <col min="38" max="38" width="16.5703125" style="26" bestFit="1" customWidth="1"/>
    <col min="39" max="39" width="23.140625" style="26" bestFit="1" customWidth="1"/>
    <col min="40" max="40" width="18.140625" style="26" bestFit="1" customWidth="1"/>
    <col min="41" max="41" width="37" style="26" bestFit="1" customWidth="1"/>
    <col min="42" max="42" width="44.5703125" style="26" bestFit="1" customWidth="1"/>
    <col min="43" max="43" width="113.28515625" style="26" bestFit="1" customWidth="1"/>
    <col min="44" max="45" width="42.28515625" style="60" customWidth="1"/>
    <col min="46" max="46" width="25" style="26" bestFit="1" customWidth="1"/>
    <col min="47" max="47" width="26.28515625" style="26" customWidth="1"/>
    <col min="48" max="48" width="19.7109375" style="26" bestFit="1" customWidth="1"/>
    <col min="49" max="49" width="26.28515625" style="26" customWidth="1"/>
    <col min="50" max="52" width="23.28515625" style="26" customWidth="1"/>
    <col min="53" max="53" width="22.28515625" style="60" bestFit="1" customWidth="1"/>
    <col min="54" max="69" width="33.140625" style="26" customWidth="1"/>
    <col min="70" max="71" width="45.85546875" style="51" customWidth="1"/>
    <col min="72" max="72" width="23.7109375" style="26" bestFit="1" customWidth="1"/>
    <col min="73" max="76" width="19" style="66" customWidth="1"/>
    <col min="77" max="77" width="17" style="26" customWidth="1"/>
    <col min="78" max="78" width="46.42578125" style="26" customWidth="1"/>
    <col min="79" max="79" width="17" style="26" customWidth="1"/>
    <col min="80" max="80" width="46.42578125" style="26" customWidth="1"/>
    <col min="81" max="81" width="16.7109375" style="60" customWidth="1"/>
    <col min="82" max="82" width="16.5703125" style="60" customWidth="1"/>
    <col min="83" max="83" width="15.140625" style="60" customWidth="1"/>
    <col min="84" max="84" width="16.7109375" style="60" customWidth="1"/>
    <col min="85" max="85" width="16.5703125" style="60" customWidth="1"/>
    <col min="86" max="86" width="15.140625" style="60" customWidth="1"/>
    <col min="87" max="87" width="37" style="70" customWidth="1"/>
    <col min="88" max="88" width="46.7109375" style="73" customWidth="1"/>
    <col min="89" max="89" width="37" style="70" customWidth="1"/>
    <col min="90" max="90" width="46.7109375" style="73" customWidth="1"/>
    <col min="91" max="91" width="23.28515625" style="26" customWidth="1"/>
    <col min="92" max="92" width="21.42578125" style="26" customWidth="1"/>
    <col min="93" max="93" width="23.28515625" style="26" customWidth="1"/>
    <col min="94" max="94" width="21.42578125" style="26" customWidth="1"/>
    <col min="95" max="95" width="22.140625" style="26" customWidth="1"/>
    <col min="96" max="96" width="16.85546875" style="60" customWidth="1"/>
    <col min="97" max="97" width="19" style="48" customWidth="1"/>
    <col min="98" max="98" width="22.140625" style="26" customWidth="1"/>
    <col min="99" max="99" width="16.85546875" style="60" customWidth="1"/>
    <col min="100" max="100" width="19" style="48" customWidth="1"/>
    <col min="101" max="102" width="17.140625" style="45" customWidth="1"/>
    <col min="103" max="103" width="67.42578125" style="43" customWidth="1"/>
    <col min="104" max="112" width="31.140625" style="26" customWidth="1"/>
    <col min="113" max="118" width="17.85546875" style="26" bestFit="1" customWidth="1"/>
    <col min="119" max="127" width="14.85546875" style="26" bestFit="1" customWidth="1"/>
    <col min="128" max="142" width="16.140625" style="26" bestFit="1" customWidth="1"/>
    <col min="143" max="144" width="60.42578125" style="26" customWidth="1"/>
    <col min="145" max="146" width="17.140625" style="45" customWidth="1"/>
    <col min="147" max="147" width="67.42578125" style="43" customWidth="1"/>
    <col min="148" max="156" width="31.140625" style="26" customWidth="1"/>
    <col min="157" max="162" width="17.85546875" style="26" bestFit="1" customWidth="1"/>
    <col min="163" max="171" width="14.85546875" style="26" bestFit="1" customWidth="1"/>
    <col min="172" max="186" width="16.140625" style="26" bestFit="1" customWidth="1"/>
    <col min="187" max="188" width="60.42578125" style="26" customWidth="1"/>
    <col min="189" max="191" width="24.5703125" style="26" customWidth="1"/>
    <col min="192" max="194" width="20.5703125" style="26" customWidth="1"/>
    <col min="195" max="196" width="40" style="26" customWidth="1"/>
    <col min="197" max="197" width="38.28515625" style="26" customWidth="1"/>
    <col min="198" max="16384" width="11.42578125" style="26"/>
  </cols>
  <sheetData>
    <row r="1" spans="1:197" x14ac:dyDescent="0.25">
      <c r="A1" s="1" t="s">
        <v>192</v>
      </c>
      <c r="B1" s="1" t="s">
        <v>0</v>
      </c>
      <c r="C1" s="2" t="s">
        <v>9</v>
      </c>
      <c r="D1" s="2" t="s">
        <v>10</v>
      </c>
      <c r="E1" s="3" t="s">
        <v>11</v>
      </c>
      <c r="F1" s="4" t="s">
        <v>12</v>
      </c>
      <c r="G1" s="4" t="s">
        <v>13</v>
      </c>
      <c r="H1" s="4" t="s">
        <v>14</v>
      </c>
      <c r="I1" s="4" t="s">
        <v>15</v>
      </c>
      <c r="J1" s="4" t="s">
        <v>16</v>
      </c>
      <c r="K1" s="4" t="s">
        <v>17</v>
      </c>
      <c r="L1" s="4" t="s">
        <v>18</v>
      </c>
      <c r="M1" s="4" t="s">
        <v>19</v>
      </c>
      <c r="N1" s="4" t="s">
        <v>20</v>
      </c>
      <c r="O1" s="4" t="s">
        <v>21</v>
      </c>
      <c r="P1" s="4" t="s">
        <v>22</v>
      </c>
      <c r="Q1" s="3" t="s">
        <v>1</v>
      </c>
      <c r="R1" s="3" t="s">
        <v>2</v>
      </c>
      <c r="S1" s="3" t="s">
        <v>3</v>
      </c>
      <c r="T1" s="3" t="s">
        <v>4</v>
      </c>
      <c r="U1" s="3" t="s">
        <v>23</v>
      </c>
      <c r="V1" s="1" t="s">
        <v>24</v>
      </c>
      <c r="W1" s="1" t="s">
        <v>6</v>
      </c>
      <c r="X1" s="1" t="s">
        <v>5</v>
      </c>
      <c r="Y1" s="1" t="s">
        <v>7</v>
      </c>
      <c r="Z1" s="1" t="s">
        <v>25</v>
      </c>
      <c r="AA1" s="5" t="s">
        <v>26</v>
      </c>
      <c r="AB1" s="5" t="s">
        <v>27</v>
      </c>
      <c r="AC1" s="5" t="s">
        <v>28</v>
      </c>
      <c r="AD1" s="5" t="s">
        <v>29</v>
      </c>
      <c r="AE1" s="5" t="s">
        <v>30</v>
      </c>
      <c r="AF1" s="5" t="s">
        <v>31</v>
      </c>
      <c r="AG1" s="5" t="s">
        <v>32</v>
      </c>
      <c r="AH1" s="5" t="s">
        <v>33</v>
      </c>
      <c r="AI1" s="5" t="s">
        <v>34</v>
      </c>
      <c r="AJ1" s="5" t="s">
        <v>35</v>
      </c>
      <c r="AK1" s="6" t="s">
        <v>36</v>
      </c>
      <c r="AL1" s="6" t="s">
        <v>37</v>
      </c>
      <c r="AM1" s="6" t="s">
        <v>38</v>
      </c>
      <c r="AN1" s="6" t="s">
        <v>39</v>
      </c>
      <c r="AO1" s="6" t="s">
        <v>40</v>
      </c>
      <c r="AP1" s="6" t="s">
        <v>41</v>
      </c>
      <c r="AQ1" s="6" t="s">
        <v>42</v>
      </c>
      <c r="AR1" s="58" t="s">
        <v>370</v>
      </c>
      <c r="AS1" s="58" t="s">
        <v>371</v>
      </c>
      <c r="AT1" s="7" t="s">
        <v>43</v>
      </c>
      <c r="AU1" s="7" t="s">
        <v>44</v>
      </c>
      <c r="AV1" s="7" t="s">
        <v>45</v>
      </c>
      <c r="AW1" s="7" t="s">
        <v>46</v>
      </c>
      <c r="AX1" s="8" t="s">
        <v>47</v>
      </c>
      <c r="AY1" s="8" t="s">
        <v>218</v>
      </c>
      <c r="AZ1" s="8" t="s">
        <v>219</v>
      </c>
      <c r="BA1" s="61" t="s">
        <v>48</v>
      </c>
      <c r="BB1" s="8" t="s">
        <v>49</v>
      </c>
      <c r="BC1" s="8" t="s">
        <v>50</v>
      </c>
      <c r="BD1" s="8" t="s">
        <v>51</v>
      </c>
      <c r="BE1" s="8" t="s">
        <v>52</v>
      </c>
      <c r="BF1" s="8" t="s">
        <v>53</v>
      </c>
      <c r="BG1" s="8" t="s">
        <v>54</v>
      </c>
      <c r="BH1" s="8" t="s">
        <v>55</v>
      </c>
      <c r="BI1" s="8" t="s">
        <v>56</v>
      </c>
      <c r="BJ1" s="8" t="s">
        <v>57</v>
      </c>
      <c r="BK1" s="8" t="s">
        <v>58</v>
      </c>
      <c r="BL1" s="8" t="s">
        <v>59</v>
      </c>
      <c r="BM1" s="8" t="s">
        <v>60</v>
      </c>
      <c r="BN1" s="8" t="s">
        <v>61</v>
      </c>
      <c r="BO1" s="8" t="s">
        <v>62</v>
      </c>
      <c r="BP1" s="8" t="s">
        <v>63</v>
      </c>
      <c r="BQ1" s="8" t="s">
        <v>64</v>
      </c>
      <c r="BR1" s="8" t="s">
        <v>227</v>
      </c>
      <c r="BS1" s="8" t="s">
        <v>228</v>
      </c>
      <c r="BT1" s="8" t="s">
        <v>229</v>
      </c>
      <c r="BU1" s="64" t="s">
        <v>65</v>
      </c>
      <c r="BV1" s="64" t="s">
        <v>66</v>
      </c>
      <c r="BW1" s="64" t="s">
        <v>67</v>
      </c>
      <c r="BX1" s="64" t="s">
        <v>68</v>
      </c>
      <c r="BY1" s="1" t="s">
        <v>69</v>
      </c>
      <c r="BZ1" s="1" t="s">
        <v>70</v>
      </c>
      <c r="CA1" s="1" t="s">
        <v>71</v>
      </c>
      <c r="CB1" s="1" t="s">
        <v>72</v>
      </c>
      <c r="CC1" s="67" t="s">
        <v>73</v>
      </c>
      <c r="CD1" s="67" t="s">
        <v>74</v>
      </c>
      <c r="CE1" s="67" t="s">
        <v>75</v>
      </c>
      <c r="CF1" s="67" t="s">
        <v>76</v>
      </c>
      <c r="CG1" s="67" t="s">
        <v>77</v>
      </c>
      <c r="CH1" s="67" t="s">
        <v>78</v>
      </c>
      <c r="CI1" s="68" t="s">
        <v>79</v>
      </c>
      <c r="CJ1" s="71" t="s">
        <v>80</v>
      </c>
      <c r="CK1" s="68" t="s">
        <v>81</v>
      </c>
      <c r="CL1" s="71" t="s">
        <v>82</v>
      </c>
      <c r="CM1" s="9" t="s">
        <v>83</v>
      </c>
      <c r="CN1" s="9" t="s">
        <v>84</v>
      </c>
      <c r="CO1" s="9" t="s">
        <v>85</v>
      </c>
      <c r="CP1" s="9" t="s">
        <v>86</v>
      </c>
      <c r="CQ1" s="8" t="s">
        <v>87</v>
      </c>
      <c r="CR1" s="61" t="s">
        <v>88</v>
      </c>
      <c r="CS1" s="61" t="s">
        <v>89</v>
      </c>
      <c r="CT1" s="8" t="s">
        <v>90</v>
      </c>
      <c r="CU1" s="61" t="s">
        <v>91</v>
      </c>
      <c r="CV1" s="61" t="s">
        <v>92</v>
      </c>
      <c r="CW1" s="8" t="s">
        <v>93</v>
      </c>
      <c r="CX1" s="8" t="s">
        <v>94</v>
      </c>
      <c r="CY1" s="74" t="s">
        <v>95</v>
      </c>
      <c r="CZ1" s="8" t="s">
        <v>96</v>
      </c>
      <c r="DA1" s="8" t="s">
        <v>97</v>
      </c>
      <c r="DB1" s="8" t="s">
        <v>98</v>
      </c>
      <c r="DC1" s="8" t="s">
        <v>99</v>
      </c>
      <c r="DD1" s="8" t="s">
        <v>100</v>
      </c>
      <c r="DE1" s="8" t="s">
        <v>101</v>
      </c>
      <c r="DF1" s="8" t="s">
        <v>102</v>
      </c>
      <c r="DG1" s="8" t="s">
        <v>103</v>
      </c>
      <c r="DH1" s="8" t="s">
        <v>104</v>
      </c>
      <c r="DI1" s="1" t="s">
        <v>105</v>
      </c>
      <c r="DJ1" s="1" t="s">
        <v>106</v>
      </c>
      <c r="DK1" s="1" t="s">
        <v>107</v>
      </c>
      <c r="DL1" s="1" t="s">
        <v>108</v>
      </c>
      <c r="DM1" s="1" t="s">
        <v>109</v>
      </c>
      <c r="DN1" s="1" t="s">
        <v>110</v>
      </c>
      <c r="DO1" s="5" t="s">
        <v>111</v>
      </c>
      <c r="DP1" s="5" t="s">
        <v>112</v>
      </c>
      <c r="DQ1" s="5" t="s">
        <v>113</v>
      </c>
      <c r="DR1" s="5" t="s">
        <v>114</v>
      </c>
      <c r="DS1" s="5" t="s">
        <v>115</v>
      </c>
      <c r="DT1" s="5" t="s">
        <v>116</v>
      </c>
      <c r="DU1" s="5" t="s">
        <v>117</v>
      </c>
      <c r="DV1" s="5" t="s">
        <v>118</v>
      </c>
      <c r="DW1" s="5" t="s">
        <v>119</v>
      </c>
      <c r="DX1" s="1" t="s">
        <v>120</v>
      </c>
      <c r="DY1" s="1" t="s">
        <v>121</v>
      </c>
      <c r="DZ1" s="1" t="s">
        <v>122</v>
      </c>
      <c r="EA1" s="1" t="s">
        <v>123</v>
      </c>
      <c r="EB1" s="1" t="s">
        <v>124</v>
      </c>
      <c r="EC1" s="1" t="s">
        <v>125</v>
      </c>
      <c r="ED1" s="1" t="s">
        <v>126</v>
      </c>
      <c r="EE1" s="1" t="s">
        <v>127</v>
      </c>
      <c r="EF1" s="1" t="s">
        <v>128</v>
      </c>
      <c r="EG1" s="1" t="s">
        <v>129</v>
      </c>
      <c r="EH1" s="1" t="s">
        <v>130</v>
      </c>
      <c r="EI1" s="1" t="s">
        <v>131</v>
      </c>
      <c r="EJ1" s="1" t="s">
        <v>132</v>
      </c>
      <c r="EK1" s="1" t="s">
        <v>133</v>
      </c>
      <c r="EL1" s="1" t="s">
        <v>134</v>
      </c>
      <c r="EM1" s="1" t="s">
        <v>135</v>
      </c>
      <c r="EN1" s="1" t="s">
        <v>136</v>
      </c>
      <c r="EO1" s="8" t="s">
        <v>137</v>
      </c>
      <c r="EP1" s="8" t="s">
        <v>138</v>
      </c>
      <c r="EQ1" s="74" t="s">
        <v>139</v>
      </c>
      <c r="ER1" s="8" t="s">
        <v>140</v>
      </c>
      <c r="ES1" s="8" t="s">
        <v>141</v>
      </c>
      <c r="ET1" s="8" t="s">
        <v>142</v>
      </c>
      <c r="EU1" s="8" t="s">
        <v>143</v>
      </c>
      <c r="EV1" s="8" t="s">
        <v>144</v>
      </c>
      <c r="EW1" s="8" t="s">
        <v>145</v>
      </c>
      <c r="EX1" s="8" t="s">
        <v>146</v>
      </c>
      <c r="EY1" s="8" t="s">
        <v>147</v>
      </c>
      <c r="EZ1" s="8" t="s">
        <v>148</v>
      </c>
      <c r="FA1" s="1" t="s">
        <v>149</v>
      </c>
      <c r="FB1" s="1" t="s">
        <v>150</v>
      </c>
      <c r="FC1" s="1" t="s">
        <v>151</v>
      </c>
      <c r="FD1" s="1" t="s">
        <v>152</v>
      </c>
      <c r="FE1" s="1" t="s">
        <v>153</v>
      </c>
      <c r="FF1" s="1" t="s">
        <v>154</v>
      </c>
      <c r="FG1" s="5" t="s">
        <v>155</v>
      </c>
      <c r="FH1" s="5" t="s">
        <v>156</v>
      </c>
      <c r="FI1" s="5" t="s">
        <v>157</v>
      </c>
      <c r="FJ1" s="5" t="s">
        <v>158</v>
      </c>
      <c r="FK1" s="5" t="s">
        <v>159</v>
      </c>
      <c r="FL1" s="5" t="s">
        <v>160</v>
      </c>
      <c r="FM1" s="5" t="s">
        <v>161</v>
      </c>
      <c r="FN1" s="5" t="s">
        <v>162</v>
      </c>
      <c r="FO1" s="5" t="s">
        <v>163</v>
      </c>
      <c r="FP1" s="1" t="s">
        <v>164</v>
      </c>
      <c r="FQ1" s="1" t="s">
        <v>165</v>
      </c>
      <c r="FR1" s="1" t="s">
        <v>166</v>
      </c>
      <c r="FS1" s="1" t="s">
        <v>167</v>
      </c>
      <c r="FT1" s="1" t="s">
        <v>168</v>
      </c>
      <c r="FU1" s="1" t="s">
        <v>169</v>
      </c>
      <c r="FV1" s="1" t="s">
        <v>170</v>
      </c>
      <c r="FW1" s="1" t="s">
        <v>171</v>
      </c>
      <c r="FX1" s="1" t="s">
        <v>172</v>
      </c>
      <c r="FY1" s="1" t="s">
        <v>173</v>
      </c>
      <c r="FZ1" s="1" t="s">
        <v>174</v>
      </c>
      <c r="GA1" s="1" t="s">
        <v>175</v>
      </c>
      <c r="GB1" s="1" t="s">
        <v>176</v>
      </c>
      <c r="GC1" s="1" t="s">
        <v>177</v>
      </c>
      <c r="GD1" s="1" t="s">
        <v>178</v>
      </c>
      <c r="GE1" s="1" t="s">
        <v>179</v>
      </c>
      <c r="GF1" s="1" t="s">
        <v>180</v>
      </c>
      <c r="GG1" s="77" t="s">
        <v>181</v>
      </c>
      <c r="GH1" s="77" t="s">
        <v>182</v>
      </c>
      <c r="GI1" s="77" t="s">
        <v>183</v>
      </c>
      <c r="GJ1" s="9" t="s">
        <v>230</v>
      </c>
      <c r="GK1" s="9" t="s">
        <v>231</v>
      </c>
      <c r="GL1" s="7" t="s">
        <v>184</v>
      </c>
      <c r="GM1" s="9" t="s">
        <v>232</v>
      </c>
      <c r="GN1" s="9" t="s">
        <v>233</v>
      </c>
      <c r="GO1" s="9" t="s">
        <v>234</v>
      </c>
    </row>
    <row r="2" spans="1:197" x14ac:dyDescent="0.25">
      <c r="A2" s="10"/>
      <c r="B2" s="10"/>
      <c r="C2" s="11"/>
      <c r="D2" s="11"/>
      <c r="E2" s="27"/>
      <c r="F2" s="13"/>
      <c r="G2" s="13"/>
      <c r="H2" s="13"/>
      <c r="I2" s="13"/>
      <c r="J2" s="13"/>
      <c r="K2" s="13"/>
      <c r="L2" s="13"/>
      <c r="M2" s="13"/>
      <c r="N2" s="13"/>
      <c r="O2" s="13"/>
      <c r="P2" s="13"/>
      <c r="Q2" s="12"/>
      <c r="R2" s="12"/>
      <c r="S2" s="12"/>
      <c r="T2" s="12"/>
      <c r="U2" s="12"/>
      <c r="V2" s="10"/>
      <c r="W2" s="10"/>
      <c r="X2" s="10"/>
      <c r="Y2" s="10"/>
      <c r="Z2" s="10"/>
      <c r="AA2" s="19"/>
      <c r="AB2" s="19"/>
      <c r="AC2" s="14"/>
      <c r="AD2" s="14"/>
      <c r="AE2" s="14"/>
      <c r="AF2" s="14"/>
      <c r="AG2" s="14"/>
      <c r="AH2" s="14"/>
      <c r="AI2" s="14"/>
      <c r="AJ2" s="14"/>
      <c r="AK2" s="15"/>
      <c r="AL2" s="15"/>
      <c r="AM2" s="15"/>
      <c r="AN2" s="15"/>
      <c r="AO2" s="80"/>
      <c r="AP2" s="80"/>
      <c r="AQ2" s="80"/>
      <c r="AR2" s="59"/>
      <c r="AS2" s="59"/>
      <c r="AT2" s="16"/>
      <c r="AU2" s="81"/>
      <c r="AV2" s="16"/>
      <c r="AW2" s="81"/>
      <c r="AX2" s="380"/>
      <c r="AY2" s="380"/>
      <c r="AZ2" s="380"/>
      <c r="BA2" s="21"/>
      <c r="BB2" s="22"/>
      <c r="BC2" s="22"/>
      <c r="BD2" s="22"/>
      <c r="BE2" s="22"/>
      <c r="BF2" s="22"/>
      <c r="BG2" s="22"/>
      <c r="BH2" s="22"/>
      <c r="BI2" s="22"/>
      <c r="BJ2" s="22"/>
      <c r="BK2" s="22"/>
      <c r="BL2" s="22"/>
      <c r="BM2" s="22"/>
      <c r="BN2" s="22"/>
      <c r="BO2" s="22"/>
      <c r="BP2" s="22"/>
      <c r="BQ2" s="22"/>
      <c r="BR2" s="62"/>
      <c r="BS2" s="63"/>
      <c r="BT2" s="20"/>
      <c r="BU2" s="65"/>
      <c r="BV2" s="65"/>
      <c r="BW2" s="65"/>
      <c r="BX2" s="65"/>
      <c r="BY2" s="23"/>
      <c r="BZ2" s="83"/>
      <c r="CA2" s="23"/>
      <c r="CB2" s="82"/>
      <c r="CC2" s="23"/>
      <c r="CD2" s="23"/>
      <c r="CE2" s="23"/>
      <c r="CF2" s="23"/>
      <c r="CG2" s="23"/>
      <c r="CH2" s="23"/>
      <c r="CI2" s="69"/>
      <c r="CJ2" s="72"/>
      <c r="CK2" s="69"/>
      <c r="CL2" s="72"/>
      <c r="CM2" s="18"/>
      <c r="CN2" s="18"/>
      <c r="CO2" s="18"/>
      <c r="CP2" s="18"/>
      <c r="CQ2" s="17"/>
      <c r="CR2" s="21"/>
      <c r="CS2" s="21"/>
      <c r="CT2" s="17"/>
      <c r="CU2" s="21"/>
      <c r="CV2" s="21"/>
      <c r="CW2" s="17"/>
      <c r="CX2" s="17"/>
      <c r="CY2" s="75"/>
      <c r="CZ2" s="17"/>
      <c r="DA2" s="17"/>
      <c r="DB2" s="17"/>
      <c r="DC2" s="17"/>
      <c r="DD2" s="17"/>
      <c r="DE2" s="17"/>
      <c r="DF2" s="17"/>
      <c r="DG2" s="17"/>
      <c r="DH2" s="17"/>
      <c r="DI2" s="24"/>
      <c r="DJ2" s="24"/>
      <c r="DK2" s="24"/>
      <c r="DL2" s="24"/>
      <c r="DM2" s="24"/>
      <c r="DN2" s="24"/>
      <c r="DO2" s="25"/>
      <c r="DP2" s="25"/>
      <c r="DQ2" s="25"/>
      <c r="DR2" s="25"/>
      <c r="DS2" s="25"/>
      <c r="DT2" s="25"/>
      <c r="DU2" s="25"/>
      <c r="DV2" s="25"/>
      <c r="DW2" s="25"/>
      <c r="DX2" s="24"/>
      <c r="DY2" s="24"/>
      <c r="DZ2" s="24"/>
      <c r="EA2" s="24"/>
      <c r="EB2" s="24"/>
      <c r="EC2" s="24"/>
      <c r="ED2" s="24"/>
      <c r="EE2" s="24"/>
      <c r="EF2" s="24"/>
      <c r="EG2" s="24"/>
      <c r="EH2" s="24"/>
      <c r="EI2" s="24"/>
      <c r="EJ2" s="24"/>
      <c r="EK2" s="24"/>
      <c r="EL2" s="24"/>
      <c r="EM2" s="76"/>
      <c r="EN2" s="76"/>
      <c r="EO2" s="17"/>
      <c r="EP2" s="17"/>
      <c r="EQ2" s="75"/>
      <c r="ER2" s="17"/>
      <c r="ES2" s="17"/>
      <c r="ET2" s="17"/>
      <c r="EU2" s="17"/>
      <c r="EV2" s="17"/>
      <c r="EW2" s="17"/>
      <c r="EX2" s="17"/>
      <c r="EY2" s="17"/>
      <c r="EZ2" s="17"/>
      <c r="FA2" s="24"/>
      <c r="FB2" s="24"/>
      <c r="FC2" s="24"/>
      <c r="FD2" s="24"/>
      <c r="FE2" s="24"/>
      <c r="FF2" s="24"/>
      <c r="FG2" s="25"/>
      <c r="FH2" s="25"/>
      <c r="FI2" s="25"/>
      <c r="FJ2" s="25"/>
      <c r="FK2" s="25"/>
      <c r="FL2" s="25"/>
      <c r="FM2" s="25"/>
      <c r="FN2" s="25"/>
      <c r="FO2" s="25"/>
      <c r="FP2" s="24"/>
      <c r="FQ2" s="24"/>
      <c r="FR2" s="24"/>
      <c r="FS2" s="24"/>
      <c r="FT2" s="24"/>
      <c r="FU2" s="24"/>
      <c r="FV2" s="24"/>
      <c r="FW2" s="24"/>
      <c r="FX2" s="24"/>
      <c r="FY2" s="24"/>
      <c r="FZ2" s="24"/>
      <c r="GA2" s="24"/>
      <c r="GB2" s="24"/>
      <c r="GC2" s="24"/>
      <c r="GD2" s="24"/>
      <c r="GE2" s="76"/>
      <c r="GF2" s="76"/>
      <c r="GG2" s="78"/>
      <c r="GH2" s="78"/>
      <c r="GI2" s="78"/>
      <c r="GJ2" s="18"/>
      <c r="GK2" s="18"/>
      <c r="GL2" s="16"/>
      <c r="GM2" s="79"/>
      <c r="GN2" s="79"/>
      <c r="GO2" s="79"/>
    </row>
  </sheetData>
  <autoFilter ref="A1:GO2" xr:uid="{66745EEA-03EB-40B7-81A8-CE2F03FD8C64}"/>
  <pageMargins left="0.7" right="0.7" top="0.78740157499999996" bottom="0.78740157499999996"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C1140"/>
  <sheetViews>
    <sheetView workbookViewId="0">
      <selection activeCell="S3" sqref="S3:T25"/>
    </sheetView>
  </sheetViews>
  <sheetFormatPr baseColWidth="10" defaultColWidth="11.42578125" defaultRowHeight="15" x14ac:dyDescent="0.25"/>
  <cols>
    <col min="1" max="6" width="5.85546875" style="45" customWidth="1"/>
    <col min="7" max="7" width="19.85546875" style="45" bestFit="1" customWidth="1"/>
    <col min="8" max="8" width="27" style="45" bestFit="1" customWidth="1"/>
    <col min="9" max="9" width="33.85546875" style="51" customWidth="1"/>
    <col min="10" max="10" width="34.42578125" style="51" customWidth="1"/>
    <col min="11" max="11" width="20" style="45" customWidth="1"/>
    <col min="12" max="12" width="17.85546875" style="45" customWidth="1"/>
    <col min="13" max="13" width="20.85546875" style="45" customWidth="1"/>
    <col min="14" max="14" width="22.28515625" style="51" customWidth="1"/>
    <col min="15" max="15" width="27.5703125" style="51" customWidth="1"/>
    <col min="16" max="17" width="19.85546875" style="51" customWidth="1"/>
    <col min="18" max="18" width="19.85546875" style="45" customWidth="1"/>
    <col min="19" max="20" width="19.85546875" style="56" customWidth="1"/>
    <col min="21" max="21" width="30" style="51" customWidth="1"/>
    <col min="22" max="23" width="18.7109375" style="49" customWidth="1"/>
    <col min="24" max="25" width="22.5703125" style="51" customWidth="1"/>
    <col min="26" max="27" width="21.140625" style="48" customWidth="1"/>
    <col min="28" max="28" width="22.28515625" style="51" customWidth="1"/>
    <col min="29" max="29" width="27.5703125" style="51" customWidth="1"/>
    <col min="30" max="16384" width="11.42578125" style="26"/>
  </cols>
  <sheetData>
    <row r="1" spans="1:29" ht="16.5" thickTop="1" thickBot="1" x14ac:dyDescent="0.3">
      <c r="A1" s="44" t="s">
        <v>185</v>
      </c>
      <c r="B1" s="44" t="s">
        <v>24</v>
      </c>
      <c r="C1" s="44" t="s">
        <v>6</v>
      </c>
      <c r="D1" s="44" t="s">
        <v>5</v>
      </c>
      <c r="E1" s="44" t="s">
        <v>7</v>
      </c>
      <c r="F1" s="44" t="s">
        <v>25</v>
      </c>
      <c r="G1" s="44" t="s">
        <v>11</v>
      </c>
      <c r="H1" s="44" t="s">
        <v>48</v>
      </c>
      <c r="I1" s="44" t="s">
        <v>83</v>
      </c>
      <c r="J1" s="44" t="s">
        <v>79</v>
      </c>
      <c r="K1" s="44" t="s">
        <v>19</v>
      </c>
      <c r="L1" s="44" t="s">
        <v>73</v>
      </c>
      <c r="M1" s="44" t="s">
        <v>74</v>
      </c>
      <c r="N1" s="44" t="s">
        <v>43</v>
      </c>
      <c r="O1" s="44" t="s">
        <v>44</v>
      </c>
      <c r="P1" s="44" t="s">
        <v>85</v>
      </c>
      <c r="Q1" s="44" t="s">
        <v>81</v>
      </c>
      <c r="R1" s="44" t="s">
        <v>21</v>
      </c>
      <c r="S1" s="55" t="s">
        <v>76</v>
      </c>
      <c r="T1" s="55" t="s">
        <v>77</v>
      </c>
      <c r="U1" s="44" t="s">
        <v>45</v>
      </c>
      <c r="V1" s="44" t="s">
        <v>46</v>
      </c>
      <c r="W1" s="44" t="s">
        <v>222</v>
      </c>
      <c r="X1" s="44" t="s">
        <v>223</v>
      </c>
      <c r="Y1" s="44" t="s">
        <v>224</v>
      </c>
      <c r="Z1" s="44" t="s">
        <v>225</v>
      </c>
      <c r="AA1" s="44" t="s">
        <v>226</v>
      </c>
      <c r="AB1" s="44" t="s">
        <v>378</v>
      </c>
      <c r="AC1" s="44" t="s">
        <v>379</v>
      </c>
    </row>
    <row r="2" spans="1:29" s="45" customFormat="1" ht="15.75" thickTop="1" x14ac:dyDescent="0.25">
      <c r="A2" s="45">
        <v>0</v>
      </c>
      <c r="B2" s="45" t="s">
        <v>8</v>
      </c>
      <c r="C2" s="45" t="s">
        <v>8</v>
      </c>
      <c r="D2" s="45" t="s">
        <v>8</v>
      </c>
      <c r="E2" s="45" t="s">
        <v>8</v>
      </c>
      <c r="F2" s="45" t="s">
        <v>8</v>
      </c>
      <c r="G2" s="45" t="s">
        <v>8</v>
      </c>
      <c r="H2" s="45" t="s">
        <v>8</v>
      </c>
      <c r="I2" s="51" t="s">
        <v>8</v>
      </c>
      <c r="J2" s="51" t="s">
        <v>8</v>
      </c>
      <c r="K2" s="45" t="s">
        <v>8</v>
      </c>
      <c r="L2" s="45" t="s">
        <v>8</v>
      </c>
      <c r="M2" s="45" t="s">
        <v>8</v>
      </c>
      <c r="N2" s="51" t="s">
        <v>8</v>
      </c>
      <c r="O2" s="51" t="s">
        <v>8</v>
      </c>
      <c r="P2" s="51" t="s">
        <v>8</v>
      </c>
      <c r="Q2" s="51" t="s">
        <v>8</v>
      </c>
      <c r="R2" s="45" t="s">
        <v>8</v>
      </c>
      <c r="S2" s="56" t="s">
        <v>8</v>
      </c>
      <c r="T2" s="56" t="s">
        <v>8</v>
      </c>
      <c r="U2" s="51" t="s">
        <v>8</v>
      </c>
      <c r="V2" s="49" t="s">
        <v>8</v>
      </c>
      <c r="W2" s="49" t="s">
        <v>8</v>
      </c>
      <c r="X2" s="51" t="s">
        <v>8</v>
      </c>
      <c r="Y2" s="51" t="s">
        <v>8</v>
      </c>
      <c r="Z2" s="54" t="s">
        <v>8</v>
      </c>
      <c r="AA2" s="54" t="s">
        <v>8</v>
      </c>
      <c r="AB2" s="51" t="s">
        <v>8</v>
      </c>
      <c r="AC2" s="51" t="s">
        <v>8</v>
      </c>
    </row>
    <row r="3" spans="1:29" s="42" customFormat="1" x14ac:dyDescent="0.25">
      <c r="A3" s="46"/>
      <c r="B3" s="46"/>
      <c r="C3" s="47"/>
      <c r="D3" s="46"/>
      <c r="E3" s="46"/>
      <c r="F3" s="46"/>
      <c r="G3" s="46"/>
      <c r="H3" s="46"/>
      <c r="I3" s="52"/>
      <c r="J3" s="52"/>
      <c r="K3" s="46"/>
      <c r="L3" s="47"/>
      <c r="M3" s="47"/>
      <c r="N3" s="52"/>
      <c r="O3" s="52"/>
      <c r="P3" s="52"/>
      <c r="Q3" s="53"/>
      <c r="R3" s="47"/>
      <c r="S3" s="53"/>
      <c r="T3" s="53"/>
      <c r="U3" s="52"/>
      <c r="V3" s="50"/>
      <c r="W3" s="50"/>
      <c r="X3" s="52"/>
      <c r="Y3" s="52"/>
      <c r="Z3" s="47"/>
      <c r="AA3" s="47"/>
      <c r="AB3" s="52"/>
      <c r="AC3" s="52"/>
    </row>
    <row r="4" spans="1:29" s="42" customFormat="1" x14ac:dyDescent="0.25">
      <c r="A4" s="46"/>
      <c r="B4" s="46"/>
      <c r="C4" s="47"/>
      <c r="D4" s="46"/>
      <c r="E4" s="46"/>
      <c r="F4" s="46"/>
      <c r="G4" s="46"/>
      <c r="H4" s="46"/>
      <c r="I4" s="52"/>
      <c r="J4" s="52"/>
      <c r="K4" s="46"/>
      <c r="L4" s="47"/>
      <c r="M4" s="47"/>
      <c r="N4" s="52"/>
      <c r="O4" s="52"/>
      <c r="P4" s="52"/>
      <c r="Q4" s="53"/>
      <c r="R4" s="47"/>
      <c r="S4" s="53"/>
      <c r="T4" s="53"/>
      <c r="U4" s="52"/>
      <c r="V4" s="50"/>
      <c r="W4" s="49"/>
      <c r="X4" s="52"/>
      <c r="Y4" s="52"/>
      <c r="Z4" s="47"/>
      <c r="AA4" s="47"/>
      <c r="AB4" s="52"/>
      <c r="AC4" s="52"/>
    </row>
    <row r="5" spans="1:29" s="42" customFormat="1" x14ac:dyDescent="0.25">
      <c r="A5" s="46"/>
      <c r="B5" s="46"/>
      <c r="C5" s="47"/>
      <c r="D5" s="46"/>
      <c r="E5" s="46"/>
      <c r="F5" s="46"/>
      <c r="G5" s="46"/>
      <c r="H5" s="46"/>
      <c r="I5" s="52"/>
      <c r="J5" s="52"/>
      <c r="K5" s="46"/>
      <c r="L5" s="47"/>
      <c r="M5" s="47"/>
      <c r="N5" s="52"/>
      <c r="O5" s="52"/>
      <c r="P5" s="52"/>
      <c r="Q5" s="53"/>
      <c r="R5" s="47"/>
      <c r="S5" s="53"/>
      <c r="T5" s="53"/>
      <c r="U5" s="52"/>
      <c r="V5" s="50"/>
      <c r="W5" s="50"/>
      <c r="X5" s="52"/>
      <c r="Y5" s="52"/>
      <c r="Z5" s="47"/>
      <c r="AA5" s="47"/>
      <c r="AB5" s="52"/>
      <c r="AC5" s="52"/>
    </row>
    <row r="6" spans="1:29" s="42" customFormat="1" x14ac:dyDescent="0.25">
      <c r="A6" s="46"/>
      <c r="B6" s="46"/>
      <c r="C6" s="47"/>
      <c r="D6" s="46"/>
      <c r="E6" s="46"/>
      <c r="F6" s="46"/>
      <c r="G6" s="46"/>
      <c r="H6" s="46"/>
      <c r="I6" s="52"/>
      <c r="J6" s="52"/>
      <c r="K6" s="46"/>
      <c r="L6" s="47"/>
      <c r="M6" s="47"/>
      <c r="N6" s="52"/>
      <c r="O6" s="52"/>
      <c r="P6" s="52"/>
      <c r="Q6" s="53"/>
      <c r="R6" s="47"/>
      <c r="S6" s="53"/>
      <c r="T6" s="53"/>
      <c r="U6" s="52"/>
      <c r="V6" s="50"/>
      <c r="W6" s="50"/>
      <c r="X6" s="52"/>
      <c r="Y6" s="52"/>
      <c r="Z6" s="47"/>
      <c r="AA6" s="47"/>
      <c r="AB6" s="52"/>
      <c r="AC6" s="52"/>
    </row>
    <row r="7" spans="1:29" s="42" customFormat="1" x14ac:dyDescent="0.25">
      <c r="A7" s="46"/>
      <c r="B7" s="46"/>
      <c r="C7" s="47"/>
      <c r="D7" s="46"/>
      <c r="E7" s="46"/>
      <c r="F7" s="46"/>
      <c r="G7" s="46"/>
      <c r="H7" s="46"/>
      <c r="I7" s="52"/>
      <c r="J7" s="52"/>
      <c r="K7" s="46"/>
      <c r="L7" s="47"/>
      <c r="M7" s="47"/>
      <c r="N7" s="52"/>
      <c r="O7" s="52"/>
      <c r="P7" s="52"/>
      <c r="Q7" s="53"/>
      <c r="R7" s="47"/>
      <c r="S7" s="53"/>
      <c r="T7" s="53"/>
      <c r="U7" s="52"/>
      <c r="V7" s="50"/>
      <c r="W7" s="50"/>
      <c r="X7" s="52"/>
      <c r="Y7" s="52"/>
      <c r="Z7" s="47"/>
      <c r="AA7" s="47"/>
      <c r="AB7" s="52"/>
      <c r="AC7" s="52"/>
    </row>
    <row r="8" spans="1:29" s="42" customFormat="1" x14ac:dyDescent="0.25">
      <c r="A8" s="46"/>
      <c r="B8" s="46"/>
      <c r="C8" s="47"/>
      <c r="D8" s="46"/>
      <c r="E8" s="46"/>
      <c r="F8" s="46"/>
      <c r="G8" s="46"/>
      <c r="H8" s="46"/>
      <c r="I8" s="52"/>
      <c r="J8" s="52"/>
      <c r="K8" s="46"/>
      <c r="L8" s="47"/>
      <c r="M8" s="47"/>
      <c r="N8" s="52"/>
      <c r="O8" s="52"/>
      <c r="P8" s="52"/>
      <c r="Q8" s="53"/>
      <c r="R8" s="47"/>
      <c r="S8" s="53"/>
      <c r="T8" s="53"/>
      <c r="U8" s="52"/>
      <c r="V8" s="50"/>
      <c r="W8" s="50"/>
      <c r="X8" s="52"/>
      <c r="Y8" s="52"/>
      <c r="Z8" s="47"/>
      <c r="AA8" s="47"/>
      <c r="AB8" s="52"/>
      <c r="AC8" s="52"/>
    </row>
    <row r="9" spans="1:29" s="42" customFormat="1" x14ac:dyDescent="0.25">
      <c r="A9" s="46"/>
      <c r="B9" s="46"/>
      <c r="C9" s="47"/>
      <c r="D9" s="46"/>
      <c r="E9" s="46"/>
      <c r="F9" s="46"/>
      <c r="G9" s="46"/>
      <c r="H9" s="46"/>
      <c r="I9" s="52"/>
      <c r="J9" s="52"/>
      <c r="K9" s="46"/>
      <c r="L9" s="47"/>
      <c r="M9" s="47"/>
      <c r="N9" s="52"/>
      <c r="O9" s="52"/>
      <c r="P9" s="52"/>
      <c r="Q9" s="53"/>
      <c r="R9" s="47"/>
      <c r="S9" s="53"/>
      <c r="T9" s="53"/>
      <c r="U9" s="52"/>
      <c r="V9" s="50"/>
      <c r="W9" s="50"/>
      <c r="X9" s="52"/>
      <c r="Y9" s="52"/>
      <c r="Z9" s="47"/>
      <c r="AA9" s="47"/>
      <c r="AB9" s="52"/>
      <c r="AC9" s="52"/>
    </row>
    <row r="10" spans="1:29" s="42" customFormat="1" x14ac:dyDescent="0.25">
      <c r="A10" s="46"/>
      <c r="B10" s="46"/>
      <c r="C10" s="47"/>
      <c r="D10" s="46"/>
      <c r="E10" s="46"/>
      <c r="F10" s="46"/>
      <c r="G10" s="46"/>
      <c r="H10" s="46"/>
      <c r="I10" s="52"/>
      <c r="J10" s="52"/>
      <c r="K10" s="46"/>
      <c r="L10" s="47"/>
      <c r="M10" s="47"/>
      <c r="N10" s="52"/>
      <c r="O10" s="52"/>
      <c r="P10" s="52"/>
      <c r="Q10" s="53"/>
      <c r="R10" s="47"/>
      <c r="S10" s="53"/>
      <c r="T10" s="53"/>
      <c r="U10" s="52"/>
      <c r="V10" s="50"/>
      <c r="W10" s="50"/>
      <c r="X10" s="52"/>
      <c r="Y10" s="52"/>
      <c r="Z10" s="47"/>
      <c r="AA10" s="47"/>
      <c r="AB10" s="52"/>
      <c r="AC10" s="52"/>
    </row>
    <row r="11" spans="1:29" s="42" customFormat="1" x14ac:dyDescent="0.25">
      <c r="A11" s="46"/>
      <c r="B11" s="46"/>
      <c r="C11" s="47"/>
      <c r="D11" s="46"/>
      <c r="E11" s="46"/>
      <c r="F11" s="46"/>
      <c r="G11" s="46"/>
      <c r="H11" s="46"/>
      <c r="I11" s="52"/>
      <c r="J11" s="52"/>
      <c r="K11" s="46"/>
      <c r="L11" s="47"/>
      <c r="M11" s="47"/>
      <c r="N11" s="52"/>
      <c r="O11" s="52"/>
      <c r="P11" s="52"/>
      <c r="Q11" s="53"/>
      <c r="R11" s="47"/>
      <c r="S11" s="53"/>
      <c r="T11" s="53"/>
      <c r="U11" s="52"/>
      <c r="V11" s="50"/>
      <c r="W11" s="50"/>
      <c r="X11" s="52"/>
      <c r="Y11" s="52"/>
      <c r="Z11" s="47"/>
      <c r="AA11" s="47"/>
      <c r="AB11" s="52"/>
      <c r="AC11" s="52"/>
    </row>
    <row r="12" spans="1:29" s="42" customFormat="1" x14ac:dyDescent="0.25">
      <c r="A12" s="46"/>
      <c r="B12" s="46"/>
      <c r="C12" s="47"/>
      <c r="D12" s="46"/>
      <c r="E12" s="46"/>
      <c r="F12" s="46"/>
      <c r="G12" s="46"/>
      <c r="H12" s="46"/>
      <c r="I12" s="52"/>
      <c r="J12" s="52"/>
      <c r="K12" s="46"/>
      <c r="L12" s="47"/>
      <c r="M12" s="47"/>
      <c r="N12" s="52"/>
      <c r="O12" s="52"/>
      <c r="P12" s="52"/>
      <c r="Q12" s="53"/>
      <c r="R12" s="47"/>
      <c r="S12" s="53"/>
      <c r="T12" s="53"/>
      <c r="U12" s="52"/>
      <c r="V12" s="50"/>
      <c r="W12" s="50"/>
      <c r="X12" s="52"/>
      <c r="Y12" s="52"/>
      <c r="Z12" s="47"/>
      <c r="AA12" s="47"/>
      <c r="AB12" s="52"/>
      <c r="AC12" s="52"/>
    </row>
    <row r="13" spans="1:29" s="42" customFormat="1" x14ac:dyDescent="0.25">
      <c r="A13" s="46"/>
      <c r="B13" s="46"/>
      <c r="C13" s="47"/>
      <c r="D13" s="46"/>
      <c r="E13" s="46"/>
      <c r="F13" s="46"/>
      <c r="G13" s="46"/>
      <c r="H13" s="46"/>
      <c r="I13" s="52"/>
      <c r="J13" s="52"/>
      <c r="K13" s="46"/>
      <c r="L13" s="47"/>
      <c r="M13" s="47"/>
      <c r="N13" s="52"/>
      <c r="O13" s="52"/>
      <c r="P13" s="52"/>
      <c r="Q13" s="53"/>
      <c r="R13" s="47"/>
      <c r="S13" s="53"/>
      <c r="T13" s="53"/>
      <c r="U13" s="52"/>
      <c r="V13" s="50"/>
      <c r="W13" s="50"/>
      <c r="X13" s="52"/>
      <c r="Y13" s="52"/>
      <c r="Z13" s="47"/>
      <c r="AA13" s="47"/>
      <c r="AB13" s="52"/>
      <c r="AC13" s="52"/>
    </row>
    <row r="14" spans="1:29" s="42" customFormat="1" x14ac:dyDescent="0.25">
      <c r="A14" s="46"/>
      <c r="B14" s="46"/>
      <c r="C14" s="47"/>
      <c r="D14" s="46"/>
      <c r="E14" s="46"/>
      <c r="F14" s="46"/>
      <c r="G14" s="46"/>
      <c r="H14" s="46"/>
      <c r="I14" s="52"/>
      <c r="J14" s="52"/>
      <c r="K14" s="46"/>
      <c r="L14" s="47"/>
      <c r="M14" s="47"/>
      <c r="N14" s="52"/>
      <c r="O14" s="52"/>
      <c r="P14" s="52"/>
      <c r="Q14" s="53"/>
      <c r="R14" s="47"/>
      <c r="S14" s="53"/>
      <c r="T14" s="53"/>
      <c r="U14" s="52"/>
      <c r="V14" s="50"/>
      <c r="W14" s="50"/>
      <c r="X14" s="52"/>
      <c r="Y14" s="52"/>
      <c r="Z14" s="47"/>
      <c r="AA14" s="47"/>
      <c r="AB14" s="52"/>
      <c r="AC14" s="52"/>
    </row>
    <row r="15" spans="1:29" s="42" customFormat="1" x14ac:dyDescent="0.25">
      <c r="A15" s="46"/>
      <c r="B15" s="46"/>
      <c r="C15" s="47"/>
      <c r="D15" s="46"/>
      <c r="E15" s="46"/>
      <c r="F15" s="46"/>
      <c r="G15" s="46"/>
      <c r="H15" s="46"/>
      <c r="I15" s="52"/>
      <c r="J15" s="52"/>
      <c r="K15" s="46"/>
      <c r="L15" s="47"/>
      <c r="M15" s="47"/>
      <c r="N15" s="52"/>
      <c r="O15" s="52"/>
      <c r="P15" s="52"/>
      <c r="Q15" s="53"/>
      <c r="R15" s="47"/>
      <c r="S15" s="53"/>
      <c r="T15" s="53"/>
      <c r="U15" s="52"/>
      <c r="V15" s="50"/>
      <c r="W15" s="50"/>
      <c r="X15" s="52"/>
      <c r="Y15" s="52"/>
      <c r="Z15" s="47"/>
      <c r="AA15" s="47"/>
      <c r="AB15" s="52"/>
      <c r="AC15" s="52"/>
    </row>
    <row r="16" spans="1:29" s="42" customFormat="1" x14ac:dyDescent="0.25">
      <c r="A16" s="46"/>
      <c r="B16" s="46"/>
      <c r="C16" s="47"/>
      <c r="D16" s="46"/>
      <c r="E16" s="46"/>
      <c r="F16" s="46"/>
      <c r="G16" s="46"/>
      <c r="H16" s="46"/>
      <c r="I16" s="52"/>
      <c r="J16" s="52"/>
      <c r="K16" s="46"/>
      <c r="L16" s="47"/>
      <c r="M16" s="47"/>
      <c r="N16" s="52"/>
      <c r="O16" s="52"/>
      <c r="P16" s="52"/>
      <c r="Q16" s="53"/>
      <c r="R16" s="47"/>
      <c r="S16" s="53"/>
      <c r="T16" s="53"/>
      <c r="U16" s="52"/>
      <c r="V16" s="50"/>
      <c r="W16" s="50"/>
      <c r="X16" s="52"/>
      <c r="Y16" s="52"/>
      <c r="Z16" s="47"/>
      <c r="AA16" s="47"/>
      <c r="AB16" s="52"/>
      <c r="AC16" s="52"/>
    </row>
    <row r="17" spans="1:29" s="42" customFormat="1" x14ac:dyDescent="0.25">
      <c r="A17" s="46"/>
      <c r="B17" s="46"/>
      <c r="C17" s="47"/>
      <c r="D17" s="46"/>
      <c r="E17" s="46"/>
      <c r="F17" s="46"/>
      <c r="G17" s="46"/>
      <c r="H17" s="46"/>
      <c r="I17" s="52"/>
      <c r="J17" s="52"/>
      <c r="K17" s="46"/>
      <c r="L17" s="47"/>
      <c r="M17" s="47"/>
      <c r="N17" s="52"/>
      <c r="O17" s="52"/>
      <c r="P17" s="52"/>
      <c r="Q17" s="53"/>
      <c r="R17" s="47"/>
      <c r="S17" s="53"/>
      <c r="T17" s="53"/>
      <c r="U17" s="52"/>
      <c r="V17" s="50"/>
      <c r="W17" s="50"/>
      <c r="X17" s="52"/>
      <c r="Y17" s="52"/>
      <c r="Z17" s="47"/>
      <c r="AA17" s="47"/>
      <c r="AB17" s="52"/>
      <c r="AC17" s="52"/>
    </row>
    <row r="18" spans="1:29" s="42" customFormat="1" x14ac:dyDescent="0.25">
      <c r="A18" s="46"/>
      <c r="B18" s="46"/>
      <c r="C18" s="47"/>
      <c r="D18" s="46"/>
      <c r="E18" s="46"/>
      <c r="F18" s="46"/>
      <c r="G18" s="46"/>
      <c r="H18" s="46"/>
      <c r="I18" s="52"/>
      <c r="J18" s="52"/>
      <c r="K18" s="46"/>
      <c r="L18" s="47"/>
      <c r="M18" s="47"/>
      <c r="N18" s="52"/>
      <c r="O18" s="52"/>
      <c r="P18" s="52"/>
      <c r="Q18" s="53"/>
      <c r="R18" s="47"/>
      <c r="S18" s="53"/>
      <c r="T18" s="53"/>
      <c r="U18" s="52"/>
      <c r="V18" s="50"/>
      <c r="W18" s="50"/>
      <c r="X18" s="52"/>
      <c r="Y18" s="52"/>
      <c r="Z18" s="47"/>
      <c r="AA18" s="47"/>
      <c r="AB18" s="52"/>
      <c r="AC18" s="52"/>
    </row>
    <row r="19" spans="1:29" s="42" customFormat="1" x14ac:dyDescent="0.25">
      <c r="A19" s="46"/>
      <c r="B19" s="46"/>
      <c r="C19" s="47"/>
      <c r="D19" s="46"/>
      <c r="E19" s="46"/>
      <c r="F19" s="46"/>
      <c r="G19" s="46"/>
      <c r="H19" s="46"/>
      <c r="I19" s="52"/>
      <c r="J19" s="52"/>
      <c r="K19" s="46"/>
      <c r="L19" s="47"/>
      <c r="M19" s="47"/>
      <c r="N19" s="52"/>
      <c r="O19" s="52"/>
      <c r="P19" s="52"/>
      <c r="Q19" s="53"/>
      <c r="R19" s="47"/>
      <c r="S19" s="53"/>
      <c r="T19" s="53"/>
      <c r="U19" s="52"/>
      <c r="V19" s="50"/>
      <c r="W19" s="50"/>
      <c r="X19" s="52"/>
      <c r="Y19" s="52"/>
      <c r="Z19" s="47"/>
      <c r="AA19" s="47"/>
      <c r="AB19" s="52"/>
      <c r="AC19" s="52"/>
    </row>
    <row r="20" spans="1:29" s="42" customFormat="1" x14ac:dyDescent="0.25">
      <c r="A20" s="46"/>
      <c r="B20" s="46"/>
      <c r="C20" s="47"/>
      <c r="D20" s="46"/>
      <c r="E20" s="46"/>
      <c r="F20" s="46"/>
      <c r="G20" s="46"/>
      <c r="H20" s="46"/>
      <c r="I20" s="52"/>
      <c r="J20" s="52"/>
      <c r="K20" s="46"/>
      <c r="L20" s="47"/>
      <c r="M20" s="47"/>
      <c r="N20" s="52"/>
      <c r="O20" s="52"/>
      <c r="P20" s="52"/>
      <c r="Q20" s="53"/>
      <c r="R20" s="47"/>
      <c r="S20" s="53"/>
      <c r="T20" s="53"/>
      <c r="U20" s="52"/>
      <c r="V20" s="50"/>
      <c r="W20" s="50"/>
      <c r="X20" s="52"/>
      <c r="Y20" s="52"/>
      <c r="Z20" s="47"/>
      <c r="AA20" s="47"/>
      <c r="AB20" s="52"/>
      <c r="AC20" s="52"/>
    </row>
    <row r="21" spans="1:29" s="42" customFormat="1" x14ac:dyDescent="0.25">
      <c r="A21" s="46"/>
      <c r="B21" s="46"/>
      <c r="C21" s="47"/>
      <c r="D21" s="46"/>
      <c r="E21" s="46"/>
      <c r="F21" s="46"/>
      <c r="G21" s="46"/>
      <c r="H21" s="46"/>
      <c r="I21" s="52"/>
      <c r="J21" s="52"/>
      <c r="K21" s="46"/>
      <c r="L21" s="47"/>
      <c r="M21" s="47"/>
      <c r="N21" s="52"/>
      <c r="O21" s="52"/>
      <c r="P21" s="52"/>
      <c r="Q21" s="53"/>
      <c r="R21" s="47"/>
      <c r="S21" s="53"/>
      <c r="T21" s="53"/>
      <c r="U21" s="52"/>
      <c r="V21" s="50"/>
      <c r="W21" s="50"/>
      <c r="X21" s="52"/>
      <c r="Y21" s="52"/>
      <c r="Z21" s="47"/>
      <c r="AA21" s="47"/>
      <c r="AB21" s="52"/>
      <c r="AC21" s="52"/>
    </row>
    <row r="22" spans="1:29" s="42" customFormat="1" x14ac:dyDescent="0.25">
      <c r="A22" s="46"/>
      <c r="B22" s="46"/>
      <c r="C22" s="47"/>
      <c r="D22" s="46"/>
      <c r="E22" s="46"/>
      <c r="F22" s="46"/>
      <c r="G22" s="46"/>
      <c r="H22" s="46"/>
      <c r="I22" s="52"/>
      <c r="J22" s="52"/>
      <c r="K22" s="46"/>
      <c r="L22" s="47"/>
      <c r="M22" s="47"/>
      <c r="N22" s="52"/>
      <c r="O22" s="52"/>
      <c r="P22" s="52"/>
      <c r="Q22" s="53"/>
      <c r="R22" s="47"/>
      <c r="S22" s="53"/>
      <c r="T22" s="53"/>
      <c r="U22" s="52"/>
      <c r="V22" s="50"/>
      <c r="W22" s="50"/>
      <c r="X22" s="52"/>
      <c r="Y22" s="52"/>
      <c r="Z22" s="47"/>
      <c r="AA22" s="47"/>
      <c r="AB22" s="52"/>
      <c r="AC22" s="52"/>
    </row>
    <row r="23" spans="1:29" s="42" customFormat="1" x14ac:dyDescent="0.25">
      <c r="A23" s="46"/>
      <c r="B23" s="46"/>
      <c r="C23" s="47"/>
      <c r="D23" s="46"/>
      <c r="E23" s="46"/>
      <c r="F23" s="46"/>
      <c r="G23" s="46"/>
      <c r="H23" s="46"/>
      <c r="I23" s="52"/>
      <c r="J23" s="52"/>
      <c r="K23" s="46"/>
      <c r="L23" s="47"/>
      <c r="M23" s="47"/>
      <c r="N23" s="52"/>
      <c r="O23" s="52"/>
      <c r="P23" s="52"/>
      <c r="Q23" s="53"/>
      <c r="R23" s="47"/>
      <c r="S23" s="53"/>
      <c r="T23" s="53"/>
      <c r="U23" s="52"/>
      <c r="V23" s="50"/>
      <c r="W23" s="50"/>
      <c r="X23" s="52"/>
      <c r="Y23" s="52"/>
      <c r="Z23" s="47"/>
      <c r="AA23" s="47"/>
      <c r="AB23" s="52"/>
      <c r="AC23" s="52"/>
    </row>
    <row r="24" spans="1:29" s="42" customFormat="1" x14ac:dyDescent="0.25">
      <c r="A24" s="46"/>
      <c r="B24" s="46"/>
      <c r="C24" s="47"/>
      <c r="D24" s="46"/>
      <c r="E24" s="46"/>
      <c r="F24" s="46"/>
      <c r="G24" s="46"/>
      <c r="H24" s="46"/>
      <c r="I24" s="52"/>
      <c r="J24" s="52"/>
      <c r="K24" s="46"/>
      <c r="L24" s="47"/>
      <c r="M24" s="47"/>
      <c r="N24" s="52"/>
      <c r="O24" s="52"/>
      <c r="P24" s="52"/>
      <c r="Q24" s="53"/>
      <c r="R24" s="47"/>
      <c r="S24" s="53"/>
      <c r="T24" s="53"/>
      <c r="U24" s="52"/>
      <c r="V24" s="50"/>
      <c r="W24" s="50"/>
      <c r="X24" s="52"/>
      <c r="Y24" s="52"/>
      <c r="Z24" s="47"/>
      <c r="AA24" s="47"/>
      <c r="AB24" s="52"/>
      <c r="AC24" s="52"/>
    </row>
    <row r="25" spans="1:29" s="42" customFormat="1" x14ac:dyDescent="0.25">
      <c r="A25" s="46"/>
      <c r="B25" s="46"/>
      <c r="C25" s="47"/>
      <c r="D25" s="46"/>
      <c r="E25" s="46"/>
      <c r="F25" s="46"/>
      <c r="G25" s="46"/>
      <c r="H25" s="46"/>
      <c r="I25" s="52"/>
      <c r="J25" s="52"/>
      <c r="K25" s="46"/>
      <c r="L25" s="47"/>
      <c r="M25" s="47"/>
      <c r="N25" s="52"/>
      <c r="O25" s="52"/>
      <c r="P25" s="52"/>
      <c r="Q25" s="53"/>
      <c r="R25" s="47"/>
      <c r="S25" s="53"/>
      <c r="T25" s="53"/>
      <c r="U25" s="52"/>
      <c r="V25" s="50"/>
      <c r="W25" s="50"/>
      <c r="X25" s="52"/>
      <c r="Y25" s="52"/>
      <c r="Z25" s="47"/>
      <c r="AA25" s="47"/>
      <c r="AB25" s="52"/>
      <c r="AC25" s="52"/>
    </row>
    <row r="26" spans="1:29" s="42" customFormat="1" x14ac:dyDescent="0.25">
      <c r="A26" s="46"/>
      <c r="B26" s="46"/>
      <c r="C26" s="47"/>
      <c r="D26" s="46"/>
      <c r="E26" s="46"/>
      <c r="F26" s="46"/>
      <c r="G26" s="46"/>
      <c r="H26" s="46"/>
      <c r="I26" s="52"/>
      <c r="J26" s="52"/>
      <c r="K26" s="46"/>
      <c r="L26" s="47"/>
      <c r="M26" s="47"/>
      <c r="N26" s="52"/>
      <c r="O26" s="52"/>
      <c r="P26" s="52"/>
      <c r="Q26" s="53"/>
      <c r="R26" s="47"/>
      <c r="S26" s="57"/>
      <c r="T26" s="57"/>
      <c r="U26" s="52"/>
      <c r="V26" s="50"/>
      <c r="W26" s="50"/>
      <c r="X26" s="52"/>
      <c r="Y26" s="52"/>
      <c r="Z26" s="47"/>
      <c r="AA26" s="47"/>
      <c r="AB26" s="52"/>
      <c r="AC26" s="52"/>
    </row>
    <row r="27" spans="1:29" s="42" customFormat="1" x14ac:dyDescent="0.25">
      <c r="A27" s="46"/>
      <c r="B27" s="46"/>
      <c r="C27" s="47"/>
      <c r="D27" s="46"/>
      <c r="E27" s="46"/>
      <c r="F27" s="46"/>
      <c r="G27" s="46"/>
      <c r="H27" s="46"/>
      <c r="I27" s="52"/>
      <c r="J27" s="52"/>
      <c r="K27" s="46"/>
      <c r="L27" s="47"/>
      <c r="M27" s="47"/>
      <c r="N27" s="52"/>
      <c r="O27" s="52"/>
      <c r="P27" s="52"/>
      <c r="Q27" s="53"/>
      <c r="R27" s="47"/>
      <c r="S27" s="57"/>
      <c r="T27" s="57"/>
      <c r="U27" s="52"/>
      <c r="V27" s="50"/>
      <c r="W27" s="50"/>
      <c r="X27" s="52"/>
      <c r="Y27" s="52"/>
      <c r="Z27" s="47"/>
      <c r="AA27" s="47"/>
      <c r="AB27" s="52"/>
      <c r="AC27" s="52"/>
    </row>
    <row r="28" spans="1:29" s="42" customFormat="1" x14ac:dyDescent="0.25">
      <c r="A28" s="46"/>
      <c r="B28" s="46"/>
      <c r="C28" s="47"/>
      <c r="D28" s="46"/>
      <c r="E28" s="46"/>
      <c r="F28" s="46"/>
      <c r="G28" s="46"/>
      <c r="H28" s="46"/>
      <c r="I28" s="52"/>
      <c r="J28" s="52"/>
      <c r="K28" s="46"/>
      <c r="L28" s="47"/>
      <c r="M28" s="47"/>
      <c r="N28" s="52"/>
      <c r="O28" s="52"/>
      <c r="P28" s="52"/>
      <c r="Q28" s="53"/>
      <c r="R28" s="47"/>
      <c r="S28" s="57"/>
      <c r="T28" s="57"/>
      <c r="U28" s="52"/>
      <c r="V28" s="50"/>
      <c r="W28" s="50"/>
      <c r="X28" s="52"/>
      <c r="Y28" s="52"/>
      <c r="Z28" s="47"/>
      <c r="AA28" s="47"/>
      <c r="AB28" s="52"/>
      <c r="AC28" s="52"/>
    </row>
    <row r="29" spans="1:29" s="42" customFormat="1" x14ac:dyDescent="0.25">
      <c r="A29" s="46"/>
      <c r="B29" s="46"/>
      <c r="C29" s="47"/>
      <c r="D29" s="46"/>
      <c r="E29" s="46"/>
      <c r="F29" s="46"/>
      <c r="G29" s="46"/>
      <c r="H29" s="46"/>
      <c r="I29" s="52"/>
      <c r="J29" s="52"/>
      <c r="K29" s="46"/>
      <c r="L29" s="47"/>
      <c r="M29" s="47"/>
      <c r="N29" s="52"/>
      <c r="O29" s="52"/>
      <c r="P29" s="52"/>
      <c r="Q29" s="53"/>
      <c r="R29" s="47"/>
      <c r="S29" s="57"/>
      <c r="T29" s="57"/>
      <c r="U29" s="52"/>
      <c r="V29" s="50"/>
      <c r="W29" s="50"/>
      <c r="X29" s="52"/>
      <c r="Y29" s="52"/>
      <c r="Z29" s="47"/>
      <c r="AA29" s="47"/>
      <c r="AB29" s="52"/>
      <c r="AC29" s="52"/>
    </row>
    <row r="30" spans="1:29" s="42" customFormat="1" x14ac:dyDescent="0.25">
      <c r="A30" s="46"/>
      <c r="B30" s="46"/>
      <c r="C30" s="47"/>
      <c r="D30" s="46"/>
      <c r="E30" s="46"/>
      <c r="F30" s="46"/>
      <c r="G30" s="46"/>
      <c r="H30" s="46"/>
      <c r="I30" s="52"/>
      <c r="J30" s="52"/>
      <c r="K30" s="46"/>
      <c r="L30" s="47"/>
      <c r="M30" s="47"/>
      <c r="N30" s="52"/>
      <c r="O30" s="52"/>
      <c r="P30" s="52"/>
      <c r="Q30" s="53"/>
      <c r="R30" s="47"/>
      <c r="S30" s="57"/>
      <c r="T30" s="57"/>
      <c r="U30" s="52"/>
      <c r="V30" s="50"/>
      <c r="W30" s="50"/>
      <c r="X30" s="52"/>
      <c r="Y30" s="52"/>
      <c r="Z30" s="47"/>
      <c r="AA30" s="47"/>
      <c r="AB30" s="52"/>
      <c r="AC30" s="52"/>
    </row>
    <row r="31" spans="1:29" s="42" customFormat="1" x14ac:dyDescent="0.25">
      <c r="A31" s="46"/>
      <c r="B31" s="46"/>
      <c r="C31" s="47"/>
      <c r="D31" s="46"/>
      <c r="E31" s="46"/>
      <c r="F31" s="46"/>
      <c r="G31" s="46"/>
      <c r="H31" s="46"/>
      <c r="I31" s="52"/>
      <c r="J31" s="52"/>
      <c r="K31" s="46"/>
      <c r="L31" s="47"/>
      <c r="M31" s="47"/>
      <c r="N31" s="52"/>
      <c r="O31" s="52"/>
      <c r="P31" s="52"/>
      <c r="Q31" s="53"/>
      <c r="R31" s="47"/>
      <c r="S31" s="57"/>
      <c r="T31" s="57"/>
      <c r="U31" s="52"/>
      <c r="V31" s="50"/>
      <c r="W31" s="50"/>
      <c r="X31" s="52"/>
      <c r="Y31" s="52"/>
      <c r="Z31" s="47"/>
      <c r="AA31" s="47"/>
      <c r="AB31" s="52"/>
      <c r="AC31" s="52"/>
    </row>
    <row r="32" spans="1:29" s="42" customFormat="1" x14ac:dyDescent="0.25">
      <c r="A32" s="46"/>
      <c r="B32" s="46"/>
      <c r="C32" s="47"/>
      <c r="D32" s="46"/>
      <c r="E32" s="46"/>
      <c r="F32" s="46"/>
      <c r="G32" s="46"/>
      <c r="H32" s="46"/>
      <c r="I32" s="52"/>
      <c r="J32" s="52"/>
      <c r="K32" s="46"/>
      <c r="L32" s="47"/>
      <c r="M32" s="47"/>
      <c r="N32" s="52"/>
      <c r="O32" s="52"/>
      <c r="P32" s="52"/>
      <c r="Q32" s="53"/>
      <c r="R32" s="47"/>
      <c r="S32" s="57"/>
      <c r="T32" s="57"/>
      <c r="U32" s="52"/>
      <c r="V32" s="50"/>
      <c r="W32" s="50"/>
      <c r="X32" s="52"/>
      <c r="Y32" s="52"/>
      <c r="Z32" s="47"/>
      <c r="AA32" s="47"/>
      <c r="AB32" s="52"/>
      <c r="AC32" s="52"/>
    </row>
    <row r="33" spans="1:29" s="42" customFormat="1" x14ac:dyDescent="0.25">
      <c r="A33" s="46"/>
      <c r="B33" s="46"/>
      <c r="C33" s="47"/>
      <c r="D33" s="46"/>
      <c r="E33" s="46"/>
      <c r="F33" s="46"/>
      <c r="G33" s="46"/>
      <c r="H33" s="46"/>
      <c r="I33" s="52"/>
      <c r="J33" s="52"/>
      <c r="K33" s="46"/>
      <c r="L33" s="47"/>
      <c r="M33" s="47"/>
      <c r="N33" s="52"/>
      <c r="O33" s="52"/>
      <c r="P33" s="52"/>
      <c r="Q33" s="53"/>
      <c r="R33" s="47"/>
      <c r="S33" s="57"/>
      <c r="T33" s="57"/>
      <c r="U33" s="52"/>
      <c r="V33" s="50"/>
      <c r="W33" s="50"/>
      <c r="X33" s="52"/>
      <c r="Y33" s="52"/>
      <c r="Z33" s="47"/>
      <c r="AA33" s="47"/>
      <c r="AB33" s="52"/>
      <c r="AC33" s="52"/>
    </row>
    <row r="34" spans="1:29" s="42" customFormat="1" x14ac:dyDescent="0.25">
      <c r="A34" s="46"/>
      <c r="B34" s="46"/>
      <c r="C34" s="47"/>
      <c r="D34" s="46"/>
      <c r="E34" s="46"/>
      <c r="F34" s="46"/>
      <c r="G34" s="46"/>
      <c r="H34" s="46"/>
      <c r="I34" s="52"/>
      <c r="J34" s="52"/>
      <c r="K34" s="46"/>
      <c r="L34" s="47"/>
      <c r="M34" s="47"/>
      <c r="N34" s="52"/>
      <c r="O34" s="52"/>
      <c r="P34" s="52"/>
      <c r="Q34" s="53"/>
      <c r="R34" s="47"/>
      <c r="S34" s="57"/>
      <c r="T34" s="57"/>
      <c r="U34" s="52"/>
      <c r="V34" s="50"/>
      <c r="W34" s="50"/>
      <c r="X34" s="52"/>
      <c r="Y34" s="52"/>
      <c r="Z34" s="47"/>
      <c r="AA34" s="47"/>
      <c r="AB34" s="52"/>
      <c r="AC34" s="52"/>
    </row>
    <row r="35" spans="1:29" s="42" customFormat="1" x14ac:dyDescent="0.25">
      <c r="A35" s="46"/>
      <c r="B35" s="46"/>
      <c r="C35" s="47"/>
      <c r="D35" s="46"/>
      <c r="E35" s="46"/>
      <c r="F35" s="46"/>
      <c r="G35" s="46"/>
      <c r="H35" s="46"/>
      <c r="I35" s="52"/>
      <c r="J35" s="52"/>
      <c r="K35" s="46"/>
      <c r="L35" s="47"/>
      <c r="M35" s="47"/>
      <c r="N35" s="52"/>
      <c r="O35" s="52"/>
      <c r="P35" s="52"/>
      <c r="Q35" s="53"/>
      <c r="R35" s="47"/>
      <c r="S35" s="57"/>
      <c r="T35" s="57"/>
      <c r="U35" s="52"/>
      <c r="V35" s="50"/>
      <c r="W35" s="50"/>
      <c r="X35" s="52"/>
      <c r="Y35" s="52"/>
      <c r="Z35" s="47"/>
      <c r="AA35" s="47"/>
      <c r="AB35" s="52"/>
      <c r="AC35" s="52"/>
    </row>
    <row r="36" spans="1:29" s="42" customFormat="1" x14ac:dyDescent="0.25">
      <c r="A36" s="46"/>
      <c r="B36" s="46"/>
      <c r="C36" s="47"/>
      <c r="D36" s="46"/>
      <c r="E36" s="46"/>
      <c r="F36" s="46"/>
      <c r="G36" s="46"/>
      <c r="H36" s="46"/>
      <c r="I36" s="52"/>
      <c r="J36" s="52"/>
      <c r="K36" s="46"/>
      <c r="L36" s="47"/>
      <c r="M36" s="47"/>
      <c r="N36" s="52"/>
      <c r="O36" s="52"/>
      <c r="P36" s="52"/>
      <c r="Q36" s="53"/>
      <c r="R36" s="47"/>
      <c r="S36" s="57"/>
      <c r="T36" s="57"/>
      <c r="U36" s="52"/>
      <c r="V36" s="50"/>
      <c r="W36" s="50"/>
      <c r="X36" s="52"/>
      <c r="Y36" s="52"/>
      <c r="Z36" s="47"/>
      <c r="AA36" s="47"/>
      <c r="AB36" s="52"/>
      <c r="AC36" s="52"/>
    </row>
    <row r="37" spans="1:29" s="42" customFormat="1" x14ac:dyDescent="0.25">
      <c r="A37" s="46"/>
      <c r="B37" s="46"/>
      <c r="C37" s="47"/>
      <c r="D37" s="46"/>
      <c r="E37" s="46"/>
      <c r="F37" s="46"/>
      <c r="G37" s="46"/>
      <c r="H37" s="46"/>
      <c r="I37" s="52"/>
      <c r="J37" s="52"/>
      <c r="K37" s="46"/>
      <c r="L37" s="47"/>
      <c r="M37" s="47"/>
      <c r="N37" s="52"/>
      <c r="O37" s="52"/>
      <c r="P37" s="52"/>
      <c r="Q37" s="53"/>
      <c r="R37" s="47"/>
      <c r="S37" s="57"/>
      <c r="T37" s="57"/>
      <c r="U37" s="52"/>
      <c r="V37" s="50"/>
      <c r="W37" s="50"/>
      <c r="X37" s="52"/>
      <c r="Y37" s="52"/>
      <c r="Z37" s="47"/>
      <c r="AA37" s="47"/>
      <c r="AB37" s="52"/>
      <c r="AC37" s="52"/>
    </row>
    <row r="38" spans="1:29" s="42" customFormat="1" x14ac:dyDescent="0.25">
      <c r="A38" s="46"/>
      <c r="B38" s="46"/>
      <c r="C38" s="46"/>
      <c r="D38" s="46"/>
      <c r="E38" s="46"/>
      <c r="F38" s="46"/>
      <c r="G38" s="46"/>
      <c r="H38" s="46"/>
      <c r="I38" s="52"/>
      <c r="J38" s="52"/>
      <c r="K38" s="46"/>
      <c r="L38" s="46"/>
      <c r="M38" s="46"/>
      <c r="N38" s="52"/>
      <c r="O38" s="52"/>
      <c r="P38" s="52"/>
      <c r="Q38" s="52"/>
      <c r="R38" s="46"/>
      <c r="S38" s="57"/>
      <c r="T38" s="57"/>
      <c r="U38" s="52"/>
      <c r="V38" s="50"/>
      <c r="W38" s="50"/>
      <c r="X38" s="52"/>
      <c r="Y38" s="52"/>
      <c r="Z38" s="47"/>
      <c r="AA38" s="47"/>
      <c r="AB38" s="52"/>
      <c r="AC38" s="52"/>
    </row>
    <row r="39" spans="1:29" s="42" customFormat="1" x14ac:dyDescent="0.25">
      <c r="A39" s="46"/>
      <c r="B39" s="46"/>
      <c r="C39" s="47"/>
      <c r="D39" s="46"/>
      <c r="E39" s="46"/>
      <c r="F39" s="46"/>
      <c r="G39" s="46"/>
      <c r="H39" s="46"/>
      <c r="I39" s="52"/>
      <c r="J39" s="52"/>
      <c r="K39" s="46"/>
      <c r="L39" s="47"/>
      <c r="M39" s="47"/>
      <c r="N39" s="52"/>
      <c r="O39" s="52"/>
      <c r="P39" s="52"/>
      <c r="Q39" s="53"/>
      <c r="R39" s="47"/>
      <c r="S39" s="57"/>
      <c r="T39" s="57"/>
      <c r="U39" s="52"/>
      <c r="V39" s="50"/>
      <c r="W39" s="50"/>
      <c r="X39" s="52"/>
      <c r="Y39" s="52"/>
      <c r="Z39" s="47"/>
      <c r="AA39" s="47"/>
      <c r="AB39" s="52"/>
      <c r="AC39" s="52"/>
    </row>
    <row r="40" spans="1:29" s="42" customFormat="1" x14ac:dyDescent="0.25">
      <c r="A40" s="46"/>
      <c r="B40" s="46"/>
      <c r="C40" s="47"/>
      <c r="D40" s="46"/>
      <c r="E40" s="46"/>
      <c r="F40" s="46"/>
      <c r="G40" s="46"/>
      <c r="H40" s="46"/>
      <c r="I40" s="52"/>
      <c r="J40" s="52"/>
      <c r="K40" s="46"/>
      <c r="L40" s="47"/>
      <c r="M40" s="47"/>
      <c r="N40" s="52"/>
      <c r="O40" s="52"/>
      <c r="P40" s="52"/>
      <c r="Q40" s="53"/>
      <c r="R40" s="47"/>
      <c r="S40" s="57"/>
      <c r="T40" s="57"/>
      <c r="U40" s="52"/>
      <c r="V40" s="50"/>
      <c r="W40" s="50"/>
      <c r="X40" s="52"/>
      <c r="Y40" s="52"/>
      <c r="Z40" s="47"/>
      <c r="AA40" s="47"/>
      <c r="AB40" s="52"/>
      <c r="AC40" s="52"/>
    </row>
    <row r="41" spans="1:29" s="42" customFormat="1" x14ac:dyDescent="0.25">
      <c r="A41" s="46"/>
      <c r="B41" s="46"/>
      <c r="C41" s="47"/>
      <c r="D41" s="46"/>
      <c r="E41" s="46"/>
      <c r="F41" s="46"/>
      <c r="G41" s="46"/>
      <c r="H41" s="46"/>
      <c r="I41" s="52"/>
      <c r="J41" s="52"/>
      <c r="K41" s="46"/>
      <c r="L41" s="47"/>
      <c r="M41" s="47"/>
      <c r="N41" s="52"/>
      <c r="O41" s="52"/>
      <c r="P41" s="52"/>
      <c r="Q41" s="53"/>
      <c r="R41" s="47"/>
      <c r="S41" s="57"/>
      <c r="T41" s="57"/>
      <c r="U41" s="52"/>
      <c r="V41" s="50"/>
      <c r="W41" s="50"/>
      <c r="X41" s="52"/>
      <c r="Y41" s="52"/>
      <c r="Z41" s="47"/>
      <c r="AA41" s="47"/>
      <c r="AB41" s="52"/>
      <c r="AC41" s="52"/>
    </row>
    <row r="42" spans="1:29" s="42" customFormat="1" x14ac:dyDescent="0.25">
      <c r="A42" s="46"/>
      <c r="B42" s="46"/>
      <c r="C42" s="47"/>
      <c r="D42" s="46"/>
      <c r="E42" s="46"/>
      <c r="F42" s="46"/>
      <c r="G42" s="46"/>
      <c r="H42" s="46"/>
      <c r="I42" s="52"/>
      <c r="J42" s="52"/>
      <c r="K42" s="46"/>
      <c r="L42" s="47"/>
      <c r="M42" s="47"/>
      <c r="N42" s="52"/>
      <c r="O42" s="52"/>
      <c r="P42" s="52"/>
      <c r="Q42" s="53"/>
      <c r="R42" s="47"/>
      <c r="S42" s="57"/>
      <c r="T42" s="57"/>
      <c r="U42" s="52"/>
      <c r="V42" s="50"/>
      <c r="W42" s="50"/>
      <c r="X42" s="52"/>
      <c r="Y42" s="52"/>
      <c r="Z42" s="47"/>
      <c r="AA42" s="47"/>
      <c r="AB42" s="52"/>
      <c r="AC42" s="52"/>
    </row>
    <row r="43" spans="1:29" s="42" customFormat="1" x14ac:dyDescent="0.25">
      <c r="A43" s="46"/>
      <c r="B43" s="46"/>
      <c r="C43" s="47"/>
      <c r="D43" s="46"/>
      <c r="E43" s="46"/>
      <c r="F43" s="46"/>
      <c r="G43" s="46"/>
      <c r="H43" s="46"/>
      <c r="I43" s="52"/>
      <c r="J43" s="52"/>
      <c r="K43" s="46"/>
      <c r="L43" s="47"/>
      <c r="M43" s="47"/>
      <c r="N43" s="52"/>
      <c r="O43" s="52"/>
      <c r="P43" s="52"/>
      <c r="Q43" s="53"/>
      <c r="R43" s="47"/>
      <c r="S43" s="57"/>
      <c r="T43" s="57"/>
      <c r="U43" s="52"/>
      <c r="V43" s="50"/>
      <c r="W43" s="50"/>
      <c r="X43" s="52"/>
      <c r="Y43" s="52"/>
      <c r="Z43" s="47"/>
      <c r="AA43" s="47"/>
      <c r="AB43" s="52"/>
      <c r="AC43" s="52"/>
    </row>
    <row r="44" spans="1:29" s="42" customFormat="1" x14ac:dyDescent="0.25">
      <c r="A44" s="46"/>
      <c r="B44" s="46"/>
      <c r="C44" s="47"/>
      <c r="D44" s="46"/>
      <c r="E44" s="46"/>
      <c r="F44" s="46"/>
      <c r="G44" s="46"/>
      <c r="H44" s="46"/>
      <c r="I44" s="52"/>
      <c r="J44" s="52"/>
      <c r="K44" s="46"/>
      <c r="L44" s="47"/>
      <c r="M44" s="47"/>
      <c r="N44" s="52"/>
      <c r="O44" s="52"/>
      <c r="P44" s="52"/>
      <c r="Q44" s="53"/>
      <c r="R44" s="47"/>
      <c r="S44" s="57"/>
      <c r="T44" s="57"/>
      <c r="U44" s="52"/>
      <c r="V44" s="50"/>
      <c r="W44" s="50"/>
      <c r="X44" s="52"/>
      <c r="Y44" s="52"/>
      <c r="Z44" s="47"/>
      <c r="AA44" s="47"/>
      <c r="AB44" s="52"/>
      <c r="AC44" s="52"/>
    </row>
    <row r="45" spans="1:29" s="42" customFormat="1" x14ac:dyDescent="0.25">
      <c r="A45" s="46"/>
      <c r="B45" s="46"/>
      <c r="C45" s="47"/>
      <c r="D45" s="46"/>
      <c r="E45" s="46"/>
      <c r="F45" s="46"/>
      <c r="G45" s="46"/>
      <c r="H45" s="46"/>
      <c r="I45" s="52"/>
      <c r="J45" s="52"/>
      <c r="K45" s="46"/>
      <c r="L45" s="47"/>
      <c r="M45" s="47"/>
      <c r="N45" s="52"/>
      <c r="O45" s="52"/>
      <c r="P45" s="52"/>
      <c r="Q45" s="53"/>
      <c r="R45" s="47"/>
      <c r="S45" s="57"/>
      <c r="T45" s="57"/>
      <c r="U45" s="52"/>
      <c r="V45" s="50"/>
      <c r="W45" s="50"/>
      <c r="X45" s="52"/>
      <c r="Y45" s="52"/>
      <c r="Z45" s="47"/>
      <c r="AA45" s="47"/>
      <c r="AB45" s="52"/>
      <c r="AC45" s="52"/>
    </row>
    <row r="46" spans="1:29" s="42" customFormat="1" x14ac:dyDescent="0.25">
      <c r="A46" s="46"/>
      <c r="B46" s="46"/>
      <c r="C46" s="47"/>
      <c r="D46" s="46"/>
      <c r="E46" s="46"/>
      <c r="F46" s="46"/>
      <c r="G46" s="46"/>
      <c r="H46" s="46"/>
      <c r="I46" s="52"/>
      <c r="J46" s="52"/>
      <c r="K46" s="46"/>
      <c r="L46" s="47"/>
      <c r="M46" s="47"/>
      <c r="N46" s="52"/>
      <c r="O46" s="52"/>
      <c r="P46" s="52"/>
      <c r="Q46" s="53"/>
      <c r="R46" s="47"/>
      <c r="S46" s="57"/>
      <c r="T46" s="57"/>
      <c r="U46" s="52"/>
      <c r="V46" s="50"/>
      <c r="W46" s="50"/>
      <c r="X46" s="52"/>
      <c r="Y46" s="52"/>
      <c r="Z46" s="47"/>
      <c r="AA46" s="47"/>
      <c r="AB46" s="52"/>
      <c r="AC46" s="52"/>
    </row>
    <row r="47" spans="1:29" s="42" customFormat="1" x14ac:dyDescent="0.25">
      <c r="A47" s="46"/>
      <c r="B47" s="46"/>
      <c r="C47" s="47"/>
      <c r="D47" s="46"/>
      <c r="E47" s="46"/>
      <c r="F47" s="46"/>
      <c r="G47" s="46"/>
      <c r="H47" s="46"/>
      <c r="I47" s="52"/>
      <c r="J47" s="52"/>
      <c r="K47" s="46"/>
      <c r="L47" s="47"/>
      <c r="M47" s="47"/>
      <c r="N47" s="52"/>
      <c r="O47" s="52"/>
      <c r="P47" s="52"/>
      <c r="Q47" s="53"/>
      <c r="R47" s="47"/>
      <c r="S47" s="57"/>
      <c r="T47" s="57"/>
      <c r="U47" s="52"/>
      <c r="V47" s="50"/>
      <c r="W47" s="50"/>
      <c r="X47" s="52"/>
      <c r="Y47" s="52"/>
      <c r="Z47" s="47"/>
      <c r="AA47" s="47"/>
      <c r="AB47" s="52"/>
      <c r="AC47" s="52"/>
    </row>
    <row r="48" spans="1:29" s="42" customFormat="1" x14ac:dyDescent="0.25">
      <c r="A48" s="46"/>
      <c r="B48" s="46"/>
      <c r="C48" s="47"/>
      <c r="D48" s="46"/>
      <c r="E48" s="46"/>
      <c r="F48" s="46"/>
      <c r="G48" s="46"/>
      <c r="H48" s="46"/>
      <c r="I48" s="52"/>
      <c r="J48" s="52"/>
      <c r="K48" s="46"/>
      <c r="L48" s="47"/>
      <c r="M48" s="47"/>
      <c r="N48" s="52"/>
      <c r="O48" s="52"/>
      <c r="P48" s="52"/>
      <c r="Q48" s="53"/>
      <c r="R48" s="47"/>
      <c r="S48" s="57"/>
      <c r="T48" s="57"/>
      <c r="U48" s="52"/>
      <c r="V48" s="50"/>
      <c r="W48" s="50"/>
      <c r="X48" s="52"/>
      <c r="Y48" s="52"/>
      <c r="Z48" s="47"/>
      <c r="AA48" s="47"/>
      <c r="AB48" s="52"/>
      <c r="AC48" s="52"/>
    </row>
    <row r="49" spans="1:29" s="42" customFormat="1" x14ac:dyDescent="0.25">
      <c r="A49" s="46"/>
      <c r="B49" s="46"/>
      <c r="C49" s="47"/>
      <c r="D49" s="46"/>
      <c r="E49" s="46"/>
      <c r="F49" s="46"/>
      <c r="G49" s="46"/>
      <c r="H49" s="46"/>
      <c r="I49" s="52"/>
      <c r="J49" s="52"/>
      <c r="K49" s="46"/>
      <c r="L49" s="47"/>
      <c r="M49" s="47"/>
      <c r="N49" s="52"/>
      <c r="O49" s="52"/>
      <c r="P49" s="52"/>
      <c r="Q49" s="53"/>
      <c r="R49" s="47"/>
      <c r="S49" s="57"/>
      <c r="T49" s="57"/>
      <c r="U49" s="52"/>
      <c r="V49" s="50"/>
      <c r="W49" s="50"/>
      <c r="X49" s="52"/>
      <c r="Y49" s="52"/>
      <c r="Z49" s="47"/>
      <c r="AA49" s="47"/>
      <c r="AB49" s="52"/>
      <c r="AC49" s="52"/>
    </row>
    <row r="50" spans="1:29" s="42" customFormat="1" x14ac:dyDescent="0.25">
      <c r="A50" s="46"/>
      <c r="B50" s="46"/>
      <c r="C50" s="47"/>
      <c r="D50" s="46"/>
      <c r="E50" s="46"/>
      <c r="F50" s="46"/>
      <c r="G50" s="46"/>
      <c r="H50" s="46"/>
      <c r="I50" s="52"/>
      <c r="J50" s="52"/>
      <c r="K50" s="46"/>
      <c r="L50" s="47"/>
      <c r="M50" s="47"/>
      <c r="N50" s="52"/>
      <c r="O50" s="52"/>
      <c r="P50" s="52"/>
      <c r="Q50" s="53"/>
      <c r="R50" s="47"/>
      <c r="S50" s="57"/>
      <c r="T50" s="57"/>
      <c r="U50" s="52"/>
      <c r="V50" s="50"/>
      <c r="W50" s="50"/>
      <c r="X50" s="52"/>
      <c r="Y50" s="52"/>
      <c r="Z50" s="47"/>
      <c r="AA50" s="47"/>
      <c r="AB50" s="52"/>
      <c r="AC50" s="52"/>
    </row>
    <row r="51" spans="1:29" s="42" customFormat="1" x14ac:dyDescent="0.25">
      <c r="A51" s="46"/>
      <c r="B51" s="46"/>
      <c r="C51" s="47"/>
      <c r="D51" s="46"/>
      <c r="E51" s="46"/>
      <c r="F51" s="46"/>
      <c r="G51" s="46"/>
      <c r="H51" s="46"/>
      <c r="I51" s="52"/>
      <c r="J51" s="52"/>
      <c r="K51" s="46"/>
      <c r="L51" s="47"/>
      <c r="M51" s="47"/>
      <c r="N51" s="52"/>
      <c r="O51" s="52"/>
      <c r="P51" s="52"/>
      <c r="Q51" s="53"/>
      <c r="R51" s="47"/>
      <c r="S51" s="57"/>
      <c r="T51" s="57"/>
      <c r="U51" s="52"/>
      <c r="V51" s="50"/>
      <c r="W51" s="50"/>
      <c r="X51" s="52"/>
      <c r="Y51" s="52"/>
      <c r="Z51" s="47"/>
      <c r="AA51" s="47"/>
      <c r="AB51" s="52"/>
      <c r="AC51" s="52"/>
    </row>
    <row r="52" spans="1:29" s="42" customFormat="1" x14ac:dyDescent="0.25">
      <c r="A52" s="46"/>
      <c r="B52" s="46"/>
      <c r="C52" s="47"/>
      <c r="D52" s="46"/>
      <c r="E52" s="46"/>
      <c r="F52" s="46"/>
      <c r="G52" s="46"/>
      <c r="H52" s="46"/>
      <c r="I52" s="52"/>
      <c r="J52" s="52"/>
      <c r="K52" s="46"/>
      <c r="L52" s="47"/>
      <c r="M52" s="47"/>
      <c r="N52" s="52"/>
      <c r="O52" s="52"/>
      <c r="P52" s="52"/>
      <c r="Q52" s="53"/>
      <c r="R52" s="47"/>
      <c r="S52" s="57"/>
      <c r="T52" s="57"/>
      <c r="U52" s="52"/>
      <c r="V52" s="50"/>
      <c r="W52" s="50"/>
      <c r="X52" s="52"/>
      <c r="Y52" s="52"/>
      <c r="Z52" s="47"/>
      <c r="AA52" s="47"/>
      <c r="AB52" s="52"/>
      <c r="AC52" s="52"/>
    </row>
    <row r="53" spans="1:29" s="42" customFormat="1" x14ac:dyDescent="0.25">
      <c r="A53" s="46"/>
      <c r="B53" s="46"/>
      <c r="C53" s="47"/>
      <c r="D53" s="46"/>
      <c r="E53" s="46"/>
      <c r="F53" s="46"/>
      <c r="G53" s="46"/>
      <c r="H53" s="46"/>
      <c r="I53" s="52"/>
      <c r="J53" s="52"/>
      <c r="K53" s="46"/>
      <c r="L53" s="47"/>
      <c r="M53" s="47"/>
      <c r="N53" s="52"/>
      <c r="O53" s="52"/>
      <c r="P53" s="52"/>
      <c r="Q53" s="53"/>
      <c r="R53" s="47"/>
      <c r="S53" s="57"/>
      <c r="T53" s="57"/>
      <c r="U53" s="52"/>
      <c r="V53" s="50"/>
      <c r="W53" s="50"/>
      <c r="X53" s="52"/>
      <c r="Y53" s="52"/>
      <c r="Z53" s="47"/>
      <c r="AA53" s="47"/>
      <c r="AB53" s="52"/>
      <c r="AC53" s="52"/>
    </row>
    <row r="54" spans="1:29" s="42" customFormat="1" x14ac:dyDescent="0.25">
      <c r="A54" s="46"/>
      <c r="B54" s="46"/>
      <c r="C54" s="47"/>
      <c r="D54" s="46"/>
      <c r="E54" s="46"/>
      <c r="F54" s="46"/>
      <c r="G54" s="46"/>
      <c r="H54" s="46"/>
      <c r="I54" s="52"/>
      <c r="J54" s="52"/>
      <c r="K54" s="46"/>
      <c r="L54" s="47"/>
      <c r="M54" s="47"/>
      <c r="N54" s="52"/>
      <c r="O54" s="52"/>
      <c r="P54" s="52"/>
      <c r="Q54" s="53"/>
      <c r="R54" s="47"/>
      <c r="S54" s="57"/>
      <c r="T54" s="57"/>
      <c r="U54" s="52"/>
      <c r="V54" s="50"/>
      <c r="W54" s="50"/>
      <c r="X54" s="52"/>
      <c r="Y54" s="52"/>
      <c r="Z54" s="47"/>
      <c r="AA54" s="47"/>
      <c r="AB54" s="52"/>
      <c r="AC54" s="52"/>
    </row>
    <row r="55" spans="1:29" s="42" customFormat="1" x14ac:dyDescent="0.25">
      <c r="A55" s="46"/>
      <c r="B55" s="46"/>
      <c r="C55" s="47"/>
      <c r="D55" s="46"/>
      <c r="E55" s="46"/>
      <c r="F55" s="46"/>
      <c r="G55" s="46"/>
      <c r="H55" s="46"/>
      <c r="I55" s="52"/>
      <c r="J55" s="52"/>
      <c r="K55" s="46"/>
      <c r="L55" s="47"/>
      <c r="M55" s="47"/>
      <c r="N55" s="52"/>
      <c r="O55" s="52"/>
      <c r="P55" s="52"/>
      <c r="Q55" s="53"/>
      <c r="R55" s="47"/>
      <c r="S55" s="57"/>
      <c r="T55" s="57"/>
      <c r="U55" s="52"/>
      <c r="V55" s="50"/>
      <c r="W55" s="50"/>
      <c r="X55" s="52"/>
      <c r="Y55" s="52"/>
      <c r="Z55" s="47"/>
      <c r="AA55" s="47"/>
      <c r="AB55" s="52"/>
      <c r="AC55" s="52"/>
    </row>
    <row r="56" spans="1:29" s="42" customFormat="1" x14ac:dyDescent="0.25">
      <c r="A56" s="46"/>
      <c r="B56" s="46"/>
      <c r="C56" s="47"/>
      <c r="D56" s="46"/>
      <c r="E56" s="46"/>
      <c r="F56" s="46"/>
      <c r="G56" s="46"/>
      <c r="H56" s="46"/>
      <c r="I56" s="52"/>
      <c r="J56" s="52"/>
      <c r="K56" s="46"/>
      <c r="L56" s="47"/>
      <c r="M56" s="47"/>
      <c r="N56" s="52"/>
      <c r="O56" s="52"/>
      <c r="P56" s="52"/>
      <c r="Q56" s="53"/>
      <c r="R56" s="47"/>
      <c r="S56" s="57"/>
      <c r="T56" s="57"/>
      <c r="U56" s="52"/>
      <c r="V56" s="50"/>
      <c r="W56" s="50"/>
      <c r="X56" s="52"/>
      <c r="Y56" s="52"/>
      <c r="Z56" s="47"/>
      <c r="AA56" s="47"/>
      <c r="AB56" s="52"/>
      <c r="AC56" s="52"/>
    </row>
    <row r="57" spans="1:29" s="42" customFormat="1" x14ac:dyDescent="0.25">
      <c r="A57" s="46"/>
      <c r="B57" s="46"/>
      <c r="C57" s="47"/>
      <c r="D57" s="46"/>
      <c r="E57" s="46"/>
      <c r="F57" s="46"/>
      <c r="G57" s="46"/>
      <c r="H57" s="46"/>
      <c r="I57" s="52"/>
      <c r="J57" s="52"/>
      <c r="K57" s="46"/>
      <c r="L57" s="47"/>
      <c r="M57" s="47"/>
      <c r="N57" s="52"/>
      <c r="O57" s="52"/>
      <c r="P57" s="52"/>
      <c r="Q57" s="53"/>
      <c r="R57" s="47"/>
      <c r="S57" s="57"/>
      <c r="T57" s="57"/>
      <c r="U57" s="52"/>
      <c r="V57" s="50"/>
      <c r="W57" s="50"/>
      <c r="X57" s="52"/>
      <c r="Y57" s="52"/>
      <c r="Z57" s="47"/>
      <c r="AA57" s="47"/>
      <c r="AB57" s="52"/>
      <c r="AC57" s="52"/>
    </row>
    <row r="58" spans="1:29" s="42" customFormat="1" x14ac:dyDescent="0.25">
      <c r="A58" s="46"/>
      <c r="B58" s="46"/>
      <c r="C58" s="47"/>
      <c r="D58" s="46"/>
      <c r="E58" s="46"/>
      <c r="F58" s="46"/>
      <c r="G58" s="46"/>
      <c r="H58" s="46"/>
      <c r="I58" s="52"/>
      <c r="J58" s="52"/>
      <c r="K58" s="46"/>
      <c r="L58" s="47"/>
      <c r="M58" s="47"/>
      <c r="N58" s="52"/>
      <c r="O58" s="52"/>
      <c r="P58" s="52"/>
      <c r="Q58" s="53"/>
      <c r="R58" s="47"/>
      <c r="S58" s="57"/>
      <c r="T58" s="57"/>
      <c r="U58" s="52"/>
      <c r="V58" s="50"/>
      <c r="W58" s="50"/>
      <c r="X58" s="52"/>
      <c r="Y58" s="52"/>
      <c r="Z58" s="47"/>
      <c r="AA58" s="47"/>
      <c r="AB58" s="52"/>
      <c r="AC58" s="52"/>
    </row>
    <row r="59" spans="1:29" s="42" customFormat="1" x14ac:dyDescent="0.25">
      <c r="A59" s="46"/>
      <c r="B59" s="46"/>
      <c r="C59" s="47"/>
      <c r="D59" s="46"/>
      <c r="E59" s="46"/>
      <c r="F59" s="46"/>
      <c r="G59" s="46"/>
      <c r="H59" s="46"/>
      <c r="I59" s="52"/>
      <c r="J59" s="52"/>
      <c r="K59" s="46"/>
      <c r="L59" s="47"/>
      <c r="M59" s="47"/>
      <c r="N59" s="52"/>
      <c r="O59" s="52"/>
      <c r="P59" s="52"/>
      <c r="Q59" s="53"/>
      <c r="R59" s="47"/>
      <c r="S59" s="57"/>
      <c r="T59" s="57"/>
      <c r="U59" s="52"/>
      <c r="V59" s="50"/>
      <c r="W59" s="50"/>
      <c r="X59" s="52"/>
      <c r="Y59" s="52"/>
      <c r="Z59" s="47"/>
      <c r="AA59" s="47"/>
      <c r="AB59" s="52"/>
      <c r="AC59" s="52"/>
    </row>
    <row r="60" spans="1:29" s="42" customFormat="1" x14ac:dyDescent="0.25">
      <c r="A60" s="46"/>
      <c r="B60" s="46"/>
      <c r="C60" s="47"/>
      <c r="D60" s="46"/>
      <c r="E60" s="46"/>
      <c r="F60" s="46"/>
      <c r="G60" s="46"/>
      <c r="H60" s="46"/>
      <c r="I60" s="52"/>
      <c r="J60" s="52"/>
      <c r="K60" s="46"/>
      <c r="L60" s="47"/>
      <c r="M60" s="47"/>
      <c r="N60" s="52"/>
      <c r="O60" s="52"/>
      <c r="P60" s="52"/>
      <c r="Q60" s="53"/>
      <c r="R60" s="47"/>
      <c r="S60" s="57"/>
      <c r="T60" s="57"/>
      <c r="U60" s="52"/>
      <c r="V60" s="50"/>
      <c r="W60" s="50"/>
      <c r="X60" s="52"/>
      <c r="Y60" s="52"/>
      <c r="Z60" s="47"/>
      <c r="AA60" s="47"/>
      <c r="AB60" s="52"/>
      <c r="AC60" s="52"/>
    </row>
    <row r="61" spans="1:29" s="42" customFormat="1" x14ac:dyDescent="0.25">
      <c r="A61" s="46"/>
      <c r="B61" s="46"/>
      <c r="C61" s="47"/>
      <c r="D61" s="46"/>
      <c r="E61" s="46"/>
      <c r="F61" s="46"/>
      <c r="G61" s="46"/>
      <c r="H61" s="46"/>
      <c r="I61" s="52"/>
      <c r="J61" s="52"/>
      <c r="K61" s="46"/>
      <c r="L61" s="47"/>
      <c r="M61" s="47"/>
      <c r="N61" s="52"/>
      <c r="O61" s="52"/>
      <c r="P61" s="52"/>
      <c r="Q61" s="53"/>
      <c r="R61" s="47"/>
      <c r="S61" s="57"/>
      <c r="T61" s="57"/>
      <c r="U61" s="52"/>
      <c r="V61" s="50"/>
      <c r="W61" s="50"/>
      <c r="X61" s="52"/>
      <c r="Y61" s="52"/>
      <c r="Z61" s="47"/>
      <c r="AA61" s="47"/>
      <c r="AB61" s="52"/>
      <c r="AC61" s="52"/>
    </row>
    <row r="62" spans="1:29" s="42" customFormat="1" x14ac:dyDescent="0.25">
      <c r="A62" s="46"/>
      <c r="B62" s="46"/>
      <c r="C62" s="47"/>
      <c r="D62" s="46"/>
      <c r="E62" s="46"/>
      <c r="F62" s="46"/>
      <c r="G62" s="46"/>
      <c r="H62" s="46"/>
      <c r="I62" s="52"/>
      <c r="J62" s="52"/>
      <c r="K62" s="46"/>
      <c r="L62" s="47"/>
      <c r="M62" s="47"/>
      <c r="N62" s="52"/>
      <c r="O62" s="52"/>
      <c r="P62" s="52"/>
      <c r="Q62" s="53"/>
      <c r="R62" s="47"/>
      <c r="S62" s="57"/>
      <c r="T62" s="57"/>
      <c r="U62" s="52"/>
      <c r="V62" s="50"/>
      <c r="W62" s="50"/>
      <c r="X62" s="52"/>
      <c r="Y62" s="52"/>
      <c r="Z62" s="47"/>
      <c r="AA62" s="47"/>
      <c r="AB62" s="52"/>
      <c r="AC62" s="52"/>
    </row>
    <row r="63" spans="1:29" s="42" customFormat="1" x14ac:dyDescent="0.25">
      <c r="A63" s="46"/>
      <c r="B63" s="46"/>
      <c r="C63" s="47"/>
      <c r="D63" s="46"/>
      <c r="E63" s="46"/>
      <c r="F63" s="46"/>
      <c r="G63" s="46"/>
      <c r="H63" s="46"/>
      <c r="I63" s="52"/>
      <c r="J63" s="52"/>
      <c r="K63" s="46"/>
      <c r="L63" s="47"/>
      <c r="M63" s="47"/>
      <c r="N63" s="52"/>
      <c r="O63" s="52"/>
      <c r="P63" s="52"/>
      <c r="Q63" s="53"/>
      <c r="R63" s="47"/>
      <c r="S63" s="57"/>
      <c r="T63" s="57"/>
      <c r="U63" s="52"/>
      <c r="V63" s="50"/>
      <c r="W63" s="50"/>
      <c r="X63" s="52"/>
      <c r="Y63" s="52"/>
      <c r="Z63" s="47"/>
      <c r="AA63" s="47"/>
      <c r="AB63" s="52"/>
      <c r="AC63" s="52"/>
    </row>
    <row r="64" spans="1:29" s="42" customFormat="1" x14ac:dyDescent="0.25">
      <c r="A64" s="46"/>
      <c r="B64" s="46"/>
      <c r="C64" s="47"/>
      <c r="D64" s="46"/>
      <c r="E64" s="46"/>
      <c r="F64" s="46"/>
      <c r="G64" s="46"/>
      <c r="H64" s="46"/>
      <c r="I64" s="52"/>
      <c r="J64" s="52"/>
      <c r="K64" s="46"/>
      <c r="L64" s="47"/>
      <c r="M64" s="47"/>
      <c r="N64" s="52"/>
      <c r="O64" s="52"/>
      <c r="P64" s="52"/>
      <c r="Q64" s="53"/>
      <c r="R64" s="47"/>
      <c r="S64" s="57"/>
      <c r="T64" s="57"/>
      <c r="U64" s="52"/>
      <c r="V64" s="50"/>
      <c r="W64" s="50"/>
      <c r="X64" s="52"/>
      <c r="Y64" s="52"/>
      <c r="Z64" s="47"/>
      <c r="AA64" s="47"/>
      <c r="AB64" s="52"/>
      <c r="AC64" s="52"/>
    </row>
    <row r="65" spans="1:29" s="42" customFormat="1" x14ac:dyDescent="0.25">
      <c r="A65" s="46"/>
      <c r="B65" s="46"/>
      <c r="C65" s="47"/>
      <c r="D65" s="46"/>
      <c r="E65" s="46"/>
      <c r="F65" s="46"/>
      <c r="G65" s="46"/>
      <c r="H65" s="46"/>
      <c r="I65" s="52"/>
      <c r="J65" s="52"/>
      <c r="K65" s="46"/>
      <c r="L65" s="47"/>
      <c r="M65" s="47"/>
      <c r="N65" s="52"/>
      <c r="O65" s="52"/>
      <c r="P65" s="52"/>
      <c r="Q65" s="53"/>
      <c r="R65" s="47"/>
      <c r="S65" s="57"/>
      <c r="T65" s="57"/>
      <c r="U65" s="52"/>
      <c r="V65" s="50"/>
      <c r="W65" s="50"/>
      <c r="X65" s="52"/>
      <c r="Y65" s="52"/>
      <c r="Z65" s="47"/>
      <c r="AA65" s="47"/>
      <c r="AB65" s="52"/>
      <c r="AC65" s="52"/>
    </row>
    <row r="66" spans="1:29" s="42" customFormat="1" x14ac:dyDescent="0.25">
      <c r="A66" s="46"/>
      <c r="B66" s="46"/>
      <c r="C66" s="47"/>
      <c r="D66" s="46"/>
      <c r="E66" s="46"/>
      <c r="F66" s="46"/>
      <c r="G66" s="46"/>
      <c r="H66" s="46"/>
      <c r="I66" s="52"/>
      <c r="J66" s="52"/>
      <c r="K66" s="46"/>
      <c r="L66" s="47"/>
      <c r="M66" s="47"/>
      <c r="N66" s="52"/>
      <c r="O66" s="52"/>
      <c r="P66" s="52"/>
      <c r="Q66" s="53"/>
      <c r="R66" s="47"/>
      <c r="S66" s="57"/>
      <c r="T66" s="57"/>
      <c r="U66" s="52"/>
      <c r="V66" s="50"/>
      <c r="W66" s="50"/>
      <c r="X66" s="52"/>
      <c r="Y66" s="52"/>
      <c r="Z66" s="47"/>
      <c r="AA66" s="47"/>
      <c r="AB66" s="52"/>
      <c r="AC66" s="52"/>
    </row>
    <row r="67" spans="1:29" s="42" customFormat="1" x14ac:dyDescent="0.25">
      <c r="A67" s="46"/>
      <c r="B67" s="46"/>
      <c r="C67" s="47"/>
      <c r="D67" s="46"/>
      <c r="E67" s="46"/>
      <c r="F67" s="46"/>
      <c r="G67" s="46"/>
      <c r="H67" s="46"/>
      <c r="I67" s="52"/>
      <c r="J67" s="52"/>
      <c r="K67" s="46"/>
      <c r="L67" s="47"/>
      <c r="M67" s="47"/>
      <c r="N67" s="52"/>
      <c r="O67" s="52"/>
      <c r="P67" s="52"/>
      <c r="Q67" s="53"/>
      <c r="R67" s="47"/>
      <c r="S67" s="57"/>
      <c r="T67" s="57"/>
      <c r="U67" s="52"/>
      <c r="V67" s="50"/>
      <c r="W67" s="50"/>
      <c r="X67" s="52"/>
      <c r="Y67" s="52"/>
      <c r="Z67" s="47"/>
      <c r="AA67" s="47"/>
      <c r="AB67" s="52"/>
      <c r="AC67" s="52"/>
    </row>
    <row r="68" spans="1:29" s="42" customFormat="1" x14ac:dyDescent="0.25">
      <c r="A68" s="46"/>
      <c r="B68" s="46"/>
      <c r="C68" s="47"/>
      <c r="D68" s="46"/>
      <c r="E68" s="46"/>
      <c r="F68" s="46"/>
      <c r="G68" s="46"/>
      <c r="H68" s="46"/>
      <c r="I68" s="52"/>
      <c r="J68" s="52"/>
      <c r="K68" s="46"/>
      <c r="L68" s="47"/>
      <c r="M68" s="47"/>
      <c r="N68" s="52"/>
      <c r="O68" s="52"/>
      <c r="P68" s="52"/>
      <c r="Q68" s="53"/>
      <c r="R68" s="47"/>
      <c r="S68" s="57"/>
      <c r="T68" s="57"/>
      <c r="U68" s="52"/>
      <c r="V68" s="50"/>
      <c r="W68" s="50"/>
      <c r="X68" s="52"/>
      <c r="Y68" s="52"/>
      <c r="Z68" s="47"/>
      <c r="AA68" s="47"/>
      <c r="AB68" s="52"/>
      <c r="AC68" s="52"/>
    </row>
    <row r="69" spans="1:29" s="42" customFormat="1" x14ac:dyDescent="0.25">
      <c r="A69" s="46"/>
      <c r="B69" s="46"/>
      <c r="C69" s="47"/>
      <c r="D69" s="46"/>
      <c r="E69" s="46"/>
      <c r="F69" s="46"/>
      <c r="G69" s="46"/>
      <c r="H69" s="46"/>
      <c r="I69" s="52"/>
      <c r="J69" s="52"/>
      <c r="K69" s="46"/>
      <c r="L69" s="47"/>
      <c r="M69" s="47"/>
      <c r="N69" s="52"/>
      <c r="O69" s="52"/>
      <c r="P69" s="52"/>
      <c r="Q69" s="53"/>
      <c r="R69" s="47"/>
      <c r="S69" s="57"/>
      <c r="T69" s="57"/>
      <c r="U69" s="52"/>
      <c r="V69" s="50"/>
      <c r="W69" s="50"/>
      <c r="X69" s="52"/>
      <c r="Y69" s="52"/>
      <c r="Z69" s="47"/>
      <c r="AA69" s="47"/>
      <c r="AB69" s="52"/>
      <c r="AC69" s="52"/>
    </row>
    <row r="70" spans="1:29" s="42" customFormat="1" x14ac:dyDescent="0.25">
      <c r="A70" s="46"/>
      <c r="B70" s="46"/>
      <c r="C70" s="47"/>
      <c r="D70" s="46"/>
      <c r="E70" s="46"/>
      <c r="F70" s="46"/>
      <c r="G70" s="46"/>
      <c r="H70" s="46"/>
      <c r="I70" s="52"/>
      <c r="J70" s="52"/>
      <c r="K70" s="46"/>
      <c r="L70" s="47"/>
      <c r="M70" s="47"/>
      <c r="N70" s="52"/>
      <c r="O70" s="52"/>
      <c r="P70" s="52"/>
      <c r="Q70" s="53"/>
      <c r="R70" s="47"/>
      <c r="S70" s="57"/>
      <c r="T70" s="57"/>
      <c r="U70" s="52"/>
      <c r="V70" s="50"/>
      <c r="W70" s="50"/>
      <c r="X70" s="52"/>
      <c r="Y70" s="52"/>
      <c r="Z70" s="47"/>
      <c r="AA70" s="47"/>
      <c r="AB70" s="52"/>
      <c r="AC70" s="52"/>
    </row>
    <row r="71" spans="1:29" s="42" customFormat="1" x14ac:dyDescent="0.25">
      <c r="A71" s="46"/>
      <c r="B71" s="46"/>
      <c r="C71" s="47"/>
      <c r="D71" s="46"/>
      <c r="E71" s="46"/>
      <c r="F71" s="46"/>
      <c r="G71" s="46"/>
      <c r="H71" s="46"/>
      <c r="I71" s="52"/>
      <c r="J71" s="52"/>
      <c r="K71" s="46"/>
      <c r="L71" s="47"/>
      <c r="M71" s="47"/>
      <c r="N71" s="52"/>
      <c r="O71" s="52"/>
      <c r="P71" s="52"/>
      <c r="Q71" s="53"/>
      <c r="R71" s="47"/>
      <c r="S71" s="57"/>
      <c r="T71" s="57"/>
      <c r="U71" s="52"/>
      <c r="V71" s="50"/>
      <c r="W71" s="50"/>
      <c r="X71" s="52"/>
      <c r="Y71" s="52"/>
      <c r="Z71" s="47"/>
      <c r="AA71" s="47"/>
      <c r="AB71" s="52"/>
      <c r="AC71" s="52"/>
    </row>
    <row r="72" spans="1:29" s="42" customFormat="1" x14ac:dyDescent="0.25">
      <c r="A72" s="46"/>
      <c r="B72" s="46"/>
      <c r="C72" s="47"/>
      <c r="D72" s="46"/>
      <c r="E72" s="46"/>
      <c r="F72" s="46"/>
      <c r="G72" s="46"/>
      <c r="H72" s="46"/>
      <c r="I72" s="52"/>
      <c r="J72" s="52"/>
      <c r="K72" s="46"/>
      <c r="L72" s="47"/>
      <c r="M72" s="47"/>
      <c r="N72" s="52"/>
      <c r="O72" s="52"/>
      <c r="P72" s="52"/>
      <c r="Q72" s="53"/>
      <c r="R72" s="47"/>
      <c r="S72" s="57"/>
      <c r="T72" s="57"/>
      <c r="U72" s="52"/>
      <c r="V72" s="50"/>
      <c r="W72" s="50"/>
      <c r="X72" s="52"/>
      <c r="Y72" s="52"/>
      <c r="Z72" s="47"/>
      <c r="AA72" s="47"/>
      <c r="AB72" s="52"/>
      <c r="AC72" s="52"/>
    </row>
    <row r="73" spans="1:29" s="42" customFormat="1" x14ac:dyDescent="0.25">
      <c r="A73" s="46"/>
      <c r="B73" s="46"/>
      <c r="C73" s="47"/>
      <c r="D73" s="46"/>
      <c r="E73" s="46"/>
      <c r="F73" s="46"/>
      <c r="G73" s="46"/>
      <c r="H73" s="46"/>
      <c r="I73" s="52"/>
      <c r="J73" s="52"/>
      <c r="K73" s="46"/>
      <c r="L73" s="47"/>
      <c r="M73" s="47"/>
      <c r="N73" s="52"/>
      <c r="O73" s="52"/>
      <c r="P73" s="52"/>
      <c r="Q73" s="53"/>
      <c r="R73" s="47"/>
      <c r="S73" s="57"/>
      <c r="T73" s="57"/>
      <c r="U73" s="52"/>
      <c r="V73" s="50"/>
      <c r="W73" s="50"/>
      <c r="X73" s="52"/>
      <c r="Y73" s="52"/>
      <c r="Z73" s="47"/>
      <c r="AA73" s="47"/>
      <c r="AB73" s="52"/>
      <c r="AC73" s="52"/>
    </row>
    <row r="74" spans="1:29" s="42" customFormat="1" x14ac:dyDescent="0.25">
      <c r="A74" s="46"/>
      <c r="B74" s="46"/>
      <c r="C74" s="47"/>
      <c r="D74" s="46"/>
      <c r="E74" s="46"/>
      <c r="F74" s="46"/>
      <c r="G74" s="46"/>
      <c r="H74" s="46"/>
      <c r="I74" s="52"/>
      <c r="J74" s="52"/>
      <c r="K74" s="46"/>
      <c r="L74" s="47"/>
      <c r="M74" s="47"/>
      <c r="N74" s="52"/>
      <c r="O74" s="52"/>
      <c r="P74" s="52"/>
      <c r="Q74" s="53"/>
      <c r="R74" s="47"/>
      <c r="S74" s="57"/>
      <c r="T74" s="57"/>
      <c r="U74" s="52"/>
      <c r="V74" s="50"/>
      <c r="W74" s="50"/>
      <c r="X74" s="52"/>
      <c r="Y74" s="52"/>
      <c r="Z74" s="47"/>
      <c r="AA74" s="47"/>
      <c r="AB74" s="52"/>
      <c r="AC74" s="52"/>
    </row>
    <row r="75" spans="1:29" s="42" customFormat="1" x14ac:dyDescent="0.25">
      <c r="A75" s="46"/>
      <c r="B75" s="46"/>
      <c r="C75" s="47"/>
      <c r="D75" s="46"/>
      <c r="E75" s="46"/>
      <c r="F75" s="46"/>
      <c r="G75" s="46"/>
      <c r="H75" s="46"/>
      <c r="I75" s="52"/>
      <c r="J75" s="52"/>
      <c r="K75" s="46"/>
      <c r="L75" s="47"/>
      <c r="M75" s="47"/>
      <c r="N75" s="52"/>
      <c r="O75" s="52"/>
      <c r="P75" s="52"/>
      <c r="Q75" s="53"/>
      <c r="R75" s="47"/>
      <c r="S75" s="57"/>
      <c r="T75" s="57"/>
      <c r="U75" s="52"/>
      <c r="V75" s="50"/>
      <c r="W75" s="50"/>
      <c r="X75" s="52"/>
      <c r="Y75" s="52"/>
      <c r="Z75" s="47"/>
      <c r="AA75" s="47"/>
      <c r="AB75" s="52"/>
      <c r="AC75" s="52"/>
    </row>
    <row r="76" spans="1:29" s="42" customFormat="1" x14ac:dyDescent="0.25">
      <c r="A76" s="46"/>
      <c r="B76" s="46"/>
      <c r="C76" s="47"/>
      <c r="D76" s="46"/>
      <c r="E76" s="46"/>
      <c r="F76" s="46"/>
      <c r="G76" s="46"/>
      <c r="H76" s="46"/>
      <c r="I76" s="52"/>
      <c r="J76" s="52"/>
      <c r="K76" s="46"/>
      <c r="L76" s="47"/>
      <c r="M76" s="47"/>
      <c r="N76" s="52"/>
      <c r="O76" s="52"/>
      <c r="P76" s="52"/>
      <c r="Q76" s="53"/>
      <c r="R76" s="47"/>
      <c r="S76" s="57"/>
      <c r="T76" s="57"/>
      <c r="U76" s="52"/>
      <c r="V76" s="50"/>
      <c r="W76" s="50"/>
      <c r="X76" s="52"/>
      <c r="Y76" s="52"/>
      <c r="Z76" s="47"/>
      <c r="AA76" s="47"/>
      <c r="AB76" s="52"/>
      <c r="AC76" s="52"/>
    </row>
    <row r="77" spans="1:29" s="42" customFormat="1" x14ac:dyDescent="0.25">
      <c r="A77" s="46"/>
      <c r="B77" s="46"/>
      <c r="C77" s="47"/>
      <c r="D77" s="46"/>
      <c r="E77" s="46"/>
      <c r="F77" s="46"/>
      <c r="G77" s="46"/>
      <c r="H77" s="46"/>
      <c r="I77" s="52"/>
      <c r="J77" s="52"/>
      <c r="K77" s="46"/>
      <c r="L77" s="47"/>
      <c r="M77" s="47"/>
      <c r="N77" s="52"/>
      <c r="O77" s="52"/>
      <c r="P77" s="52"/>
      <c r="Q77" s="53"/>
      <c r="R77" s="47"/>
      <c r="S77" s="57"/>
      <c r="T77" s="57"/>
      <c r="U77" s="52"/>
      <c r="V77" s="50"/>
      <c r="W77" s="50"/>
      <c r="X77" s="52"/>
      <c r="Y77" s="52"/>
      <c r="Z77" s="47"/>
      <c r="AA77" s="47"/>
      <c r="AB77" s="52"/>
      <c r="AC77" s="52"/>
    </row>
    <row r="78" spans="1:29" s="42" customFormat="1" x14ac:dyDescent="0.25">
      <c r="A78" s="46"/>
      <c r="B78" s="46"/>
      <c r="C78" s="47"/>
      <c r="D78" s="46"/>
      <c r="E78" s="46"/>
      <c r="F78" s="46"/>
      <c r="G78" s="46"/>
      <c r="H78" s="46"/>
      <c r="I78" s="52"/>
      <c r="J78" s="52"/>
      <c r="K78" s="46"/>
      <c r="L78" s="47"/>
      <c r="M78" s="47"/>
      <c r="N78" s="52"/>
      <c r="O78" s="52"/>
      <c r="P78" s="52"/>
      <c r="Q78" s="53"/>
      <c r="R78" s="47"/>
      <c r="S78" s="57"/>
      <c r="T78" s="57"/>
      <c r="U78" s="52"/>
      <c r="V78" s="50"/>
      <c r="W78" s="50"/>
      <c r="X78" s="52"/>
      <c r="Y78" s="52"/>
      <c r="Z78" s="47"/>
      <c r="AA78" s="47"/>
      <c r="AB78" s="52"/>
      <c r="AC78" s="52"/>
    </row>
    <row r="79" spans="1:29" s="42" customFormat="1" x14ac:dyDescent="0.25">
      <c r="A79" s="46"/>
      <c r="B79" s="46"/>
      <c r="C79" s="47"/>
      <c r="D79" s="46"/>
      <c r="E79" s="46"/>
      <c r="F79" s="46"/>
      <c r="G79" s="46"/>
      <c r="H79" s="46"/>
      <c r="I79" s="52"/>
      <c r="J79" s="52"/>
      <c r="K79" s="46"/>
      <c r="L79" s="47"/>
      <c r="M79" s="47"/>
      <c r="N79" s="52"/>
      <c r="O79" s="52"/>
      <c r="P79" s="52"/>
      <c r="Q79" s="53"/>
      <c r="R79" s="47"/>
      <c r="S79" s="57"/>
      <c r="T79" s="57"/>
      <c r="U79" s="52"/>
      <c r="V79" s="50"/>
      <c r="W79" s="50"/>
      <c r="X79" s="52"/>
      <c r="Y79" s="52"/>
      <c r="Z79" s="47"/>
      <c r="AA79" s="47"/>
      <c r="AB79" s="52"/>
      <c r="AC79" s="52"/>
    </row>
    <row r="80" spans="1:29" s="42" customFormat="1" x14ac:dyDescent="0.25">
      <c r="A80" s="46"/>
      <c r="B80" s="46"/>
      <c r="C80" s="47"/>
      <c r="D80" s="46"/>
      <c r="E80" s="46"/>
      <c r="F80" s="46"/>
      <c r="G80" s="46"/>
      <c r="H80" s="46"/>
      <c r="I80" s="52"/>
      <c r="J80" s="52"/>
      <c r="K80" s="46"/>
      <c r="L80" s="47"/>
      <c r="M80" s="47"/>
      <c r="N80" s="52"/>
      <c r="O80" s="52"/>
      <c r="P80" s="52"/>
      <c r="Q80" s="53"/>
      <c r="R80" s="47"/>
      <c r="S80" s="57"/>
      <c r="T80" s="57"/>
      <c r="U80" s="52"/>
      <c r="V80" s="50"/>
      <c r="W80" s="50"/>
      <c r="X80" s="52"/>
      <c r="Y80" s="52"/>
      <c r="Z80" s="47"/>
      <c r="AA80" s="47"/>
      <c r="AB80" s="52"/>
      <c r="AC80" s="52"/>
    </row>
    <row r="81" spans="1:29" s="42" customFormat="1" x14ac:dyDescent="0.25">
      <c r="A81" s="46"/>
      <c r="B81" s="46"/>
      <c r="C81" s="47"/>
      <c r="D81" s="46"/>
      <c r="E81" s="46"/>
      <c r="F81" s="46"/>
      <c r="G81" s="46"/>
      <c r="H81" s="46"/>
      <c r="I81" s="52"/>
      <c r="J81" s="52"/>
      <c r="K81" s="46"/>
      <c r="L81" s="47"/>
      <c r="M81" s="47"/>
      <c r="N81" s="52"/>
      <c r="O81" s="52"/>
      <c r="P81" s="52"/>
      <c r="Q81" s="53"/>
      <c r="R81" s="47"/>
      <c r="S81" s="57"/>
      <c r="T81" s="57"/>
      <c r="U81" s="52"/>
      <c r="V81" s="50"/>
      <c r="W81" s="50"/>
      <c r="X81" s="52"/>
      <c r="Y81" s="52"/>
      <c r="Z81" s="47"/>
      <c r="AA81" s="47"/>
      <c r="AB81" s="52"/>
      <c r="AC81" s="52"/>
    </row>
    <row r="82" spans="1:29" s="42" customFormat="1" x14ac:dyDescent="0.25">
      <c r="A82" s="46"/>
      <c r="B82" s="46"/>
      <c r="C82" s="47"/>
      <c r="D82" s="46"/>
      <c r="E82" s="46"/>
      <c r="F82" s="46"/>
      <c r="G82" s="46"/>
      <c r="H82" s="46"/>
      <c r="I82" s="52"/>
      <c r="J82" s="52"/>
      <c r="K82" s="46"/>
      <c r="L82" s="47"/>
      <c r="M82" s="47"/>
      <c r="N82" s="52"/>
      <c r="O82" s="52"/>
      <c r="P82" s="52"/>
      <c r="Q82" s="53"/>
      <c r="R82" s="47"/>
      <c r="S82" s="57"/>
      <c r="T82" s="57"/>
      <c r="U82" s="52"/>
      <c r="V82" s="50"/>
      <c r="W82" s="50"/>
      <c r="X82" s="52"/>
      <c r="Y82" s="52"/>
      <c r="Z82" s="47"/>
      <c r="AA82" s="47"/>
      <c r="AB82" s="52"/>
      <c r="AC82" s="52"/>
    </row>
    <row r="83" spans="1:29" s="42" customFormat="1" x14ac:dyDescent="0.25">
      <c r="A83" s="46"/>
      <c r="B83" s="46"/>
      <c r="C83" s="47"/>
      <c r="D83" s="46"/>
      <c r="E83" s="46"/>
      <c r="F83" s="46"/>
      <c r="G83" s="46"/>
      <c r="H83" s="46"/>
      <c r="I83" s="52"/>
      <c r="J83" s="52"/>
      <c r="K83" s="46"/>
      <c r="L83" s="47"/>
      <c r="M83" s="47"/>
      <c r="N83" s="52"/>
      <c r="O83" s="52"/>
      <c r="P83" s="52"/>
      <c r="Q83" s="53"/>
      <c r="R83" s="47"/>
      <c r="S83" s="57"/>
      <c r="T83" s="57"/>
      <c r="U83" s="52"/>
      <c r="V83" s="50"/>
      <c r="W83" s="50"/>
      <c r="X83" s="52"/>
      <c r="Y83" s="52"/>
      <c r="Z83" s="47"/>
      <c r="AA83" s="47"/>
      <c r="AB83" s="52"/>
      <c r="AC83" s="52"/>
    </row>
    <row r="84" spans="1:29" s="42" customFormat="1" x14ac:dyDescent="0.25">
      <c r="A84" s="46"/>
      <c r="B84" s="46"/>
      <c r="C84" s="47"/>
      <c r="D84" s="46"/>
      <c r="E84" s="46"/>
      <c r="F84" s="46"/>
      <c r="G84" s="46"/>
      <c r="H84" s="46"/>
      <c r="I84" s="52"/>
      <c r="J84" s="52"/>
      <c r="K84" s="46"/>
      <c r="L84" s="47"/>
      <c r="M84" s="47"/>
      <c r="N84" s="52"/>
      <c r="O84" s="52"/>
      <c r="P84" s="52"/>
      <c r="Q84" s="53"/>
      <c r="R84" s="47"/>
      <c r="S84" s="57"/>
      <c r="T84" s="57"/>
      <c r="U84" s="52"/>
      <c r="V84" s="50"/>
      <c r="W84" s="50"/>
      <c r="X84" s="52"/>
      <c r="Y84" s="52"/>
      <c r="Z84" s="47"/>
      <c r="AA84" s="47"/>
      <c r="AB84" s="52"/>
      <c r="AC84" s="52"/>
    </row>
    <row r="85" spans="1:29" s="42" customFormat="1" x14ac:dyDescent="0.25">
      <c r="A85" s="46"/>
      <c r="B85" s="46"/>
      <c r="C85" s="47"/>
      <c r="D85" s="46"/>
      <c r="E85" s="46"/>
      <c r="F85" s="46"/>
      <c r="G85" s="46"/>
      <c r="H85" s="46"/>
      <c r="I85" s="52"/>
      <c r="J85" s="52"/>
      <c r="K85" s="46"/>
      <c r="L85" s="47"/>
      <c r="M85" s="47"/>
      <c r="N85" s="52"/>
      <c r="O85" s="52"/>
      <c r="P85" s="52"/>
      <c r="Q85" s="53"/>
      <c r="R85" s="47"/>
      <c r="S85" s="57"/>
      <c r="T85" s="57"/>
      <c r="U85" s="52"/>
      <c r="V85" s="50"/>
      <c r="W85" s="50"/>
      <c r="X85" s="52"/>
      <c r="Y85" s="52"/>
      <c r="Z85" s="47"/>
      <c r="AA85" s="47"/>
      <c r="AB85" s="52"/>
      <c r="AC85" s="52"/>
    </row>
    <row r="86" spans="1:29" s="42" customFormat="1" x14ac:dyDescent="0.25">
      <c r="A86" s="46"/>
      <c r="B86" s="46"/>
      <c r="C86" s="47"/>
      <c r="D86" s="46"/>
      <c r="E86" s="46"/>
      <c r="F86" s="46"/>
      <c r="G86" s="46"/>
      <c r="H86" s="46"/>
      <c r="I86" s="52"/>
      <c r="J86" s="52"/>
      <c r="K86" s="46"/>
      <c r="L86" s="47"/>
      <c r="M86" s="47"/>
      <c r="N86" s="52"/>
      <c r="O86" s="52"/>
      <c r="P86" s="52"/>
      <c r="Q86" s="53"/>
      <c r="R86" s="47"/>
      <c r="S86" s="57"/>
      <c r="T86" s="57"/>
      <c r="U86" s="52"/>
      <c r="V86" s="50"/>
      <c r="W86" s="50"/>
      <c r="X86" s="52"/>
      <c r="Y86" s="52"/>
      <c r="Z86" s="47"/>
      <c r="AA86" s="47"/>
      <c r="AB86" s="52"/>
      <c r="AC86" s="52"/>
    </row>
    <row r="87" spans="1:29" s="42" customFormat="1" x14ac:dyDescent="0.25">
      <c r="A87" s="46"/>
      <c r="B87" s="46"/>
      <c r="C87" s="47"/>
      <c r="D87" s="46"/>
      <c r="E87" s="46"/>
      <c r="F87" s="46"/>
      <c r="G87" s="46"/>
      <c r="H87" s="46"/>
      <c r="I87" s="52"/>
      <c r="J87" s="52"/>
      <c r="K87" s="46"/>
      <c r="L87" s="47"/>
      <c r="M87" s="47"/>
      <c r="N87" s="52"/>
      <c r="O87" s="52"/>
      <c r="P87" s="52"/>
      <c r="Q87" s="53"/>
      <c r="R87" s="47"/>
      <c r="S87" s="57"/>
      <c r="T87" s="57"/>
      <c r="U87" s="52"/>
      <c r="V87" s="50"/>
      <c r="W87" s="50"/>
      <c r="X87" s="52"/>
      <c r="Y87" s="52"/>
      <c r="Z87" s="47"/>
      <c r="AA87" s="47"/>
      <c r="AB87" s="52"/>
      <c r="AC87" s="52"/>
    </row>
    <row r="88" spans="1:29" s="42" customFormat="1" x14ac:dyDescent="0.25">
      <c r="A88" s="46"/>
      <c r="B88" s="46"/>
      <c r="C88" s="47"/>
      <c r="D88" s="46"/>
      <c r="E88" s="46"/>
      <c r="F88" s="46"/>
      <c r="G88" s="46"/>
      <c r="H88" s="46"/>
      <c r="I88" s="52"/>
      <c r="J88" s="52"/>
      <c r="K88" s="46"/>
      <c r="L88" s="47"/>
      <c r="M88" s="47"/>
      <c r="N88" s="52"/>
      <c r="O88" s="52"/>
      <c r="P88" s="52"/>
      <c r="Q88" s="53"/>
      <c r="R88" s="47"/>
      <c r="S88" s="57"/>
      <c r="T88" s="57"/>
      <c r="U88" s="52"/>
      <c r="V88" s="50"/>
      <c r="W88" s="50"/>
      <c r="X88" s="52"/>
      <c r="Y88" s="52"/>
      <c r="Z88" s="47"/>
      <c r="AA88" s="47"/>
      <c r="AB88" s="52"/>
      <c r="AC88" s="52"/>
    </row>
    <row r="89" spans="1:29" s="42" customFormat="1" x14ac:dyDescent="0.25">
      <c r="A89" s="46"/>
      <c r="B89" s="46"/>
      <c r="C89" s="47"/>
      <c r="D89" s="46"/>
      <c r="E89" s="46"/>
      <c r="F89" s="46"/>
      <c r="G89" s="46"/>
      <c r="H89" s="46"/>
      <c r="I89" s="52"/>
      <c r="J89" s="52"/>
      <c r="K89" s="46"/>
      <c r="L89" s="47"/>
      <c r="M89" s="47"/>
      <c r="N89" s="52"/>
      <c r="O89" s="52"/>
      <c r="P89" s="52"/>
      <c r="Q89" s="53"/>
      <c r="R89" s="47"/>
      <c r="S89" s="57"/>
      <c r="T89" s="57"/>
      <c r="U89" s="52"/>
      <c r="V89" s="50"/>
      <c r="W89" s="50"/>
      <c r="X89" s="52"/>
      <c r="Y89" s="52"/>
      <c r="Z89" s="47"/>
      <c r="AA89" s="47"/>
      <c r="AB89" s="52"/>
      <c r="AC89" s="52"/>
    </row>
    <row r="90" spans="1:29" s="42" customFormat="1" x14ac:dyDescent="0.25">
      <c r="A90" s="46"/>
      <c r="B90" s="46"/>
      <c r="C90" s="47"/>
      <c r="D90" s="46"/>
      <c r="E90" s="46"/>
      <c r="F90" s="46"/>
      <c r="G90" s="46"/>
      <c r="H90" s="46"/>
      <c r="I90" s="52"/>
      <c r="J90" s="52"/>
      <c r="K90" s="46"/>
      <c r="L90" s="47"/>
      <c r="M90" s="47"/>
      <c r="N90" s="52"/>
      <c r="O90" s="52"/>
      <c r="P90" s="52"/>
      <c r="Q90" s="53"/>
      <c r="R90" s="47"/>
      <c r="S90" s="57"/>
      <c r="T90" s="57"/>
      <c r="U90" s="52"/>
      <c r="V90" s="50"/>
      <c r="W90" s="50"/>
      <c r="X90" s="52"/>
      <c r="Y90" s="52"/>
      <c r="Z90" s="47"/>
      <c r="AA90" s="47"/>
      <c r="AB90" s="52"/>
      <c r="AC90" s="52"/>
    </row>
    <row r="91" spans="1:29" s="42" customFormat="1" x14ac:dyDescent="0.25">
      <c r="A91" s="46"/>
      <c r="B91" s="46"/>
      <c r="C91" s="47"/>
      <c r="D91" s="46"/>
      <c r="E91" s="46"/>
      <c r="F91" s="46"/>
      <c r="G91" s="46"/>
      <c r="H91" s="46"/>
      <c r="I91" s="52"/>
      <c r="J91" s="52"/>
      <c r="K91" s="46"/>
      <c r="L91" s="47"/>
      <c r="M91" s="47"/>
      <c r="N91" s="52"/>
      <c r="O91" s="52"/>
      <c r="P91" s="52"/>
      <c r="Q91" s="53"/>
      <c r="R91" s="47"/>
      <c r="S91" s="57"/>
      <c r="T91" s="57"/>
      <c r="U91" s="52"/>
      <c r="V91" s="50"/>
      <c r="W91" s="50"/>
      <c r="X91" s="52"/>
      <c r="Y91" s="52"/>
      <c r="Z91" s="47"/>
      <c r="AA91" s="47"/>
      <c r="AB91" s="52"/>
      <c r="AC91" s="52"/>
    </row>
    <row r="92" spans="1:29" s="42" customFormat="1" x14ac:dyDescent="0.25">
      <c r="A92" s="46"/>
      <c r="B92" s="46"/>
      <c r="C92" s="47"/>
      <c r="D92" s="46"/>
      <c r="E92" s="46"/>
      <c r="F92" s="46"/>
      <c r="G92" s="46"/>
      <c r="H92" s="46"/>
      <c r="I92" s="52"/>
      <c r="J92" s="52"/>
      <c r="K92" s="46"/>
      <c r="L92" s="47"/>
      <c r="M92" s="47"/>
      <c r="N92" s="52"/>
      <c r="O92" s="52"/>
      <c r="P92" s="52"/>
      <c r="Q92" s="53"/>
      <c r="R92" s="47"/>
      <c r="S92" s="57"/>
      <c r="T92" s="57"/>
      <c r="U92" s="52"/>
      <c r="V92" s="50"/>
      <c r="W92" s="50"/>
      <c r="X92" s="52"/>
      <c r="Y92" s="52"/>
      <c r="Z92" s="47"/>
      <c r="AA92" s="47"/>
      <c r="AB92" s="52"/>
      <c r="AC92" s="52"/>
    </row>
    <row r="93" spans="1:29" s="42" customFormat="1" x14ac:dyDescent="0.25">
      <c r="A93" s="46"/>
      <c r="B93" s="46"/>
      <c r="C93" s="47"/>
      <c r="D93" s="46"/>
      <c r="E93" s="46"/>
      <c r="F93" s="46"/>
      <c r="G93" s="46"/>
      <c r="H93" s="46"/>
      <c r="I93" s="52"/>
      <c r="J93" s="52"/>
      <c r="K93" s="46"/>
      <c r="L93" s="47"/>
      <c r="M93" s="47"/>
      <c r="N93" s="52"/>
      <c r="O93" s="52"/>
      <c r="P93" s="52"/>
      <c r="Q93" s="53"/>
      <c r="R93" s="47"/>
      <c r="S93" s="57"/>
      <c r="T93" s="57"/>
      <c r="U93" s="52"/>
      <c r="V93" s="50"/>
      <c r="W93" s="50"/>
      <c r="X93" s="52"/>
      <c r="Y93" s="52"/>
      <c r="Z93" s="47"/>
      <c r="AA93" s="47"/>
      <c r="AB93" s="52"/>
      <c r="AC93" s="52"/>
    </row>
    <row r="94" spans="1:29" s="42" customFormat="1" x14ac:dyDescent="0.25">
      <c r="A94" s="46"/>
      <c r="B94" s="46"/>
      <c r="C94" s="47"/>
      <c r="D94" s="46"/>
      <c r="E94" s="46"/>
      <c r="F94" s="46"/>
      <c r="G94" s="46"/>
      <c r="H94" s="46"/>
      <c r="I94" s="52"/>
      <c r="J94" s="52"/>
      <c r="K94" s="46"/>
      <c r="L94" s="47"/>
      <c r="M94" s="47"/>
      <c r="N94" s="52"/>
      <c r="O94" s="52"/>
      <c r="P94" s="52"/>
      <c r="Q94" s="53"/>
      <c r="R94" s="47"/>
      <c r="S94" s="57"/>
      <c r="T94" s="57"/>
      <c r="U94" s="52"/>
      <c r="V94" s="50"/>
      <c r="W94" s="50"/>
      <c r="X94" s="52"/>
      <c r="Y94" s="52"/>
      <c r="Z94" s="47"/>
      <c r="AA94" s="47"/>
      <c r="AB94" s="52"/>
      <c r="AC94" s="52"/>
    </row>
    <row r="95" spans="1:29" s="42" customFormat="1" x14ac:dyDescent="0.25">
      <c r="A95" s="46"/>
      <c r="B95" s="46"/>
      <c r="C95" s="47"/>
      <c r="D95" s="46"/>
      <c r="E95" s="46"/>
      <c r="F95" s="46"/>
      <c r="G95" s="46"/>
      <c r="H95" s="46"/>
      <c r="I95" s="52"/>
      <c r="J95" s="52"/>
      <c r="K95" s="46"/>
      <c r="L95" s="47"/>
      <c r="M95" s="47"/>
      <c r="N95" s="52"/>
      <c r="O95" s="52"/>
      <c r="P95" s="52"/>
      <c r="Q95" s="53"/>
      <c r="R95" s="47"/>
      <c r="S95" s="57"/>
      <c r="T95" s="57"/>
      <c r="U95" s="52"/>
      <c r="V95" s="50"/>
      <c r="W95" s="50"/>
      <c r="X95" s="52"/>
      <c r="Y95" s="52"/>
      <c r="Z95" s="47"/>
      <c r="AA95" s="47"/>
      <c r="AB95" s="52"/>
      <c r="AC95" s="52"/>
    </row>
    <row r="96" spans="1:29" s="42" customFormat="1" x14ac:dyDescent="0.25">
      <c r="A96" s="46"/>
      <c r="B96" s="46"/>
      <c r="C96" s="47"/>
      <c r="D96" s="46"/>
      <c r="E96" s="46"/>
      <c r="F96" s="46"/>
      <c r="G96" s="46"/>
      <c r="H96" s="46"/>
      <c r="I96" s="52"/>
      <c r="J96" s="52"/>
      <c r="K96" s="46"/>
      <c r="L96" s="47"/>
      <c r="M96" s="47"/>
      <c r="N96" s="52"/>
      <c r="O96" s="52"/>
      <c r="P96" s="52"/>
      <c r="Q96" s="53"/>
      <c r="R96" s="47"/>
      <c r="S96" s="57"/>
      <c r="T96" s="57"/>
      <c r="U96" s="52"/>
      <c r="V96" s="50"/>
      <c r="W96" s="50"/>
      <c r="X96" s="52"/>
      <c r="Y96" s="52"/>
      <c r="Z96" s="47"/>
      <c r="AA96" s="47"/>
      <c r="AB96" s="52"/>
      <c r="AC96" s="52"/>
    </row>
    <row r="97" spans="3:18" x14ac:dyDescent="0.25">
      <c r="C97" s="48"/>
      <c r="L97" s="48"/>
      <c r="M97" s="48"/>
      <c r="Q97" s="54"/>
      <c r="R97" s="48"/>
    </row>
    <row r="98" spans="3:18" x14ac:dyDescent="0.25">
      <c r="C98" s="48"/>
      <c r="L98" s="48"/>
      <c r="M98" s="48"/>
      <c r="Q98" s="54"/>
      <c r="R98" s="48"/>
    </row>
    <row r="99" spans="3:18" x14ac:dyDescent="0.25">
      <c r="C99" s="48"/>
      <c r="L99" s="48"/>
      <c r="M99" s="48"/>
      <c r="Q99" s="54"/>
      <c r="R99" s="48"/>
    </row>
    <row r="100" spans="3:18" x14ac:dyDescent="0.25">
      <c r="C100" s="48"/>
      <c r="L100" s="48"/>
      <c r="M100" s="48"/>
      <c r="Q100" s="54"/>
      <c r="R100" s="48"/>
    </row>
    <row r="101" spans="3:18" x14ac:dyDescent="0.25">
      <c r="C101" s="48"/>
      <c r="L101" s="48"/>
      <c r="M101" s="48"/>
      <c r="Q101" s="54"/>
      <c r="R101" s="48"/>
    </row>
    <row r="102" spans="3:18" x14ac:dyDescent="0.25">
      <c r="C102" s="48"/>
      <c r="L102" s="48"/>
      <c r="M102" s="48"/>
      <c r="Q102" s="54"/>
      <c r="R102" s="48"/>
    </row>
    <row r="103" spans="3:18" x14ac:dyDescent="0.25">
      <c r="C103" s="48"/>
      <c r="L103" s="48"/>
      <c r="M103" s="48"/>
      <c r="Q103" s="54"/>
      <c r="R103" s="48"/>
    </row>
    <row r="104" spans="3:18" x14ac:dyDescent="0.25">
      <c r="C104" s="48"/>
      <c r="L104" s="48"/>
      <c r="M104" s="48"/>
      <c r="Q104" s="54"/>
      <c r="R104" s="48"/>
    </row>
    <row r="105" spans="3:18" x14ac:dyDescent="0.25">
      <c r="C105" s="48"/>
      <c r="L105" s="48"/>
      <c r="M105" s="48"/>
      <c r="Q105" s="54"/>
      <c r="R105" s="48"/>
    </row>
    <row r="106" spans="3:18" x14ac:dyDescent="0.25">
      <c r="C106" s="48"/>
      <c r="L106" s="48"/>
      <c r="M106" s="48"/>
      <c r="Q106" s="54"/>
      <c r="R106" s="48"/>
    </row>
    <row r="107" spans="3:18" x14ac:dyDescent="0.25">
      <c r="C107" s="48"/>
      <c r="L107" s="48"/>
      <c r="M107" s="48"/>
      <c r="Q107" s="54"/>
      <c r="R107" s="48"/>
    </row>
    <row r="108" spans="3:18" x14ac:dyDescent="0.25">
      <c r="C108" s="48"/>
      <c r="L108" s="48"/>
      <c r="M108" s="48"/>
      <c r="Q108" s="54"/>
      <c r="R108" s="48"/>
    </row>
    <row r="109" spans="3:18" x14ac:dyDescent="0.25">
      <c r="C109" s="48"/>
      <c r="L109" s="48"/>
      <c r="M109" s="48"/>
      <c r="Q109" s="54"/>
      <c r="R109" s="48"/>
    </row>
    <row r="110" spans="3:18" x14ac:dyDescent="0.25">
      <c r="C110" s="48"/>
      <c r="L110" s="48"/>
      <c r="M110" s="48"/>
      <c r="Q110" s="54"/>
      <c r="R110" s="48"/>
    </row>
    <row r="111" spans="3:18" x14ac:dyDescent="0.25">
      <c r="C111" s="48"/>
      <c r="L111" s="48"/>
      <c r="M111" s="48"/>
      <c r="Q111" s="54"/>
      <c r="R111" s="48"/>
    </row>
    <row r="112" spans="3:18" x14ac:dyDescent="0.25">
      <c r="C112" s="48"/>
      <c r="L112" s="48"/>
      <c r="M112" s="48"/>
      <c r="Q112" s="54"/>
      <c r="R112" s="48"/>
    </row>
    <row r="113" spans="3:18" x14ac:dyDescent="0.25">
      <c r="C113" s="48"/>
      <c r="L113" s="48"/>
      <c r="M113" s="48"/>
      <c r="Q113" s="54"/>
      <c r="R113" s="48"/>
    </row>
    <row r="114" spans="3:18" x14ac:dyDescent="0.25">
      <c r="C114" s="48"/>
      <c r="L114" s="48"/>
      <c r="M114" s="48"/>
      <c r="Q114" s="54"/>
      <c r="R114" s="48"/>
    </row>
    <row r="115" spans="3:18" x14ac:dyDescent="0.25">
      <c r="C115" s="48"/>
      <c r="L115" s="48"/>
      <c r="M115" s="48"/>
      <c r="Q115" s="54"/>
      <c r="R115" s="48"/>
    </row>
    <row r="116" spans="3:18" x14ac:dyDescent="0.25">
      <c r="C116" s="48"/>
      <c r="L116" s="48"/>
      <c r="M116" s="48"/>
      <c r="Q116" s="54"/>
      <c r="R116" s="48"/>
    </row>
    <row r="117" spans="3:18" x14ac:dyDescent="0.25">
      <c r="C117" s="48"/>
      <c r="L117" s="48"/>
      <c r="M117" s="48"/>
      <c r="Q117" s="54"/>
      <c r="R117" s="48"/>
    </row>
    <row r="118" spans="3:18" x14ac:dyDescent="0.25">
      <c r="C118" s="48"/>
      <c r="L118" s="48"/>
      <c r="M118" s="48"/>
      <c r="Q118" s="54"/>
      <c r="R118" s="48"/>
    </row>
    <row r="119" spans="3:18" x14ac:dyDescent="0.25">
      <c r="C119" s="48"/>
      <c r="L119" s="48"/>
      <c r="M119" s="48"/>
      <c r="Q119" s="54"/>
      <c r="R119" s="48"/>
    </row>
    <row r="120" spans="3:18" x14ac:dyDescent="0.25">
      <c r="C120" s="48"/>
      <c r="L120" s="48"/>
      <c r="M120" s="48"/>
      <c r="Q120" s="54"/>
      <c r="R120" s="48"/>
    </row>
    <row r="121" spans="3:18" x14ac:dyDescent="0.25">
      <c r="C121" s="48"/>
      <c r="L121" s="48"/>
      <c r="M121" s="48"/>
      <c r="Q121" s="54"/>
      <c r="R121" s="48"/>
    </row>
    <row r="122" spans="3:18" x14ac:dyDescent="0.25">
      <c r="C122" s="48"/>
      <c r="L122" s="48"/>
      <c r="M122" s="48"/>
      <c r="Q122" s="54"/>
      <c r="R122" s="48"/>
    </row>
    <row r="123" spans="3:18" x14ac:dyDescent="0.25">
      <c r="C123" s="48"/>
      <c r="L123" s="48"/>
      <c r="M123" s="48"/>
      <c r="Q123" s="54"/>
      <c r="R123" s="48"/>
    </row>
    <row r="124" spans="3:18" x14ac:dyDescent="0.25">
      <c r="C124" s="48"/>
      <c r="L124" s="48"/>
      <c r="M124" s="48"/>
      <c r="Q124" s="54"/>
      <c r="R124" s="48"/>
    </row>
    <row r="125" spans="3:18" x14ac:dyDescent="0.25">
      <c r="C125" s="48"/>
      <c r="L125" s="48"/>
      <c r="M125" s="48"/>
      <c r="Q125" s="54"/>
      <c r="R125" s="48"/>
    </row>
    <row r="126" spans="3:18" x14ac:dyDescent="0.25">
      <c r="C126" s="48"/>
      <c r="L126" s="48"/>
      <c r="M126" s="48"/>
      <c r="Q126" s="54"/>
      <c r="R126" s="48"/>
    </row>
    <row r="127" spans="3:18" x14ac:dyDescent="0.25">
      <c r="C127" s="48"/>
      <c r="L127" s="48"/>
      <c r="M127" s="48"/>
      <c r="Q127" s="54"/>
      <c r="R127" s="48"/>
    </row>
    <row r="128" spans="3:18" x14ac:dyDescent="0.25">
      <c r="C128" s="48"/>
      <c r="L128" s="48"/>
      <c r="M128" s="48"/>
      <c r="Q128" s="54"/>
      <c r="R128" s="48"/>
    </row>
    <row r="129" spans="3:18" x14ac:dyDescent="0.25">
      <c r="C129" s="48"/>
      <c r="L129" s="48"/>
      <c r="M129" s="48"/>
      <c r="Q129" s="54"/>
      <c r="R129" s="48"/>
    </row>
    <row r="130" spans="3:18" x14ac:dyDescent="0.25">
      <c r="C130" s="48"/>
      <c r="L130" s="48"/>
      <c r="M130" s="48"/>
      <c r="Q130" s="54"/>
      <c r="R130" s="48"/>
    </row>
    <row r="131" spans="3:18" x14ac:dyDescent="0.25">
      <c r="C131" s="48"/>
      <c r="L131" s="48"/>
      <c r="M131" s="48"/>
      <c r="Q131" s="54"/>
      <c r="R131" s="48"/>
    </row>
    <row r="132" spans="3:18" x14ac:dyDescent="0.25">
      <c r="C132" s="48"/>
      <c r="L132" s="48"/>
      <c r="M132" s="48"/>
      <c r="Q132" s="54"/>
      <c r="R132" s="48"/>
    </row>
    <row r="133" spans="3:18" x14ac:dyDescent="0.25">
      <c r="C133" s="48"/>
      <c r="L133" s="48"/>
      <c r="M133" s="48"/>
      <c r="Q133" s="54"/>
      <c r="R133" s="48"/>
    </row>
    <row r="134" spans="3:18" x14ac:dyDescent="0.25">
      <c r="C134" s="48"/>
      <c r="L134" s="48"/>
      <c r="M134" s="48"/>
      <c r="Q134" s="54"/>
      <c r="R134" s="48"/>
    </row>
    <row r="135" spans="3:18" x14ac:dyDescent="0.25">
      <c r="C135" s="48"/>
      <c r="L135" s="48"/>
      <c r="M135" s="48"/>
      <c r="Q135" s="54"/>
      <c r="R135" s="48"/>
    </row>
    <row r="136" spans="3:18" x14ac:dyDescent="0.25">
      <c r="C136" s="48"/>
      <c r="L136" s="48"/>
      <c r="M136" s="48"/>
      <c r="Q136" s="54"/>
      <c r="R136" s="48"/>
    </row>
    <row r="137" spans="3:18" x14ac:dyDescent="0.25">
      <c r="C137" s="48"/>
      <c r="L137" s="48"/>
      <c r="M137" s="48"/>
      <c r="Q137" s="54"/>
      <c r="R137" s="48"/>
    </row>
    <row r="138" spans="3:18" x14ac:dyDescent="0.25">
      <c r="C138" s="48"/>
      <c r="L138" s="48"/>
      <c r="M138" s="48"/>
      <c r="Q138" s="54"/>
      <c r="R138" s="48"/>
    </row>
    <row r="139" spans="3:18" x14ac:dyDescent="0.25">
      <c r="C139" s="48"/>
      <c r="L139" s="48"/>
      <c r="M139" s="48"/>
      <c r="Q139" s="54"/>
      <c r="R139" s="48"/>
    </row>
    <row r="140" spans="3:18" x14ac:dyDescent="0.25">
      <c r="C140" s="48"/>
      <c r="L140" s="48"/>
      <c r="M140" s="48"/>
      <c r="Q140" s="54"/>
      <c r="R140" s="48"/>
    </row>
    <row r="141" spans="3:18" x14ac:dyDescent="0.25">
      <c r="C141" s="48"/>
      <c r="L141" s="48"/>
      <c r="M141" s="48"/>
      <c r="Q141" s="54"/>
      <c r="R141" s="48"/>
    </row>
    <row r="142" spans="3:18" x14ac:dyDescent="0.25">
      <c r="C142" s="48"/>
      <c r="L142" s="48"/>
      <c r="M142" s="48"/>
      <c r="Q142" s="54"/>
      <c r="R142" s="48"/>
    </row>
    <row r="143" spans="3:18" x14ac:dyDescent="0.25">
      <c r="C143" s="48"/>
      <c r="L143" s="48"/>
      <c r="M143" s="48"/>
      <c r="Q143" s="54"/>
      <c r="R143" s="48"/>
    </row>
    <row r="144" spans="3:18" x14ac:dyDescent="0.25">
      <c r="C144" s="48"/>
      <c r="L144" s="48"/>
      <c r="M144" s="48"/>
      <c r="Q144" s="54"/>
      <c r="R144" s="48"/>
    </row>
    <row r="145" spans="3:18" x14ac:dyDescent="0.25">
      <c r="C145" s="48"/>
      <c r="L145" s="48"/>
      <c r="M145" s="48"/>
      <c r="Q145" s="54"/>
      <c r="R145" s="48"/>
    </row>
    <row r="146" spans="3:18" x14ac:dyDescent="0.25">
      <c r="C146" s="48"/>
      <c r="L146" s="48"/>
      <c r="M146" s="48"/>
      <c r="Q146" s="54"/>
      <c r="R146" s="48"/>
    </row>
    <row r="147" spans="3:18" x14ac:dyDescent="0.25">
      <c r="C147" s="48"/>
      <c r="L147" s="48"/>
      <c r="M147" s="48"/>
      <c r="Q147" s="54"/>
      <c r="R147" s="48"/>
    </row>
    <row r="148" spans="3:18" x14ac:dyDescent="0.25">
      <c r="C148" s="48"/>
      <c r="L148" s="48"/>
      <c r="M148" s="48"/>
      <c r="Q148" s="54"/>
      <c r="R148" s="48"/>
    </row>
    <row r="149" spans="3:18" x14ac:dyDescent="0.25">
      <c r="C149" s="48"/>
      <c r="L149" s="48"/>
      <c r="M149" s="48"/>
      <c r="Q149" s="54"/>
      <c r="R149" s="48"/>
    </row>
    <row r="150" spans="3:18" x14ac:dyDescent="0.25">
      <c r="C150" s="48"/>
      <c r="L150" s="48"/>
      <c r="M150" s="48"/>
      <c r="Q150" s="54"/>
      <c r="R150" s="48"/>
    </row>
    <row r="151" spans="3:18" x14ac:dyDescent="0.25">
      <c r="C151" s="48"/>
      <c r="L151" s="48"/>
      <c r="M151" s="48"/>
      <c r="Q151" s="54"/>
      <c r="R151" s="48"/>
    </row>
    <row r="152" spans="3:18" x14ac:dyDescent="0.25">
      <c r="C152" s="48"/>
      <c r="L152" s="48"/>
      <c r="M152" s="48"/>
      <c r="Q152" s="54"/>
      <c r="R152" s="48"/>
    </row>
    <row r="153" spans="3:18" x14ac:dyDescent="0.25">
      <c r="C153" s="48"/>
      <c r="L153" s="48"/>
      <c r="M153" s="48"/>
      <c r="Q153" s="54"/>
      <c r="R153" s="48"/>
    </row>
    <row r="154" spans="3:18" x14ac:dyDescent="0.25">
      <c r="C154" s="48"/>
      <c r="L154" s="48"/>
      <c r="M154" s="48"/>
      <c r="Q154" s="54"/>
      <c r="R154" s="48"/>
    </row>
    <row r="155" spans="3:18" x14ac:dyDescent="0.25">
      <c r="C155" s="48"/>
      <c r="L155" s="48"/>
      <c r="M155" s="48"/>
      <c r="Q155" s="54"/>
      <c r="R155" s="48"/>
    </row>
    <row r="156" spans="3:18" x14ac:dyDescent="0.25">
      <c r="C156" s="48"/>
      <c r="L156" s="48"/>
      <c r="M156" s="48"/>
      <c r="Q156" s="54"/>
      <c r="R156" s="48"/>
    </row>
    <row r="157" spans="3:18" x14ac:dyDescent="0.25">
      <c r="C157" s="48"/>
      <c r="L157" s="48"/>
      <c r="M157" s="48"/>
      <c r="Q157" s="54"/>
      <c r="R157" s="48"/>
    </row>
    <row r="158" spans="3:18" x14ac:dyDescent="0.25">
      <c r="C158" s="48"/>
      <c r="L158" s="48"/>
      <c r="M158" s="48"/>
      <c r="Q158" s="54"/>
      <c r="R158" s="48"/>
    </row>
    <row r="159" spans="3:18" x14ac:dyDescent="0.25">
      <c r="C159" s="48"/>
      <c r="L159" s="48"/>
      <c r="M159" s="48"/>
      <c r="Q159" s="54"/>
      <c r="R159" s="48"/>
    </row>
    <row r="160" spans="3:18" x14ac:dyDescent="0.25">
      <c r="C160" s="48"/>
      <c r="L160" s="48"/>
      <c r="M160" s="48"/>
      <c r="Q160" s="54"/>
      <c r="R160" s="48"/>
    </row>
    <row r="161" spans="3:18" x14ac:dyDescent="0.25">
      <c r="C161" s="48"/>
      <c r="L161" s="48"/>
      <c r="M161" s="48"/>
      <c r="Q161" s="54"/>
      <c r="R161" s="48"/>
    </row>
    <row r="162" spans="3:18" x14ac:dyDescent="0.25">
      <c r="C162" s="48"/>
      <c r="L162" s="48"/>
      <c r="M162" s="48"/>
      <c r="Q162" s="54"/>
      <c r="R162" s="48"/>
    </row>
    <row r="163" spans="3:18" x14ac:dyDescent="0.25">
      <c r="C163" s="48"/>
      <c r="L163" s="48"/>
      <c r="M163" s="48"/>
      <c r="Q163" s="54"/>
      <c r="R163" s="48"/>
    </row>
    <row r="164" spans="3:18" x14ac:dyDescent="0.25">
      <c r="C164" s="48"/>
      <c r="L164" s="48"/>
      <c r="M164" s="48"/>
      <c r="Q164" s="54"/>
      <c r="R164" s="48"/>
    </row>
    <row r="165" spans="3:18" x14ac:dyDescent="0.25">
      <c r="C165" s="48"/>
      <c r="L165" s="48"/>
      <c r="M165" s="48"/>
      <c r="Q165" s="54"/>
      <c r="R165" s="48"/>
    </row>
    <row r="166" spans="3:18" x14ac:dyDescent="0.25">
      <c r="C166" s="48"/>
      <c r="L166" s="48"/>
      <c r="M166" s="48"/>
      <c r="Q166" s="54"/>
      <c r="R166" s="48"/>
    </row>
    <row r="167" spans="3:18" x14ac:dyDescent="0.25">
      <c r="C167" s="48"/>
      <c r="L167" s="48"/>
      <c r="M167" s="48"/>
      <c r="Q167" s="54"/>
      <c r="R167" s="48"/>
    </row>
    <row r="168" spans="3:18" x14ac:dyDescent="0.25">
      <c r="C168" s="48"/>
      <c r="L168" s="48"/>
      <c r="M168" s="48"/>
      <c r="Q168" s="54"/>
      <c r="R168" s="48"/>
    </row>
    <row r="169" spans="3:18" x14ac:dyDescent="0.25">
      <c r="C169" s="48"/>
      <c r="L169" s="48"/>
      <c r="M169" s="48"/>
      <c r="Q169" s="54"/>
      <c r="R169" s="48"/>
    </row>
    <row r="170" spans="3:18" x14ac:dyDescent="0.25">
      <c r="C170" s="48"/>
      <c r="L170" s="48"/>
      <c r="M170" s="48"/>
      <c r="Q170" s="54"/>
      <c r="R170" s="48"/>
    </row>
    <row r="171" spans="3:18" x14ac:dyDescent="0.25">
      <c r="C171" s="48"/>
      <c r="L171" s="48"/>
      <c r="M171" s="48"/>
      <c r="Q171" s="54"/>
      <c r="R171" s="48"/>
    </row>
    <row r="172" spans="3:18" x14ac:dyDescent="0.25">
      <c r="C172" s="48"/>
      <c r="L172" s="48"/>
      <c r="M172" s="48"/>
      <c r="Q172" s="54"/>
      <c r="R172" s="48"/>
    </row>
    <row r="173" spans="3:18" x14ac:dyDescent="0.25">
      <c r="C173" s="48"/>
      <c r="L173" s="48"/>
      <c r="M173" s="48"/>
      <c r="Q173" s="54"/>
      <c r="R173" s="48"/>
    </row>
    <row r="174" spans="3:18" x14ac:dyDescent="0.25">
      <c r="C174" s="48"/>
      <c r="L174" s="48"/>
      <c r="M174" s="48"/>
      <c r="Q174" s="54"/>
      <c r="R174" s="48"/>
    </row>
    <row r="175" spans="3:18" x14ac:dyDescent="0.25">
      <c r="C175" s="48"/>
      <c r="L175" s="48"/>
      <c r="M175" s="48"/>
      <c r="Q175" s="54"/>
      <c r="R175" s="48"/>
    </row>
    <row r="176" spans="3:18" x14ac:dyDescent="0.25">
      <c r="C176" s="48"/>
      <c r="L176" s="48"/>
      <c r="M176" s="48"/>
      <c r="Q176" s="54"/>
      <c r="R176" s="48"/>
    </row>
    <row r="177" spans="3:18" x14ac:dyDescent="0.25">
      <c r="C177" s="48"/>
      <c r="L177" s="48"/>
      <c r="M177" s="48"/>
      <c r="Q177" s="54"/>
      <c r="R177" s="48"/>
    </row>
    <row r="178" spans="3:18" x14ac:dyDescent="0.25">
      <c r="C178" s="48"/>
      <c r="L178" s="48"/>
      <c r="M178" s="48"/>
      <c r="Q178" s="54"/>
      <c r="R178" s="48"/>
    </row>
    <row r="179" spans="3:18" x14ac:dyDescent="0.25">
      <c r="C179" s="48"/>
      <c r="L179" s="48"/>
      <c r="M179" s="48"/>
      <c r="Q179" s="54"/>
      <c r="R179" s="48"/>
    </row>
    <row r="180" spans="3:18" x14ac:dyDescent="0.25">
      <c r="C180" s="48"/>
      <c r="L180" s="48"/>
      <c r="M180" s="48"/>
      <c r="Q180" s="54"/>
      <c r="R180" s="48"/>
    </row>
    <row r="181" spans="3:18" x14ac:dyDescent="0.25">
      <c r="C181" s="48"/>
      <c r="L181" s="48"/>
      <c r="M181" s="48"/>
      <c r="Q181" s="54"/>
      <c r="R181" s="48"/>
    </row>
    <row r="182" spans="3:18" x14ac:dyDescent="0.25">
      <c r="C182" s="48"/>
      <c r="L182" s="48"/>
      <c r="M182" s="48"/>
      <c r="Q182" s="54"/>
      <c r="R182" s="48"/>
    </row>
    <row r="183" spans="3:18" x14ac:dyDescent="0.25">
      <c r="C183" s="48"/>
      <c r="L183" s="48"/>
      <c r="M183" s="48"/>
      <c r="Q183" s="54"/>
      <c r="R183" s="48"/>
    </row>
    <row r="184" spans="3:18" x14ac:dyDescent="0.25">
      <c r="C184" s="48"/>
      <c r="L184" s="48"/>
      <c r="M184" s="48"/>
      <c r="Q184" s="54"/>
      <c r="R184" s="48"/>
    </row>
    <row r="185" spans="3:18" x14ac:dyDescent="0.25">
      <c r="C185" s="48"/>
      <c r="L185" s="48"/>
      <c r="M185" s="48"/>
      <c r="Q185" s="54"/>
      <c r="R185" s="48"/>
    </row>
    <row r="186" spans="3:18" x14ac:dyDescent="0.25">
      <c r="C186" s="48"/>
      <c r="L186" s="48"/>
      <c r="M186" s="48"/>
      <c r="Q186" s="54"/>
      <c r="R186" s="48"/>
    </row>
    <row r="187" spans="3:18" x14ac:dyDescent="0.25">
      <c r="C187" s="48"/>
      <c r="L187" s="48"/>
      <c r="M187" s="48"/>
      <c r="Q187" s="54"/>
      <c r="R187" s="48"/>
    </row>
    <row r="188" spans="3:18" x14ac:dyDescent="0.25">
      <c r="C188" s="48"/>
      <c r="L188" s="48"/>
      <c r="M188" s="48"/>
      <c r="Q188" s="54"/>
      <c r="R188" s="48"/>
    </row>
    <row r="189" spans="3:18" x14ac:dyDescent="0.25">
      <c r="C189" s="48"/>
      <c r="L189" s="48"/>
      <c r="M189" s="48"/>
      <c r="Q189" s="54"/>
      <c r="R189" s="48"/>
    </row>
    <row r="190" spans="3:18" x14ac:dyDescent="0.25">
      <c r="C190" s="48"/>
      <c r="L190" s="48"/>
      <c r="M190" s="48"/>
      <c r="Q190" s="54"/>
      <c r="R190" s="48"/>
    </row>
    <row r="191" spans="3:18" x14ac:dyDescent="0.25">
      <c r="C191" s="48"/>
      <c r="L191" s="48"/>
      <c r="M191" s="48"/>
      <c r="Q191" s="54"/>
      <c r="R191" s="48"/>
    </row>
    <row r="192" spans="3:18" x14ac:dyDescent="0.25">
      <c r="C192" s="48"/>
      <c r="L192" s="48"/>
      <c r="M192" s="48"/>
      <c r="Q192" s="54"/>
      <c r="R192" s="48"/>
    </row>
    <row r="193" spans="3:18" x14ac:dyDescent="0.25">
      <c r="C193" s="48"/>
      <c r="L193" s="48"/>
      <c r="M193" s="48"/>
      <c r="Q193" s="54"/>
      <c r="R193" s="48"/>
    </row>
    <row r="194" spans="3:18" x14ac:dyDescent="0.25">
      <c r="C194" s="48"/>
      <c r="L194" s="48"/>
      <c r="M194" s="48"/>
      <c r="Q194" s="54"/>
      <c r="R194" s="48"/>
    </row>
    <row r="195" spans="3:18" x14ac:dyDescent="0.25">
      <c r="C195" s="48"/>
      <c r="L195" s="48"/>
      <c r="M195" s="48"/>
      <c r="Q195" s="54"/>
      <c r="R195" s="48"/>
    </row>
    <row r="196" spans="3:18" x14ac:dyDescent="0.25">
      <c r="C196" s="48"/>
      <c r="L196" s="48"/>
      <c r="M196" s="48"/>
      <c r="Q196" s="54"/>
      <c r="R196" s="48"/>
    </row>
    <row r="197" spans="3:18" x14ac:dyDescent="0.25">
      <c r="C197" s="48"/>
      <c r="L197" s="48"/>
      <c r="M197" s="48"/>
      <c r="Q197" s="54"/>
      <c r="R197" s="48"/>
    </row>
    <row r="198" spans="3:18" x14ac:dyDescent="0.25">
      <c r="C198" s="48"/>
      <c r="L198" s="48"/>
      <c r="M198" s="48"/>
      <c r="Q198" s="54"/>
      <c r="R198" s="48"/>
    </row>
    <row r="199" spans="3:18" x14ac:dyDescent="0.25">
      <c r="C199" s="48"/>
      <c r="L199" s="48"/>
      <c r="M199" s="48"/>
      <c r="Q199" s="54"/>
      <c r="R199" s="48"/>
    </row>
    <row r="200" spans="3:18" x14ac:dyDescent="0.25">
      <c r="C200" s="48"/>
      <c r="L200" s="48"/>
      <c r="M200" s="48"/>
      <c r="Q200" s="54"/>
      <c r="R200" s="48"/>
    </row>
    <row r="201" spans="3:18" x14ac:dyDescent="0.25">
      <c r="C201" s="48"/>
      <c r="L201" s="48"/>
      <c r="M201" s="48"/>
      <c r="Q201" s="54"/>
      <c r="R201" s="48"/>
    </row>
    <row r="202" spans="3:18" x14ac:dyDescent="0.25">
      <c r="C202" s="48"/>
      <c r="L202" s="48"/>
      <c r="M202" s="48"/>
      <c r="Q202" s="54"/>
      <c r="R202" s="48"/>
    </row>
    <row r="203" spans="3:18" x14ac:dyDescent="0.25">
      <c r="C203" s="48"/>
      <c r="L203" s="48"/>
      <c r="M203" s="48"/>
      <c r="Q203" s="54"/>
      <c r="R203" s="48"/>
    </row>
    <row r="204" spans="3:18" x14ac:dyDescent="0.25">
      <c r="C204" s="48"/>
      <c r="L204" s="48"/>
      <c r="M204" s="48"/>
      <c r="Q204" s="54"/>
      <c r="R204" s="48"/>
    </row>
    <row r="205" spans="3:18" x14ac:dyDescent="0.25">
      <c r="C205" s="48"/>
      <c r="L205" s="48"/>
      <c r="M205" s="48"/>
      <c r="Q205" s="54"/>
      <c r="R205" s="48"/>
    </row>
    <row r="206" spans="3:18" x14ac:dyDescent="0.25">
      <c r="C206" s="48"/>
      <c r="L206" s="48"/>
      <c r="M206" s="48"/>
      <c r="Q206" s="54"/>
      <c r="R206" s="48"/>
    </row>
    <row r="207" spans="3:18" x14ac:dyDescent="0.25">
      <c r="C207" s="48"/>
      <c r="L207" s="48"/>
      <c r="M207" s="48"/>
      <c r="Q207" s="54"/>
      <c r="R207" s="48"/>
    </row>
    <row r="208" spans="3:18" x14ac:dyDescent="0.25">
      <c r="C208" s="48"/>
      <c r="L208" s="48"/>
      <c r="M208" s="48"/>
      <c r="Q208" s="54"/>
      <c r="R208" s="48"/>
    </row>
    <row r="209" spans="3:18" x14ac:dyDescent="0.25">
      <c r="C209" s="48"/>
      <c r="L209" s="48"/>
      <c r="M209" s="48"/>
      <c r="Q209" s="54"/>
      <c r="R209" s="48"/>
    </row>
    <row r="210" spans="3:18" x14ac:dyDescent="0.25">
      <c r="C210" s="48"/>
      <c r="L210" s="48"/>
      <c r="M210" s="48"/>
      <c r="Q210" s="54"/>
      <c r="R210" s="48"/>
    </row>
    <row r="211" spans="3:18" x14ac:dyDescent="0.25">
      <c r="C211" s="48"/>
      <c r="L211" s="48"/>
      <c r="M211" s="48"/>
      <c r="Q211" s="54"/>
      <c r="R211" s="48"/>
    </row>
    <row r="212" spans="3:18" x14ac:dyDescent="0.25">
      <c r="C212" s="48"/>
      <c r="L212" s="48"/>
      <c r="M212" s="48"/>
      <c r="Q212" s="54"/>
      <c r="R212" s="48"/>
    </row>
    <row r="213" spans="3:18" x14ac:dyDescent="0.25">
      <c r="C213" s="48"/>
      <c r="L213" s="48"/>
      <c r="M213" s="48"/>
      <c r="Q213" s="54"/>
      <c r="R213" s="48"/>
    </row>
    <row r="214" spans="3:18" x14ac:dyDescent="0.25">
      <c r="C214" s="48"/>
      <c r="L214" s="48"/>
      <c r="M214" s="48"/>
      <c r="Q214" s="54"/>
      <c r="R214" s="48"/>
    </row>
    <row r="215" spans="3:18" x14ac:dyDescent="0.25">
      <c r="C215" s="48"/>
      <c r="L215" s="48"/>
      <c r="M215" s="48"/>
      <c r="Q215" s="54"/>
      <c r="R215" s="48"/>
    </row>
    <row r="216" spans="3:18" x14ac:dyDescent="0.25">
      <c r="C216" s="48"/>
      <c r="L216" s="48"/>
      <c r="M216" s="48"/>
      <c r="Q216" s="54"/>
      <c r="R216" s="48"/>
    </row>
    <row r="217" spans="3:18" x14ac:dyDescent="0.25">
      <c r="C217" s="48"/>
      <c r="L217" s="48"/>
      <c r="M217" s="48"/>
      <c r="Q217" s="54"/>
      <c r="R217" s="48"/>
    </row>
    <row r="218" spans="3:18" x14ac:dyDescent="0.25">
      <c r="C218" s="48"/>
      <c r="L218" s="48"/>
      <c r="M218" s="48"/>
      <c r="Q218" s="54"/>
      <c r="R218" s="48"/>
    </row>
    <row r="219" spans="3:18" x14ac:dyDescent="0.25">
      <c r="C219" s="48"/>
      <c r="L219" s="48"/>
      <c r="M219" s="48"/>
      <c r="Q219" s="54"/>
      <c r="R219" s="48"/>
    </row>
    <row r="220" spans="3:18" x14ac:dyDescent="0.25">
      <c r="C220" s="48"/>
      <c r="L220" s="48"/>
      <c r="M220" s="48"/>
      <c r="Q220" s="54"/>
      <c r="R220" s="48"/>
    </row>
    <row r="221" spans="3:18" x14ac:dyDescent="0.25">
      <c r="C221" s="48"/>
      <c r="L221" s="48"/>
      <c r="M221" s="48"/>
      <c r="Q221" s="54"/>
      <c r="R221" s="48"/>
    </row>
    <row r="222" spans="3:18" x14ac:dyDescent="0.25">
      <c r="C222" s="48"/>
      <c r="L222" s="48"/>
      <c r="M222" s="48"/>
      <c r="Q222" s="54"/>
      <c r="R222" s="48"/>
    </row>
    <row r="223" spans="3:18" x14ac:dyDescent="0.25">
      <c r="C223" s="48"/>
      <c r="L223" s="48"/>
      <c r="M223" s="48"/>
      <c r="Q223" s="54"/>
      <c r="R223" s="48"/>
    </row>
    <row r="224" spans="3:18" x14ac:dyDescent="0.25">
      <c r="C224" s="48"/>
      <c r="L224" s="48"/>
      <c r="M224" s="48"/>
      <c r="Q224" s="54"/>
      <c r="R224" s="48"/>
    </row>
    <row r="225" spans="3:18" x14ac:dyDescent="0.25">
      <c r="C225" s="48"/>
      <c r="L225" s="48"/>
      <c r="M225" s="48"/>
      <c r="Q225" s="54"/>
      <c r="R225" s="48"/>
    </row>
    <row r="226" spans="3:18" x14ac:dyDescent="0.25">
      <c r="C226" s="48"/>
      <c r="L226" s="48"/>
      <c r="M226" s="48"/>
      <c r="Q226" s="54"/>
      <c r="R226" s="48"/>
    </row>
    <row r="227" spans="3:18" x14ac:dyDescent="0.25">
      <c r="C227" s="48"/>
      <c r="L227" s="48"/>
      <c r="M227" s="48"/>
      <c r="Q227" s="54"/>
      <c r="R227" s="48"/>
    </row>
    <row r="228" spans="3:18" x14ac:dyDescent="0.25">
      <c r="C228" s="48"/>
      <c r="L228" s="48"/>
      <c r="M228" s="48"/>
      <c r="Q228" s="54"/>
      <c r="R228" s="48"/>
    </row>
    <row r="229" spans="3:18" x14ac:dyDescent="0.25">
      <c r="C229" s="48"/>
      <c r="L229" s="48"/>
      <c r="M229" s="48"/>
      <c r="Q229" s="54"/>
      <c r="R229" s="48"/>
    </row>
    <row r="230" spans="3:18" x14ac:dyDescent="0.25">
      <c r="C230" s="48"/>
      <c r="L230" s="48"/>
      <c r="M230" s="48"/>
      <c r="Q230" s="54"/>
      <c r="R230" s="48"/>
    </row>
    <row r="231" spans="3:18" x14ac:dyDescent="0.25">
      <c r="C231" s="48"/>
      <c r="L231" s="48"/>
      <c r="M231" s="48"/>
      <c r="Q231" s="54"/>
      <c r="R231" s="48"/>
    </row>
    <row r="232" spans="3:18" x14ac:dyDescent="0.25">
      <c r="C232" s="48"/>
      <c r="L232" s="48"/>
      <c r="M232" s="48"/>
      <c r="Q232" s="54"/>
      <c r="R232" s="48"/>
    </row>
    <row r="233" spans="3:18" x14ac:dyDescent="0.25">
      <c r="C233" s="48"/>
      <c r="L233" s="48"/>
      <c r="M233" s="48"/>
      <c r="Q233" s="54"/>
      <c r="R233" s="48"/>
    </row>
    <row r="234" spans="3:18" x14ac:dyDescent="0.25">
      <c r="C234" s="48"/>
      <c r="L234" s="48"/>
      <c r="M234" s="48"/>
      <c r="Q234" s="54"/>
      <c r="R234" s="48"/>
    </row>
    <row r="235" spans="3:18" x14ac:dyDescent="0.25">
      <c r="C235" s="48"/>
      <c r="L235" s="48"/>
      <c r="M235" s="48"/>
      <c r="Q235" s="54"/>
      <c r="R235" s="48"/>
    </row>
    <row r="236" spans="3:18" x14ac:dyDescent="0.25">
      <c r="C236" s="48"/>
      <c r="L236" s="48"/>
      <c r="M236" s="48"/>
      <c r="Q236" s="54"/>
      <c r="R236" s="48"/>
    </row>
    <row r="237" spans="3:18" x14ac:dyDescent="0.25">
      <c r="C237" s="48"/>
      <c r="L237" s="48"/>
      <c r="M237" s="48"/>
      <c r="Q237" s="54"/>
      <c r="R237" s="48"/>
    </row>
    <row r="238" spans="3:18" x14ac:dyDescent="0.25">
      <c r="C238" s="48"/>
      <c r="L238" s="48"/>
      <c r="M238" s="48"/>
      <c r="Q238" s="54"/>
      <c r="R238" s="48"/>
    </row>
    <row r="239" spans="3:18" x14ac:dyDescent="0.25">
      <c r="C239" s="48"/>
      <c r="L239" s="48"/>
      <c r="M239" s="48"/>
      <c r="Q239" s="54"/>
      <c r="R239" s="48"/>
    </row>
    <row r="240" spans="3:18" x14ac:dyDescent="0.25">
      <c r="C240" s="48"/>
      <c r="L240" s="48"/>
      <c r="M240" s="48"/>
      <c r="Q240" s="54"/>
      <c r="R240" s="48"/>
    </row>
    <row r="241" spans="3:18" x14ac:dyDescent="0.25">
      <c r="C241" s="48"/>
      <c r="L241" s="48"/>
      <c r="M241" s="48"/>
      <c r="Q241" s="54"/>
      <c r="R241" s="48"/>
    </row>
    <row r="242" spans="3:18" x14ac:dyDescent="0.25">
      <c r="C242" s="48"/>
      <c r="L242" s="48"/>
      <c r="M242" s="48"/>
      <c r="Q242" s="54"/>
      <c r="R242" s="48"/>
    </row>
    <row r="243" spans="3:18" x14ac:dyDescent="0.25">
      <c r="C243" s="48"/>
      <c r="L243" s="48"/>
      <c r="M243" s="48"/>
      <c r="Q243" s="54"/>
      <c r="R243" s="48"/>
    </row>
    <row r="244" spans="3:18" x14ac:dyDescent="0.25">
      <c r="C244" s="48"/>
      <c r="L244" s="48"/>
      <c r="M244" s="48"/>
      <c r="Q244" s="54"/>
      <c r="R244" s="48"/>
    </row>
    <row r="245" spans="3:18" x14ac:dyDescent="0.25">
      <c r="C245" s="48"/>
      <c r="L245" s="48"/>
      <c r="M245" s="48"/>
      <c r="Q245" s="54"/>
      <c r="R245" s="48"/>
    </row>
    <row r="246" spans="3:18" x14ac:dyDescent="0.25">
      <c r="C246" s="48"/>
      <c r="L246" s="48"/>
      <c r="M246" s="48"/>
      <c r="Q246" s="54"/>
      <c r="R246" s="48"/>
    </row>
    <row r="247" spans="3:18" x14ac:dyDescent="0.25">
      <c r="C247" s="48"/>
      <c r="L247" s="48"/>
      <c r="M247" s="48"/>
      <c r="Q247" s="54"/>
      <c r="R247" s="48"/>
    </row>
    <row r="248" spans="3:18" x14ac:dyDescent="0.25">
      <c r="C248" s="48"/>
      <c r="L248" s="48"/>
      <c r="M248" s="48"/>
      <c r="Q248" s="54"/>
      <c r="R248" s="48"/>
    </row>
    <row r="249" spans="3:18" x14ac:dyDescent="0.25">
      <c r="C249" s="48"/>
      <c r="L249" s="48"/>
      <c r="M249" s="48"/>
      <c r="Q249" s="54"/>
      <c r="R249" s="48"/>
    </row>
    <row r="250" spans="3:18" x14ac:dyDescent="0.25">
      <c r="C250" s="48"/>
      <c r="L250" s="48"/>
      <c r="M250" s="48"/>
      <c r="Q250" s="54"/>
      <c r="R250" s="48"/>
    </row>
    <row r="251" spans="3:18" x14ac:dyDescent="0.25">
      <c r="C251" s="48"/>
      <c r="L251" s="48"/>
      <c r="M251" s="48"/>
      <c r="Q251" s="54"/>
      <c r="R251" s="48"/>
    </row>
    <row r="252" spans="3:18" x14ac:dyDescent="0.25">
      <c r="C252" s="48"/>
      <c r="L252" s="48"/>
      <c r="M252" s="48"/>
      <c r="Q252" s="54"/>
      <c r="R252" s="48"/>
    </row>
    <row r="253" spans="3:18" x14ac:dyDescent="0.25">
      <c r="C253" s="48"/>
      <c r="L253" s="48"/>
      <c r="M253" s="48"/>
      <c r="Q253" s="54"/>
      <c r="R253" s="48"/>
    </row>
    <row r="254" spans="3:18" x14ac:dyDescent="0.25">
      <c r="C254" s="48"/>
      <c r="L254" s="48"/>
      <c r="M254" s="48"/>
      <c r="Q254" s="54"/>
      <c r="R254" s="48"/>
    </row>
    <row r="255" spans="3:18" x14ac:dyDescent="0.25">
      <c r="C255" s="48"/>
      <c r="L255" s="48"/>
      <c r="M255" s="48"/>
      <c r="Q255" s="54"/>
      <c r="R255" s="48"/>
    </row>
    <row r="256" spans="3:18" x14ac:dyDescent="0.25">
      <c r="C256" s="48"/>
      <c r="L256" s="48"/>
      <c r="M256" s="48"/>
      <c r="Q256" s="54"/>
      <c r="R256" s="48"/>
    </row>
    <row r="257" spans="3:18" x14ac:dyDescent="0.25">
      <c r="C257" s="48"/>
      <c r="L257" s="48"/>
      <c r="M257" s="48"/>
      <c r="Q257" s="54"/>
      <c r="R257" s="48"/>
    </row>
    <row r="258" spans="3:18" x14ac:dyDescent="0.25">
      <c r="C258" s="48"/>
      <c r="L258" s="48"/>
      <c r="M258" s="48"/>
      <c r="Q258" s="54"/>
      <c r="R258" s="48"/>
    </row>
    <row r="259" spans="3:18" x14ac:dyDescent="0.25">
      <c r="C259" s="48"/>
      <c r="L259" s="48"/>
      <c r="M259" s="48"/>
      <c r="Q259" s="54"/>
      <c r="R259" s="48"/>
    </row>
    <row r="260" spans="3:18" x14ac:dyDescent="0.25">
      <c r="C260" s="48"/>
      <c r="L260" s="48"/>
      <c r="M260" s="48"/>
      <c r="Q260" s="54"/>
      <c r="R260" s="48"/>
    </row>
    <row r="261" spans="3:18" x14ac:dyDescent="0.25">
      <c r="C261" s="48"/>
      <c r="L261" s="48"/>
      <c r="M261" s="48"/>
      <c r="Q261" s="54"/>
      <c r="R261" s="48"/>
    </row>
    <row r="262" spans="3:18" x14ac:dyDescent="0.25">
      <c r="C262" s="48"/>
      <c r="L262" s="48"/>
      <c r="M262" s="48"/>
      <c r="Q262" s="54"/>
      <c r="R262" s="48"/>
    </row>
    <row r="263" spans="3:18" x14ac:dyDescent="0.25">
      <c r="C263" s="48"/>
      <c r="L263" s="48"/>
      <c r="M263" s="48"/>
      <c r="Q263" s="54"/>
      <c r="R263" s="48"/>
    </row>
    <row r="264" spans="3:18" x14ac:dyDescent="0.25">
      <c r="C264" s="48"/>
      <c r="L264" s="48"/>
      <c r="M264" s="48"/>
      <c r="Q264" s="54"/>
      <c r="R264" s="48"/>
    </row>
    <row r="265" spans="3:18" x14ac:dyDescent="0.25">
      <c r="C265" s="48"/>
      <c r="L265" s="48"/>
      <c r="M265" s="48"/>
      <c r="Q265" s="54"/>
      <c r="R265" s="48"/>
    </row>
    <row r="266" spans="3:18" x14ac:dyDescent="0.25">
      <c r="C266" s="48"/>
      <c r="L266" s="48"/>
      <c r="M266" s="48"/>
      <c r="Q266" s="54"/>
      <c r="R266" s="48"/>
    </row>
    <row r="267" spans="3:18" x14ac:dyDescent="0.25">
      <c r="C267" s="48"/>
      <c r="L267" s="48"/>
      <c r="M267" s="48"/>
      <c r="Q267" s="54"/>
      <c r="R267" s="48"/>
    </row>
    <row r="268" spans="3:18" x14ac:dyDescent="0.25">
      <c r="C268" s="48"/>
      <c r="L268" s="48"/>
      <c r="M268" s="48"/>
      <c r="Q268" s="54"/>
      <c r="R268" s="48"/>
    </row>
    <row r="269" spans="3:18" x14ac:dyDescent="0.25">
      <c r="C269" s="48"/>
      <c r="L269" s="48"/>
      <c r="M269" s="48"/>
      <c r="Q269" s="54"/>
      <c r="R269" s="48"/>
    </row>
    <row r="270" spans="3:18" x14ac:dyDescent="0.25">
      <c r="C270" s="48"/>
      <c r="L270" s="48"/>
      <c r="M270" s="48"/>
      <c r="Q270" s="54"/>
      <c r="R270" s="48"/>
    </row>
    <row r="271" spans="3:18" x14ac:dyDescent="0.25">
      <c r="C271" s="48"/>
      <c r="L271" s="48"/>
      <c r="M271" s="48"/>
      <c r="Q271" s="54"/>
      <c r="R271" s="48"/>
    </row>
    <row r="272" spans="3:18" x14ac:dyDescent="0.25">
      <c r="C272" s="48"/>
      <c r="L272" s="48"/>
      <c r="M272" s="48"/>
      <c r="Q272" s="54"/>
      <c r="R272" s="48"/>
    </row>
    <row r="273" spans="3:18" x14ac:dyDescent="0.25">
      <c r="C273" s="48"/>
      <c r="L273" s="48"/>
      <c r="M273" s="48"/>
      <c r="Q273" s="54"/>
      <c r="R273" s="48"/>
    </row>
    <row r="274" spans="3:18" x14ac:dyDescent="0.25">
      <c r="C274" s="48"/>
      <c r="L274" s="48"/>
      <c r="M274" s="48"/>
      <c r="Q274" s="54"/>
      <c r="R274" s="48"/>
    </row>
    <row r="275" spans="3:18" x14ac:dyDescent="0.25">
      <c r="C275" s="48"/>
      <c r="L275" s="48"/>
      <c r="M275" s="48"/>
      <c r="Q275" s="54"/>
      <c r="R275" s="48"/>
    </row>
    <row r="276" spans="3:18" x14ac:dyDescent="0.25">
      <c r="C276" s="48"/>
      <c r="L276" s="48"/>
      <c r="M276" s="48"/>
      <c r="Q276" s="54"/>
      <c r="R276" s="48"/>
    </row>
    <row r="277" spans="3:18" x14ac:dyDescent="0.25">
      <c r="C277" s="48"/>
      <c r="L277" s="48"/>
      <c r="M277" s="48"/>
      <c r="Q277" s="54"/>
      <c r="R277" s="48"/>
    </row>
    <row r="278" spans="3:18" x14ac:dyDescent="0.25">
      <c r="C278" s="48"/>
      <c r="L278" s="48"/>
      <c r="M278" s="48"/>
      <c r="Q278" s="54"/>
      <c r="R278" s="48"/>
    </row>
    <row r="279" spans="3:18" x14ac:dyDescent="0.25">
      <c r="C279" s="48"/>
      <c r="L279" s="48"/>
      <c r="M279" s="48"/>
      <c r="Q279" s="54"/>
      <c r="R279" s="48"/>
    </row>
    <row r="280" spans="3:18" x14ac:dyDescent="0.25">
      <c r="C280" s="48"/>
      <c r="L280" s="48"/>
      <c r="M280" s="48"/>
      <c r="Q280" s="54"/>
      <c r="R280" s="48"/>
    </row>
    <row r="281" spans="3:18" x14ac:dyDescent="0.25">
      <c r="C281" s="48"/>
      <c r="L281" s="48"/>
      <c r="M281" s="48"/>
      <c r="Q281" s="54"/>
      <c r="R281" s="48"/>
    </row>
    <row r="282" spans="3:18" x14ac:dyDescent="0.25">
      <c r="C282" s="48"/>
      <c r="L282" s="48"/>
      <c r="M282" s="48"/>
      <c r="Q282" s="54"/>
      <c r="R282" s="48"/>
    </row>
    <row r="283" spans="3:18" x14ac:dyDescent="0.25">
      <c r="C283" s="48"/>
      <c r="L283" s="48"/>
      <c r="M283" s="48"/>
      <c r="Q283" s="54"/>
      <c r="R283" s="48"/>
    </row>
    <row r="284" spans="3:18" x14ac:dyDescent="0.25">
      <c r="C284" s="48"/>
      <c r="L284" s="48"/>
      <c r="M284" s="48"/>
      <c r="Q284" s="54"/>
      <c r="R284" s="48"/>
    </row>
    <row r="285" spans="3:18" x14ac:dyDescent="0.25">
      <c r="C285" s="48"/>
      <c r="L285" s="48"/>
      <c r="M285" s="48"/>
      <c r="Q285" s="54"/>
      <c r="R285" s="48"/>
    </row>
    <row r="286" spans="3:18" x14ac:dyDescent="0.25">
      <c r="C286" s="48"/>
      <c r="L286" s="48"/>
      <c r="M286" s="48"/>
      <c r="Q286" s="54"/>
      <c r="R286" s="48"/>
    </row>
    <row r="287" spans="3:18" x14ac:dyDescent="0.25">
      <c r="C287" s="48"/>
      <c r="L287" s="48"/>
      <c r="M287" s="48"/>
      <c r="Q287" s="54"/>
      <c r="R287" s="48"/>
    </row>
    <row r="288" spans="3:18" x14ac:dyDescent="0.25">
      <c r="C288" s="48"/>
      <c r="L288" s="48"/>
      <c r="M288" s="48"/>
      <c r="Q288" s="54"/>
      <c r="R288" s="48"/>
    </row>
    <row r="289" spans="3:18" x14ac:dyDescent="0.25">
      <c r="C289" s="48"/>
      <c r="L289" s="48"/>
      <c r="M289" s="48"/>
      <c r="Q289" s="54"/>
      <c r="R289" s="48"/>
    </row>
    <row r="290" spans="3:18" x14ac:dyDescent="0.25">
      <c r="C290" s="48"/>
      <c r="L290" s="48"/>
      <c r="M290" s="48"/>
      <c r="Q290" s="54"/>
      <c r="R290" s="48"/>
    </row>
    <row r="291" spans="3:18" x14ac:dyDescent="0.25">
      <c r="C291" s="48"/>
      <c r="L291" s="48"/>
      <c r="M291" s="48"/>
      <c r="Q291" s="54"/>
      <c r="R291" s="48"/>
    </row>
    <row r="292" spans="3:18" x14ac:dyDescent="0.25">
      <c r="C292" s="48"/>
      <c r="L292" s="48"/>
      <c r="M292" s="48"/>
      <c r="Q292" s="54"/>
      <c r="R292" s="48"/>
    </row>
    <row r="293" spans="3:18" x14ac:dyDescent="0.25">
      <c r="C293" s="48"/>
      <c r="L293" s="48"/>
      <c r="M293" s="48"/>
      <c r="Q293" s="54"/>
      <c r="R293" s="48"/>
    </row>
    <row r="294" spans="3:18" x14ac:dyDescent="0.25">
      <c r="C294" s="48"/>
      <c r="L294" s="48"/>
      <c r="M294" s="48"/>
      <c r="Q294" s="54"/>
      <c r="R294" s="48"/>
    </row>
    <row r="295" spans="3:18" x14ac:dyDescent="0.25">
      <c r="C295" s="48"/>
      <c r="L295" s="48"/>
      <c r="M295" s="48"/>
      <c r="Q295" s="54"/>
      <c r="R295" s="48"/>
    </row>
    <row r="296" spans="3:18" x14ac:dyDescent="0.25">
      <c r="C296" s="48"/>
      <c r="L296" s="48"/>
      <c r="M296" s="48"/>
      <c r="Q296" s="54"/>
      <c r="R296" s="48"/>
    </row>
    <row r="297" spans="3:18" x14ac:dyDescent="0.25">
      <c r="C297" s="48"/>
      <c r="L297" s="48"/>
      <c r="M297" s="48"/>
      <c r="Q297" s="54"/>
      <c r="R297" s="48"/>
    </row>
    <row r="298" spans="3:18" x14ac:dyDescent="0.25">
      <c r="C298" s="48"/>
      <c r="L298" s="48"/>
      <c r="M298" s="48"/>
      <c r="Q298" s="54"/>
      <c r="R298" s="48"/>
    </row>
    <row r="299" spans="3:18" x14ac:dyDescent="0.25">
      <c r="C299" s="48"/>
      <c r="L299" s="48"/>
      <c r="M299" s="48"/>
      <c r="Q299" s="54"/>
      <c r="R299" s="48"/>
    </row>
    <row r="300" spans="3:18" x14ac:dyDescent="0.25">
      <c r="C300" s="48"/>
      <c r="L300" s="48"/>
      <c r="M300" s="48"/>
      <c r="Q300" s="54"/>
      <c r="R300" s="48"/>
    </row>
    <row r="301" spans="3:18" x14ac:dyDescent="0.25">
      <c r="C301" s="48"/>
      <c r="L301" s="48"/>
      <c r="M301" s="48"/>
      <c r="Q301" s="54"/>
      <c r="R301" s="48"/>
    </row>
    <row r="302" spans="3:18" x14ac:dyDescent="0.25">
      <c r="C302" s="48"/>
      <c r="L302" s="48"/>
      <c r="M302" s="48"/>
      <c r="Q302" s="54"/>
      <c r="R302" s="48"/>
    </row>
    <row r="303" spans="3:18" x14ac:dyDescent="0.25">
      <c r="C303" s="48"/>
      <c r="L303" s="48"/>
      <c r="M303" s="48"/>
      <c r="Q303" s="54"/>
      <c r="R303" s="48"/>
    </row>
    <row r="304" spans="3:18" x14ac:dyDescent="0.25">
      <c r="C304" s="48"/>
      <c r="L304" s="48"/>
      <c r="M304" s="48"/>
      <c r="Q304" s="54"/>
      <c r="R304" s="48"/>
    </row>
    <row r="305" spans="3:18" x14ac:dyDescent="0.25">
      <c r="C305" s="48"/>
      <c r="L305" s="48"/>
      <c r="M305" s="48"/>
      <c r="Q305" s="54"/>
      <c r="R305" s="48"/>
    </row>
    <row r="306" spans="3:18" x14ac:dyDescent="0.25">
      <c r="C306" s="48"/>
      <c r="L306" s="48"/>
      <c r="M306" s="48"/>
      <c r="Q306" s="54"/>
      <c r="R306" s="48"/>
    </row>
    <row r="307" spans="3:18" x14ac:dyDescent="0.25">
      <c r="C307" s="48"/>
      <c r="L307" s="48"/>
      <c r="M307" s="48"/>
      <c r="Q307" s="54"/>
      <c r="R307" s="48"/>
    </row>
    <row r="308" spans="3:18" x14ac:dyDescent="0.25">
      <c r="C308" s="48"/>
      <c r="L308" s="48"/>
      <c r="M308" s="48"/>
      <c r="Q308" s="54"/>
      <c r="R308" s="48"/>
    </row>
    <row r="309" spans="3:18" x14ac:dyDescent="0.25">
      <c r="C309" s="48"/>
      <c r="L309" s="48"/>
      <c r="M309" s="48"/>
      <c r="Q309" s="54"/>
      <c r="R309" s="48"/>
    </row>
    <row r="310" spans="3:18" x14ac:dyDescent="0.25">
      <c r="C310" s="48"/>
      <c r="L310" s="48"/>
      <c r="M310" s="48"/>
      <c r="Q310" s="54"/>
      <c r="R310" s="48"/>
    </row>
    <row r="311" spans="3:18" x14ac:dyDescent="0.25">
      <c r="C311" s="48"/>
      <c r="L311" s="48"/>
      <c r="M311" s="48"/>
      <c r="Q311" s="54"/>
      <c r="R311" s="48"/>
    </row>
    <row r="312" spans="3:18" x14ac:dyDescent="0.25">
      <c r="C312" s="48"/>
      <c r="L312" s="48"/>
      <c r="M312" s="48"/>
      <c r="Q312" s="54"/>
      <c r="R312" s="48"/>
    </row>
    <row r="313" spans="3:18" x14ac:dyDescent="0.25">
      <c r="C313" s="48"/>
      <c r="L313" s="48"/>
      <c r="M313" s="48"/>
      <c r="Q313" s="54"/>
      <c r="R313" s="48"/>
    </row>
    <row r="314" spans="3:18" x14ac:dyDescent="0.25">
      <c r="C314" s="48"/>
      <c r="L314" s="48"/>
      <c r="M314" s="48"/>
      <c r="Q314" s="54"/>
      <c r="R314" s="48"/>
    </row>
    <row r="315" spans="3:18" x14ac:dyDescent="0.25">
      <c r="C315" s="48"/>
      <c r="L315" s="48"/>
      <c r="M315" s="48"/>
      <c r="Q315" s="54"/>
      <c r="R315" s="48"/>
    </row>
    <row r="316" spans="3:18" x14ac:dyDescent="0.25">
      <c r="C316" s="48"/>
      <c r="L316" s="48"/>
      <c r="M316" s="48"/>
      <c r="Q316" s="54"/>
      <c r="R316" s="48"/>
    </row>
    <row r="317" spans="3:18" x14ac:dyDescent="0.25">
      <c r="C317" s="48"/>
      <c r="L317" s="48"/>
      <c r="M317" s="48"/>
      <c r="Q317" s="54"/>
      <c r="R317" s="48"/>
    </row>
    <row r="318" spans="3:18" x14ac:dyDescent="0.25">
      <c r="C318" s="48"/>
      <c r="L318" s="48"/>
      <c r="M318" s="48"/>
      <c r="Q318" s="54"/>
      <c r="R318" s="48"/>
    </row>
    <row r="319" spans="3:18" x14ac:dyDescent="0.25">
      <c r="C319" s="48"/>
      <c r="L319" s="48"/>
      <c r="M319" s="48"/>
      <c r="Q319" s="54"/>
      <c r="R319" s="48"/>
    </row>
    <row r="320" spans="3:18" x14ac:dyDescent="0.25">
      <c r="C320" s="48"/>
      <c r="L320" s="48"/>
      <c r="M320" s="48"/>
      <c r="Q320" s="54"/>
      <c r="R320" s="48"/>
    </row>
    <row r="321" spans="3:18" x14ac:dyDescent="0.25">
      <c r="C321" s="48"/>
      <c r="L321" s="48"/>
      <c r="M321" s="48"/>
      <c r="Q321" s="54"/>
      <c r="R321" s="48"/>
    </row>
    <row r="322" spans="3:18" x14ac:dyDescent="0.25">
      <c r="C322" s="48"/>
      <c r="L322" s="48"/>
      <c r="M322" s="48"/>
      <c r="Q322" s="54"/>
      <c r="R322" s="48"/>
    </row>
    <row r="323" spans="3:18" x14ac:dyDescent="0.25">
      <c r="C323" s="48"/>
      <c r="L323" s="48"/>
      <c r="M323" s="48"/>
      <c r="Q323" s="54"/>
      <c r="R323" s="48"/>
    </row>
    <row r="324" spans="3:18" x14ac:dyDescent="0.25">
      <c r="C324" s="48"/>
      <c r="L324" s="48"/>
      <c r="M324" s="48"/>
      <c r="Q324" s="54"/>
      <c r="R324" s="48"/>
    </row>
    <row r="325" spans="3:18" x14ac:dyDescent="0.25">
      <c r="C325" s="48"/>
      <c r="L325" s="48"/>
      <c r="M325" s="48"/>
      <c r="Q325" s="54"/>
      <c r="R325" s="48"/>
    </row>
    <row r="326" spans="3:18" x14ac:dyDescent="0.25">
      <c r="C326" s="48"/>
      <c r="L326" s="48"/>
      <c r="M326" s="48"/>
      <c r="Q326" s="54"/>
      <c r="R326" s="48"/>
    </row>
    <row r="327" spans="3:18" x14ac:dyDescent="0.25">
      <c r="C327" s="48"/>
      <c r="L327" s="48"/>
      <c r="M327" s="48"/>
      <c r="Q327" s="54"/>
      <c r="R327" s="48"/>
    </row>
    <row r="328" spans="3:18" x14ac:dyDescent="0.25">
      <c r="C328" s="48"/>
      <c r="L328" s="48"/>
      <c r="M328" s="48"/>
      <c r="Q328" s="54"/>
      <c r="R328" s="48"/>
    </row>
    <row r="329" spans="3:18" x14ac:dyDescent="0.25">
      <c r="C329" s="48"/>
      <c r="L329" s="48"/>
      <c r="M329" s="48"/>
      <c r="Q329" s="54"/>
      <c r="R329" s="48"/>
    </row>
    <row r="330" spans="3:18" x14ac:dyDescent="0.25">
      <c r="C330" s="48"/>
      <c r="L330" s="48"/>
      <c r="M330" s="48"/>
      <c r="Q330" s="54"/>
      <c r="R330" s="48"/>
    </row>
    <row r="331" spans="3:18" x14ac:dyDescent="0.25">
      <c r="C331" s="48"/>
      <c r="L331" s="48"/>
      <c r="M331" s="48"/>
      <c r="Q331" s="54"/>
      <c r="R331" s="48"/>
    </row>
    <row r="332" spans="3:18" x14ac:dyDescent="0.25">
      <c r="C332" s="48"/>
      <c r="L332" s="48"/>
      <c r="M332" s="48"/>
      <c r="Q332" s="54"/>
      <c r="R332" s="48"/>
    </row>
    <row r="333" spans="3:18" x14ac:dyDescent="0.25">
      <c r="C333" s="48"/>
      <c r="L333" s="48"/>
      <c r="M333" s="48"/>
      <c r="Q333" s="54"/>
      <c r="R333" s="48"/>
    </row>
    <row r="334" spans="3:18" x14ac:dyDescent="0.25">
      <c r="C334" s="48"/>
      <c r="L334" s="48"/>
      <c r="M334" s="48"/>
      <c r="Q334" s="54"/>
      <c r="R334" s="48"/>
    </row>
    <row r="335" spans="3:18" x14ac:dyDescent="0.25">
      <c r="C335" s="48"/>
      <c r="L335" s="48"/>
      <c r="M335" s="48"/>
      <c r="Q335" s="54"/>
      <c r="R335" s="48"/>
    </row>
    <row r="336" spans="3:18" x14ac:dyDescent="0.25">
      <c r="C336" s="48"/>
      <c r="L336" s="48"/>
      <c r="M336" s="48"/>
      <c r="Q336" s="54"/>
      <c r="R336" s="48"/>
    </row>
    <row r="337" spans="3:18" x14ac:dyDescent="0.25">
      <c r="C337" s="48"/>
      <c r="L337" s="48"/>
      <c r="M337" s="48"/>
      <c r="Q337" s="54"/>
      <c r="R337" s="48"/>
    </row>
    <row r="338" spans="3:18" x14ac:dyDescent="0.25">
      <c r="C338" s="48"/>
      <c r="L338" s="48"/>
      <c r="M338" s="48"/>
      <c r="Q338" s="54"/>
      <c r="R338" s="48"/>
    </row>
    <row r="339" spans="3:18" x14ac:dyDescent="0.25">
      <c r="C339" s="48"/>
      <c r="L339" s="48"/>
      <c r="M339" s="48"/>
      <c r="Q339" s="54"/>
      <c r="R339" s="48"/>
    </row>
    <row r="340" spans="3:18" x14ac:dyDescent="0.25">
      <c r="C340" s="48"/>
      <c r="L340" s="48"/>
      <c r="M340" s="48"/>
      <c r="Q340" s="54"/>
      <c r="R340" s="48"/>
    </row>
    <row r="341" spans="3:18" x14ac:dyDescent="0.25">
      <c r="C341" s="48"/>
      <c r="L341" s="48"/>
      <c r="M341" s="48"/>
      <c r="Q341" s="54"/>
      <c r="R341" s="48"/>
    </row>
    <row r="342" spans="3:18" x14ac:dyDescent="0.25">
      <c r="C342" s="48"/>
      <c r="L342" s="48"/>
      <c r="M342" s="48"/>
      <c r="Q342" s="54"/>
      <c r="R342" s="48"/>
    </row>
    <row r="343" spans="3:18" x14ac:dyDescent="0.25">
      <c r="C343" s="48"/>
      <c r="L343" s="48"/>
      <c r="M343" s="48"/>
      <c r="Q343" s="54"/>
      <c r="R343" s="48"/>
    </row>
    <row r="344" spans="3:18" x14ac:dyDescent="0.25">
      <c r="C344" s="48"/>
      <c r="L344" s="48"/>
      <c r="M344" s="48"/>
      <c r="Q344" s="54"/>
      <c r="R344" s="48"/>
    </row>
    <row r="345" spans="3:18" x14ac:dyDescent="0.25">
      <c r="C345" s="48"/>
      <c r="L345" s="48"/>
      <c r="M345" s="48"/>
      <c r="Q345" s="54"/>
      <c r="R345" s="48"/>
    </row>
    <row r="346" spans="3:18" x14ac:dyDescent="0.25">
      <c r="C346" s="48"/>
      <c r="L346" s="48"/>
      <c r="M346" s="48"/>
      <c r="Q346" s="54"/>
      <c r="R346" s="48"/>
    </row>
    <row r="347" spans="3:18" x14ac:dyDescent="0.25">
      <c r="C347" s="48"/>
      <c r="L347" s="48"/>
      <c r="M347" s="48"/>
      <c r="Q347" s="54"/>
      <c r="R347" s="48"/>
    </row>
    <row r="348" spans="3:18" x14ac:dyDescent="0.25">
      <c r="C348" s="48"/>
      <c r="L348" s="48"/>
      <c r="M348" s="48"/>
      <c r="Q348" s="54"/>
      <c r="R348" s="48"/>
    </row>
    <row r="349" spans="3:18" x14ac:dyDescent="0.25">
      <c r="C349" s="48"/>
      <c r="L349" s="48"/>
      <c r="M349" s="48"/>
      <c r="Q349" s="54"/>
      <c r="R349" s="48"/>
    </row>
    <row r="350" spans="3:18" x14ac:dyDescent="0.25">
      <c r="C350" s="48"/>
      <c r="L350" s="48"/>
      <c r="M350" s="48"/>
      <c r="Q350" s="54"/>
      <c r="R350" s="48"/>
    </row>
    <row r="351" spans="3:18" x14ac:dyDescent="0.25">
      <c r="C351" s="48"/>
      <c r="L351" s="48"/>
      <c r="M351" s="48"/>
      <c r="Q351" s="54"/>
      <c r="R351" s="48"/>
    </row>
    <row r="352" spans="3:18" x14ac:dyDescent="0.25">
      <c r="C352" s="48"/>
      <c r="L352" s="48"/>
      <c r="M352" s="48"/>
      <c r="Q352" s="54"/>
      <c r="R352" s="48"/>
    </row>
    <row r="353" spans="3:18" x14ac:dyDescent="0.25">
      <c r="C353" s="48"/>
      <c r="L353" s="48"/>
      <c r="M353" s="48"/>
      <c r="Q353" s="54"/>
      <c r="R353" s="48"/>
    </row>
    <row r="354" spans="3:18" x14ac:dyDescent="0.25">
      <c r="C354" s="48"/>
      <c r="L354" s="48"/>
      <c r="M354" s="48"/>
      <c r="Q354" s="54"/>
      <c r="R354" s="48"/>
    </row>
    <row r="355" spans="3:18" x14ac:dyDescent="0.25">
      <c r="C355" s="48"/>
      <c r="L355" s="48"/>
      <c r="M355" s="48"/>
      <c r="Q355" s="54"/>
      <c r="R355" s="48"/>
    </row>
    <row r="356" spans="3:18" x14ac:dyDescent="0.25">
      <c r="C356" s="48"/>
      <c r="L356" s="48"/>
      <c r="M356" s="48"/>
      <c r="Q356" s="54"/>
      <c r="R356" s="48"/>
    </row>
    <row r="357" spans="3:18" x14ac:dyDescent="0.25">
      <c r="C357" s="48"/>
      <c r="L357" s="48"/>
      <c r="M357" s="48"/>
      <c r="Q357" s="54"/>
      <c r="R357" s="48"/>
    </row>
    <row r="358" spans="3:18" x14ac:dyDescent="0.25">
      <c r="C358" s="48"/>
      <c r="L358" s="48"/>
      <c r="M358" s="48"/>
      <c r="Q358" s="54"/>
      <c r="R358" s="48"/>
    </row>
    <row r="359" spans="3:18" x14ac:dyDescent="0.25">
      <c r="C359" s="48"/>
      <c r="L359" s="48"/>
      <c r="M359" s="48"/>
      <c r="Q359" s="54"/>
      <c r="R359" s="48"/>
    </row>
    <row r="360" spans="3:18" x14ac:dyDescent="0.25">
      <c r="C360" s="48"/>
      <c r="L360" s="48"/>
      <c r="M360" s="48"/>
      <c r="Q360" s="54"/>
      <c r="R360" s="48"/>
    </row>
    <row r="361" spans="3:18" x14ac:dyDescent="0.25">
      <c r="C361" s="48"/>
      <c r="L361" s="48"/>
      <c r="M361" s="48"/>
      <c r="Q361" s="54"/>
      <c r="R361" s="48"/>
    </row>
    <row r="362" spans="3:18" x14ac:dyDescent="0.25">
      <c r="C362" s="48"/>
      <c r="L362" s="48"/>
      <c r="M362" s="48"/>
      <c r="Q362" s="54"/>
      <c r="R362" s="48"/>
    </row>
    <row r="363" spans="3:18" x14ac:dyDescent="0.25">
      <c r="C363" s="48"/>
      <c r="L363" s="48"/>
      <c r="M363" s="48"/>
      <c r="Q363" s="54"/>
      <c r="R363" s="48"/>
    </row>
    <row r="364" spans="3:18" x14ac:dyDescent="0.25">
      <c r="C364" s="48"/>
      <c r="L364" s="48"/>
      <c r="M364" s="48"/>
      <c r="Q364" s="54"/>
      <c r="R364" s="48"/>
    </row>
    <row r="365" spans="3:18" x14ac:dyDescent="0.25">
      <c r="C365" s="48"/>
      <c r="L365" s="48"/>
      <c r="M365" s="48"/>
      <c r="Q365" s="54"/>
      <c r="R365" s="48"/>
    </row>
    <row r="366" spans="3:18" x14ac:dyDescent="0.25">
      <c r="C366" s="48"/>
      <c r="L366" s="48"/>
      <c r="M366" s="48"/>
      <c r="Q366" s="54"/>
      <c r="R366" s="48"/>
    </row>
    <row r="367" spans="3:18" x14ac:dyDescent="0.25">
      <c r="C367" s="48"/>
      <c r="L367" s="48"/>
      <c r="M367" s="48"/>
      <c r="Q367" s="54"/>
      <c r="R367" s="48"/>
    </row>
    <row r="368" spans="3:18" x14ac:dyDescent="0.25">
      <c r="C368" s="48"/>
      <c r="L368" s="48"/>
      <c r="M368" s="48"/>
      <c r="Q368" s="54"/>
      <c r="R368" s="48"/>
    </row>
    <row r="369" spans="3:18" x14ac:dyDescent="0.25">
      <c r="C369" s="48"/>
      <c r="L369" s="48"/>
      <c r="M369" s="48"/>
      <c r="Q369" s="54"/>
      <c r="R369" s="48"/>
    </row>
    <row r="370" spans="3:18" x14ac:dyDescent="0.25">
      <c r="C370" s="48"/>
      <c r="L370" s="48"/>
      <c r="M370" s="48"/>
      <c r="Q370" s="54"/>
      <c r="R370" s="48"/>
    </row>
    <row r="371" spans="3:18" x14ac:dyDescent="0.25">
      <c r="C371" s="48"/>
      <c r="L371" s="48"/>
      <c r="M371" s="48"/>
      <c r="Q371" s="54"/>
      <c r="R371" s="48"/>
    </row>
    <row r="372" spans="3:18" x14ac:dyDescent="0.25">
      <c r="C372" s="48"/>
      <c r="L372" s="48"/>
      <c r="M372" s="48"/>
      <c r="Q372" s="54"/>
      <c r="R372" s="48"/>
    </row>
    <row r="373" spans="3:18" x14ac:dyDescent="0.25">
      <c r="C373" s="48"/>
      <c r="L373" s="48"/>
      <c r="M373" s="48"/>
      <c r="Q373" s="54"/>
      <c r="R373" s="48"/>
    </row>
    <row r="374" spans="3:18" x14ac:dyDescent="0.25">
      <c r="C374" s="48"/>
      <c r="L374" s="48"/>
      <c r="M374" s="48"/>
      <c r="Q374" s="54"/>
      <c r="R374" s="48"/>
    </row>
    <row r="375" spans="3:18" x14ac:dyDescent="0.25">
      <c r="C375" s="48"/>
      <c r="L375" s="48"/>
      <c r="M375" s="48"/>
      <c r="Q375" s="54"/>
      <c r="R375" s="48"/>
    </row>
    <row r="376" spans="3:18" x14ac:dyDescent="0.25">
      <c r="C376" s="48"/>
      <c r="L376" s="48"/>
      <c r="M376" s="48"/>
      <c r="Q376" s="54"/>
      <c r="R376" s="48"/>
    </row>
    <row r="377" spans="3:18" x14ac:dyDescent="0.25">
      <c r="C377" s="48"/>
      <c r="L377" s="48"/>
      <c r="M377" s="48"/>
      <c r="Q377" s="54"/>
      <c r="R377" s="48"/>
    </row>
    <row r="378" spans="3:18" x14ac:dyDescent="0.25">
      <c r="C378" s="48"/>
      <c r="L378" s="48"/>
      <c r="M378" s="48"/>
      <c r="Q378" s="54"/>
      <c r="R378" s="48"/>
    </row>
    <row r="379" spans="3:18" x14ac:dyDescent="0.25">
      <c r="C379" s="48"/>
      <c r="L379" s="48"/>
      <c r="M379" s="48"/>
      <c r="Q379" s="54"/>
      <c r="R379" s="48"/>
    </row>
    <row r="380" spans="3:18" x14ac:dyDescent="0.25">
      <c r="C380" s="48"/>
      <c r="L380" s="48"/>
      <c r="M380" s="48"/>
      <c r="Q380" s="54"/>
      <c r="R380" s="48"/>
    </row>
    <row r="381" spans="3:18" x14ac:dyDescent="0.25">
      <c r="C381" s="48"/>
      <c r="L381" s="48"/>
      <c r="M381" s="48"/>
      <c r="Q381" s="54"/>
      <c r="R381" s="48"/>
    </row>
    <row r="382" spans="3:18" x14ac:dyDescent="0.25">
      <c r="C382" s="48"/>
      <c r="L382" s="48"/>
      <c r="M382" s="48"/>
      <c r="Q382" s="54"/>
      <c r="R382" s="48"/>
    </row>
    <row r="383" spans="3:18" x14ac:dyDescent="0.25">
      <c r="C383" s="48"/>
      <c r="L383" s="48"/>
      <c r="M383" s="48"/>
      <c r="Q383" s="54"/>
      <c r="R383" s="48"/>
    </row>
    <row r="384" spans="3:18" x14ac:dyDescent="0.25">
      <c r="C384" s="48"/>
      <c r="L384" s="48"/>
      <c r="M384" s="48"/>
      <c r="Q384" s="54"/>
      <c r="R384" s="48"/>
    </row>
    <row r="385" spans="3:18" x14ac:dyDescent="0.25">
      <c r="C385" s="48"/>
      <c r="L385" s="48"/>
      <c r="M385" s="48"/>
      <c r="Q385" s="54"/>
      <c r="R385" s="48"/>
    </row>
    <row r="386" spans="3:18" x14ac:dyDescent="0.25">
      <c r="C386" s="48"/>
      <c r="L386" s="48"/>
      <c r="M386" s="48"/>
      <c r="Q386" s="54"/>
      <c r="R386" s="48"/>
    </row>
    <row r="387" spans="3:18" x14ac:dyDescent="0.25">
      <c r="C387" s="48"/>
      <c r="L387" s="48"/>
      <c r="M387" s="48"/>
      <c r="Q387" s="54"/>
      <c r="R387" s="48"/>
    </row>
    <row r="388" spans="3:18" x14ac:dyDescent="0.25">
      <c r="C388" s="48"/>
      <c r="L388" s="48"/>
      <c r="M388" s="48"/>
      <c r="Q388" s="54"/>
      <c r="R388" s="48"/>
    </row>
    <row r="389" spans="3:18" x14ac:dyDescent="0.25">
      <c r="C389" s="48"/>
      <c r="L389" s="48"/>
      <c r="M389" s="48"/>
      <c r="Q389" s="54"/>
      <c r="R389" s="48"/>
    </row>
    <row r="390" spans="3:18" x14ac:dyDescent="0.25">
      <c r="C390" s="48"/>
      <c r="L390" s="48"/>
      <c r="M390" s="48"/>
      <c r="Q390" s="54"/>
      <c r="R390" s="48"/>
    </row>
    <row r="391" spans="3:18" x14ac:dyDescent="0.25">
      <c r="C391" s="48"/>
      <c r="L391" s="48"/>
      <c r="M391" s="48"/>
      <c r="Q391" s="54"/>
      <c r="R391" s="48"/>
    </row>
    <row r="392" spans="3:18" x14ac:dyDescent="0.25">
      <c r="C392" s="48"/>
      <c r="L392" s="48"/>
      <c r="M392" s="48"/>
      <c r="Q392" s="54"/>
      <c r="R392" s="48"/>
    </row>
    <row r="393" spans="3:18" x14ac:dyDescent="0.25">
      <c r="C393" s="48"/>
      <c r="L393" s="48"/>
      <c r="M393" s="48"/>
      <c r="Q393" s="54"/>
      <c r="R393" s="48"/>
    </row>
    <row r="394" spans="3:18" x14ac:dyDescent="0.25">
      <c r="C394" s="48"/>
      <c r="L394" s="48"/>
      <c r="M394" s="48"/>
      <c r="Q394" s="54"/>
      <c r="R394" s="48"/>
    </row>
    <row r="395" spans="3:18" x14ac:dyDescent="0.25">
      <c r="C395" s="48"/>
      <c r="L395" s="48"/>
      <c r="M395" s="48"/>
      <c r="Q395" s="54"/>
      <c r="R395" s="48"/>
    </row>
    <row r="396" spans="3:18" x14ac:dyDescent="0.25">
      <c r="C396" s="48"/>
      <c r="L396" s="48"/>
      <c r="M396" s="48"/>
      <c r="Q396" s="54"/>
      <c r="R396" s="48"/>
    </row>
    <row r="397" spans="3:18" x14ac:dyDescent="0.25">
      <c r="C397" s="48"/>
      <c r="L397" s="48"/>
      <c r="M397" s="48"/>
      <c r="Q397" s="54"/>
      <c r="R397" s="48"/>
    </row>
    <row r="398" spans="3:18" x14ac:dyDescent="0.25">
      <c r="C398" s="48"/>
      <c r="L398" s="48"/>
      <c r="M398" s="48"/>
      <c r="Q398" s="54"/>
      <c r="R398" s="48"/>
    </row>
    <row r="399" spans="3:18" x14ac:dyDescent="0.25">
      <c r="C399" s="48"/>
      <c r="L399" s="48"/>
      <c r="M399" s="48"/>
      <c r="Q399" s="54"/>
      <c r="R399" s="48"/>
    </row>
    <row r="400" spans="3:18" x14ac:dyDescent="0.25">
      <c r="C400" s="48"/>
      <c r="L400" s="48"/>
      <c r="M400" s="48"/>
      <c r="Q400" s="54"/>
      <c r="R400" s="48"/>
    </row>
    <row r="401" spans="3:18" x14ac:dyDescent="0.25">
      <c r="C401" s="48"/>
      <c r="L401" s="48"/>
      <c r="M401" s="48"/>
      <c r="Q401" s="54"/>
      <c r="R401" s="48"/>
    </row>
    <row r="402" spans="3:18" x14ac:dyDescent="0.25">
      <c r="C402" s="48"/>
      <c r="L402" s="48"/>
      <c r="M402" s="48"/>
      <c r="Q402" s="54"/>
      <c r="R402" s="48"/>
    </row>
    <row r="403" spans="3:18" x14ac:dyDescent="0.25">
      <c r="C403" s="48"/>
      <c r="L403" s="48"/>
      <c r="M403" s="48"/>
      <c r="Q403" s="54"/>
      <c r="R403" s="48"/>
    </row>
    <row r="404" spans="3:18" x14ac:dyDescent="0.25">
      <c r="C404" s="48"/>
      <c r="L404" s="48"/>
      <c r="M404" s="48"/>
      <c r="Q404" s="54"/>
      <c r="R404" s="48"/>
    </row>
    <row r="405" spans="3:18" x14ac:dyDescent="0.25">
      <c r="C405" s="48"/>
      <c r="L405" s="48"/>
      <c r="M405" s="48"/>
      <c r="Q405" s="54"/>
      <c r="R405" s="48"/>
    </row>
    <row r="406" spans="3:18" x14ac:dyDescent="0.25">
      <c r="C406" s="48"/>
      <c r="L406" s="48"/>
      <c r="M406" s="48"/>
      <c r="Q406" s="54"/>
      <c r="R406" s="48"/>
    </row>
    <row r="407" spans="3:18" x14ac:dyDescent="0.25">
      <c r="C407" s="48"/>
      <c r="L407" s="48"/>
      <c r="M407" s="48"/>
      <c r="Q407" s="54"/>
      <c r="R407" s="48"/>
    </row>
    <row r="408" spans="3:18" x14ac:dyDescent="0.25">
      <c r="C408" s="48"/>
      <c r="L408" s="48"/>
      <c r="M408" s="48"/>
      <c r="Q408" s="54"/>
      <c r="R408" s="48"/>
    </row>
    <row r="409" spans="3:18" x14ac:dyDescent="0.25">
      <c r="C409" s="48"/>
      <c r="L409" s="48"/>
      <c r="M409" s="48"/>
      <c r="Q409" s="54"/>
      <c r="R409" s="48"/>
    </row>
    <row r="410" spans="3:18" x14ac:dyDescent="0.25">
      <c r="C410" s="48"/>
      <c r="L410" s="48"/>
      <c r="M410" s="48"/>
      <c r="Q410" s="54"/>
      <c r="R410" s="48"/>
    </row>
    <row r="411" spans="3:18" x14ac:dyDescent="0.25">
      <c r="C411" s="48"/>
      <c r="L411" s="48"/>
      <c r="M411" s="48"/>
      <c r="Q411" s="54"/>
      <c r="R411" s="48"/>
    </row>
    <row r="412" spans="3:18" x14ac:dyDescent="0.25">
      <c r="C412" s="48"/>
      <c r="L412" s="48"/>
      <c r="M412" s="48"/>
      <c r="Q412" s="54"/>
      <c r="R412" s="48"/>
    </row>
    <row r="413" spans="3:18" x14ac:dyDescent="0.25">
      <c r="C413" s="48"/>
      <c r="L413" s="48"/>
      <c r="M413" s="48"/>
      <c r="Q413" s="54"/>
      <c r="R413" s="48"/>
    </row>
    <row r="414" spans="3:18" x14ac:dyDescent="0.25">
      <c r="C414" s="48"/>
      <c r="L414" s="48"/>
      <c r="M414" s="48"/>
      <c r="Q414" s="54"/>
      <c r="R414" s="48"/>
    </row>
    <row r="415" spans="3:18" x14ac:dyDescent="0.25">
      <c r="C415" s="48"/>
      <c r="L415" s="48"/>
      <c r="M415" s="48"/>
      <c r="Q415" s="54"/>
      <c r="R415" s="48"/>
    </row>
    <row r="416" spans="3:18" x14ac:dyDescent="0.25">
      <c r="C416" s="48"/>
      <c r="L416" s="48"/>
      <c r="M416" s="48"/>
      <c r="Q416" s="54"/>
      <c r="R416" s="48"/>
    </row>
    <row r="417" spans="3:18" x14ac:dyDescent="0.25">
      <c r="C417" s="48"/>
      <c r="L417" s="48"/>
      <c r="M417" s="48"/>
      <c r="Q417" s="54"/>
      <c r="R417" s="48"/>
    </row>
    <row r="418" spans="3:18" x14ac:dyDescent="0.25">
      <c r="C418" s="48"/>
      <c r="L418" s="48"/>
      <c r="M418" s="48"/>
      <c r="Q418" s="54"/>
      <c r="R418" s="48"/>
    </row>
    <row r="419" spans="3:18" x14ac:dyDescent="0.25">
      <c r="C419" s="48"/>
      <c r="L419" s="48"/>
      <c r="M419" s="48"/>
      <c r="Q419" s="54"/>
      <c r="R419" s="48"/>
    </row>
    <row r="420" spans="3:18" x14ac:dyDescent="0.25">
      <c r="C420" s="48"/>
      <c r="L420" s="48"/>
      <c r="M420" s="48"/>
      <c r="Q420" s="54"/>
      <c r="R420" s="48"/>
    </row>
    <row r="421" spans="3:18" x14ac:dyDescent="0.25">
      <c r="C421" s="48"/>
      <c r="L421" s="48"/>
      <c r="M421" s="48"/>
      <c r="Q421" s="54"/>
      <c r="R421" s="48"/>
    </row>
    <row r="422" spans="3:18" x14ac:dyDescent="0.25">
      <c r="C422" s="48"/>
      <c r="L422" s="48"/>
      <c r="M422" s="48"/>
      <c r="Q422" s="54"/>
      <c r="R422" s="48"/>
    </row>
    <row r="423" spans="3:18" x14ac:dyDescent="0.25">
      <c r="C423" s="48"/>
      <c r="L423" s="48"/>
      <c r="M423" s="48"/>
      <c r="Q423" s="54"/>
      <c r="R423" s="48"/>
    </row>
    <row r="424" spans="3:18" x14ac:dyDescent="0.25">
      <c r="C424" s="48"/>
      <c r="L424" s="48"/>
      <c r="M424" s="48"/>
      <c r="Q424" s="54"/>
      <c r="R424" s="48"/>
    </row>
    <row r="425" spans="3:18" x14ac:dyDescent="0.25">
      <c r="C425" s="48"/>
      <c r="L425" s="48"/>
      <c r="M425" s="48"/>
      <c r="Q425" s="54"/>
      <c r="R425" s="48"/>
    </row>
    <row r="426" spans="3:18" x14ac:dyDescent="0.25">
      <c r="C426" s="48"/>
      <c r="L426" s="48"/>
      <c r="M426" s="48"/>
      <c r="Q426" s="54"/>
      <c r="R426" s="48"/>
    </row>
    <row r="427" spans="3:18" x14ac:dyDescent="0.25">
      <c r="C427" s="48"/>
      <c r="L427" s="48"/>
      <c r="M427" s="48"/>
      <c r="Q427" s="54"/>
      <c r="R427" s="48"/>
    </row>
    <row r="428" spans="3:18" x14ac:dyDescent="0.25">
      <c r="C428" s="48"/>
      <c r="L428" s="48"/>
      <c r="M428" s="48"/>
      <c r="Q428" s="54"/>
      <c r="R428" s="48"/>
    </row>
    <row r="429" spans="3:18" x14ac:dyDescent="0.25">
      <c r="C429" s="48"/>
      <c r="L429" s="48"/>
      <c r="M429" s="48"/>
      <c r="Q429" s="54"/>
      <c r="R429" s="48"/>
    </row>
    <row r="430" spans="3:18" x14ac:dyDescent="0.25">
      <c r="C430" s="48"/>
      <c r="L430" s="48"/>
      <c r="M430" s="48"/>
      <c r="Q430" s="54"/>
      <c r="R430" s="48"/>
    </row>
    <row r="431" spans="3:18" x14ac:dyDescent="0.25">
      <c r="C431" s="48"/>
      <c r="L431" s="48"/>
      <c r="M431" s="48"/>
      <c r="Q431" s="54"/>
      <c r="R431" s="48"/>
    </row>
    <row r="432" spans="3:18" x14ac:dyDescent="0.25">
      <c r="C432" s="48"/>
      <c r="L432" s="48"/>
      <c r="M432" s="48"/>
      <c r="Q432" s="54"/>
      <c r="R432" s="48"/>
    </row>
    <row r="433" spans="3:18" x14ac:dyDescent="0.25">
      <c r="C433" s="48"/>
      <c r="L433" s="48"/>
      <c r="M433" s="48"/>
      <c r="Q433" s="54"/>
      <c r="R433" s="48"/>
    </row>
    <row r="434" spans="3:18" x14ac:dyDescent="0.25">
      <c r="C434" s="48"/>
      <c r="L434" s="48"/>
      <c r="M434" s="48"/>
      <c r="Q434" s="54"/>
      <c r="R434" s="48"/>
    </row>
    <row r="435" spans="3:18" x14ac:dyDescent="0.25">
      <c r="C435" s="48"/>
      <c r="L435" s="48"/>
      <c r="M435" s="48"/>
      <c r="Q435" s="54"/>
      <c r="R435" s="48"/>
    </row>
    <row r="436" spans="3:18" x14ac:dyDescent="0.25">
      <c r="C436" s="48"/>
      <c r="L436" s="48"/>
      <c r="M436" s="48"/>
      <c r="Q436" s="54"/>
      <c r="R436" s="48"/>
    </row>
    <row r="437" spans="3:18" x14ac:dyDescent="0.25">
      <c r="C437" s="48"/>
      <c r="L437" s="48"/>
      <c r="M437" s="48"/>
      <c r="Q437" s="54"/>
      <c r="R437" s="48"/>
    </row>
    <row r="438" spans="3:18" x14ac:dyDescent="0.25">
      <c r="C438" s="48"/>
      <c r="L438" s="48"/>
      <c r="M438" s="48"/>
      <c r="Q438" s="54"/>
      <c r="R438" s="48"/>
    </row>
    <row r="439" spans="3:18" x14ac:dyDescent="0.25">
      <c r="C439" s="48"/>
      <c r="L439" s="48"/>
      <c r="M439" s="48"/>
      <c r="Q439" s="54"/>
      <c r="R439" s="48"/>
    </row>
    <row r="440" spans="3:18" x14ac:dyDescent="0.25">
      <c r="C440" s="48"/>
      <c r="L440" s="48"/>
      <c r="M440" s="48"/>
      <c r="Q440" s="54"/>
      <c r="R440" s="48"/>
    </row>
    <row r="441" spans="3:18" x14ac:dyDescent="0.25">
      <c r="C441" s="48"/>
      <c r="L441" s="48"/>
      <c r="M441" s="48"/>
      <c r="Q441" s="54"/>
      <c r="R441" s="48"/>
    </row>
    <row r="442" spans="3:18" x14ac:dyDescent="0.25">
      <c r="C442" s="48"/>
      <c r="L442" s="48"/>
      <c r="M442" s="48"/>
      <c r="Q442" s="54"/>
      <c r="R442" s="48"/>
    </row>
    <row r="443" spans="3:18" x14ac:dyDescent="0.25">
      <c r="C443" s="48"/>
      <c r="L443" s="48"/>
      <c r="M443" s="48"/>
      <c r="Q443" s="54"/>
      <c r="R443" s="48"/>
    </row>
    <row r="444" spans="3:18" x14ac:dyDescent="0.25">
      <c r="C444" s="48"/>
      <c r="L444" s="48"/>
      <c r="M444" s="48"/>
      <c r="Q444" s="54"/>
      <c r="R444" s="48"/>
    </row>
    <row r="445" spans="3:18" x14ac:dyDescent="0.25">
      <c r="C445" s="48"/>
      <c r="L445" s="48"/>
      <c r="M445" s="48"/>
      <c r="Q445" s="54"/>
      <c r="R445" s="48"/>
    </row>
    <row r="446" spans="3:18" x14ac:dyDescent="0.25">
      <c r="C446" s="48"/>
      <c r="L446" s="48"/>
      <c r="M446" s="48"/>
      <c r="Q446" s="54"/>
      <c r="R446" s="48"/>
    </row>
    <row r="447" spans="3:18" x14ac:dyDescent="0.25">
      <c r="C447" s="48"/>
      <c r="L447" s="48"/>
      <c r="M447" s="48"/>
      <c r="Q447" s="54"/>
      <c r="R447" s="48"/>
    </row>
    <row r="448" spans="3:18" x14ac:dyDescent="0.25">
      <c r="C448" s="48"/>
      <c r="L448" s="48"/>
      <c r="M448" s="48"/>
      <c r="Q448" s="54"/>
      <c r="R448" s="48"/>
    </row>
    <row r="449" spans="3:18" x14ac:dyDescent="0.25">
      <c r="C449" s="48"/>
      <c r="L449" s="48"/>
      <c r="M449" s="48"/>
      <c r="Q449" s="54"/>
      <c r="R449" s="48"/>
    </row>
    <row r="450" spans="3:18" x14ac:dyDescent="0.25">
      <c r="C450" s="48"/>
      <c r="L450" s="48"/>
      <c r="M450" s="48"/>
      <c r="Q450" s="54"/>
      <c r="R450" s="48"/>
    </row>
    <row r="451" spans="3:18" x14ac:dyDescent="0.25">
      <c r="C451" s="48"/>
      <c r="L451" s="48"/>
      <c r="M451" s="48"/>
      <c r="Q451" s="54"/>
      <c r="R451" s="48"/>
    </row>
    <row r="452" spans="3:18" x14ac:dyDescent="0.25">
      <c r="C452" s="48"/>
      <c r="L452" s="48"/>
      <c r="M452" s="48"/>
      <c r="Q452" s="54"/>
      <c r="R452" s="48"/>
    </row>
    <row r="453" spans="3:18" x14ac:dyDescent="0.25">
      <c r="C453" s="48"/>
      <c r="L453" s="48"/>
      <c r="M453" s="48"/>
      <c r="Q453" s="54"/>
      <c r="R453" s="48"/>
    </row>
    <row r="454" spans="3:18" x14ac:dyDescent="0.25">
      <c r="C454" s="48"/>
      <c r="L454" s="48"/>
      <c r="M454" s="48"/>
      <c r="Q454" s="54"/>
      <c r="R454" s="48"/>
    </row>
    <row r="455" spans="3:18" x14ac:dyDescent="0.25">
      <c r="C455" s="48"/>
      <c r="L455" s="48"/>
      <c r="M455" s="48"/>
      <c r="Q455" s="54"/>
      <c r="R455" s="48"/>
    </row>
    <row r="456" spans="3:18" x14ac:dyDescent="0.25">
      <c r="C456" s="48"/>
      <c r="L456" s="48"/>
      <c r="M456" s="48"/>
      <c r="Q456" s="54"/>
      <c r="R456" s="48"/>
    </row>
    <row r="457" spans="3:18" x14ac:dyDescent="0.25">
      <c r="C457" s="48"/>
      <c r="L457" s="48"/>
      <c r="M457" s="48"/>
      <c r="Q457" s="54"/>
      <c r="R457" s="48"/>
    </row>
    <row r="458" spans="3:18" x14ac:dyDescent="0.25">
      <c r="C458" s="48"/>
      <c r="L458" s="48"/>
      <c r="M458" s="48"/>
      <c r="Q458" s="54"/>
      <c r="R458" s="48"/>
    </row>
    <row r="459" spans="3:18" x14ac:dyDescent="0.25">
      <c r="C459" s="48"/>
      <c r="L459" s="48"/>
      <c r="M459" s="48"/>
      <c r="Q459" s="54"/>
      <c r="R459" s="48"/>
    </row>
    <row r="460" spans="3:18" x14ac:dyDescent="0.25">
      <c r="C460" s="48"/>
      <c r="L460" s="48"/>
      <c r="M460" s="48"/>
      <c r="Q460" s="54"/>
      <c r="R460" s="48"/>
    </row>
    <row r="461" spans="3:18" x14ac:dyDescent="0.25">
      <c r="C461" s="48"/>
      <c r="L461" s="48"/>
      <c r="M461" s="48"/>
      <c r="Q461" s="54"/>
      <c r="R461" s="48"/>
    </row>
    <row r="462" spans="3:18" x14ac:dyDescent="0.25">
      <c r="C462" s="48"/>
      <c r="L462" s="48"/>
      <c r="M462" s="48"/>
      <c r="Q462" s="54"/>
      <c r="R462" s="48"/>
    </row>
    <row r="463" spans="3:18" x14ac:dyDescent="0.25">
      <c r="C463" s="48"/>
      <c r="L463" s="48"/>
      <c r="M463" s="48"/>
      <c r="Q463" s="54"/>
      <c r="R463" s="48"/>
    </row>
    <row r="464" spans="3:18" x14ac:dyDescent="0.25">
      <c r="C464" s="48"/>
      <c r="L464" s="48"/>
      <c r="M464" s="48"/>
      <c r="Q464" s="54"/>
      <c r="R464" s="48"/>
    </row>
    <row r="465" spans="3:18" x14ac:dyDescent="0.25">
      <c r="C465" s="48"/>
      <c r="L465" s="48"/>
      <c r="M465" s="48"/>
      <c r="Q465" s="54"/>
      <c r="R465" s="48"/>
    </row>
    <row r="466" spans="3:18" x14ac:dyDescent="0.25">
      <c r="C466" s="48"/>
      <c r="L466" s="48"/>
      <c r="M466" s="48"/>
      <c r="Q466" s="54"/>
      <c r="R466" s="48"/>
    </row>
    <row r="467" spans="3:18" x14ac:dyDescent="0.25">
      <c r="C467" s="48"/>
      <c r="L467" s="48"/>
      <c r="M467" s="48"/>
      <c r="Q467" s="54"/>
      <c r="R467" s="48"/>
    </row>
    <row r="468" spans="3:18" x14ac:dyDescent="0.25">
      <c r="C468" s="48"/>
      <c r="L468" s="48"/>
      <c r="M468" s="48"/>
      <c r="Q468" s="54"/>
      <c r="R468" s="48"/>
    </row>
    <row r="469" spans="3:18" x14ac:dyDescent="0.25">
      <c r="C469" s="48"/>
      <c r="L469" s="48"/>
      <c r="M469" s="48"/>
      <c r="Q469" s="54"/>
      <c r="R469" s="48"/>
    </row>
    <row r="470" spans="3:18" x14ac:dyDescent="0.25">
      <c r="C470" s="48"/>
      <c r="L470" s="48"/>
      <c r="M470" s="48"/>
      <c r="Q470" s="54"/>
      <c r="R470" s="48"/>
    </row>
    <row r="471" spans="3:18" x14ac:dyDescent="0.25">
      <c r="C471" s="48"/>
      <c r="L471" s="48"/>
      <c r="M471" s="48"/>
      <c r="Q471" s="54"/>
      <c r="R471" s="48"/>
    </row>
    <row r="472" spans="3:18" x14ac:dyDescent="0.25">
      <c r="C472" s="48"/>
      <c r="L472" s="48"/>
      <c r="M472" s="48"/>
      <c r="Q472" s="54"/>
      <c r="R472" s="48"/>
    </row>
    <row r="473" spans="3:18" x14ac:dyDescent="0.25">
      <c r="C473" s="48"/>
      <c r="L473" s="48"/>
      <c r="M473" s="48"/>
      <c r="Q473" s="54"/>
      <c r="R473" s="48"/>
    </row>
    <row r="474" spans="3:18" x14ac:dyDescent="0.25">
      <c r="C474" s="48"/>
      <c r="L474" s="48"/>
      <c r="M474" s="48"/>
      <c r="Q474" s="54"/>
      <c r="R474" s="48"/>
    </row>
    <row r="475" spans="3:18" x14ac:dyDescent="0.25">
      <c r="C475" s="48"/>
      <c r="L475" s="48"/>
      <c r="M475" s="48"/>
      <c r="Q475" s="54"/>
      <c r="R475" s="48"/>
    </row>
    <row r="476" spans="3:18" x14ac:dyDescent="0.25">
      <c r="C476" s="48"/>
      <c r="L476" s="48"/>
      <c r="M476" s="48"/>
      <c r="Q476" s="54"/>
      <c r="R476" s="48"/>
    </row>
    <row r="477" spans="3:18" x14ac:dyDescent="0.25">
      <c r="C477" s="48"/>
      <c r="L477" s="48"/>
      <c r="M477" s="48"/>
      <c r="Q477" s="54"/>
      <c r="R477" s="48"/>
    </row>
    <row r="478" spans="3:18" x14ac:dyDescent="0.25">
      <c r="C478" s="48"/>
      <c r="L478" s="48"/>
      <c r="M478" s="48"/>
      <c r="Q478" s="54"/>
      <c r="R478" s="48"/>
    </row>
    <row r="479" spans="3:18" x14ac:dyDescent="0.25">
      <c r="C479" s="48"/>
      <c r="L479" s="48"/>
      <c r="M479" s="48"/>
      <c r="Q479" s="54"/>
      <c r="R479" s="48"/>
    </row>
    <row r="480" spans="3:18" x14ac:dyDescent="0.25">
      <c r="C480" s="48"/>
      <c r="L480" s="48"/>
      <c r="M480" s="48"/>
      <c r="Q480" s="54"/>
      <c r="R480" s="48"/>
    </row>
    <row r="481" spans="3:18" x14ac:dyDescent="0.25">
      <c r="C481" s="48"/>
      <c r="L481" s="48"/>
      <c r="M481" s="48"/>
      <c r="Q481" s="54"/>
      <c r="R481" s="48"/>
    </row>
    <row r="482" spans="3:18" x14ac:dyDescent="0.25">
      <c r="C482" s="48"/>
      <c r="L482" s="48"/>
      <c r="M482" s="48"/>
      <c r="Q482" s="54"/>
      <c r="R482" s="48"/>
    </row>
    <row r="483" spans="3:18" x14ac:dyDescent="0.25">
      <c r="C483" s="48"/>
      <c r="L483" s="48"/>
      <c r="M483" s="48"/>
      <c r="Q483" s="54"/>
      <c r="R483" s="48"/>
    </row>
    <row r="484" spans="3:18" x14ac:dyDescent="0.25">
      <c r="C484" s="48"/>
      <c r="L484" s="48"/>
      <c r="M484" s="48"/>
      <c r="Q484" s="54"/>
      <c r="R484" s="48"/>
    </row>
    <row r="485" spans="3:18" x14ac:dyDescent="0.25">
      <c r="C485" s="48"/>
      <c r="L485" s="48"/>
      <c r="M485" s="48"/>
      <c r="Q485" s="54"/>
      <c r="R485" s="48"/>
    </row>
    <row r="486" spans="3:18" x14ac:dyDescent="0.25">
      <c r="C486" s="48"/>
      <c r="L486" s="48"/>
      <c r="M486" s="48"/>
      <c r="Q486" s="54"/>
      <c r="R486" s="48"/>
    </row>
    <row r="487" spans="3:18" x14ac:dyDescent="0.25">
      <c r="C487" s="48"/>
      <c r="L487" s="48"/>
      <c r="M487" s="48"/>
      <c r="Q487" s="54"/>
      <c r="R487" s="48"/>
    </row>
    <row r="488" spans="3:18" x14ac:dyDescent="0.25">
      <c r="C488" s="48"/>
      <c r="L488" s="48"/>
      <c r="M488" s="48"/>
      <c r="Q488" s="54"/>
      <c r="R488" s="48"/>
    </row>
    <row r="489" spans="3:18" x14ac:dyDescent="0.25">
      <c r="C489" s="48"/>
      <c r="L489" s="48"/>
      <c r="M489" s="48"/>
      <c r="Q489" s="54"/>
      <c r="R489" s="48"/>
    </row>
    <row r="490" spans="3:18" x14ac:dyDescent="0.25">
      <c r="C490" s="48"/>
      <c r="L490" s="48"/>
      <c r="M490" s="48"/>
      <c r="Q490" s="54"/>
      <c r="R490" s="48"/>
    </row>
    <row r="491" spans="3:18" x14ac:dyDescent="0.25">
      <c r="C491" s="48"/>
      <c r="L491" s="48"/>
      <c r="M491" s="48"/>
      <c r="Q491" s="54"/>
      <c r="R491" s="48"/>
    </row>
    <row r="492" spans="3:18" x14ac:dyDescent="0.25">
      <c r="C492" s="48"/>
      <c r="L492" s="48"/>
      <c r="M492" s="48"/>
      <c r="Q492" s="54"/>
      <c r="R492" s="48"/>
    </row>
    <row r="493" spans="3:18" x14ac:dyDescent="0.25">
      <c r="C493" s="48"/>
      <c r="L493" s="48"/>
      <c r="M493" s="48"/>
      <c r="Q493" s="54"/>
      <c r="R493" s="48"/>
    </row>
    <row r="494" spans="3:18" x14ac:dyDescent="0.25">
      <c r="C494" s="48"/>
      <c r="L494" s="48"/>
      <c r="M494" s="48"/>
      <c r="Q494" s="54"/>
      <c r="R494" s="48"/>
    </row>
    <row r="495" spans="3:18" x14ac:dyDescent="0.25">
      <c r="C495" s="48"/>
      <c r="L495" s="48"/>
      <c r="M495" s="48"/>
      <c r="Q495" s="54"/>
      <c r="R495" s="48"/>
    </row>
    <row r="496" spans="3:18" x14ac:dyDescent="0.25">
      <c r="C496" s="48"/>
      <c r="L496" s="48"/>
      <c r="M496" s="48"/>
      <c r="Q496" s="54"/>
      <c r="R496" s="48"/>
    </row>
    <row r="497" spans="3:18" x14ac:dyDescent="0.25">
      <c r="C497" s="48"/>
      <c r="L497" s="48"/>
      <c r="M497" s="48"/>
      <c r="Q497" s="54"/>
      <c r="R497" s="48"/>
    </row>
    <row r="498" spans="3:18" x14ac:dyDescent="0.25">
      <c r="C498" s="48"/>
      <c r="L498" s="48"/>
      <c r="M498" s="48"/>
      <c r="Q498" s="54"/>
      <c r="R498" s="48"/>
    </row>
    <row r="499" spans="3:18" x14ac:dyDescent="0.25">
      <c r="C499" s="48"/>
      <c r="L499" s="48"/>
      <c r="M499" s="48"/>
      <c r="Q499" s="54"/>
      <c r="R499" s="48"/>
    </row>
    <row r="500" spans="3:18" x14ac:dyDescent="0.25">
      <c r="C500" s="48"/>
      <c r="L500" s="48"/>
      <c r="M500" s="48"/>
      <c r="Q500" s="54"/>
      <c r="R500" s="48"/>
    </row>
    <row r="501" spans="3:18" x14ac:dyDescent="0.25">
      <c r="C501" s="48"/>
      <c r="L501" s="48"/>
      <c r="M501" s="48"/>
      <c r="Q501" s="54"/>
      <c r="R501" s="48"/>
    </row>
    <row r="502" spans="3:18" x14ac:dyDescent="0.25">
      <c r="C502" s="48"/>
      <c r="L502" s="48"/>
      <c r="M502" s="48"/>
      <c r="Q502" s="54"/>
      <c r="R502" s="48"/>
    </row>
    <row r="503" spans="3:18" x14ac:dyDescent="0.25">
      <c r="C503" s="48"/>
      <c r="L503" s="48"/>
      <c r="M503" s="48"/>
      <c r="Q503" s="54"/>
      <c r="R503" s="48"/>
    </row>
    <row r="504" spans="3:18" x14ac:dyDescent="0.25">
      <c r="C504" s="48"/>
      <c r="L504" s="48"/>
      <c r="M504" s="48"/>
      <c r="Q504" s="54"/>
      <c r="R504" s="48"/>
    </row>
    <row r="505" spans="3:18" x14ac:dyDescent="0.25">
      <c r="C505" s="48"/>
      <c r="L505" s="48"/>
      <c r="M505" s="48"/>
      <c r="Q505" s="54"/>
      <c r="R505" s="48"/>
    </row>
    <row r="506" spans="3:18" x14ac:dyDescent="0.25">
      <c r="C506" s="48"/>
      <c r="L506" s="48"/>
      <c r="M506" s="48"/>
      <c r="Q506" s="54"/>
      <c r="R506" s="48"/>
    </row>
    <row r="507" spans="3:18" x14ac:dyDescent="0.25">
      <c r="C507" s="48"/>
      <c r="L507" s="48"/>
      <c r="M507" s="48"/>
      <c r="Q507" s="54"/>
      <c r="R507" s="48"/>
    </row>
    <row r="508" spans="3:18" x14ac:dyDescent="0.25">
      <c r="C508" s="48"/>
      <c r="L508" s="48"/>
      <c r="M508" s="48"/>
      <c r="Q508" s="54"/>
      <c r="R508" s="48"/>
    </row>
    <row r="509" spans="3:18" x14ac:dyDescent="0.25">
      <c r="C509" s="48"/>
      <c r="L509" s="48"/>
      <c r="M509" s="48"/>
      <c r="Q509" s="54"/>
      <c r="R509" s="48"/>
    </row>
    <row r="510" spans="3:18" x14ac:dyDescent="0.25">
      <c r="C510" s="48"/>
      <c r="L510" s="48"/>
      <c r="M510" s="48"/>
      <c r="Q510" s="54"/>
      <c r="R510" s="48"/>
    </row>
    <row r="511" spans="3:18" x14ac:dyDescent="0.25">
      <c r="C511" s="48"/>
      <c r="L511" s="48"/>
      <c r="M511" s="48"/>
      <c r="Q511" s="54"/>
      <c r="R511" s="48"/>
    </row>
    <row r="512" spans="3:18" x14ac:dyDescent="0.25">
      <c r="C512" s="48"/>
      <c r="L512" s="48"/>
      <c r="M512" s="48"/>
      <c r="Q512" s="54"/>
      <c r="R512" s="48"/>
    </row>
    <row r="513" spans="3:18" x14ac:dyDescent="0.25">
      <c r="C513" s="48"/>
      <c r="L513" s="48"/>
      <c r="M513" s="48"/>
      <c r="Q513" s="54"/>
      <c r="R513" s="48"/>
    </row>
    <row r="514" spans="3:18" x14ac:dyDescent="0.25">
      <c r="C514" s="48"/>
      <c r="L514" s="48"/>
      <c r="M514" s="48"/>
      <c r="Q514" s="54"/>
      <c r="R514" s="48"/>
    </row>
    <row r="515" spans="3:18" x14ac:dyDescent="0.25">
      <c r="C515" s="48"/>
      <c r="L515" s="48"/>
      <c r="M515" s="48"/>
      <c r="Q515" s="54"/>
      <c r="R515" s="48"/>
    </row>
    <row r="516" spans="3:18" x14ac:dyDescent="0.25">
      <c r="C516" s="48"/>
      <c r="L516" s="48"/>
      <c r="M516" s="48"/>
      <c r="Q516" s="54"/>
      <c r="R516" s="48"/>
    </row>
    <row r="517" spans="3:18" x14ac:dyDescent="0.25">
      <c r="C517" s="48"/>
      <c r="L517" s="48"/>
      <c r="M517" s="48"/>
      <c r="Q517" s="54"/>
      <c r="R517" s="48"/>
    </row>
    <row r="518" spans="3:18" x14ac:dyDescent="0.25">
      <c r="C518" s="48"/>
      <c r="L518" s="48"/>
      <c r="M518" s="48"/>
      <c r="Q518" s="54"/>
      <c r="R518" s="48"/>
    </row>
    <row r="519" spans="3:18" x14ac:dyDescent="0.25">
      <c r="C519" s="48"/>
      <c r="L519" s="48"/>
      <c r="M519" s="48"/>
      <c r="Q519" s="54"/>
      <c r="R519" s="48"/>
    </row>
    <row r="520" spans="3:18" x14ac:dyDescent="0.25">
      <c r="C520" s="48"/>
      <c r="L520" s="48"/>
      <c r="M520" s="48"/>
      <c r="Q520" s="54"/>
      <c r="R520" s="48"/>
    </row>
    <row r="521" spans="3:18" x14ac:dyDescent="0.25">
      <c r="C521" s="48"/>
      <c r="L521" s="48"/>
      <c r="M521" s="48"/>
      <c r="Q521" s="54"/>
      <c r="R521" s="48"/>
    </row>
    <row r="522" spans="3:18" x14ac:dyDescent="0.25">
      <c r="C522" s="48"/>
      <c r="L522" s="48"/>
      <c r="M522" s="48"/>
      <c r="Q522" s="54"/>
      <c r="R522" s="48"/>
    </row>
    <row r="523" spans="3:18" x14ac:dyDescent="0.25">
      <c r="C523" s="48"/>
      <c r="L523" s="48"/>
      <c r="M523" s="48"/>
      <c r="Q523" s="54"/>
      <c r="R523" s="48"/>
    </row>
    <row r="524" spans="3:18" x14ac:dyDescent="0.25">
      <c r="C524" s="48"/>
      <c r="L524" s="48"/>
      <c r="M524" s="48"/>
      <c r="Q524" s="54"/>
      <c r="R524" s="48"/>
    </row>
    <row r="525" spans="3:18" x14ac:dyDescent="0.25">
      <c r="C525" s="48"/>
      <c r="L525" s="48"/>
      <c r="M525" s="48"/>
      <c r="Q525" s="54"/>
      <c r="R525" s="48"/>
    </row>
    <row r="526" spans="3:18" x14ac:dyDescent="0.25">
      <c r="C526" s="48"/>
      <c r="L526" s="48"/>
      <c r="M526" s="48"/>
      <c r="Q526" s="54"/>
      <c r="R526" s="48"/>
    </row>
    <row r="527" spans="3:18" x14ac:dyDescent="0.25">
      <c r="C527" s="48"/>
      <c r="L527" s="48"/>
      <c r="M527" s="48"/>
      <c r="Q527" s="54"/>
      <c r="R527" s="48"/>
    </row>
    <row r="528" spans="3:18" x14ac:dyDescent="0.25">
      <c r="C528" s="48"/>
      <c r="L528" s="48"/>
      <c r="M528" s="48"/>
      <c r="Q528" s="54"/>
      <c r="R528" s="48"/>
    </row>
    <row r="529" spans="3:18" x14ac:dyDescent="0.25">
      <c r="C529" s="48"/>
      <c r="L529" s="48"/>
      <c r="M529" s="48"/>
      <c r="Q529" s="54"/>
      <c r="R529" s="48"/>
    </row>
    <row r="530" spans="3:18" x14ac:dyDescent="0.25">
      <c r="C530" s="48"/>
      <c r="L530" s="48"/>
      <c r="M530" s="48"/>
      <c r="Q530" s="54"/>
      <c r="R530" s="48"/>
    </row>
    <row r="531" spans="3:18" x14ac:dyDescent="0.25">
      <c r="C531" s="48"/>
      <c r="L531" s="48"/>
      <c r="M531" s="48"/>
      <c r="Q531" s="54"/>
      <c r="R531" s="48"/>
    </row>
    <row r="532" spans="3:18" x14ac:dyDescent="0.25">
      <c r="C532" s="48"/>
      <c r="L532" s="48"/>
      <c r="M532" s="48"/>
      <c r="Q532" s="54"/>
      <c r="R532" s="48"/>
    </row>
    <row r="533" spans="3:18" x14ac:dyDescent="0.25">
      <c r="C533" s="48"/>
      <c r="L533" s="48"/>
      <c r="M533" s="48"/>
      <c r="Q533" s="54"/>
      <c r="R533" s="48"/>
    </row>
    <row r="534" spans="3:18" x14ac:dyDescent="0.25">
      <c r="C534" s="48"/>
      <c r="L534" s="48"/>
      <c r="M534" s="48"/>
      <c r="Q534" s="54"/>
      <c r="R534" s="48"/>
    </row>
    <row r="535" spans="3:18" x14ac:dyDescent="0.25">
      <c r="C535" s="48"/>
      <c r="L535" s="48"/>
      <c r="M535" s="48"/>
      <c r="Q535" s="54"/>
      <c r="R535" s="48"/>
    </row>
    <row r="536" spans="3:18" x14ac:dyDescent="0.25">
      <c r="C536" s="48"/>
      <c r="L536" s="48"/>
      <c r="M536" s="48"/>
      <c r="Q536" s="54"/>
      <c r="R536" s="48"/>
    </row>
    <row r="537" spans="3:18" x14ac:dyDescent="0.25">
      <c r="C537" s="48"/>
      <c r="L537" s="48"/>
      <c r="M537" s="48"/>
      <c r="Q537" s="54"/>
      <c r="R537" s="48"/>
    </row>
    <row r="538" spans="3:18" x14ac:dyDescent="0.25">
      <c r="C538" s="48"/>
      <c r="L538" s="48"/>
      <c r="M538" s="48"/>
      <c r="Q538" s="54"/>
      <c r="R538" s="48"/>
    </row>
    <row r="539" spans="3:18" x14ac:dyDescent="0.25">
      <c r="C539" s="48"/>
      <c r="L539" s="48"/>
      <c r="M539" s="48"/>
      <c r="Q539" s="54"/>
      <c r="R539" s="48"/>
    </row>
    <row r="540" spans="3:18" x14ac:dyDescent="0.25">
      <c r="C540" s="48"/>
      <c r="L540" s="48"/>
      <c r="M540" s="48"/>
      <c r="Q540" s="54"/>
      <c r="R540" s="48"/>
    </row>
    <row r="541" spans="3:18" x14ac:dyDescent="0.25">
      <c r="C541" s="48"/>
      <c r="L541" s="48"/>
      <c r="M541" s="48"/>
      <c r="Q541" s="54"/>
      <c r="R541" s="48"/>
    </row>
    <row r="542" spans="3:18" x14ac:dyDescent="0.25">
      <c r="C542" s="48"/>
      <c r="L542" s="48"/>
      <c r="M542" s="48"/>
      <c r="Q542" s="54"/>
      <c r="R542" s="48"/>
    </row>
    <row r="543" spans="3:18" x14ac:dyDescent="0.25">
      <c r="C543" s="48"/>
      <c r="L543" s="48"/>
      <c r="M543" s="48"/>
      <c r="Q543" s="54"/>
      <c r="R543" s="48"/>
    </row>
    <row r="544" spans="3:18" x14ac:dyDescent="0.25">
      <c r="C544" s="48"/>
      <c r="L544" s="48"/>
      <c r="M544" s="48"/>
      <c r="Q544" s="54"/>
      <c r="R544" s="48"/>
    </row>
    <row r="545" spans="3:18" x14ac:dyDescent="0.25">
      <c r="C545" s="48"/>
      <c r="L545" s="48"/>
      <c r="M545" s="48"/>
      <c r="Q545" s="54"/>
      <c r="R545" s="48"/>
    </row>
    <row r="546" spans="3:18" x14ac:dyDescent="0.25">
      <c r="C546" s="48"/>
      <c r="L546" s="48"/>
      <c r="M546" s="48"/>
      <c r="Q546" s="54"/>
      <c r="R546" s="48"/>
    </row>
    <row r="547" spans="3:18" x14ac:dyDescent="0.25">
      <c r="C547" s="48"/>
      <c r="L547" s="48"/>
      <c r="M547" s="48"/>
      <c r="Q547" s="54"/>
      <c r="R547" s="48"/>
    </row>
    <row r="548" spans="3:18" x14ac:dyDescent="0.25">
      <c r="C548" s="48"/>
      <c r="L548" s="48"/>
      <c r="M548" s="48"/>
      <c r="Q548" s="54"/>
      <c r="R548" s="48"/>
    </row>
    <row r="549" spans="3:18" x14ac:dyDescent="0.25">
      <c r="C549" s="48"/>
      <c r="L549" s="48"/>
      <c r="M549" s="48"/>
      <c r="Q549" s="54"/>
      <c r="R549" s="48"/>
    </row>
    <row r="550" spans="3:18" x14ac:dyDescent="0.25">
      <c r="C550" s="48"/>
      <c r="L550" s="48"/>
      <c r="M550" s="48"/>
      <c r="Q550" s="54"/>
      <c r="R550" s="48"/>
    </row>
    <row r="551" spans="3:18" x14ac:dyDescent="0.25">
      <c r="C551" s="48"/>
      <c r="L551" s="48"/>
      <c r="M551" s="48"/>
      <c r="Q551" s="54"/>
      <c r="R551" s="48"/>
    </row>
    <row r="552" spans="3:18" x14ac:dyDescent="0.25">
      <c r="C552" s="48"/>
      <c r="L552" s="48"/>
      <c r="M552" s="48"/>
      <c r="Q552" s="54"/>
      <c r="R552" s="48"/>
    </row>
    <row r="553" spans="3:18" x14ac:dyDescent="0.25">
      <c r="C553" s="48"/>
      <c r="L553" s="48"/>
      <c r="M553" s="48"/>
      <c r="Q553" s="54"/>
      <c r="R553" s="48"/>
    </row>
    <row r="554" spans="3:18" x14ac:dyDescent="0.25">
      <c r="C554" s="48"/>
      <c r="L554" s="48"/>
      <c r="M554" s="48"/>
      <c r="Q554" s="54"/>
      <c r="R554" s="48"/>
    </row>
    <row r="555" spans="3:18" x14ac:dyDescent="0.25">
      <c r="C555" s="48"/>
      <c r="L555" s="48"/>
      <c r="M555" s="48"/>
      <c r="Q555" s="54"/>
      <c r="R555" s="48"/>
    </row>
    <row r="556" spans="3:18" x14ac:dyDescent="0.25">
      <c r="C556" s="48"/>
      <c r="L556" s="48"/>
      <c r="M556" s="48"/>
      <c r="Q556" s="54"/>
      <c r="R556" s="48"/>
    </row>
    <row r="557" spans="3:18" x14ac:dyDescent="0.25">
      <c r="C557" s="48"/>
      <c r="L557" s="48"/>
      <c r="M557" s="48"/>
      <c r="Q557" s="54"/>
      <c r="R557" s="48"/>
    </row>
    <row r="558" spans="3:18" x14ac:dyDescent="0.25">
      <c r="C558" s="48"/>
      <c r="L558" s="48"/>
      <c r="M558" s="48"/>
      <c r="Q558" s="54"/>
      <c r="R558" s="48"/>
    </row>
    <row r="559" spans="3:18" x14ac:dyDescent="0.25">
      <c r="C559" s="48"/>
      <c r="L559" s="48"/>
      <c r="M559" s="48"/>
      <c r="Q559" s="54"/>
      <c r="R559" s="48"/>
    </row>
    <row r="560" spans="3:18" x14ac:dyDescent="0.25">
      <c r="C560" s="48"/>
      <c r="L560" s="48"/>
      <c r="M560" s="48"/>
      <c r="Q560" s="54"/>
      <c r="R560" s="48"/>
    </row>
    <row r="561" spans="3:18" x14ac:dyDescent="0.25">
      <c r="C561" s="48"/>
      <c r="L561" s="48"/>
      <c r="M561" s="48"/>
      <c r="Q561" s="54"/>
      <c r="R561" s="48"/>
    </row>
    <row r="562" spans="3:18" x14ac:dyDescent="0.25">
      <c r="C562" s="48"/>
      <c r="L562" s="48"/>
      <c r="M562" s="48"/>
      <c r="Q562" s="54"/>
      <c r="R562" s="48"/>
    </row>
    <row r="563" spans="3:18" x14ac:dyDescent="0.25">
      <c r="C563" s="48"/>
      <c r="L563" s="48"/>
      <c r="M563" s="48"/>
      <c r="Q563" s="54"/>
      <c r="R563" s="48"/>
    </row>
    <row r="564" spans="3:18" x14ac:dyDescent="0.25">
      <c r="C564" s="48"/>
      <c r="L564" s="48"/>
      <c r="M564" s="48"/>
      <c r="Q564" s="54"/>
      <c r="R564" s="48"/>
    </row>
    <row r="565" spans="3:18" x14ac:dyDescent="0.25">
      <c r="C565" s="48"/>
      <c r="L565" s="48"/>
      <c r="M565" s="48"/>
      <c r="Q565" s="54"/>
      <c r="R565" s="48"/>
    </row>
    <row r="566" spans="3:18" x14ac:dyDescent="0.25">
      <c r="C566" s="48"/>
      <c r="L566" s="48"/>
      <c r="M566" s="48"/>
      <c r="Q566" s="54"/>
      <c r="R566" s="48"/>
    </row>
    <row r="567" spans="3:18" x14ac:dyDescent="0.25">
      <c r="C567" s="48"/>
      <c r="L567" s="48"/>
      <c r="M567" s="48"/>
      <c r="Q567" s="54"/>
      <c r="R567" s="48"/>
    </row>
    <row r="568" spans="3:18" x14ac:dyDescent="0.25">
      <c r="C568" s="48"/>
      <c r="L568" s="48"/>
      <c r="M568" s="48"/>
      <c r="Q568" s="54"/>
      <c r="R568" s="48"/>
    </row>
    <row r="569" spans="3:18" x14ac:dyDescent="0.25">
      <c r="C569" s="48"/>
      <c r="L569" s="48"/>
      <c r="M569" s="48"/>
      <c r="Q569" s="54"/>
      <c r="R569" s="48"/>
    </row>
    <row r="570" spans="3:18" x14ac:dyDescent="0.25">
      <c r="C570" s="48"/>
      <c r="L570" s="48"/>
      <c r="M570" s="48"/>
      <c r="Q570" s="54"/>
      <c r="R570" s="48"/>
    </row>
    <row r="571" spans="3:18" x14ac:dyDescent="0.25">
      <c r="C571" s="48"/>
      <c r="L571" s="48"/>
      <c r="M571" s="48"/>
      <c r="Q571" s="54"/>
      <c r="R571" s="48"/>
    </row>
    <row r="572" spans="3:18" x14ac:dyDescent="0.25">
      <c r="C572" s="48"/>
      <c r="L572" s="48"/>
      <c r="M572" s="48"/>
      <c r="Q572" s="54"/>
      <c r="R572" s="48"/>
    </row>
    <row r="573" spans="3:18" x14ac:dyDescent="0.25">
      <c r="C573" s="48"/>
      <c r="L573" s="48"/>
      <c r="M573" s="48"/>
      <c r="Q573" s="54"/>
      <c r="R573" s="48"/>
    </row>
    <row r="574" spans="3:18" x14ac:dyDescent="0.25">
      <c r="C574" s="48"/>
      <c r="L574" s="48"/>
      <c r="M574" s="48"/>
      <c r="Q574" s="54"/>
      <c r="R574" s="48"/>
    </row>
    <row r="575" spans="3:18" x14ac:dyDescent="0.25">
      <c r="C575" s="48"/>
      <c r="L575" s="48"/>
      <c r="M575" s="48"/>
      <c r="Q575" s="54"/>
      <c r="R575" s="48"/>
    </row>
    <row r="576" spans="3:18" x14ac:dyDescent="0.25">
      <c r="C576" s="48"/>
      <c r="L576" s="48"/>
      <c r="M576" s="48"/>
      <c r="Q576" s="54"/>
      <c r="R576" s="48"/>
    </row>
    <row r="577" spans="3:18" x14ac:dyDescent="0.25">
      <c r="C577" s="48"/>
      <c r="L577" s="48"/>
      <c r="M577" s="48"/>
      <c r="Q577" s="54"/>
      <c r="R577" s="48"/>
    </row>
    <row r="578" spans="3:18" x14ac:dyDescent="0.25">
      <c r="C578" s="48"/>
      <c r="L578" s="48"/>
      <c r="M578" s="48"/>
      <c r="Q578" s="54"/>
      <c r="R578" s="48"/>
    </row>
    <row r="579" spans="3:18" x14ac:dyDescent="0.25">
      <c r="C579" s="48"/>
      <c r="L579" s="48"/>
      <c r="M579" s="48"/>
      <c r="Q579" s="54"/>
      <c r="R579" s="48"/>
    </row>
    <row r="580" spans="3:18" x14ac:dyDescent="0.25">
      <c r="C580" s="48"/>
      <c r="L580" s="48"/>
      <c r="M580" s="48"/>
      <c r="Q580" s="54"/>
      <c r="R580" s="48"/>
    </row>
    <row r="581" spans="3:18" x14ac:dyDescent="0.25">
      <c r="C581" s="48"/>
      <c r="L581" s="48"/>
      <c r="M581" s="48"/>
      <c r="Q581" s="54"/>
      <c r="R581" s="48"/>
    </row>
    <row r="582" spans="3:18" x14ac:dyDescent="0.25">
      <c r="C582" s="48"/>
      <c r="L582" s="48"/>
      <c r="M582" s="48"/>
      <c r="Q582" s="54"/>
      <c r="R582" s="48"/>
    </row>
    <row r="583" spans="3:18" x14ac:dyDescent="0.25">
      <c r="C583" s="48"/>
      <c r="L583" s="48"/>
      <c r="M583" s="48"/>
      <c r="Q583" s="54"/>
      <c r="R583" s="48"/>
    </row>
    <row r="584" spans="3:18" x14ac:dyDescent="0.25">
      <c r="C584" s="48"/>
      <c r="L584" s="48"/>
      <c r="M584" s="48"/>
      <c r="Q584" s="54"/>
      <c r="R584" s="48"/>
    </row>
    <row r="585" spans="3:18" x14ac:dyDescent="0.25">
      <c r="C585" s="48"/>
      <c r="L585" s="48"/>
      <c r="M585" s="48"/>
      <c r="Q585" s="54"/>
      <c r="R585" s="48"/>
    </row>
    <row r="586" spans="3:18" x14ac:dyDescent="0.25">
      <c r="C586" s="48"/>
      <c r="L586" s="48"/>
      <c r="M586" s="48"/>
      <c r="Q586" s="54"/>
      <c r="R586" s="48"/>
    </row>
    <row r="587" spans="3:18" x14ac:dyDescent="0.25">
      <c r="C587" s="48"/>
      <c r="L587" s="48"/>
      <c r="M587" s="48"/>
      <c r="Q587" s="54"/>
      <c r="R587" s="48"/>
    </row>
    <row r="588" spans="3:18" x14ac:dyDescent="0.25">
      <c r="C588" s="48"/>
      <c r="L588" s="48"/>
      <c r="M588" s="48"/>
      <c r="Q588" s="54"/>
      <c r="R588" s="48"/>
    </row>
    <row r="589" spans="3:18" x14ac:dyDescent="0.25">
      <c r="C589" s="48"/>
      <c r="L589" s="48"/>
      <c r="M589" s="48"/>
      <c r="Q589" s="54"/>
      <c r="R589" s="48"/>
    </row>
    <row r="590" spans="3:18" x14ac:dyDescent="0.25">
      <c r="C590" s="48"/>
      <c r="L590" s="48"/>
      <c r="M590" s="48"/>
      <c r="Q590" s="54"/>
      <c r="R590" s="48"/>
    </row>
    <row r="591" spans="3:18" x14ac:dyDescent="0.25">
      <c r="C591" s="48"/>
      <c r="L591" s="48"/>
      <c r="M591" s="48"/>
      <c r="Q591" s="54"/>
      <c r="R591" s="48"/>
    </row>
    <row r="592" spans="3:18" x14ac:dyDescent="0.25">
      <c r="C592" s="48"/>
      <c r="L592" s="48"/>
      <c r="M592" s="48"/>
      <c r="Q592" s="54"/>
      <c r="R592" s="48"/>
    </row>
    <row r="593" spans="3:18" x14ac:dyDescent="0.25">
      <c r="C593" s="48"/>
      <c r="L593" s="48"/>
      <c r="M593" s="48"/>
      <c r="Q593" s="54"/>
      <c r="R593" s="48"/>
    </row>
    <row r="594" spans="3:18" x14ac:dyDescent="0.25">
      <c r="C594" s="48"/>
      <c r="L594" s="48"/>
      <c r="M594" s="48"/>
      <c r="Q594" s="54"/>
      <c r="R594" s="48"/>
    </row>
    <row r="595" spans="3:18" x14ac:dyDescent="0.25">
      <c r="C595" s="48"/>
      <c r="L595" s="48"/>
      <c r="M595" s="48"/>
      <c r="Q595" s="54"/>
      <c r="R595" s="48"/>
    </row>
    <row r="596" spans="3:18" x14ac:dyDescent="0.25">
      <c r="C596" s="48"/>
      <c r="L596" s="48"/>
      <c r="M596" s="48"/>
      <c r="Q596" s="54"/>
      <c r="R596" s="48"/>
    </row>
    <row r="597" spans="3:18" x14ac:dyDescent="0.25">
      <c r="C597" s="48"/>
      <c r="L597" s="48"/>
      <c r="M597" s="48"/>
      <c r="Q597" s="54"/>
      <c r="R597" s="48"/>
    </row>
    <row r="598" spans="3:18" x14ac:dyDescent="0.25">
      <c r="C598" s="48"/>
      <c r="L598" s="48"/>
      <c r="M598" s="48"/>
      <c r="Q598" s="54"/>
      <c r="R598" s="48"/>
    </row>
    <row r="599" spans="3:18" x14ac:dyDescent="0.25">
      <c r="C599" s="48"/>
      <c r="L599" s="48"/>
      <c r="M599" s="48"/>
      <c r="Q599" s="54"/>
      <c r="R599" s="48"/>
    </row>
    <row r="600" spans="3:18" x14ac:dyDescent="0.25">
      <c r="C600" s="48"/>
      <c r="L600" s="48"/>
      <c r="M600" s="48"/>
      <c r="Q600" s="54"/>
      <c r="R600" s="48"/>
    </row>
    <row r="601" spans="3:18" x14ac:dyDescent="0.25">
      <c r="C601" s="48"/>
      <c r="L601" s="48"/>
      <c r="M601" s="48"/>
      <c r="Q601" s="54"/>
      <c r="R601" s="48"/>
    </row>
    <row r="602" spans="3:18" x14ac:dyDescent="0.25">
      <c r="C602" s="48"/>
      <c r="L602" s="48"/>
      <c r="M602" s="48"/>
      <c r="Q602" s="54"/>
      <c r="R602" s="48"/>
    </row>
    <row r="603" spans="3:18" x14ac:dyDescent="0.25">
      <c r="C603" s="48"/>
      <c r="L603" s="48"/>
      <c r="M603" s="48"/>
      <c r="Q603" s="54"/>
      <c r="R603" s="48"/>
    </row>
    <row r="604" spans="3:18" x14ac:dyDescent="0.25">
      <c r="C604" s="48"/>
      <c r="L604" s="48"/>
      <c r="M604" s="48"/>
      <c r="Q604" s="54"/>
      <c r="R604" s="48"/>
    </row>
    <row r="605" spans="3:18" x14ac:dyDescent="0.25">
      <c r="C605" s="48"/>
      <c r="L605" s="48"/>
      <c r="M605" s="48"/>
      <c r="Q605" s="54"/>
      <c r="R605" s="48"/>
    </row>
    <row r="606" spans="3:18" x14ac:dyDescent="0.25">
      <c r="C606" s="48"/>
      <c r="L606" s="48"/>
      <c r="M606" s="48"/>
      <c r="Q606" s="54"/>
      <c r="R606" s="48"/>
    </row>
    <row r="607" spans="3:18" x14ac:dyDescent="0.25">
      <c r="C607" s="48"/>
      <c r="L607" s="48"/>
      <c r="M607" s="48"/>
      <c r="Q607" s="54"/>
      <c r="R607" s="48"/>
    </row>
    <row r="608" spans="3:18" x14ac:dyDescent="0.25">
      <c r="C608" s="48"/>
      <c r="L608" s="48"/>
      <c r="M608" s="48"/>
      <c r="Q608" s="54"/>
      <c r="R608" s="48"/>
    </row>
    <row r="609" spans="3:18" x14ac:dyDescent="0.25">
      <c r="C609" s="48"/>
      <c r="L609" s="48"/>
      <c r="M609" s="48"/>
      <c r="Q609" s="54"/>
      <c r="R609" s="48"/>
    </row>
    <row r="610" spans="3:18" x14ac:dyDescent="0.25">
      <c r="C610" s="48"/>
      <c r="L610" s="48"/>
      <c r="M610" s="48"/>
      <c r="Q610" s="54"/>
      <c r="R610" s="48"/>
    </row>
    <row r="611" spans="3:18" x14ac:dyDescent="0.25">
      <c r="C611" s="48"/>
      <c r="L611" s="48"/>
      <c r="M611" s="48"/>
      <c r="Q611" s="54"/>
      <c r="R611" s="48"/>
    </row>
    <row r="612" spans="3:18" x14ac:dyDescent="0.25">
      <c r="C612" s="48"/>
      <c r="L612" s="48"/>
      <c r="M612" s="48"/>
      <c r="Q612" s="54"/>
      <c r="R612" s="48"/>
    </row>
    <row r="613" spans="3:18" x14ac:dyDescent="0.25">
      <c r="C613" s="48"/>
      <c r="L613" s="48"/>
      <c r="M613" s="48"/>
      <c r="Q613" s="54"/>
      <c r="R613" s="48"/>
    </row>
    <row r="614" spans="3:18" x14ac:dyDescent="0.25">
      <c r="C614" s="48"/>
      <c r="L614" s="48"/>
      <c r="M614" s="48"/>
      <c r="Q614" s="54"/>
      <c r="R614" s="48"/>
    </row>
    <row r="615" spans="3:18" x14ac:dyDescent="0.25">
      <c r="C615" s="48"/>
      <c r="L615" s="48"/>
      <c r="M615" s="48"/>
      <c r="Q615" s="54"/>
      <c r="R615" s="48"/>
    </row>
    <row r="616" spans="3:18" x14ac:dyDescent="0.25">
      <c r="C616" s="48"/>
      <c r="L616" s="48"/>
      <c r="M616" s="48"/>
      <c r="Q616" s="54"/>
      <c r="R616" s="48"/>
    </row>
    <row r="617" spans="3:18" x14ac:dyDescent="0.25">
      <c r="C617" s="48"/>
      <c r="L617" s="48"/>
      <c r="M617" s="48"/>
      <c r="Q617" s="54"/>
      <c r="R617" s="48"/>
    </row>
    <row r="618" spans="3:18" x14ac:dyDescent="0.25">
      <c r="C618" s="48"/>
      <c r="L618" s="48"/>
      <c r="M618" s="48"/>
      <c r="Q618" s="54"/>
      <c r="R618" s="48"/>
    </row>
    <row r="619" spans="3:18" x14ac:dyDescent="0.25">
      <c r="C619" s="48"/>
      <c r="L619" s="48"/>
      <c r="M619" s="48"/>
      <c r="Q619" s="54"/>
      <c r="R619" s="48"/>
    </row>
    <row r="620" spans="3:18" x14ac:dyDescent="0.25">
      <c r="C620" s="48"/>
      <c r="L620" s="48"/>
      <c r="M620" s="48"/>
      <c r="Q620" s="54"/>
      <c r="R620" s="48"/>
    </row>
    <row r="621" spans="3:18" x14ac:dyDescent="0.25">
      <c r="C621" s="48"/>
      <c r="L621" s="48"/>
      <c r="M621" s="48"/>
      <c r="Q621" s="54"/>
      <c r="R621" s="48"/>
    </row>
    <row r="622" spans="3:18" x14ac:dyDescent="0.25">
      <c r="C622" s="48"/>
      <c r="L622" s="48"/>
      <c r="M622" s="48"/>
      <c r="Q622" s="54"/>
      <c r="R622" s="48"/>
    </row>
    <row r="623" spans="3:18" x14ac:dyDescent="0.25">
      <c r="C623" s="48"/>
      <c r="L623" s="48"/>
      <c r="M623" s="48"/>
      <c r="Q623" s="54"/>
      <c r="R623" s="48"/>
    </row>
    <row r="624" spans="3:18" x14ac:dyDescent="0.25">
      <c r="C624" s="48"/>
      <c r="L624" s="48"/>
      <c r="M624" s="48"/>
      <c r="Q624" s="54"/>
      <c r="R624" s="48"/>
    </row>
    <row r="625" spans="3:18" x14ac:dyDescent="0.25">
      <c r="C625" s="48"/>
      <c r="L625" s="48"/>
      <c r="M625" s="48"/>
      <c r="Q625" s="54"/>
      <c r="R625" s="48"/>
    </row>
    <row r="626" spans="3:18" x14ac:dyDescent="0.25">
      <c r="C626" s="48"/>
      <c r="L626" s="48"/>
      <c r="M626" s="48"/>
      <c r="Q626" s="54"/>
      <c r="R626" s="48"/>
    </row>
    <row r="627" spans="3:18" x14ac:dyDescent="0.25">
      <c r="C627" s="48"/>
      <c r="L627" s="48"/>
      <c r="M627" s="48"/>
      <c r="Q627" s="54"/>
      <c r="R627" s="48"/>
    </row>
    <row r="628" spans="3:18" x14ac:dyDescent="0.25">
      <c r="C628" s="48"/>
      <c r="L628" s="48"/>
      <c r="M628" s="48"/>
      <c r="Q628" s="54"/>
      <c r="R628" s="48"/>
    </row>
    <row r="629" spans="3:18" x14ac:dyDescent="0.25">
      <c r="C629" s="48"/>
      <c r="L629" s="48"/>
      <c r="M629" s="48"/>
      <c r="Q629" s="54"/>
      <c r="R629" s="48"/>
    </row>
    <row r="630" spans="3:18" x14ac:dyDescent="0.25">
      <c r="C630" s="48"/>
      <c r="L630" s="48"/>
      <c r="M630" s="48"/>
      <c r="Q630" s="54"/>
      <c r="R630" s="48"/>
    </row>
    <row r="631" spans="3:18" x14ac:dyDescent="0.25">
      <c r="C631" s="48"/>
      <c r="L631" s="48"/>
      <c r="M631" s="48"/>
      <c r="Q631" s="54"/>
      <c r="R631" s="48"/>
    </row>
    <row r="632" spans="3:18" x14ac:dyDescent="0.25">
      <c r="C632" s="48"/>
      <c r="L632" s="48"/>
      <c r="M632" s="48"/>
      <c r="Q632" s="54"/>
      <c r="R632" s="48"/>
    </row>
    <row r="633" spans="3:18" x14ac:dyDescent="0.25">
      <c r="C633" s="48"/>
      <c r="L633" s="48"/>
      <c r="M633" s="48"/>
      <c r="Q633" s="54"/>
      <c r="R633" s="48"/>
    </row>
    <row r="634" spans="3:18" x14ac:dyDescent="0.25">
      <c r="C634" s="48"/>
      <c r="L634" s="48"/>
      <c r="M634" s="48"/>
      <c r="Q634" s="54"/>
      <c r="R634" s="48"/>
    </row>
    <row r="635" spans="3:18" x14ac:dyDescent="0.25">
      <c r="C635" s="48"/>
      <c r="L635" s="48"/>
      <c r="M635" s="48"/>
      <c r="Q635" s="54"/>
      <c r="R635" s="48"/>
    </row>
    <row r="636" spans="3:18" x14ac:dyDescent="0.25">
      <c r="C636" s="48"/>
      <c r="L636" s="48"/>
      <c r="M636" s="48"/>
      <c r="Q636" s="54"/>
      <c r="R636" s="48"/>
    </row>
    <row r="637" spans="3:18" x14ac:dyDescent="0.25">
      <c r="C637" s="48"/>
      <c r="L637" s="48"/>
      <c r="M637" s="48"/>
      <c r="Q637" s="54"/>
      <c r="R637" s="48"/>
    </row>
    <row r="638" spans="3:18" x14ac:dyDescent="0.25">
      <c r="C638" s="48"/>
      <c r="L638" s="48"/>
      <c r="M638" s="48"/>
      <c r="Q638" s="54"/>
      <c r="R638" s="48"/>
    </row>
    <row r="639" spans="3:18" x14ac:dyDescent="0.25">
      <c r="C639" s="48"/>
      <c r="L639" s="48"/>
      <c r="M639" s="48"/>
      <c r="Q639" s="54"/>
      <c r="R639" s="48"/>
    </row>
    <row r="640" spans="3:18" x14ac:dyDescent="0.25">
      <c r="C640" s="48"/>
      <c r="L640" s="48"/>
      <c r="M640" s="48"/>
      <c r="Q640" s="54"/>
      <c r="R640" s="48"/>
    </row>
    <row r="641" spans="3:18" x14ac:dyDescent="0.25">
      <c r="C641" s="48"/>
      <c r="L641" s="48"/>
      <c r="M641" s="48"/>
      <c r="Q641" s="54"/>
      <c r="R641" s="48"/>
    </row>
    <row r="642" spans="3:18" x14ac:dyDescent="0.25">
      <c r="C642" s="48"/>
      <c r="L642" s="48"/>
      <c r="M642" s="48"/>
      <c r="Q642" s="54"/>
      <c r="R642" s="48"/>
    </row>
    <row r="643" spans="3:18" x14ac:dyDescent="0.25">
      <c r="C643" s="48"/>
      <c r="L643" s="48"/>
      <c r="M643" s="48"/>
      <c r="Q643" s="54"/>
      <c r="R643" s="48"/>
    </row>
    <row r="644" spans="3:18" x14ac:dyDescent="0.25">
      <c r="C644" s="48"/>
      <c r="L644" s="48"/>
      <c r="M644" s="48"/>
      <c r="Q644" s="54"/>
      <c r="R644" s="48"/>
    </row>
    <row r="645" spans="3:18" x14ac:dyDescent="0.25">
      <c r="C645" s="48"/>
      <c r="L645" s="48"/>
      <c r="M645" s="48"/>
      <c r="Q645" s="54"/>
      <c r="R645" s="48"/>
    </row>
    <row r="646" spans="3:18" x14ac:dyDescent="0.25">
      <c r="C646" s="48"/>
      <c r="L646" s="48"/>
      <c r="M646" s="48"/>
      <c r="Q646" s="54"/>
      <c r="R646" s="48"/>
    </row>
    <row r="647" spans="3:18" x14ac:dyDescent="0.25">
      <c r="C647" s="48"/>
      <c r="L647" s="48"/>
      <c r="M647" s="48"/>
      <c r="Q647" s="54"/>
      <c r="R647" s="48"/>
    </row>
    <row r="648" spans="3:18" x14ac:dyDescent="0.25">
      <c r="C648" s="48"/>
      <c r="L648" s="48"/>
      <c r="M648" s="48"/>
      <c r="Q648" s="54"/>
      <c r="R648" s="48"/>
    </row>
    <row r="649" spans="3:18" x14ac:dyDescent="0.25">
      <c r="C649" s="48"/>
      <c r="L649" s="48"/>
      <c r="M649" s="48"/>
      <c r="Q649" s="54"/>
      <c r="R649" s="48"/>
    </row>
    <row r="650" spans="3:18" x14ac:dyDescent="0.25">
      <c r="C650" s="48"/>
      <c r="L650" s="48"/>
      <c r="M650" s="48"/>
      <c r="Q650" s="54"/>
      <c r="R650" s="48"/>
    </row>
    <row r="651" spans="3:18" x14ac:dyDescent="0.25">
      <c r="C651" s="48"/>
      <c r="L651" s="48"/>
      <c r="M651" s="48"/>
      <c r="Q651" s="54"/>
      <c r="R651" s="48"/>
    </row>
    <row r="652" spans="3:18" x14ac:dyDescent="0.25">
      <c r="C652" s="48"/>
      <c r="L652" s="48"/>
      <c r="M652" s="48"/>
      <c r="Q652" s="54"/>
      <c r="R652" s="48"/>
    </row>
    <row r="653" spans="3:18" x14ac:dyDescent="0.25">
      <c r="C653" s="48"/>
      <c r="L653" s="48"/>
      <c r="M653" s="48"/>
      <c r="Q653" s="54"/>
      <c r="R653" s="48"/>
    </row>
    <row r="654" spans="3:18" x14ac:dyDescent="0.25">
      <c r="C654" s="48"/>
      <c r="L654" s="48"/>
      <c r="M654" s="48"/>
      <c r="Q654" s="54"/>
      <c r="R654" s="48"/>
    </row>
    <row r="655" spans="3:18" x14ac:dyDescent="0.25">
      <c r="C655" s="48"/>
      <c r="L655" s="48"/>
      <c r="M655" s="48"/>
      <c r="Q655" s="54"/>
      <c r="R655" s="48"/>
    </row>
    <row r="656" spans="3:18" x14ac:dyDescent="0.25">
      <c r="C656" s="48"/>
      <c r="L656" s="48"/>
      <c r="M656" s="48"/>
      <c r="Q656" s="54"/>
      <c r="R656" s="48"/>
    </row>
    <row r="657" spans="3:18" x14ac:dyDescent="0.25">
      <c r="C657" s="48"/>
      <c r="L657" s="48"/>
      <c r="M657" s="48"/>
      <c r="Q657" s="54"/>
      <c r="R657" s="48"/>
    </row>
    <row r="658" spans="3:18" x14ac:dyDescent="0.25">
      <c r="C658" s="48"/>
      <c r="L658" s="48"/>
      <c r="M658" s="48"/>
      <c r="Q658" s="54"/>
      <c r="R658" s="48"/>
    </row>
    <row r="659" spans="3:18" x14ac:dyDescent="0.25">
      <c r="C659" s="48"/>
      <c r="L659" s="48"/>
      <c r="M659" s="48"/>
      <c r="Q659" s="54"/>
      <c r="R659" s="48"/>
    </row>
    <row r="660" spans="3:18" x14ac:dyDescent="0.25">
      <c r="C660" s="48"/>
      <c r="L660" s="48"/>
      <c r="M660" s="48"/>
      <c r="Q660" s="54"/>
      <c r="R660" s="48"/>
    </row>
    <row r="661" spans="3:18" x14ac:dyDescent="0.25">
      <c r="C661" s="48"/>
      <c r="L661" s="48"/>
      <c r="M661" s="48"/>
      <c r="Q661" s="54"/>
      <c r="R661" s="48"/>
    </row>
    <row r="662" spans="3:18" x14ac:dyDescent="0.25">
      <c r="C662" s="48"/>
      <c r="L662" s="48"/>
      <c r="M662" s="48"/>
      <c r="Q662" s="54"/>
      <c r="R662" s="48"/>
    </row>
    <row r="663" spans="3:18" x14ac:dyDescent="0.25">
      <c r="C663" s="48"/>
      <c r="L663" s="48"/>
      <c r="M663" s="48"/>
      <c r="Q663" s="54"/>
      <c r="R663" s="48"/>
    </row>
    <row r="664" spans="3:18" x14ac:dyDescent="0.25">
      <c r="C664" s="48"/>
      <c r="L664" s="48"/>
      <c r="M664" s="48"/>
      <c r="Q664" s="54"/>
      <c r="R664" s="48"/>
    </row>
    <row r="665" spans="3:18" x14ac:dyDescent="0.25">
      <c r="C665" s="48"/>
      <c r="L665" s="48"/>
      <c r="M665" s="48"/>
      <c r="Q665" s="54"/>
      <c r="R665" s="48"/>
    </row>
    <row r="666" spans="3:18" x14ac:dyDescent="0.25">
      <c r="C666" s="48"/>
      <c r="L666" s="48"/>
      <c r="M666" s="48"/>
      <c r="Q666" s="54"/>
      <c r="R666" s="48"/>
    </row>
    <row r="667" spans="3:18" x14ac:dyDescent="0.25">
      <c r="C667" s="48"/>
      <c r="L667" s="48"/>
      <c r="M667" s="48"/>
      <c r="Q667" s="54"/>
      <c r="R667" s="48"/>
    </row>
    <row r="668" spans="3:18" x14ac:dyDescent="0.25">
      <c r="C668" s="48"/>
      <c r="L668" s="48"/>
      <c r="M668" s="48"/>
      <c r="Q668" s="54"/>
      <c r="R668" s="48"/>
    </row>
    <row r="669" spans="3:18" x14ac:dyDescent="0.25">
      <c r="C669" s="48"/>
      <c r="L669" s="48"/>
      <c r="M669" s="48"/>
      <c r="Q669" s="54"/>
      <c r="R669" s="48"/>
    </row>
    <row r="670" spans="3:18" x14ac:dyDescent="0.25">
      <c r="C670" s="48"/>
      <c r="L670" s="48"/>
      <c r="M670" s="48"/>
      <c r="Q670" s="54"/>
      <c r="R670" s="48"/>
    </row>
    <row r="671" spans="3:18" x14ac:dyDescent="0.25">
      <c r="C671" s="48"/>
      <c r="L671" s="48"/>
      <c r="M671" s="48"/>
      <c r="Q671" s="54"/>
      <c r="R671" s="48"/>
    </row>
    <row r="672" spans="3:18" x14ac:dyDescent="0.25">
      <c r="C672" s="48"/>
      <c r="L672" s="48"/>
      <c r="M672" s="48"/>
      <c r="Q672" s="54"/>
      <c r="R672" s="48"/>
    </row>
    <row r="673" spans="3:18" x14ac:dyDescent="0.25">
      <c r="C673" s="48"/>
      <c r="L673" s="48"/>
      <c r="M673" s="48"/>
      <c r="Q673" s="54"/>
      <c r="R673" s="48"/>
    </row>
    <row r="674" spans="3:18" x14ac:dyDescent="0.25">
      <c r="C674" s="48"/>
      <c r="L674" s="48"/>
      <c r="M674" s="48"/>
      <c r="Q674" s="54"/>
      <c r="R674" s="48"/>
    </row>
    <row r="675" spans="3:18" x14ac:dyDescent="0.25">
      <c r="C675" s="48"/>
      <c r="L675" s="48"/>
      <c r="M675" s="48"/>
      <c r="Q675" s="54"/>
      <c r="R675" s="48"/>
    </row>
    <row r="676" spans="3:18" x14ac:dyDescent="0.25">
      <c r="C676" s="48"/>
      <c r="L676" s="48"/>
      <c r="M676" s="48"/>
      <c r="Q676" s="54"/>
      <c r="R676" s="48"/>
    </row>
    <row r="677" spans="3:18" x14ac:dyDescent="0.25">
      <c r="C677" s="48"/>
      <c r="L677" s="48"/>
      <c r="M677" s="48"/>
      <c r="Q677" s="54"/>
      <c r="R677" s="48"/>
    </row>
    <row r="678" spans="3:18" x14ac:dyDescent="0.25">
      <c r="C678" s="48"/>
      <c r="L678" s="48"/>
      <c r="M678" s="48"/>
      <c r="Q678" s="54"/>
      <c r="R678" s="48"/>
    </row>
    <row r="679" spans="3:18" x14ac:dyDescent="0.25">
      <c r="C679" s="48"/>
      <c r="L679" s="48"/>
      <c r="M679" s="48"/>
      <c r="Q679" s="54"/>
      <c r="R679" s="48"/>
    </row>
    <row r="680" spans="3:18" x14ac:dyDescent="0.25">
      <c r="C680" s="48"/>
      <c r="L680" s="48"/>
      <c r="M680" s="48"/>
      <c r="Q680" s="54"/>
      <c r="R680" s="48"/>
    </row>
    <row r="681" spans="3:18" x14ac:dyDescent="0.25">
      <c r="C681" s="48"/>
      <c r="L681" s="48"/>
      <c r="M681" s="48"/>
      <c r="Q681" s="54"/>
      <c r="R681" s="48"/>
    </row>
    <row r="682" spans="3:18" x14ac:dyDescent="0.25">
      <c r="C682" s="48"/>
      <c r="L682" s="48"/>
      <c r="M682" s="48"/>
      <c r="Q682" s="54"/>
      <c r="R682" s="48"/>
    </row>
    <row r="683" spans="3:18" x14ac:dyDescent="0.25">
      <c r="C683" s="48"/>
      <c r="L683" s="48"/>
      <c r="M683" s="48"/>
      <c r="Q683" s="54"/>
      <c r="R683" s="48"/>
    </row>
    <row r="684" spans="3:18" x14ac:dyDescent="0.25">
      <c r="C684" s="48"/>
      <c r="L684" s="48"/>
      <c r="M684" s="48"/>
      <c r="Q684" s="54"/>
      <c r="R684" s="48"/>
    </row>
    <row r="685" spans="3:18" x14ac:dyDescent="0.25">
      <c r="C685" s="48"/>
      <c r="L685" s="48"/>
      <c r="M685" s="48"/>
      <c r="Q685" s="54"/>
      <c r="R685" s="48"/>
    </row>
    <row r="686" spans="3:18" x14ac:dyDescent="0.25">
      <c r="C686" s="48"/>
      <c r="L686" s="48"/>
      <c r="M686" s="48"/>
      <c r="Q686" s="54"/>
      <c r="R686" s="48"/>
    </row>
    <row r="687" spans="3:18" x14ac:dyDescent="0.25">
      <c r="C687" s="48"/>
      <c r="L687" s="48"/>
      <c r="M687" s="48"/>
      <c r="Q687" s="54"/>
      <c r="R687" s="48"/>
    </row>
    <row r="688" spans="3:18" x14ac:dyDescent="0.25">
      <c r="C688" s="48"/>
      <c r="L688" s="48"/>
      <c r="M688" s="48"/>
      <c r="Q688" s="54"/>
      <c r="R688" s="48"/>
    </row>
    <row r="689" spans="3:18" x14ac:dyDescent="0.25">
      <c r="C689" s="48"/>
      <c r="L689" s="48"/>
      <c r="M689" s="48"/>
      <c r="Q689" s="54"/>
      <c r="R689" s="48"/>
    </row>
    <row r="690" spans="3:18" x14ac:dyDescent="0.25">
      <c r="C690" s="48"/>
      <c r="L690" s="48"/>
      <c r="M690" s="48"/>
      <c r="Q690" s="54"/>
      <c r="R690" s="48"/>
    </row>
    <row r="691" spans="3:18" x14ac:dyDescent="0.25">
      <c r="C691" s="48"/>
      <c r="L691" s="48"/>
      <c r="M691" s="48"/>
      <c r="Q691" s="54"/>
      <c r="R691" s="48"/>
    </row>
    <row r="692" spans="3:18" x14ac:dyDescent="0.25">
      <c r="C692" s="48"/>
      <c r="L692" s="48"/>
      <c r="M692" s="48"/>
      <c r="Q692" s="54"/>
      <c r="R692" s="48"/>
    </row>
    <row r="693" spans="3:18" x14ac:dyDescent="0.25">
      <c r="C693" s="48"/>
      <c r="L693" s="48"/>
      <c r="M693" s="48"/>
      <c r="Q693" s="54"/>
      <c r="R693" s="48"/>
    </row>
    <row r="694" spans="3:18" x14ac:dyDescent="0.25">
      <c r="C694" s="48"/>
      <c r="L694" s="48"/>
      <c r="M694" s="48"/>
      <c r="Q694" s="54"/>
      <c r="R694" s="48"/>
    </row>
    <row r="695" spans="3:18" x14ac:dyDescent="0.25">
      <c r="C695" s="48"/>
      <c r="L695" s="48"/>
      <c r="M695" s="48"/>
      <c r="Q695" s="54"/>
      <c r="R695" s="48"/>
    </row>
    <row r="696" spans="3:18" x14ac:dyDescent="0.25">
      <c r="C696" s="48"/>
      <c r="L696" s="48"/>
      <c r="M696" s="48"/>
      <c r="Q696" s="54"/>
      <c r="R696" s="48"/>
    </row>
    <row r="697" spans="3:18" x14ac:dyDescent="0.25">
      <c r="C697" s="48"/>
      <c r="L697" s="48"/>
      <c r="M697" s="48"/>
      <c r="Q697" s="54"/>
      <c r="R697" s="48"/>
    </row>
    <row r="698" spans="3:18" x14ac:dyDescent="0.25">
      <c r="C698" s="48"/>
      <c r="L698" s="48"/>
      <c r="M698" s="48"/>
      <c r="Q698" s="54"/>
      <c r="R698" s="48"/>
    </row>
    <row r="699" spans="3:18" x14ac:dyDescent="0.25">
      <c r="C699" s="48"/>
      <c r="L699" s="48"/>
      <c r="M699" s="48"/>
      <c r="Q699" s="54"/>
      <c r="R699" s="48"/>
    </row>
    <row r="700" spans="3:18" x14ac:dyDescent="0.25">
      <c r="C700" s="48"/>
      <c r="L700" s="48"/>
      <c r="M700" s="48"/>
      <c r="Q700" s="54"/>
      <c r="R700" s="48"/>
    </row>
    <row r="701" spans="3:18" x14ac:dyDescent="0.25">
      <c r="C701" s="48"/>
      <c r="L701" s="48"/>
      <c r="M701" s="48"/>
      <c r="Q701" s="54"/>
      <c r="R701" s="48"/>
    </row>
    <row r="702" spans="3:18" x14ac:dyDescent="0.25">
      <c r="C702" s="48"/>
      <c r="L702" s="48"/>
      <c r="M702" s="48"/>
      <c r="Q702" s="54"/>
      <c r="R702" s="48"/>
    </row>
    <row r="703" spans="3:18" x14ac:dyDescent="0.25">
      <c r="C703" s="48"/>
      <c r="L703" s="48"/>
      <c r="M703" s="48"/>
      <c r="Q703" s="54"/>
      <c r="R703" s="48"/>
    </row>
    <row r="704" spans="3:18" x14ac:dyDescent="0.25">
      <c r="C704" s="48"/>
      <c r="L704" s="48"/>
      <c r="M704" s="48"/>
      <c r="Q704" s="54"/>
      <c r="R704" s="48"/>
    </row>
    <row r="705" spans="3:18" x14ac:dyDescent="0.25">
      <c r="C705" s="48"/>
      <c r="L705" s="48"/>
      <c r="M705" s="48"/>
      <c r="Q705" s="54"/>
      <c r="R705" s="48"/>
    </row>
    <row r="706" spans="3:18" x14ac:dyDescent="0.25">
      <c r="C706" s="48"/>
      <c r="L706" s="48"/>
      <c r="M706" s="48"/>
      <c r="Q706" s="54"/>
      <c r="R706" s="48"/>
    </row>
    <row r="707" spans="3:18" x14ac:dyDescent="0.25">
      <c r="C707" s="48"/>
      <c r="L707" s="48"/>
      <c r="M707" s="48"/>
      <c r="Q707" s="54"/>
      <c r="R707" s="48"/>
    </row>
    <row r="708" spans="3:18" x14ac:dyDescent="0.25">
      <c r="C708" s="48"/>
      <c r="L708" s="48"/>
      <c r="M708" s="48"/>
      <c r="Q708" s="54"/>
      <c r="R708" s="48"/>
    </row>
    <row r="709" spans="3:18" x14ac:dyDescent="0.25">
      <c r="C709" s="48"/>
      <c r="L709" s="48"/>
      <c r="M709" s="48"/>
      <c r="Q709" s="54"/>
      <c r="R709" s="48"/>
    </row>
    <row r="710" spans="3:18" x14ac:dyDescent="0.25">
      <c r="C710" s="48"/>
      <c r="L710" s="48"/>
      <c r="M710" s="48"/>
      <c r="Q710" s="54"/>
      <c r="R710" s="48"/>
    </row>
    <row r="711" spans="3:18" x14ac:dyDescent="0.25">
      <c r="C711" s="48"/>
      <c r="L711" s="48"/>
      <c r="M711" s="48"/>
      <c r="Q711" s="54"/>
      <c r="R711" s="48"/>
    </row>
    <row r="712" spans="3:18" x14ac:dyDescent="0.25">
      <c r="C712" s="48"/>
      <c r="L712" s="48"/>
      <c r="M712" s="48"/>
      <c r="Q712" s="54"/>
      <c r="R712" s="48"/>
    </row>
    <row r="713" spans="3:18" x14ac:dyDescent="0.25">
      <c r="C713" s="48"/>
      <c r="L713" s="48"/>
      <c r="M713" s="48"/>
      <c r="Q713" s="54"/>
      <c r="R713" s="48"/>
    </row>
    <row r="714" spans="3:18" x14ac:dyDescent="0.25">
      <c r="C714" s="48"/>
      <c r="L714" s="48"/>
      <c r="M714" s="48"/>
      <c r="Q714" s="54"/>
      <c r="R714" s="48"/>
    </row>
    <row r="715" spans="3:18" x14ac:dyDescent="0.25">
      <c r="C715" s="48"/>
      <c r="L715" s="48"/>
      <c r="M715" s="48"/>
      <c r="Q715" s="54"/>
      <c r="R715" s="48"/>
    </row>
    <row r="716" spans="3:18" x14ac:dyDescent="0.25">
      <c r="C716" s="48"/>
      <c r="L716" s="48"/>
      <c r="M716" s="48"/>
      <c r="Q716" s="54"/>
      <c r="R716" s="48"/>
    </row>
    <row r="717" spans="3:18" x14ac:dyDescent="0.25">
      <c r="C717" s="48"/>
      <c r="L717" s="48"/>
      <c r="M717" s="48"/>
      <c r="Q717" s="54"/>
      <c r="R717" s="48"/>
    </row>
    <row r="718" spans="3:18" x14ac:dyDescent="0.25">
      <c r="C718" s="48"/>
      <c r="L718" s="48"/>
      <c r="M718" s="48"/>
      <c r="Q718" s="54"/>
      <c r="R718" s="48"/>
    </row>
    <row r="719" spans="3:18" x14ac:dyDescent="0.25">
      <c r="C719" s="48"/>
      <c r="L719" s="48"/>
      <c r="M719" s="48"/>
      <c r="Q719" s="54"/>
      <c r="R719" s="48"/>
    </row>
    <row r="720" spans="3:18" x14ac:dyDescent="0.25">
      <c r="C720" s="48"/>
      <c r="L720" s="48"/>
      <c r="M720" s="48"/>
      <c r="Q720" s="54"/>
      <c r="R720" s="48"/>
    </row>
    <row r="721" spans="3:18" x14ac:dyDescent="0.25">
      <c r="C721" s="48"/>
      <c r="L721" s="48"/>
      <c r="M721" s="48"/>
      <c r="Q721" s="54"/>
      <c r="R721" s="48"/>
    </row>
    <row r="722" spans="3:18" x14ac:dyDescent="0.25">
      <c r="C722" s="48"/>
      <c r="L722" s="48"/>
      <c r="M722" s="48"/>
      <c r="Q722" s="54"/>
      <c r="R722" s="48"/>
    </row>
    <row r="723" spans="3:18" x14ac:dyDescent="0.25">
      <c r="C723" s="48"/>
      <c r="L723" s="48"/>
      <c r="M723" s="48"/>
      <c r="Q723" s="54"/>
      <c r="R723" s="48"/>
    </row>
    <row r="724" spans="3:18" x14ac:dyDescent="0.25">
      <c r="C724" s="48"/>
      <c r="L724" s="48"/>
      <c r="M724" s="48"/>
      <c r="Q724" s="54"/>
      <c r="R724" s="48"/>
    </row>
    <row r="725" spans="3:18" x14ac:dyDescent="0.25">
      <c r="C725" s="48"/>
      <c r="L725" s="48"/>
      <c r="M725" s="48"/>
      <c r="Q725" s="54"/>
      <c r="R725" s="48"/>
    </row>
    <row r="726" spans="3:18" x14ac:dyDescent="0.25">
      <c r="C726" s="48"/>
      <c r="L726" s="48"/>
      <c r="M726" s="48"/>
      <c r="Q726" s="54"/>
      <c r="R726" s="48"/>
    </row>
    <row r="727" spans="3:18" x14ac:dyDescent="0.25">
      <c r="C727" s="48"/>
      <c r="L727" s="48"/>
      <c r="M727" s="48"/>
      <c r="Q727" s="54"/>
      <c r="R727" s="48"/>
    </row>
    <row r="728" spans="3:18" x14ac:dyDescent="0.25">
      <c r="C728" s="48"/>
      <c r="L728" s="48"/>
      <c r="M728" s="48"/>
      <c r="Q728" s="54"/>
      <c r="R728" s="48"/>
    </row>
    <row r="729" spans="3:18" x14ac:dyDescent="0.25">
      <c r="C729" s="48"/>
      <c r="L729" s="48"/>
      <c r="M729" s="48"/>
      <c r="Q729" s="54"/>
      <c r="R729" s="48"/>
    </row>
    <row r="730" spans="3:18" x14ac:dyDescent="0.25">
      <c r="C730" s="48"/>
      <c r="L730" s="48"/>
      <c r="M730" s="48"/>
      <c r="Q730" s="54"/>
      <c r="R730" s="48"/>
    </row>
    <row r="731" spans="3:18" x14ac:dyDescent="0.25">
      <c r="C731" s="48"/>
      <c r="L731" s="48"/>
      <c r="M731" s="48"/>
      <c r="Q731" s="54"/>
      <c r="R731" s="48"/>
    </row>
    <row r="732" spans="3:18" x14ac:dyDescent="0.25">
      <c r="C732" s="48"/>
      <c r="L732" s="48"/>
      <c r="M732" s="48"/>
      <c r="Q732" s="54"/>
      <c r="R732" s="48"/>
    </row>
    <row r="733" spans="3:18" x14ac:dyDescent="0.25">
      <c r="C733" s="48"/>
      <c r="L733" s="48"/>
      <c r="M733" s="48"/>
      <c r="Q733" s="54"/>
      <c r="R733" s="48"/>
    </row>
    <row r="734" spans="3:18" x14ac:dyDescent="0.25">
      <c r="C734" s="48"/>
      <c r="L734" s="48"/>
      <c r="M734" s="48"/>
      <c r="Q734" s="54"/>
      <c r="R734" s="48"/>
    </row>
    <row r="735" spans="3:18" x14ac:dyDescent="0.25">
      <c r="C735" s="48"/>
      <c r="L735" s="48"/>
      <c r="M735" s="48"/>
      <c r="Q735" s="54"/>
      <c r="R735" s="48"/>
    </row>
    <row r="736" spans="3:18" x14ac:dyDescent="0.25">
      <c r="C736" s="48"/>
      <c r="L736" s="48"/>
      <c r="M736" s="48"/>
      <c r="Q736" s="54"/>
      <c r="R736" s="48"/>
    </row>
    <row r="737" spans="3:18" x14ac:dyDescent="0.25">
      <c r="C737" s="48"/>
      <c r="L737" s="48"/>
      <c r="M737" s="48"/>
      <c r="Q737" s="54"/>
      <c r="R737" s="48"/>
    </row>
    <row r="738" spans="3:18" x14ac:dyDescent="0.25">
      <c r="C738" s="48"/>
      <c r="L738" s="48"/>
      <c r="M738" s="48"/>
      <c r="Q738" s="54"/>
      <c r="R738" s="48"/>
    </row>
    <row r="739" spans="3:18" x14ac:dyDescent="0.25">
      <c r="C739" s="48"/>
      <c r="L739" s="48"/>
      <c r="M739" s="48"/>
      <c r="Q739" s="54"/>
      <c r="R739" s="48"/>
    </row>
    <row r="740" spans="3:18" x14ac:dyDescent="0.25">
      <c r="C740" s="48"/>
      <c r="L740" s="48"/>
      <c r="M740" s="48"/>
      <c r="Q740" s="54"/>
      <c r="R740" s="48"/>
    </row>
    <row r="741" spans="3:18" x14ac:dyDescent="0.25">
      <c r="C741" s="48"/>
      <c r="L741" s="48"/>
      <c r="M741" s="48"/>
      <c r="Q741" s="54"/>
      <c r="R741" s="48"/>
    </row>
    <row r="742" spans="3:18" x14ac:dyDescent="0.25">
      <c r="C742" s="48"/>
      <c r="L742" s="48"/>
      <c r="M742" s="48"/>
      <c r="Q742" s="54"/>
      <c r="R742" s="48"/>
    </row>
    <row r="743" spans="3:18" x14ac:dyDescent="0.25">
      <c r="C743" s="48"/>
      <c r="L743" s="48"/>
      <c r="M743" s="48"/>
      <c r="Q743" s="54"/>
      <c r="R743" s="48"/>
    </row>
    <row r="744" spans="3:18" x14ac:dyDescent="0.25">
      <c r="C744" s="48"/>
      <c r="L744" s="48"/>
      <c r="M744" s="48"/>
      <c r="Q744" s="54"/>
      <c r="R744" s="48"/>
    </row>
    <row r="745" spans="3:18" x14ac:dyDescent="0.25">
      <c r="C745" s="48"/>
      <c r="L745" s="48"/>
      <c r="M745" s="48"/>
      <c r="Q745" s="54"/>
      <c r="R745" s="48"/>
    </row>
    <row r="746" spans="3:18" x14ac:dyDescent="0.25">
      <c r="C746" s="48"/>
      <c r="L746" s="48"/>
      <c r="M746" s="48"/>
      <c r="Q746" s="54"/>
      <c r="R746" s="48"/>
    </row>
    <row r="747" spans="3:18" x14ac:dyDescent="0.25">
      <c r="C747" s="48"/>
      <c r="L747" s="48"/>
      <c r="M747" s="48"/>
      <c r="Q747" s="54"/>
      <c r="R747" s="48"/>
    </row>
    <row r="748" spans="3:18" x14ac:dyDescent="0.25">
      <c r="C748" s="48"/>
      <c r="L748" s="48"/>
      <c r="M748" s="48"/>
      <c r="Q748" s="54"/>
      <c r="R748" s="48"/>
    </row>
    <row r="749" spans="3:18" x14ac:dyDescent="0.25">
      <c r="C749" s="48"/>
      <c r="L749" s="48"/>
      <c r="M749" s="48"/>
      <c r="Q749" s="54"/>
      <c r="R749" s="48"/>
    </row>
    <row r="750" spans="3:18" x14ac:dyDescent="0.25">
      <c r="C750" s="48"/>
      <c r="L750" s="48"/>
      <c r="M750" s="48"/>
      <c r="Q750" s="54"/>
      <c r="R750" s="48"/>
    </row>
    <row r="751" spans="3:18" x14ac:dyDescent="0.25">
      <c r="C751" s="48"/>
      <c r="L751" s="48"/>
      <c r="M751" s="48"/>
      <c r="Q751" s="54"/>
      <c r="R751" s="48"/>
    </row>
    <row r="752" spans="3:18" x14ac:dyDescent="0.25">
      <c r="C752" s="48"/>
      <c r="L752" s="48"/>
      <c r="M752" s="48"/>
      <c r="Q752" s="54"/>
      <c r="R752" s="48"/>
    </row>
    <row r="753" spans="3:18" x14ac:dyDescent="0.25">
      <c r="C753" s="48"/>
      <c r="L753" s="48"/>
      <c r="M753" s="48"/>
      <c r="Q753" s="54"/>
      <c r="R753" s="48"/>
    </row>
    <row r="754" spans="3:18" x14ac:dyDescent="0.25">
      <c r="C754" s="48"/>
      <c r="L754" s="48"/>
      <c r="M754" s="48"/>
      <c r="Q754" s="54"/>
      <c r="R754" s="48"/>
    </row>
    <row r="755" spans="3:18" x14ac:dyDescent="0.25">
      <c r="C755" s="48"/>
      <c r="L755" s="48"/>
      <c r="M755" s="48"/>
      <c r="Q755" s="54"/>
      <c r="R755" s="48"/>
    </row>
    <row r="756" spans="3:18" x14ac:dyDescent="0.25">
      <c r="C756" s="48"/>
      <c r="L756" s="48"/>
      <c r="M756" s="48"/>
      <c r="Q756" s="54"/>
      <c r="R756" s="48"/>
    </row>
    <row r="757" spans="3:18" x14ac:dyDescent="0.25">
      <c r="C757" s="48"/>
      <c r="L757" s="48"/>
      <c r="M757" s="48"/>
      <c r="Q757" s="54"/>
      <c r="R757" s="48"/>
    </row>
    <row r="758" spans="3:18" x14ac:dyDescent="0.25">
      <c r="C758" s="48"/>
      <c r="L758" s="48"/>
      <c r="M758" s="48"/>
      <c r="Q758" s="54"/>
      <c r="R758" s="48"/>
    </row>
    <row r="759" spans="3:18" x14ac:dyDescent="0.25">
      <c r="C759" s="48"/>
      <c r="L759" s="48"/>
      <c r="M759" s="48"/>
      <c r="Q759" s="54"/>
      <c r="R759" s="48"/>
    </row>
    <row r="760" spans="3:18" x14ac:dyDescent="0.25">
      <c r="C760" s="48"/>
      <c r="L760" s="48"/>
      <c r="M760" s="48"/>
      <c r="Q760" s="54"/>
      <c r="R760" s="48"/>
    </row>
    <row r="761" spans="3:18" x14ac:dyDescent="0.25">
      <c r="C761" s="48"/>
      <c r="L761" s="48"/>
      <c r="M761" s="48"/>
      <c r="Q761" s="54"/>
      <c r="R761" s="48"/>
    </row>
    <row r="762" spans="3:18" x14ac:dyDescent="0.25">
      <c r="C762" s="48"/>
      <c r="L762" s="48"/>
      <c r="M762" s="48"/>
      <c r="Q762" s="54"/>
      <c r="R762" s="48"/>
    </row>
    <row r="763" spans="3:18" x14ac:dyDescent="0.25">
      <c r="C763" s="48"/>
      <c r="L763" s="48"/>
      <c r="M763" s="48"/>
      <c r="Q763" s="54"/>
      <c r="R763" s="48"/>
    </row>
    <row r="764" spans="3:18" x14ac:dyDescent="0.25">
      <c r="C764" s="48"/>
      <c r="L764" s="48"/>
      <c r="M764" s="48"/>
      <c r="Q764" s="54"/>
      <c r="R764" s="48"/>
    </row>
    <row r="765" spans="3:18" x14ac:dyDescent="0.25">
      <c r="C765" s="48"/>
      <c r="L765" s="48"/>
      <c r="M765" s="48"/>
      <c r="Q765" s="54"/>
      <c r="R765" s="48"/>
    </row>
    <row r="766" spans="3:18" x14ac:dyDescent="0.25">
      <c r="C766" s="48"/>
      <c r="L766" s="48"/>
      <c r="M766" s="48"/>
      <c r="Q766" s="54"/>
      <c r="R766" s="48"/>
    </row>
    <row r="767" spans="3:18" x14ac:dyDescent="0.25">
      <c r="C767" s="48"/>
      <c r="L767" s="48"/>
      <c r="M767" s="48"/>
      <c r="Q767" s="54"/>
      <c r="R767" s="48"/>
    </row>
    <row r="768" spans="3:18" x14ac:dyDescent="0.25">
      <c r="C768" s="48"/>
      <c r="L768" s="48"/>
      <c r="M768" s="48"/>
      <c r="Q768" s="54"/>
      <c r="R768" s="48"/>
    </row>
    <row r="769" spans="3:18" x14ac:dyDescent="0.25">
      <c r="C769" s="48"/>
      <c r="L769" s="48"/>
      <c r="M769" s="48"/>
      <c r="Q769" s="54"/>
      <c r="R769" s="48"/>
    </row>
    <row r="770" spans="3:18" x14ac:dyDescent="0.25">
      <c r="C770" s="48"/>
      <c r="L770" s="48"/>
      <c r="M770" s="48"/>
      <c r="Q770" s="54"/>
      <c r="R770" s="48"/>
    </row>
    <row r="771" spans="3:18" x14ac:dyDescent="0.25">
      <c r="C771" s="48"/>
      <c r="L771" s="48"/>
      <c r="M771" s="48"/>
      <c r="Q771" s="54"/>
      <c r="R771" s="48"/>
    </row>
    <row r="772" spans="3:18" x14ac:dyDescent="0.25">
      <c r="C772" s="48"/>
      <c r="L772" s="48"/>
      <c r="M772" s="48"/>
      <c r="Q772" s="54"/>
      <c r="R772" s="48"/>
    </row>
    <row r="773" spans="3:18" x14ac:dyDescent="0.25">
      <c r="C773" s="48"/>
      <c r="L773" s="48"/>
      <c r="M773" s="48"/>
      <c r="Q773" s="54"/>
      <c r="R773" s="48"/>
    </row>
    <row r="774" spans="3:18" x14ac:dyDescent="0.25">
      <c r="C774" s="48"/>
      <c r="L774" s="48"/>
      <c r="M774" s="48"/>
      <c r="Q774" s="54"/>
      <c r="R774" s="48"/>
    </row>
    <row r="775" spans="3:18" x14ac:dyDescent="0.25">
      <c r="C775" s="48"/>
      <c r="L775" s="48"/>
      <c r="M775" s="48"/>
      <c r="Q775" s="54"/>
      <c r="R775" s="48"/>
    </row>
    <row r="776" spans="3:18" x14ac:dyDescent="0.25">
      <c r="C776" s="48"/>
      <c r="L776" s="48"/>
      <c r="M776" s="48"/>
      <c r="Q776" s="54"/>
      <c r="R776" s="48"/>
    </row>
    <row r="777" spans="3:18" x14ac:dyDescent="0.25">
      <c r="C777" s="48"/>
      <c r="L777" s="48"/>
      <c r="M777" s="48"/>
      <c r="Q777" s="54"/>
      <c r="R777" s="48"/>
    </row>
    <row r="778" spans="3:18" x14ac:dyDescent="0.25">
      <c r="C778" s="48"/>
      <c r="L778" s="48"/>
      <c r="M778" s="48"/>
      <c r="Q778" s="54"/>
      <c r="R778" s="48"/>
    </row>
    <row r="779" spans="3:18" x14ac:dyDescent="0.25">
      <c r="C779" s="48"/>
      <c r="L779" s="48"/>
      <c r="M779" s="48"/>
      <c r="Q779" s="54"/>
      <c r="R779" s="48"/>
    </row>
    <row r="780" spans="3:18" x14ac:dyDescent="0.25">
      <c r="C780" s="48"/>
      <c r="L780" s="48"/>
      <c r="M780" s="48"/>
      <c r="Q780" s="54"/>
      <c r="R780" s="48"/>
    </row>
    <row r="781" spans="3:18" x14ac:dyDescent="0.25">
      <c r="C781" s="48"/>
      <c r="L781" s="48"/>
      <c r="M781" s="48"/>
      <c r="Q781" s="54"/>
      <c r="R781" s="48"/>
    </row>
    <row r="782" spans="3:18" x14ac:dyDescent="0.25">
      <c r="C782" s="48"/>
      <c r="L782" s="48"/>
      <c r="M782" s="48"/>
      <c r="Q782" s="54"/>
      <c r="R782" s="48"/>
    </row>
    <row r="783" spans="3:18" x14ac:dyDescent="0.25">
      <c r="C783" s="48"/>
      <c r="L783" s="48"/>
      <c r="M783" s="48"/>
      <c r="Q783" s="54"/>
      <c r="R783" s="48"/>
    </row>
    <row r="784" spans="3:18" x14ac:dyDescent="0.25">
      <c r="C784" s="48"/>
      <c r="L784" s="48"/>
      <c r="M784" s="48"/>
      <c r="Q784" s="54"/>
      <c r="R784" s="48"/>
    </row>
    <row r="785" spans="3:18" x14ac:dyDescent="0.25">
      <c r="C785" s="48"/>
      <c r="L785" s="48"/>
      <c r="M785" s="48"/>
      <c r="Q785" s="54"/>
      <c r="R785" s="48"/>
    </row>
    <row r="786" spans="3:18" x14ac:dyDescent="0.25">
      <c r="C786" s="48"/>
      <c r="L786" s="48"/>
      <c r="M786" s="48"/>
      <c r="Q786" s="54"/>
      <c r="R786" s="48"/>
    </row>
    <row r="787" spans="3:18" x14ac:dyDescent="0.25">
      <c r="C787" s="48"/>
      <c r="L787" s="48"/>
      <c r="M787" s="48"/>
      <c r="Q787" s="54"/>
      <c r="R787" s="48"/>
    </row>
    <row r="788" spans="3:18" x14ac:dyDescent="0.25">
      <c r="C788" s="48"/>
      <c r="L788" s="48"/>
      <c r="M788" s="48"/>
      <c r="Q788" s="54"/>
      <c r="R788" s="48"/>
    </row>
    <row r="789" spans="3:18" x14ac:dyDescent="0.25">
      <c r="C789" s="48"/>
      <c r="L789" s="48"/>
      <c r="M789" s="48"/>
      <c r="Q789" s="54"/>
      <c r="R789" s="48"/>
    </row>
    <row r="790" spans="3:18" x14ac:dyDescent="0.25">
      <c r="C790" s="48"/>
      <c r="L790" s="48"/>
      <c r="M790" s="48"/>
      <c r="Q790" s="54"/>
      <c r="R790" s="48"/>
    </row>
    <row r="791" spans="3:18" x14ac:dyDescent="0.25">
      <c r="C791" s="48"/>
      <c r="L791" s="48"/>
      <c r="M791" s="48"/>
      <c r="Q791" s="54"/>
      <c r="R791" s="48"/>
    </row>
    <row r="792" spans="3:18" x14ac:dyDescent="0.25">
      <c r="C792" s="48"/>
      <c r="L792" s="48"/>
      <c r="M792" s="48"/>
      <c r="Q792" s="54"/>
      <c r="R792" s="48"/>
    </row>
    <row r="793" spans="3:18" x14ac:dyDescent="0.25">
      <c r="C793" s="48"/>
      <c r="L793" s="48"/>
      <c r="M793" s="48"/>
      <c r="Q793" s="54"/>
      <c r="R793" s="48"/>
    </row>
    <row r="794" spans="3:18" x14ac:dyDescent="0.25">
      <c r="C794" s="48"/>
      <c r="L794" s="48"/>
      <c r="M794" s="48"/>
      <c r="Q794" s="54"/>
      <c r="R794" s="48"/>
    </row>
    <row r="795" spans="3:18" x14ac:dyDescent="0.25">
      <c r="C795" s="48"/>
      <c r="L795" s="48"/>
      <c r="M795" s="48"/>
      <c r="Q795" s="54"/>
      <c r="R795" s="48"/>
    </row>
    <row r="796" spans="3:18" x14ac:dyDescent="0.25">
      <c r="C796" s="48"/>
      <c r="L796" s="48"/>
      <c r="M796" s="48"/>
      <c r="Q796" s="54"/>
      <c r="R796" s="48"/>
    </row>
    <row r="797" spans="3:18" x14ac:dyDescent="0.25">
      <c r="C797" s="48"/>
      <c r="L797" s="48"/>
      <c r="M797" s="48"/>
      <c r="Q797" s="54"/>
      <c r="R797" s="48"/>
    </row>
    <row r="798" spans="3:18" x14ac:dyDescent="0.25">
      <c r="C798" s="48"/>
      <c r="L798" s="48"/>
      <c r="M798" s="48"/>
      <c r="Q798" s="54"/>
      <c r="R798" s="48"/>
    </row>
    <row r="799" spans="3:18" x14ac:dyDescent="0.25">
      <c r="C799" s="48"/>
      <c r="L799" s="48"/>
      <c r="M799" s="48"/>
      <c r="Q799" s="54"/>
      <c r="R799" s="48"/>
    </row>
    <row r="800" spans="3:18" x14ac:dyDescent="0.25">
      <c r="C800" s="48"/>
      <c r="L800" s="48"/>
      <c r="M800" s="48"/>
      <c r="Q800" s="54"/>
      <c r="R800" s="48"/>
    </row>
    <row r="801" spans="3:18" x14ac:dyDescent="0.25">
      <c r="C801" s="48"/>
      <c r="L801" s="48"/>
      <c r="M801" s="48"/>
      <c r="Q801" s="54"/>
      <c r="R801" s="48"/>
    </row>
    <row r="802" spans="3:18" x14ac:dyDescent="0.25">
      <c r="C802" s="48"/>
      <c r="L802" s="48"/>
      <c r="M802" s="48"/>
      <c r="Q802" s="54"/>
      <c r="R802" s="48"/>
    </row>
    <row r="803" spans="3:18" x14ac:dyDescent="0.25">
      <c r="C803" s="48"/>
      <c r="L803" s="48"/>
      <c r="M803" s="48"/>
      <c r="Q803" s="54"/>
      <c r="R803" s="48"/>
    </row>
    <row r="804" spans="3:18" x14ac:dyDescent="0.25">
      <c r="C804" s="48"/>
      <c r="L804" s="48"/>
      <c r="M804" s="48"/>
      <c r="Q804" s="54"/>
      <c r="R804" s="48"/>
    </row>
    <row r="805" spans="3:18" x14ac:dyDescent="0.25">
      <c r="C805" s="48"/>
      <c r="L805" s="48"/>
      <c r="M805" s="48"/>
      <c r="Q805" s="54"/>
      <c r="R805" s="48"/>
    </row>
    <row r="806" spans="3:18" x14ac:dyDescent="0.25">
      <c r="C806" s="48"/>
      <c r="L806" s="48"/>
      <c r="M806" s="48"/>
      <c r="Q806" s="54"/>
      <c r="R806" s="48"/>
    </row>
    <row r="807" spans="3:18" x14ac:dyDescent="0.25">
      <c r="C807" s="48"/>
      <c r="L807" s="48"/>
      <c r="M807" s="48"/>
      <c r="Q807" s="54"/>
      <c r="R807" s="48"/>
    </row>
    <row r="808" spans="3:18" x14ac:dyDescent="0.25">
      <c r="C808" s="48"/>
      <c r="L808" s="48"/>
      <c r="M808" s="48"/>
      <c r="Q808" s="54"/>
      <c r="R808" s="48"/>
    </row>
    <row r="809" spans="3:18" x14ac:dyDescent="0.25">
      <c r="C809" s="48"/>
      <c r="L809" s="48"/>
      <c r="M809" s="48"/>
      <c r="Q809" s="54"/>
      <c r="R809" s="48"/>
    </row>
    <row r="810" spans="3:18" x14ac:dyDescent="0.25">
      <c r="C810" s="48"/>
      <c r="L810" s="48"/>
      <c r="M810" s="48"/>
      <c r="Q810" s="54"/>
      <c r="R810" s="48"/>
    </row>
    <row r="811" spans="3:18" x14ac:dyDescent="0.25">
      <c r="C811" s="48"/>
      <c r="L811" s="48"/>
      <c r="M811" s="48"/>
      <c r="Q811" s="54"/>
      <c r="R811" s="48"/>
    </row>
    <row r="812" spans="3:18" x14ac:dyDescent="0.25">
      <c r="C812" s="48"/>
      <c r="L812" s="48"/>
      <c r="M812" s="48"/>
      <c r="Q812" s="54"/>
      <c r="R812" s="48"/>
    </row>
    <row r="813" spans="3:18" x14ac:dyDescent="0.25">
      <c r="C813" s="48"/>
      <c r="L813" s="48"/>
      <c r="M813" s="48"/>
      <c r="Q813" s="54"/>
      <c r="R813" s="48"/>
    </row>
    <row r="814" spans="3:18" x14ac:dyDescent="0.25">
      <c r="C814" s="48"/>
      <c r="L814" s="48"/>
      <c r="M814" s="48"/>
      <c r="Q814" s="54"/>
      <c r="R814" s="48"/>
    </row>
    <row r="815" spans="3:18" x14ac:dyDescent="0.25">
      <c r="C815" s="48"/>
      <c r="L815" s="48"/>
      <c r="M815" s="48"/>
      <c r="Q815" s="54"/>
      <c r="R815" s="48"/>
    </row>
    <row r="816" spans="3:18" x14ac:dyDescent="0.25">
      <c r="C816" s="48"/>
      <c r="L816" s="48"/>
      <c r="M816" s="48"/>
      <c r="Q816" s="54"/>
      <c r="R816" s="48"/>
    </row>
    <row r="817" spans="3:18" x14ac:dyDescent="0.25">
      <c r="C817" s="48"/>
      <c r="L817" s="48"/>
      <c r="M817" s="48"/>
      <c r="Q817" s="54"/>
      <c r="R817" s="48"/>
    </row>
    <row r="818" spans="3:18" x14ac:dyDescent="0.25">
      <c r="C818" s="48"/>
      <c r="L818" s="48"/>
      <c r="M818" s="48"/>
      <c r="Q818" s="54"/>
      <c r="R818" s="48"/>
    </row>
    <row r="819" spans="3:18" x14ac:dyDescent="0.25">
      <c r="C819" s="48"/>
      <c r="L819" s="48"/>
      <c r="M819" s="48"/>
      <c r="Q819" s="54"/>
      <c r="R819" s="48"/>
    </row>
    <row r="820" spans="3:18" x14ac:dyDescent="0.25">
      <c r="C820" s="48"/>
      <c r="L820" s="48"/>
      <c r="M820" s="48"/>
      <c r="Q820" s="54"/>
      <c r="R820" s="48"/>
    </row>
    <row r="821" spans="3:18" x14ac:dyDescent="0.25">
      <c r="C821" s="48"/>
      <c r="L821" s="48"/>
      <c r="M821" s="48"/>
      <c r="Q821" s="54"/>
      <c r="R821" s="48"/>
    </row>
    <row r="822" spans="3:18" x14ac:dyDescent="0.25">
      <c r="C822" s="48"/>
      <c r="L822" s="48"/>
      <c r="M822" s="48"/>
      <c r="Q822" s="54"/>
      <c r="R822" s="48"/>
    </row>
    <row r="823" spans="3:18" x14ac:dyDescent="0.25">
      <c r="C823" s="48"/>
      <c r="L823" s="48"/>
      <c r="M823" s="48"/>
      <c r="Q823" s="54"/>
      <c r="R823" s="48"/>
    </row>
    <row r="824" spans="3:18" x14ac:dyDescent="0.25">
      <c r="C824" s="48"/>
      <c r="L824" s="48"/>
      <c r="M824" s="48"/>
      <c r="Q824" s="54"/>
      <c r="R824" s="48"/>
    </row>
    <row r="825" spans="3:18" x14ac:dyDescent="0.25">
      <c r="C825" s="48"/>
      <c r="L825" s="48"/>
      <c r="M825" s="48"/>
      <c r="Q825" s="54"/>
      <c r="R825" s="48"/>
    </row>
    <row r="826" spans="3:18" x14ac:dyDescent="0.25">
      <c r="C826" s="48"/>
      <c r="L826" s="48"/>
      <c r="M826" s="48"/>
      <c r="Q826" s="54"/>
      <c r="R826" s="48"/>
    </row>
    <row r="827" spans="3:18" x14ac:dyDescent="0.25">
      <c r="C827" s="48"/>
      <c r="L827" s="48"/>
      <c r="M827" s="48"/>
      <c r="Q827" s="54"/>
      <c r="R827" s="48"/>
    </row>
    <row r="828" spans="3:18" x14ac:dyDescent="0.25">
      <c r="C828" s="48"/>
      <c r="L828" s="48"/>
      <c r="M828" s="48"/>
      <c r="Q828" s="54"/>
      <c r="R828" s="48"/>
    </row>
    <row r="829" spans="3:18" x14ac:dyDescent="0.25">
      <c r="C829" s="48"/>
      <c r="L829" s="48"/>
      <c r="M829" s="48"/>
      <c r="Q829" s="54"/>
      <c r="R829" s="48"/>
    </row>
    <row r="830" spans="3:18" x14ac:dyDescent="0.25">
      <c r="C830" s="48"/>
      <c r="L830" s="48"/>
      <c r="M830" s="48"/>
      <c r="Q830" s="54"/>
      <c r="R830" s="48"/>
    </row>
    <row r="831" spans="3:18" x14ac:dyDescent="0.25">
      <c r="C831" s="48"/>
      <c r="L831" s="48"/>
      <c r="M831" s="48"/>
      <c r="Q831" s="54"/>
      <c r="R831" s="48"/>
    </row>
    <row r="832" spans="3:18" x14ac:dyDescent="0.25">
      <c r="C832" s="48"/>
      <c r="L832" s="48"/>
      <c r="M832" s="48"/>
      <c r="Q832" s="54"/>
      <c r="R832" s="48"/>
    </row>
    <row r="833" spans="3:18" x14ac:dyDescent="0.25">
      <c r="C833" s="48"/>
      <c r="L833" s="48"/>
      <c r="M833" s="48"/>
      <c r="Q833" s="54"/>
      <c r="R833" s="48"/>
    </row>
    <row r="834" spans="3:18" x14ac:dyDescent="0.25">
      <c r="C834" s="48"/>
      <c r="L834" s="48"/>
      <c r="M834" s="48"/>
      <c r="Q834" s="54"/>
      <c r="R834" s="48"/>
    </row>
    <row r="835" spans="3:18" x14ac:dyDescent="0.25">
      <c r="C835" s="48"/>
      <c r="L835" s="48"/>
      <c r="M835" s="48"/>
      <c r="Q835" s="54"/>
      <c r="R835" s="48"/>
    </row>
    <row r="836" spans="3:18" x14ac:dyDescent="0.25">
      <c r="C836" s="48"/>
      <c r="L836" s="48"/>
      <c r="M836" s="48"/>
      <c r="Q836" s="54"/>
      <c r="R836" s="48"/>
    </row>
    <row r="837" spans="3:18" x14ac:dyDescent="0.25">
      <c r="C837" s="48"/>
      <c r="L837" s="48"/>
      <c r="M837" s="48"/>
      <c r="Q837" s="54"/>
      <c r="R837" s="48"/>
    </row>
    <row r="838" spans="3:18" x14ac:dyDescent="0.25">
      <c r="C838" s="48"/>
      <c r="L838" s="48"/>
      <c r="M838" s="48"/>
      <c r="Q838" s="54"/>
      <c r="R838" s="48"/>
    </row>
    <row r="839" spans="3:18" x14ac:dyDescent="0.25">
      <c r="C839" s="48"/>
      <c r="L839" s="48"/>
      <c r="M839" s="48"/>
      <c r="Q839" s="54"/>
      <c r="R839" s="48"/>
    </row>
    <row r="840" spans="3:18" x14ac:dyDescent="0.25">
      <c r="C840" s="48"/>
      <c r="L840" s="48"/>
      <c r="M840" s="48"/>
      <c r="Q840" s="54"/>
      <c r="R840" s="48"/>
    </row>
    <row r="841" spans="3:18" x14ac:dyDescent="0.25">
      <c r="C841" s="48"/>
      <c r="L841" s="48"/>
      <c r="M841" s="48"/>
      <c r="Q841" s="54"/>
      <c r="R841" s="48"/>
    </row>
    <row r="842" spans="3:18" x14ac:dyDescent="0.25">
      <c r="C842" s="48"/>
      <c r="L842" s="48"/>
      <c r="M842" s="48"/>
      <c r="Q842" s="54"/>
      <c r="R842" s="48"/>
    </row>
    <row r="843" spans="3:18" x14ac:dyDescent="0.25">
      <c r="C843" s="48"/>
      <c r="L843" s="48"/>
      <c r="M843" s="48"/>
      <c r="Q843" s="54"/>
      <c r="R843" s="48"/>
    </row>
    <row r="844" spans="3:18" x14ac:dyDescent="0.25">
      <c r="C844" s="48"/>
      <c r="L844" s="48"/>
      <c r="M844" s="48"/>
      <c r="Q844" s="54"/>
      <c r="R844" s="48"/>
    </row>
    <row r="845" spans="3:18" x14ac:dyDescent="0.25">
      <c r="C845" s="48"/>
      <c r="L845" s="48"/>
      <c r="M845" s="48"/>
      <c r="Q845" s="54"/>
      <c r="R845" s="48"/>
    </row>
    <row r="846" spans="3:18" x14ac:dyDescent="0.25">
      <c r="C846" s="48"/>
      <c r="L846" s="48"/>
      <c r="M846" s="48"/>
      <c r="Q846" s="54"/>
      <c r="R846" s="48"/>
    </row>
    <row r="847" spans="3:18" x14ac:dyDescent="0.25">
      <c r="C847" s="48"/>
      <c r="L847" s="48"/>
      <c r="M847" s="48"/>
      <c r="Q847" s="54"/>
      <c r="R847" s="48"/>
    </row>
    <row r="848" spans="3:18" x14ac:dyDescent="0.25">
      <c r="C848" s="48"/>
      <c r="L848" s="48"/>
      <c r="M848" s="48"/>
      <c r="Q848" s="54"/>
      <c r="R848" s="48"/>
    </row>
    <row r="849" spans="3:18" x14ac:dyDescent="0.25">
      <c r="C849" s="48"/>
      <c r="L849" s="48"/>
      <c r="M849" s="48"/>
      <c r="Q849" s="54"/>
      <c r="R849" s="48"/>
    </row>
    <row r="850" spans="3:18" x14ac:dyDescent="0.25">
      <c r="C850" s="48"/>
      <c r="L850" s="48"/>
      <c r="M850" s="48"/>
      <c r="Q850" s="54"/>
      <c r="R850" s="48"/>
    </row>
    <row r="851" spans="3:18" x14ac:dyDescent="0.25">
      <c r="C851" s="48"/>
      <c r="L851" s="48"/>
      <c r="M851" s="48"/>
      <c r="Q851" s="54"/>
      <c r="R851" s="48"/>
    </row>
    <row r="852" spans="3:18" x14ac:dyDescent="0.25">
      <c r="C852" s="48"/>
      <c r="L852" s="48"/>
      <c r="M852" s="48"/>
      <c r="Q852" s="54"/>
      <c r="R852" s="48"/>
    </row>
    <row r="853" spans="3:18" x14ac:dyDescent="0.25">
      <c r="C853" s="48"/>
      <c r="L853" s="48"/>
      <c r="M853" s="48"/>
      <c r="Q853" s="54"/>
      <c r="R853" s="48"/>
    </row>
    <row r="854" spans="3:18" x14ac:dyDescent="0.25">
      <c r="C854" s="48"/>
      <c r="L854" s="48"/>
      <c r="M854" s="48"/>
      <c r="Q854" s="54"/>
      <c r="R854" s="48"/>
    </row>
    <row r="855" spans="3:18" x14ac:dyDescent="0.25">
      <c r="C855" s="48"/>
      <c r="L855" s="48"/>
      <c r="M855" s="48"/>
      <c r="Q855" s="54"/>
      <c r="R855" s="48"/>
    </row>
    <row r="856" spans="3:18" x14ac:dyDescent="0.25">
      <c r="C856" s="48"/>
      <c r="L856" s="48"/>
      <c r="M856" s="48"/>
      <c r="Q856" s="54"/>
      <c r="R856" s="48"/>
    </row>
    <row r="857" spans="3:18" x14ac:dyDescent="0.25">
      <c r="C857" s="48"/>
      <c r="L857" s="48"/>
      <c r="M857" s="48"/>
      <c r="Q857" s="54"/>
      <c r="R857" s="48"/>
    </row>
    <row r="858" spans="3:18" x14ac:dyDescent="0.25">
      <c r="C858" s="48"/>
      <c r="L858" s="48"/>
      <c r="M858" s="48"/>
      <c r="Q858" s="54"/>
      <c r="R858" s="48"/>
    </row>
    <row r="859" spans="3:18" x14ac:dyDescent="0.25">
      <c r="C859" s="48"/>
      <c r="L859" s="48"/>
      <c r="M859" s="48"/>
      <c r="Q859" s="54"/>
      <c r="R859" s="48"/>
    </row>
    <row r="860" spans="3:18" x14ac:dyDescent="0.25">
      <c r="C860" s="48"/>
      <c r="L860" s="48"/>
      <c r="M860" s="48"/>
      <c r="Q860" s="54"/>
      <c r="R860" s="48"/>
    </row>
    <row r="861" spans="3:18" x14ac:dyDescent="0.25">
      <c r="C861" s="48"/>
      <c r="L861" s="48"/>
      <c r="M861" s="48"/>
      <c r="Q861" s="54"/>
      <c r="R861" s="48"/>
    </row>
    <row r="862" spans="3:18" x14ac:dyDescent="0.25">
      <c r="C862" s="48"/>
      <c r="L862" s="48"/>
      <c r="M862" s="48"/>
      <c r="Q862" s="54"/>
      <c r="R862" s="48"/>
    </row>
    <row r="863" spans="3:18" x14ac:dyDescent="0.25">
      <c r="C863" s="48"/>
      <c r="L863" s="48"/>
      <c r="M863" s="48"/>
      <c r="Q863" s="54"/>
      <c r="R863" s="48"/>
    </row>
    <row r="864" spans="3:18" x14ac:dyDescent="0.25">
      <c r="C864" s="48"/>
      <c r="L864" s="48"/>
      <c r="M864" s="48"/>
      <c r="Q864" s="54"/>
      <c r="R864" s="48"/>
    </row>
    <row r="865" spans="3:18" x14ac:dyDescent="0.25">
      <c r="C865" s="48"/>
      <c r="L865" s="48"/>
      <c r="M865" s="48"/>
      <c r="Q865" s="54"/>
      <c r="R865" s="48"/>
    </row>
    <row r="866" spans="3:18" x14ac:dyDescent="0.25">
      <c r="C866" s="48"/>
      <c r="L866" s="48"/>
      <c r="M866" s="48"/>
      <c r="Q866" s="54"/>
      <c r="R866" s="48"/>
    </row>
    <row r="867" spans="3:18" x14ac:dyDescent="0.25">
      <c r="C867" s="48"/>
      <c r="L867" s="48"/>
      <c r="M867" s="48"/>
      <c r="Q867" s="54"/>
      <c r="R867" s="48"/>
    </row>
    <row r="868" spans="3:18" x14ac:dyDescent="0.25">
      <c r="C868" s="48"/>
      <c r="L868" s="48"/>
      <c r="M868" s="48"/>
      <c r="Q868" s="54"/>
      <c r="R868" s="48"/>
    </row>
    <row r="869" spans="3:18" x14ac:dyDescent="0.25">
      <c r="C869" s="48"/>
      <c r="L869" s="48"/>
      <c r="M869" s="48"/>
      <c r="Q869" s="54"/>
      <c r="R869" s="48"/>
    </row>
    <row r="870" spans="3:18" x14ac:dyDescent="0.25">
      <c r="C870" s="48"/>
      <c r="L870" s="48"/>
      <c r="M870" s="48"/>
      <c r="Q870" s="54"/>
      <c r="R870" s="48"/>
    </row>
    <row r="871" spans="3:18" x14ac:dyDescent="0.25">
      <c r="C871" s="48"/>
      <c r="L871" s="48"/>
      <c r="M871" s="48"/>
      <c r="Q871" s="54"/>
      <c r="R871" s="48"/>
    </row>
    <row r="872" spans="3:18" x14ac:dyDescent="0.25">
      <c r="C872" s="48"/>
      <c r="L872" s="48"/>
      <c r="M872" s="48"/>
      <c r="Q872" s="54"/>
      <c r="R872" s="48"/>
    </row>
    <row r="873" spans="3:18" x14ac:dyDescent="0.25">
      <c r="C873" s="48"/>
      <c r="L873" s="48"/>
      <c r="M873" s="48"/>
      <c r="Q873" s="54"/>
      <c r="R873" s="48"/>
    </row>
    <row r="874" spans="3:18" x14ac:dyDescent="0.25">
      <c r="C874" s="48"/>
      <c r="L874" s="48"/>
      <c r="M874" s="48"/>
      <c r="Q874" s="54"/>
      <c r="R874" s="48"/>
    </row>
    <row r="875" spans="3:18" x14ac:dyDescent="0.25">
      <c r="C875" s="48"/>
      <c r="L875" s="48"/>
      <c r="M875" s="48"/>
      <c r="Q875" s="54"/>
      <c r="R875" s="48"/>
    </row>
    <row r="876" spans="3:18" x14ac:dyDescent="0.25">
      <c r="C876" s="48"/>
      <c r="L876" s="48"/>
      <c r="M876" s="48"/>
      <c r="Q876" s="54"/>
      <c r="R876" s="48"/>
    </row>
    <row r="877" spans="3:18" x14ac:dyDescent="0.25">
      <c r="C877" s="48"/>
      <c r="L877" s="48"/>
      <c r="M877" s="48"/>
      <c r="Q877" s="54"/>
      <c r="R877" s="48"/>
    </row>
    <row r="878" spans="3:18" x14ac:dyDescent="0.25">
      <c r="C878" s="48"/>
      <c r="L878" s="48"/>
      <c r="M878" s="48"/>
      <c r="Q878" s="54"/>
      <c r="R878" s="48"/>
    </row>
    <row r="879" spans="3:18" x14ac:dyDescent="0.25">
      <c r="C879" s="48"/>
      <c r="L879" s="48"/>
      <c r="M879" s="48"/>
      <c r="Q879" s="54"/>
      <c r="R879" s="48"/>
    </row>
    <row r="880" spans="3:18" x14ac:dyDescent="0.25">
      <c r="C880" s="48"/>
      <c r="L880" s="48"/>
      <c r="M880" s="48"/>
      <c r="Q880" s="54"/>
      <c r="R880" s="48"/>
    </row>
    <row r="881" spans="3:18" x14ac:dyDescent="0.25">
      <c r="C881" s="48"/>
      <c r="L881" s="48"/>
      <c r="M881" s="48"/>
      <c r="Q881" s="54"/>
      <c r="R881" s="48"/>
    </row>
    <row r="882" spans="3:18" x14ac:dyDescent="0.25">
      <c r="C882" s="48"/>
      <c r="L882" s="48"/>
      <c r="M882" s="48"/>
      <c r="Q882" s="54"/>
      <c r="R882" s="48"/>
    </row>
    <row r="883" spans="3:18" x14ac:dyDescent="0.25">
      <c r="C883" s="48"/>
      <c r="L883" s="48"/>
      <c r="M883" s="48"/>
      <c r="Q883" s="54"/>
      <c r="R883" s="48"/>
    </row>
    <row r="884" spans="3:18" x14ac:dyDescent="0.25">
      <c r="C884" s="48"/>
      <c r="L884" s="48"/>
      <c r="M884" s="48"/>
      <c r="Q884" s="54"/>
      <c r="R884" s="48"/>
    </row>
    <row r="885" spans="3:18" x14ac:dyDescent="0.25">
      <c r="C885" s="48"/>
      <c r="L885" s="48"/>
      <c r="M885" s="48"/>
      <c r="Q885" s="54"/>
      <c r="R885" s="48"/>
    </row>
    <row r="886" spans="3:18" x14ac:dyDescent="0.25">
      <c r="C886" s="48"/>
      <c r="L886" s="48"/>
      <c r="M886" s="48"/>
      <c r="Q886" s="54"/>
      <c r="R886" s="48"/>
    </row>
    <row r="887" spans="3:18" x14ac:dyDescent="0.25">
      <c r="C887" s="48"/>
      <c r="L887" s="48"/>
      <c r="M887" s="48"/>
      <c r="Q887" s="54"/>
      <c r="R887" s="48"/>
    </row>
    <row r="888" spans="3:18" x14ac:dyDescent="0.25">
      <c r="C888" s="48"/>
      <c r="L888" s="48"/>
      <c r="M888" s="48"/>
      <c r="Q888" s="54"/>
      <c r="R888" s="48"/>
    </row>
    <row r="889" spans="3:18" x14ac:dyDescent="0.25">
      <c r="C889" s="48"/>
      <c r="L889" s="48"/>
      <c r="M889" s="48"/>
      <c r="Q889" s="54"/>
      <c r="R889" s="48"/>
    </row>
    <row r="890" spans="3:18" x14ac:dyDescent="0.25">
      <c r="C890" s="48"/>
      <c r="L890" s="48"/>
      <c r="M890" s="48"/>
      <c r="Q890" s="54"/>
      <c r="R890" s="48"/>
    </row>
    <row r="891" spans="3:18" x14ac:dyDescent="0.25">
      <c r="C891" s="48"/>
      <c r="L891" s="48"/>
      <c r="M891" s="48"/>
      <c r="Q891" s="54"/>
      <c r="R891" s="48"/>
    </row>
    <row r="892" spans="3:18" x14ac:dyDescent="0.25">
      <c r="C892" s="48"/>
      <c r="L892" s="48"/>
      <c r="M892" s="48"/>
      <c r="Q892" s="54"/>
      <c r="R892" s="48"/>
    </row>
    <row r="893" spans="3:18" x14ac:dyDescent="0.25">
      <c r="C893" s="48"/>
      <c r="L893" s="48"/>
      <c r="M893" s="48"/>
      <c r="Q893" s="54"/>
      <c r="R893" s="48"/>
    </row>
    <row r="894" spans="3:18" x14ac:dyDescent="0.25">
      <c r="C894" s="48"/>
      <c r="L894" s="48"/>
      <c r="M894" s="48"/>
      <c r="Q894" s="54"/>
      <c r="R894" s="48"/>
    </row>
    <row r="895" spans="3:18" x14ac:dyDescent="0.25">
      <c r="C895" s="48"/>
      <c r="L895" s="48"/>
      <c r="M895" s="48"/>
      <c r="Q895" s="54"/>
      <c r="R895" s="48"/>
    </row>
    <row r="896" spans="3:18" x14ac:dyDescent="0.25">
      <c r="C896" s="48"/>
      <c r="L896" s="48"/>
      <c r="M896" s="48"/>
      <c r="Q896" s="54"/>
      <c r="R896" s="48"/>
    </row>
    <row r="897" spans="3:18" x14ac:dyDescent="0.25">
      <c r="C897" s="48"/>
      <c r="L897" s="48"/>
      <c r="M897" s="48"/>
      <c r="Q897" s="54"/>
      <c r="R897" s="48"/>
    </row>
    <row r="898" spans="3:18" x14ac:dyDescent="0.25">
      <c r="C898" s="48"/>
      <c r="L898" s="48"/>
      <c r="M898" s="48"/>
      <c r="Q898" s="54"/>
      <c r="R898" s="48"/>
    </row>
    <row r="899" spans="3:18" x14ac:dyDescent="0.25">
      <c r="C899" s="48"/>
      <c r="L899" s="48"/>
      <c r="M899" s="48"/>
      <c r="Q899" s="54"/>
      <c r="R899" s="48"/>
    </row>
    <row r="900" spans="3:18" x14ac:dyDescent="0.25">
      <c r="C900" s="48"/>
      <c r="L900" s="48"/>
      <c r="M900" s="48"/>
      <c r="Q900" s="54"/>
      <c r="R900" s="48"/>
    </row>
    <row r="901" spans="3:18" x14ac:dyDescent="0.25">
      <c r="C901" s="48"/>
      <c r="L901" s="48"/>
      <c r="M901" s="48"/>
      <c r="Q901" s="54"/>
      <c r="R901" s="48"/>
    </row>
    <row r="902" spans="3:18" x14ac:dyDescent="0.25">
      <c r="C902" s="48"/>
      <c r="L902" s="48"/>
      <c r="M902" s="48"/>
      <c r="Q902" s="54"/>
      <c r="R902" s="48"/>
    </row>
    <row r="903" spans="3:18" x14ac:dyDescent="0.25">
      <c r="C903" s="48"/>
      <c r="L903" s="48"/>
      <c r="M903" s="48"/>
      <c r="Q903" s="54"/>
      <c r="R903" s="48"/>
    </row>
    <row r="904" spans="3:18" x14ac:dyDescent="0.25">
      <c r="C904" s="48"/>
      <c r="L904" s="48"/>
      <c r="M904" s="48"/>
      <c r="Q904" s="54"/>
      <c r="R904" s="48"/>
    </row>
    <row r="905" spans="3:18" x14ac:dyDescent="0.25">
      <c r="C905" s="48"/>
      <c r="L905" s="48"/>
      <c r="M905" s="48"/>
      <c r="Q905" s="54"/>
      <c r="R905" s="48"/>
    </row>
    <row r="906" spans="3:18" x14ac:dyDescent="0.25">
      <c r="C906" s="48"/>
      <c r="L906" s="48"/>
      <c r="M906" s="48"/>
      <c r="Q906" s="54"/>
      <c r="R906" s="48"/>
    </row>
    <row r="907" spans="3:18" x14ac:dyDescent="0.25">
      <c r="C907" s="48"/>
      <c r="L907" s="48"/>
      <c r="M907" s="48"/>
      <c r="Q907" s="54"/>
      <c r="R907" s="48"/>
    </row>
    <row r="908" spans="3:18" x14ac:dyDescent="0.25">
      <c r="C908" s="48"/>
      <c r="L908" s="48"/>
      <c r="M908" s="48"/>
      <c r="Q908" s="54"/>
      <c r="R908" s="48"/>
    </row>
    <row r="909" spans="3:18" x14ac:dyDescent="0.25">
      <c r="C909" s="48"/>
      <c r="L909" s="48"/>
      <c r="M909" s="48"/>
      <c r="Q909" s="54"/>
      <c r="R909" s="48"/>
    </row>
    <row r="910" spans="3:18" x14ac:dyDescent="0.25">
      <c r="C910" s="48"/>
      <c r="L910" s="48"/>
      <c r="M910" s="48"/>
      <c r="Q910" s="54"/>
      <c r="R910" s="48"/>
    </row>
    <row r="911" spans="3:18" x14ac:dyDescent="0.25">
      <c r="C911" s="48"/>
      <c r="L911" s="48"/>
      <c r="M911" s="48"/>
      <c r="Q911" s="54"/>
      <c r="R911" s="48"/>
    </row>
    <row r="912" spans="3:18" x14ac:dyDescent="0.25">
      <c r="C912" s="48"/>
      <c r="L912" s="48"/>
      <c r="M912" s="48"/>
      <c r="Q912" s="54"/>
      <c r="R912" s="48"/>
    </row>
    <row r="913" spans="3:18" x14ac:dyDescent="0.25">
      <c r="C913" s="48"/>
      <c r="L913" s="48"/>
      <c r="M913" s="48"/>
      <c r="Q913" s="54"/>
      <c r="R913" s="48"/>
    </row>
    <row r="914" spans="3:18" x14ac:dyDescent="0.25">
      <c r="C914" s="48"/>
      <c r="L914" s="48"/>
      <c r="M914" s="48"/>
      <c r="Q914" s="54"/>
      <c r="R914" s="48"/>
    </row>
    <row r="915" spans="3:18" x14ac:dyDescent="0.25">
      <c r="C915" s="48"/>
      <c r="L915" s="48"/>
      <c r="M915" s="48"/>
      <c r="Q915" s="54"/>
      <c r="R915" s="48"/>
    </row>
    <row r="916" spans="3:18" x14ac:dyDescent="0.25">
      <c r="C916" s="48"/>
      <c r="L916" s="48"/>
      <c r="M916" s="48"/>
      <c r="Q916" s="54"/>
      <c r="R916" s="48"/>
    </row>
    <row r="917" spans="3:18" x14ac:dyDescent="0.25">
      <c r="C917" s="48"/>
      <c r="L917" s="48"/>
      <c r="M917" s="48"/>
      <c r="Q917" s="54"/>
      <c r="R917" s="48"/>
    </row>
    <row r="918" spans="3:18" x14ac:dyDescent="0.25">
      <c r="C918" s="48"/>
      <c r="L918" s="48"/>
      <c r="M918" s="48"/>
      <c r="Q918" s="54"/>
      <c r="R918" s="48"/>
    </row>
    <row r="919" spans="3:18" x14ac:dyDescent="0.25">
      <c r="C919" s="48"/>
      <c r="L919" s="48"/>
      <c r="M919" s="48"/>
      <c r="Q919" s="54"/>
      <c r="R919" s="48"/>
    </row>
    <row r="920" spans="3:18" x14ac:dyDescent="0.25">
      <c r="C920" s="48"/>
      <c r="L920" s="48"/>
      <c r="M920" s="48"/>
      <c r="Q920" s="54"/>
      <c r="R920" s="48"/>
    </row>
    <row r="921" spans="3:18" x14ac:dyDescent="0.25">
      <c r="C921" s="48"/>
      <c r="L921" s="48"/>
      <c r="M921" s="48"/>
      <c r="Q921" s="54"/>
      <c r="R921" s="48"/>
    </row>
    <row r="922" spans="3:18" x14ac:dyDescent="0.25">
      <c r="C922" s="48"/>
      <c r="L922" s="48"/>
      <c r="M922" s="48"/>
      <c r="Q922" s="54"/>
      <c r="R922" s="48"/>
    </row>
    <row r="923" spans="3:18" x14ac:dyDescent="0.25">
      <c r="C923" s="48"/>
      <c r="L923" s="48"/>
      <c r="M923" s="48"/>
      <c r="Q923" s="54"/>
      <c r="R923" s="48"/>
    </row>
    <row r="924" spans="3:18" x14ac:dyDescent="0.25">
      <c r="C924" s="48"/>
      <c r="L924" s="48"/>
      <c r="M924" s="48"/>
      <c r="Q924" s="54"/>
      <c r="R924" s="48"/>
    </row>
    <row r="925" spans="3:18" x14ac:dyDescent="0.25">
      <c r="C925" s="48"/>
      <c r="L925" s="48"/>
      <c r="M925" s="48"/>
      <c r="Q925" s="54"/>
      <c r="R925" s="48"/>
    </row>
    <row r="926" spans="3:18" x14ac:dyDescent="0.25">
      <c r="C926" s="48"/>
      <c r="L926" s="48"/>
      <c r="M926" s="48"/>
      <c r="Q926" s="54"/>
      <c r="R926" s="48"/>
    </row>
    <row r="927" spans="3:18" x14ac:dyDescent="0.25">
      <c r="C927" s="48"/>
      <c r="L927" s="48"/>
      <c r="M927" s="48"/>
      <c r="Q927" s="54"/>
      <c r="R927" s="48"/>
    </row>
    <row r="928" spans="3:18" x14ac:dyDescent="0.25">
      <c r="C928" s="48"/>
      <c r="L928" s="48"/>
      <c r="M928" s="48"/>
      <c r="Q928" s="54"/>
      <c r="R928" s="48"/>
    </row>
    <row r="929" spans="3:18" x14ac:dyDescent="0.25">
      <c r="C929" s="48"/>
      <c r="L929" s="48"/>
      <c r="M929" s="48"/>
      <c r="Q929" s="54"/>
      <c r="R929" s="48"/>
    </row>
    <row r="930" spans="3:18" x14ac:dyDescent="0.25">
      <c r="C930" s="48"/>
      <c r="L930" s="48"/>
      <c r="M930" s="48"/>
      <c r="Q930" s="54"/>
      <c r="R930" s="48"/>
    </row>
    <row r="931" spans="3:18" x14ac:dyDescent="0.25">
      <c r="C931" s="48"/>
      <c r="L931" s="48"/>
      <c r="M931" s="48"/>
      <c r="Q931" s="54"/>
      <c r="R931" s="48"/>
    </row>
    <row r="932" spans="3:18" x14ac:dyDescent="0.25">
      <c r="C932" s="48"/>
      <c r="L932" s="48"/>
      <c r="M932" s="48"/>
      <c r="Q932" s="54"/>
      <c r="R932" s="48"/>
    </row>
    <row r="933" spans="3:18" x14ac:dyDescent="0.25">
      <c r="C933" s="48"/>
      <c r="L933" s="48"/>
      <c r="M933" s="48"/>
      <c r="Q933" s="54"/>
      <c r="R933" s="48"/>
    </row>
    <row r="934" spans="3:18" x14ac:dyDescent="0.25">
      <c r="C934" s="48"/>
      <c r="L934" s="48"/>
      <c r="M934" s="48"/>
      <c r="Q934" s="54"/>
      <c r="R934" s="48"/>
    </row>
    <row r="935" spans="3:18" x14ac:dyDescent="0.25">
      <c r="C935" s="48"/>
      <c r="L935" s="48"/>
      <c r="M935" s="48"/>
      <c r="Q935" s="54"/>
      <c r="R935" s="48"/>
    </row>
    <row r="936" spans="3:18" x14ac:dyDescent="0.25">
      <c r="C936" s="48"/>
      <c r="L936" s="48"/>
      <c r="M936" s="48"/>
      <c r="Q936" s="54"/>
      <c r="R936" s="48"/>
    </row>
    <row r="937" spans="3:18" x14ac:dyDescent="0.25">
      <c r="C937" s="48"/>
      <c r="L937" s="48"/>
      <c r="M937" s="48"/>
      <c r="Q937" s="54"/>
      <c r="R937" s="48"/>
    </row>
    <row r="938" spans="3:18" x14ac:dyDescent="0.25">
      <c r="C938" s="48"/>
      <c r="L938" s="48"/>
      <c r="M938" s="48"/>
      <c r="Q938" s="54"/>
      <c r="R938" s="48"/>
    </row>
    <row r="939" spans="3:18" x14ac:dyDescent="0.25">
      <c r="C939" s="48"/>
      <c r="L939" s="48"/>
      <c r="M939" s="48"/>
      <c r="Q939" s="54"/>
      <c r="R939" s="48"/>
    </row>
    <row r="940" spans="3:18" x14ac:dyDescent="0.25">
      <c r="C940" s="48"/>
      <c r="L940" s="48"/>
      <c r="M940" s="48"/>
      <c r="Q940" s="54"/>
      <c r="R940" s="48"/>
    </row>
    <row r="941" spans="3:18" x14ac:dyDescent="0.25">
      <c r="C941" s="48"/>
      <c r="L941" s="48"/>
      <c r="M941" s="48"/>
      <c r="Q941" s="54"/>
      <c r="R941" s="48"/>
    </row>
    <row r="942" spans="3:18" x14ac:dyDescent="0.25">
      <c r="C942" s="48"/>
      <c r="L942" s="48"/>
      <c r="M942" s="48"/>
      <c r="Q942" s="54"/>
      <c r="R942" s="48"/>
    </row>
    <row r="943" spans="3:18" x14ac:dyDescent="0.25">
      <c r="C943" s="48"/>
      <c r="L943" s="48"/>
      <c r="M943" s="48"/>
      <c r="Q943" s="54"/>
      <c r="R943" s="48"/>
    </row>
    <row r="944" spans="3:18" x14ac:dyDescent="0.25">
      <c r="C944" s="48"/>
      <c r="L944" s="48"/>
      <c r="M944" s="48"/>
      <c r="Q944" s="54"/>
      <c r="R944" s="48"/>
    </row>
    <row r="945" spans="3:18" x14ac:dyDescent="0.25">
      <c r="C945" s="48"/>
      <c r="L945" s="48"/>
      <c r="M945" s="48"/>
      <c r="Q945" s="54"/>
      <c r="R945" s="48"/>
    </row>
    <row r="946" spans="3:18" x14ac:dyDescent="0.25">
      <c r="C946" s="48"/>
      <c r="L946" s="48"/>
      <c r="M946" s="48"/>
      <c r="Q946" s="54"/>
      <c r="R946" s="48"/>
    </row>
    <row r="947" spans="3:18" x14ac:dyDescent="0.25">
      <c r="C947" s="48"/>
      <c r="L947" s="48"/>
      <c r="M947" s="48"/>
      <c r="Q947" s="54"/>
      <c r="R947" s="48"/>
    </row>
    <row r="948" spans="3:18" x14ac:dyDescent="0.25">
      <c r="C948" s="48"/>
      <c r="L948" s="48"/>
      <c r="M948" s="48"/>
      <c r="Q948" s="54"/>
      <c r="R948" s="48"/>
    </row>
    <row r="949" spans="3:18" x14ac:dyDescent="0.25">
      <c r="C949" s="48"/>
      <c r="L949" s="48"/>
      <c r="M949" s="48"/>
      <c r="Q949" s="54"/>
      <c r="R949" s="48"/>
    </row>
    <row r="950" spans="3:18" x14ac:dyDescent="0.25">
      <c r="C950" s="48"/>
      <c r="L950" s="48"/>
      <c r="M950" s="48"/>
      <c r="Q950" s="54"/>
      <c r="R950" s="48"/>
    </row>
    <row r="951" spans="3:18" x14ac:dyDescent="0.25">
      <c r="C951" s="48"/>
      <c r="L951" s="48"/>
      <c r="M951" s="48"/>
      <c r="Q951" s="54"/>
      <c r="R951" s="48"/>
    </row>
    <row r="952" spans="3:18" x14ac:dyDescent="0.25">
      <c r="C952" s="48"/>
      <c r="L952" s="48"/>
      <c r="M952" s="48"/>
      <c r="Q952" s="54"/>
      <c r="R952" s="48"/>
    </row>
    <row r="953" spans="3:18" x14ac:dyDescent="0.25">
      <c r="C953" s="48"/>
      <c r="L953" s="48"/>
      <c r="M953" s="48"/>
      <c r="Q953" s="54"/>
      <c r="R953" s="48"/>
    </row>
    <row r="954" spans="3:18" x14ac:dyDescent="0.25">
      <c r="C954" s="48"/>
      <c r="L954" s="48"/>
      <c r="M954" s="48"/>
      <c r="Q954" s="54"/>
      <c r="R954" s="48"/>
    </row>
    <row r="955" spans="3:18" x14ac:dyDescent="0.25">
      <c r="C955" s="48"/>
      <c r="L955" s="48"/>
      <c r="M955" s="48"/>
      <c r="Q955" s="54"/>
      <c r="R955" s="48"/>
    </row>
    <row r="956" spans="3:18" x14ac:dyDescent="0.25">
      <c r="C956" s="48"/>
      <c r="L956" s="48"/>
      <c r="M956" s="48"/>
      <c r="Q956" s="54"/>
      <c r="R956" s="48"/>
    </row>
    <row r="957" spans="3:18" x14ac:dyDescent="0.25">
      <c r="C957" s="48"/>
      <c r="L957" s="48"/>
      <c r="M957" s="48"/>
      <c r="Q957" s="54"/>
      <c r="R957" s="48"/>
    </row>
    <row r="958" spans="3:18" x14ac:dyDescent="0.25">
      <c r="C958" s="48"/>
      <c r="L958" s="48"/>
      <c r="M958" s="48"/>
      <c r="Q958" s="54"/>
      <c r="R958" s="48"/>
    </row>
    <row r="959" spans="3:18" x14ac:dyDescent="0.25">
      <c r="C959" s="48"/>
      <c r="L959" s="48"/>
      <c r="M959" s="48"/>
      <c r="Q959" s="54"/>
      <c r="R959" s="48"/>
    </row>
    <row r="960" spans="3:18" x14ac:dyDescent="0.25">
      <c r="C960" s="48"/>
      <c r="L960" s="48"/>
      <c r="M960" s="48"/>
      <c r="Q960" s="54"/>
      <c r="R960" s="48"/>
    </row>
    <row r="961" spans="3:18" x14ac:dyDescent="0.25">
      <c r="C961" s="48"/>
      <c r="L961" s="48"/>
      <c r="M961" s="48"/>
      <c r="Q961" s="54"/>
      <c r="R961" s="48"/>
    </row>
    <row r="962" spans="3:18" x14ac:dyDescent="0.25">
      <c r="C962" s="48"/>
      <c r="L962" s="48"/>
      <c r="M962" s="48"/>
      <c r="Q962" s="54"/>
      <c r="R962" s="48"/>
    </row>
    <row r="963" spans="3:18" x14ac:dyDescent="0.25">
      <c r="C963" s="48"/>
      <c r="L963" s="48"/>
      <c r="M963" s="48"/>
      <c r="Q963" s="54"/>
      <c r="R963" s="48"/>
    </row>
    <row r="964" spans="3:18" x14ac:dyDescent="0.25">
      <c r="C964" s="48"/>
      <c r="L964" s="48"/>
      <c r="M964" s="48"/>
      <c r="Q964" s="54"/>
      <c r="R964" s="48"/>
    </row>
    <row r="965" spans="3:18" x14ac:dyDescent="0.25">
      <c r="C965" s="48"/>
      <c r="L965" s="48"/>
      <c r="M965" s="48"/>
      <c r="Q965" s="54"/>
      <c r="R965" s="48"/>
    </row>
    <row r="966" spans="3:18" x14ac:dyDescent="0.25">
      <c r="C966" s="48"/>
      <c r="L966" s="48"/>
      <c r="M966" s="48"/>
      <c r="Q966" s="54"/>
      <c r="R966" s="48"/>
    </row>
    <row r="967" spans="3:18" x14ac:dyDescent="0.25">
      <c r="C967" s="48"/>
      <c r="L967" s="48"/>
      <c r="M967" s="48"/>
      <c r="Q967" s="54"/>
      <c r="R967" s="48"/>
    </row>
    <row r="968" spans="3:18" x14ac:dyDescent="0.25">
      <c r="C968" s="48"/>
      <c r="L968" s="48"/>
      <c r="M968" s="48"/>
      <c r="Q968" s="54"/>
      <c r="R968" s="48"/>
    </row>
    <row r="969" spans="3:18" x14ac:dyDescent="0.25">
      <c r="C969" s="48"/>
      <c r="L969" s="48"/>
      <c r="M969" s="48"/>
      <c r="Q969" s="54"/>
      <c r="R969" s="48"/>
    </row>
    <row r="970" spans="3:18" x14ac:dyDescent="0.25">
      <c r="C970" s="48"/>
      <c r="L970" s="48"/>
      <c r="M970" s="48"/>
      <c r="Q970" s="54"/>
      <c r="R970" s="48"/>
    </row>
    <row r="971" spans="3:18" x14ac:dyDescent="0.25">
      <c r="C971" s="48"/>
      <c r="L971" s="48"/>
      <c r="M971" s="48"/>
      <c r="Q971" s="54"/>
      <c r="R971" s="48"/>
    </row>
    <row r="972" spans="3:18" x14ac:dyDescent="0.25">
      <c r="C972" s="48"/>
      <c r="L972" s="48"/>
      <c r="M972" s="48"/>
      <c r="Q972" s="54"/>
      <c r="R972" s="48"/>
    </row>
    <row r="973" spans="3:18" x14ac:dyDescent="0.25">
      <c r="C973" s="48"/>
      <c r="L973" s="48"/>
      <c r="M973" s="48"/>
      <c r="Q973" s="54"/>
      <c r="R973" s="48"/>
    </row>
    <row r="974" spans="3:18" x14ac:dyDescent="0.25">
      <c r="C974" s="48"/>
      <c r="L974" s="48"/>
      <c r="M974" s="48"/>
      <c r="Q974" s="54"/>
      <c r="R974" s="48"/>
    </row>
    <row r="975" spans="3:18" x14ac:dyDescent="0.25">
      <c r="C975" s="48"/>
      <c r="L975" s="48"/>
      <c r="M975" s="48"/>
      <c r="Q975" s="54"/>
      <c r="R975" s="48"/>
    </row>
    <row r="976" spans="3:18" x14ac:dyDescent="0.25">
      <c r="C976" s="48"/>
      <c r="L976" s="48"/>
      <c r="M976" s="48"/>
      <c r="Q976" s="54"/>
      <c r="R976" s="48"/>
    </row>
    <row r="977" spans="3:18" x14ac:dyDescent="0.25">
      <c r="C977" s="48"/>
      <c r="L977" s="48"/>
      <c r="M977" s="48"/>
      <c r="Q977" s="54"/>
      <c r="R977" s="48"/>
    </row>
    <row r="978" spans="3:18" x14ac:dyDescent="0.25">
      <c r="C978" s="48"/>
      <c r="L978" s="48"/>
      <c r="M978" s="48"/>
      <c r="Q978" s="54"/>
      <c r="R978" s="48"/>
    </row>
    <row r="979" spans="3:18" x14ac:dyDescent="0.25">
      <c r="C979" s="48"/>
      <c r="L979" s="48"/>
      <c r="M979" s="48"/>
      <c r="Q979" s="54"/>
      <c r="R979" s="48"/>
    </row>
    <row r="980" spans="3:18" x14ac:dyDescent="0.25">
      <c r="C980" s="48"/>
      <c r="L980" s="48"/>
      <c r="M980" s="48"/>
      <c r="Q980" s="54"/>
      <c r="R980" s="48"/>
    </row>
    <row r="981" spans="3:18" x14ac:dyDescent="0.25">
      <c r="C981" s="48"/>
      <c r="L981" s="48"/>
      <c r="M981" s="48"/>
      <c r="Q981" s="54"/>
      <c r="R981" s="48"/>
    </row>
    <row r="982" spans="3:18" x14ac:dyDescent="0.25">
      <c r="C982" s="48"/>
      <c r="L982" s="48"/>
      <c r="M982" s="48"/>
      <c r="Q982" s="54"/>
      <c r="R982" s="48"/>
    </row>
    <row r="983" spans="3:18" x14ac:dyDescent="0.25">
      <c r="C983" s="48"/>
      <c r="L983" s="48"/>
      <c r="M983" s="48"/>
      <c r="Q983" s="54"/>
      <c r="R983" s="48"/>
    </row>
    <row r="984" spans="3:18" x14ac:dyDescent="0.25">
      <c r="C984" s="48"/>
      <c r="L984" s="48"/>
      <c r="M984" s="48"/>
      <c r="Q984" s="54"/>
      <c r="R984" s="48"/>
    </row>
    <row r="985" spans="3:18" x14ac:dyDescent="0.25">
      <c r="C985" s="48"/>
      <c r="L985" s="48"/>
      <c r="M985" s="48"/>
      <c r="Q985" s="54"/>
      <c r="R985" s="48"/>
    </row>
    <row r="986" spans="3:18" x14ac:dyDescent="0.25">
      <c r="C986" s="48"/>
      <c r="L986" s="48"/>
      <c r="M986" s="48"/>
      <c r="Q986" s="54"/>
      <c r="R986" s="48"/>
    </row>
    <row r="987" spans="3:18" x14ac:dyDescent="0.25">
      <c r="C987" s="48"/>
      <c r="L987" s="48"/>
      <c r="M987" s="48"/>
      <c r="Q987" s="54"/>
      <c r="R987" s="48"/>
    </row>
    <row r="988" spans="3:18" x14ac:dyDescent="0.25">
      <c r="C988" s="48"/>
      <c r="L988" s="48"/>
      <c r="M988" s="48"/>
      <c r="Q988" s="54"/>
      <c r="R988" s="48"/>
    </row>
    <row r="989" spans="3:18" x14ac:dyDescent="0.25">
      <c r="C989" s="48"/>
      <c r="L989" s="48"/>
      <c r="M989" s="48"/>
      <c r="Q989" s="54"/>
      <c r="R989" s="48"/>
    </row>
    <row r="990" spans="3:18" x14ac:dyDescent="0.25">
      <c r="C990" s="48"/>
      <c r="L990" s="48"/>
      <c r="M990" s="48"/>
      <c r="Q990" s="54"/>
      <c r="R990" s="48"/>
    </row>
    <row r="991" spans="3:18" x14ac:dyDescent="0.25">
      <c r="C991" s="48"/>
      <c r="L991" s="48"/>
      <c r="M991" s="48"/>
      <c r="Q991" s="54"/>
      <c r="R991" s="48"/>
    </row>
    <row r="992" spans="3:18" x14ac:dyDescent="0.25">
      <c r="C992" s="48"/>
      <c r="L992" s="48"/>
      <c r="M992" s="48"/>
      <c r="Q992" s="54"/>
      <c r="R992" s="48"/>
    </row>
    <row r="993" spans="3:18" x14ac:dyDescent="0.25">
      <c r="C993" s="48"/>
      <c r="L993" s="48"/>
      <c r="M993" s="48"/>
      <c r="Q993" s="54"/>
      <c r="R993" s="48"/>
    </row>
    <row r="994" spans="3:18" x14ac:dyDescent="0.25">
      <c r="C994" s="48"/>
      <c r="L994" s="48"/>
      <c r="M994" s="48"/>
      <c r="Q994" s="54"/>
      <c r="R994" s="48"/>
    </row>
    <row r="995" spans="3:18" x14ac:dyDescent="0.25">
      <c r="C995" s="48"/>
      <c r="L995" s="48"/>
      <c r="M995" s="48"/>
      <c r="Q995" s="54"/>
      <c r="R995" s="48"/>
    </row>
    <row r="996" spans="3:18" x14ac:dyDescent="0.25">
      <c r="C996" s="48"/>
      <c r="L996" s="48"/>
      <c r="M996" s="48"/>
      <c r="Q996" s="54"/>
      <c r="R996" s="48"/>
    </row>
    <row r="997" spans="3:18" x14ac:dyDescent="0.25">
      <c r="C997" s="48"/>
      <c r="L997" s="48"/>
      <c r="M997" s="48"/>
      <c r="Q997" s="54"/>
      <c r="R997" s="48"/>
    </row>
    <row r="998" spans="3:18" x14ac:dyDescent="0.25">
      <c r="C998" s="48"/>
      <c r="L998" s="48"/>
      <c r="M998" s="48"/>
      <c r="Q998" s="54"/>
      <c r="R998" s="48"/>
    </row>
    <row r="999" spans="3:18" x14ac:dyDescent="0.25">
      <c r="C999" s="48"/>
      <c r="L999" s="48"/>
      <c r="M999" s="48"/>
      <c r="Q999" s="54"/>
      <c r="R999" s="48"/>
    </row>
    <row r="1000" spans="3:18" x14ac:dyDescent="0.25">
      <c r="C1000" s="48"/>
      <c r="L1000" s="48"/>
      <c r="M1000" s="48"/>
      <c r="Q1000" s="54"/>
      <c r="R1000" s="48"/>
    </row>
    <row r="1001" spans="3:18" x14ac:dyDescent="0.25">
      <c r="C1001" s="48"/>
      <c r="L1001" s="48"/>
      <c r="M1001" s="48"/>
      <c r="Q1001" s="54"/>
      <c r="R1001" s="48"/>
    </row>
    <row r="1002" spans="3:18" x14ac:dyDescent="0.25">
      <c r="C1002" s="48"/>
      <c r="L1002" s="48"/>
      <c r="M1002" s="48"/>
      <c r="Q1002" s="54"/>
      <c r="R1002" s="48"/>
    </row>
    <row r="1003" spans="3:18" x14ac:dyDescent="0.25">
      <c r="C1003" s="48"/>
      <c r="L1003" s="48"/>
      <c r="M1003" s="48"/>
      <c r="Q1003" s="54"/>
      <c r="R1003" s="48"/>
    </row>
    <row r="1004" spans="3:18" x14ac:dyDescent="0.25">
      <c r="C1004" s="48"/>
      <c r="L1004" s="48"/>
      <c r="M1004" s="48"/>
      <c r="Q1004" s="54"/>
      <c r="R1004" s="48"/>
    </row>
    <row r="1005" spans="3:18" x14ac:dyDescent="0.25">
      <c r="C1005" s="48"/>
      <c r="L1005" s="48"/>
      <c r="M1005" s="48"/>
      <c r="Q1005" s="54"/>
      <c r="R1005" s="48"/>
    </row>
    <row r="1006" spans="3:18" x14ac:dyDescent="0.25">
      <c r="C1006" s="48"/>
      <c r="L1006" s="48"/>
      <c r="M1006" s="48"/>
      <c r="Q1006" s="54"/>
      <c r="R1006" s="48"/>
    </row>
    <row r="1007" spans="3:18" x14ac:dyDescent="0.25">
      <c r="C1007" s="48"/>
      <c r="L1007" s="48"/>
      <c r="M1007" s="48"/>
      <c r="Q1007" s="54"/>
      <c r="R1007" s="48"/>
    </row>
    <row r="1008" spans="3:18" x14ac:dyDescent="0.25">
      <c r="C1008" s="48"/>
      <c r="L1008" s="48"/>
      <c r="M1008" s="48"/>
      <c r="Q1008" s="54"/>
      <c r="R1008" s="48"/>
    </row>
    <row r="1009" spans="3:18" x14ac:dyDescent="0.25">
      <c r="C1009" s="48"/>
      <c r="L1009" s="48"/>
      <c r="M1009" s="48"/>
      <c r="Q1009" s="54"/>
      <c r="R1009" s="48"/>
    </row>
    <row r="1010" spans="3:18" x14ac:dyDescent="0.25">
      <c r="C1010" s="48"/>
      <c r="L1010" s="48"/>
      <c r="M1010" s="48"/>
      <c r="Q1010" s="54"/>
      <c r="R1010" s="48"/>
    </row>
    <row r="1011" spans="3:18" x14ac:dyDescent="0.25">
      <c r="C1011" s="48"/>
      <c r="L1011" s="48"/>
      <c r="M1011" s="48"/>
      <c r="Q1011" s="54"/>
      <c r="R1011" s="48"/>
    </row>
    <row r="1012" spans="3:18" x14ac:dyDescent="0.25">
      <c r="C1012" s="48"/>
      <c r="L1012" s="48"/>
      <c r="M1012" s="48"/>
      <c r="Q1012" s="54"/>
      <c r="R1012" s="48"/>
    </row>
    <row r="1013" spans="3:18" x14ac:dyDescent="0.25">
      <c r="C1013" s="48"/>
      <c r="L1013" s="48"/>
      <c r="M1013" s="48"/>
      <c r="Q1013" s="54"/>
      <c r="R1013" s="48"/>
    </row>
    <row r="1014" spans="3:18" x14ac:dyDescent="0.25">
      <c r="C1014" s="48"/>
      <c r="L1014" s="48"/>
      <c r="M1014" s="48"/>
      <c r="Q1014" s="54"/>
      <c r="R1014" s="48"/>
    </row>
    <row r="1015" spans="3:18" x14ac:dyDescent="0.25">
      <c r="C1015" s="48"/>
      <c r="L1015" s="48"/>
      <c r="M1015" s="48"/>
      <c r="Q1015" s="54"/>
      <c r="R1015" s="48"/>
    </row>
    <row r="1016" spans="3:18" x14ac:dyDescent="0.25">
      <c r="C1016" s="48"/>
      <c r="L1016" s="48"/>
      <c r="M1016" s="48"/>
      <c r="Q1016" s="54"/>
      <c r="R1016" s="48"/>
    </row>
    <row r="1017" spans="3:18" x14ac:dyDescent="0.25">
      <c r="C1017" s="48"/>
      <c r="L1017" s="48"/>
      <c r="M1017" s="48"/>
      <c r="Q1017" s="54"/>
      <c r="R1017" s="48"/>
    </row>
    <row r="1018" spans="3:18" x14ac:dyDescent="0.25">
      <c r="C1018" s="48"/>
      <c r="L1018" s="48"/>
      <c r="M1018" s="48"/>
      <c r="Q1018" s="54"/>
      <c r="R1018" s="48"/>
    </row>
    <row r="1019" spans="3:18" x14ac:dyDescent="0.25">
      <c r="C1019" s="48"/>
      <c r="L1019" s="48"/>
      <c r="M1019" s="48"/>
      <c r="Q1019" s="54"/>
      <c r="R1019" s="48"/>
    </row>
    <row r="1020" spans="3:18" x14ac:dyDescent="0.25">
      <c r="C1020" s="48"/>
      <c r="L1020" s="48"/>
      <c r="M1020" s="48"/>
      <c r="Q1020" s="54"/>
      <c r="R1020" s="48"/>
    </row>
    <row r="1021" spans="3:18" x14ac:dyDescent="0.25">
      <c r="C1021" s="48"/>
      <c r="L1021" s="48"/>
      <c r="M1021" s="48"/>
      <c r="Q1021" s="54"/>
      <c r="R1021" s="48"/>
    </row>
    <row r="1022" spans="3:18" x14ac:dyDescent="0.25">
      <c r="C1022" s="48"/>
      <c r="L1022" s="48"/>
      <c r="M1022" s="48"/>
      <c r="Q1022" s="54"/>
      <c r="R1022" s="48"/>
    </row>
    <row r="1023" spans="3:18" x14ac:dyDescent="0.25">
      <c r="C1023" s="48"/>
      <c r="L1023" s="48"/>
      <c r="M1023" s="48"/>
      <c r="Q1023" s="54"/>
      <c r="R1023" s="48"/>
    </row>
    <row r="1024" spans="3:18" x14ac:dyDescent="0.25">
      <c r="C1024" s="48"/>
      <c r="L1024" s="48"/>
      <c r="M1024" s="48"/>
      <c r="Q1024" s="54"/>
      <c r="R1024" s="48"/>
    </row>
    <row r="1025" spans="3:18" x14ac:dyDescent="0.25">
      <c r="C1025" s="48"/>
      <c r="L1025" s="48"/>
      <c r="M1025" s="48"/>
      <c r="Q1025" s="54"/>
      <c r="R1025" s="48"/>
    </row>
    <row r="1026" spans="3:18" x14ac:dyDescent="0.25">
      <c r="C1026" s="48"/>
      <c r="L1026" s="48"/>
      <c r="M1026" s="48"/>
      <c r="Q1026" s="54"/>
      <c r="R1026" s="48"/>
    </row>
    <row r="1027" spans="3:18" x14ac:dyDescent="0.25">
      <c r="C1027" s="48"/>
      <c r="L1027" s="48"/>
      <c r="M1027" s="48"/>
      <c r="Q1027" s="54"/>
      <c r="R1027" s="48"/>
    </row>
    <row r="1028" spans="3:18" x14ac:dyDescent="0.25">
      <c r="C1028" s="48"/>
      <c r="L1028" s="48"/>
      <c r="M1028" s="48"/>
      <c r="Q1028" s="54"/>
      <c r="R1028" s="48"/>
    </row>
    <row r="1029" spans="3:18" x14ac:dyDescent="0.25">
      <c r="C1029" s="48"/>
      <c r="L1029" s="48"/>
      <c r="M1029" s="48"/>
      <c r="Q1029" s="54"/>
      <c r="R1029" s="48"/>
    </row>
    <row r="1030" spans="3:18" x14ac:dyDescent="0.25">
      <c r="C1030" s="48"/>
      <c r="L1030" s="48"/>
      <c r="M1030" s="48"/>
      <c r="Q1030" s="54"/>
      <c r="R1030" s="48"/>
    </row>
    <row r="1031" spans="3:18" x14ac:dyDescent="0.25">
      <c r="C1031" s="48"/>
      <c r="L1031" s="48"/>
      <c r="M1031" s="48"/>
      <c r="Q1031" s="54"/>
      <c r="R1031" s="48"/>
    </row>
    <row r="1032" spans="3:18" x14ac:dyDescent="0.25">
      <c r="C1032" s="48"/>
      <c r="L1032" s="48"/>
      <c r="M1032" s="48"/>
      <c r="Q1032" s="54"/>
      <c r="R1032" s="48"/>
    </row>
    <row r="1033" spans="3:18" x14ac:dyDescent="0.25">
      <c r="C1033" s="48"/>
      <c r="L1033" s="48"/>
      <c r="M1033" s="48"/>
      <c r="Q1033" s="54"/>
      <c r="R1033" s="48"/>
    </row>
    <row r="1034" spans="3:18" x14ac:dyDescent="0.25">
      <c r="C1034" s="48"/>
      <c r="L1034" s="48"/>
      <c r="M1034" s="48"/>
      <c r="Q1034" s="54"/>
      <c r="R1034" s="48"/>
    </row>
    <row r="1035" spans="3:18" x14ac:dyDescent="0.25">
      <c r="C1035" s="48"/>
      <c r="L1035" s="48"/>
      <c r="M1035" s="48"/>
      <c r="Q1035" s="54"/>
      <c r="R1035" s="48"/>
    </row>
    <row r="1036" spans="3:18" x14ac:dyDescent="0.25">
      <c r="C1036" s="48"/>
      <c r="L1036" s="48"/>
      <c r="M1036" s="48"/>
      <c r="Q1036" s="54"/>
      <c r="R1036" s="48"/>
    </row>
    <row r="1037" spans="3:18" x14ac:dyDescent="0.25">
      <c r="C1037" s="48"/>
      <c r="L1037" s="48"/>
      <c r="M1037" s="48"/>
      <c r="Q1037" s="54"/>
      <c r="R1037" s="48"/>
    </row>
    <row r="1038" spans="3:18" x14ac:dyDescent="0.25">
      <c r="C1038" s="48"/>
      <c r="L1038" s="48"/>
      <c r="M1038" s="48"/>
      <c r="Q1038" s="54"/>
      <c r="R1038" s="48"/>
    </row>
    <row r="1039" spans="3:18" x14ac:dyDescent="0.25">
      <c r="C1039" s="48"/>
      <c r="L1039" s="48"/>
      <c r="M1039" s="48"/>
      <c r="Q1039" s="54"/>
      <c r="R1039" s="48"/>
    </row>
    <row r="1040" spans="3:18" x14ac:dyDescent="0.25">
      <c r="C1040" s="48"/>
      <c r="L1040" s="48"/>
      <c r="M1040" s="48"/>
      <c r="Q1040" s="54"/>
      <c r="R1040" s="48"/>
    </row>
    <row r="1041" spans="3:18" x14ac:dyDescent="0.25">
      <c r="C1041" s="48"/>
      <c r="L1041" s="48"/>
      <c r="M1041" s="48"/>
      <c r="Q1041" s="54"/>
      <c r="R1041" s="48"/>
    </row>
    <row r="1042" spans="3:18" x14ac:dyDescent="0.25">
      <c r="C1042" s="48"/>
      <c r="L1042" s="48"/>
      <c r="M1042" s="48"/>
      <c r="Q1042" s="54"/>
      <c r="R1042" s="48"/>
    </row>
    <row r="1043" spans="3:18" x14ac:dyDescent="0.25">
      <c r="C1043" s="48"/>
      <c r="L1043" s="48"/>
      <c r="M1043" s="48"/>
      <c r="Q1043" s="54"/>
      <c r="R1043" s="48"/>
    </row>
    <row r="1044" spans="3:18" x14ac:dyDescent="0.25">
      <c r="C1044" s="48"/>
      <c r="L1044" s="48"/>
      <c r="M1044" s="48"/>
      <c r="Q1044" s="54"/>
      <c r="R1044" s="48"/>
    </row>
    <row r="1045" spans="3:18" x14ac:dyDescent="0.25">
      <c r="C1045" s="48"/>
      <c r="L1045" s="48"/>
      <c r="M1045" s="48"/>
      <c r="Q1045" s="54"/>
      <c r="R1045" s="48"/>
    </row>
    <row r="1046" spans="3:18" x14ac:dyDescent="0.25">
      <c r="C1046" s="48"/>
      <c r="L1046" s="48"/>
      <c r="M1046" s="48"/>
      <c r="Q1046" s="54"/>
      <c r="R1046" s="48"/>
    </row>
    <row r="1047" spans="3:18" x14ac:dyDescent="0.25">
      <c r="C1047" s="48"/>
      <c r="L1047" s="48"/>
      <c r="M1047" s="48"/>
      <c r="Q1047" s="54"/>
      <c r="R1047" s="48"/>
    </row>
    <row r="1048" spans="3:18" x14ac:dyDescent="0.25">
      <c r="C1048" s="48"/>
      <c r="L1048" s="48"/>
      <c r="M1048" s="48"/>
      <c r="Q1048" s="54"/>
      <c r="R1048" s="48"/>
    </row>
    <row r="1049" spans="3:18" x14ac:dyDescent="0.25">
      <c r="C1049" s="48"/>
      <c r="L1049" s="48"/>
      <c r="M1049" s="48"/>
      <c r="Q1049" s="54"/>
      <c r="R1049" s="48"/>
    </row>
    <row r="1050" spans="3:18" x14ac:dyDescent="0.25">
      <c r="C1050" s="48"/>
      <c r="L1050" s="48"/>
      <c r="M1050" s="48"/>
      <c r="Q1050" s="54"/>
      <c r="R1050" s="48"/>
    </row>
    <row r="1051" spans="3:18" x14ac:dyDescent="0.25">
      <c r="C1051" s="48"/>
      <c r="L1051" s="48"/>
      <c r="M1051" s="48"/>
      <c r="Q1051" s="54"/>
      <c r="R1051" s="48"/>
    </row>
    <row r="1052" spans="3:18" x14ac:dyDescent="0.25">
      <c r="C1052" s="48"/>
      <c r="L1052" s="48"/>
      <c r="M1052" s="48"/>
      <c r="Q1052" s="54"/>
      <c r="R1052" s="48"/>
    </row>
    <row r="1053" spans="3:18" x14ac:dyDescent="0.25">
      <c r="C1053" s="48"/>
      <c r="L1053" s="48"/>
      <c r="M1053" s="48"/>
      <c r="Q1053" s="54"/>
      <c r="R1053" s="48"/>
    </row>
    <row r="1054" spans="3:18" x14ac:dyDescent="0.25">
      <c r="C1054" s="48"/>
      <c r="L1054" s="48"/>
      <c r="M1054" s="48"/>
      <c r="Q1054" s="54"/>
      <c r="R1054" s="48"/>
    </row>
    <row r="1055" spans="3:18" x14ac:dyDescent="0.25">
      <c r="C1055" s="48"/>
      <c r="L1055" s="48"/>
      <c r="M1055" s="48"/>
      <c r="Q1055" s="54"/>
      <c r="R1055" s="48"/>
    </row>
    <row r="1056" spans="3:18" x14ac:dyDescent="0.25">
      <c r="C1056" s="48"/>
      <c r="L1056" s="48"/>
      <c r="M1056" s="48"/>
      <c r="Q1056" s="54"/>
      <c r="R1056" s="48"/>
    </row>
    <row r="1057" spans="3:18" x14ac:dyDescent="0.25">
      <c r="C1057" s="48"/>
      <c r="L1057" s="48"/>
      <c r="M1057" s="48"/>
      <c r="Q1057" s="54"/>
      <c r="R1057" s="48"/>
    </row>
    <row r="1058" spans="3:18" x14ac:dyDescent="0.25">
      <c r="C1058" s="48"/>
      <c r="L1058" s="48"/>
      <c r="M1058" s="48"/>
      <c r="Q1058" s="54"/>
      <c r="R1058" s="48"/>
    </row>
    <row r="1059" spans="3:18" x14ac:dyDescent="0.25">
      <c r="C1059" s="48"/>
      <c r="L1059" s="48"/>
      <c r="M1059" s="48"/>
      <c r="Q1059" s="54"/>
      <c r="R1059" s="48"/>
    </row>
    <row r="1060" spans="3:18" x14ac:dyDescent="0.25">
      <c r="C1060" s="48"/>
      <c r="L1060" s="48"/>
      <c r="M1060" s="48"/>
      <c r="Q1060" s="54"/>
      <c r="R1060" s="48"/>
    </row>
    <row r="1061" spans="3:18" x14ac:dyDescent="0.25">
      <c r="C1061" s="48"/>
      <c r="L1061" s="48"/>
      <c r="M1061" s="48"/>
      <c r="Q1061" s="54"/>
      <c r="R1061" s="48"/>
    </row>
    <row r="1062" spans="3:18" x14ac:dyDescent="0.25">
      <c r="C1062" s="48"/>
      <c r="L1062" s="48"/>
      <c r="M1062" s="48"/>
      <c r="Q1062" s="54"/>
      <c r="R1062" s="48"/>
    </row>
    <row r="1063" spans="3:18" x14ac:dyDescent="0.25">
      <c r="C1063" s="48"/>
      <c r="L1063" s="48"/>
      <c r="M1063" s="48"/>
      <c r="Q1063" s="54"/>
      <c r="R1063" s="48"/>
    </row>
    <row r="1064" spans="3:18" x14ac:dyDescent="0.25">
      <c r="C1064" s="48"/>
      <c r="L1064" s="48"/>
      <c r="M1064" s="48"/>
      <c r="Q1064" s="54"/>
      <c r="R1064" s="48"/>
    </row>
    <row r="1065" spans="3:18" x14ac:dyDescent="0.25">
      <c r="C1065" s="48"/>
      <c r="L1065" s="48"/>
      <c r="M1065" s="48"/>
      <c r="Q1065" s="54"/>
      <c r="R1065" s="48"/>
    </row>
    <row r="1066" spans="3:18" x14ac:dyDescent="0.25">
      <c r="C1066" s="48"/>
      <c r="L1066" s="48"/>
      <c r="M1066" s="48"/>
      <c r="Q1066" s="54"/>
      <c r="R1066" s="48"/>
    </row>
    <row r="1067" spans="3:18" x14ac:dyDescent="0.25">
      <c r="C1067" s="48"/>
      <c r="L1067" s="48"/>
      <c r="M1067" s="48"/>
      <c r="Q1067" s="54"/>
      <c r="R1067" s="48"/>
    </row>
    <row r="1068" spans="3:18" x14ac:dyDescent="0.25">
      <c r="C1068" s="48"/>
      <c r="L1068" s="48"/>
      <c r="M1068" s="48"/>
      <c r="Q1068" s="54"/>
      <c r="R1068" s="48"/>
    </row>
    <row r="1069" spans="3:18" x14ac:dyDescent="0.25">
      <c r="C1069" s="48"/>
      <c r="L1069" s="48"/>
      <c r="M1069" s="48"/>
      <c r="Q1069" s="54"/>
      <c r="R1069" s="48"/>
    </row>
    <row r="1070" spans="3:18" x14ac:dyDescent="0.25">
      <c r="C1070" s="48"/>
      <c r="L1070" s="48"/>
      <c r="M1070" s="48"/>
      <c r="Q1070" s="54"/>
      <c r="R1070" s="48"/>
    </row>
    <row r="1071" spans="3:18" x14ac:dyDescent="0.25">
      <c r="C1071" s="48"/>
      <c r="L1071" s="48"/>
      <c r="M1071" s="48"/>
      <c r="Q1071" s="54"/>
      <c r="R1071" s="48"/>
    </row>
    <row r="1072" spans="3:18" x14ac:dyDescent="0.25">
      <c r="C1072" s="48"/>
      <c r="L1072" s="48"/>
      <c r="M1072" s="48"/>
      <c r="Q1072" s="54"/>
      <c r="R1072" s="48"/>
    </row>
    <row r="1073" spans="3:18" x14ac:dyDescent="0.25">
      <c r="C1073" s="48"/>
      <c r="L1073" s="48"/>
      <c r="M1073" s="48"/>
      <c r="Q1073" s="54"/>
      <c r="R1073" s="48"/>
    </row>
    <row r="1074" spans="3:18" x14ac:dyDescent="0.25">
      <c r="C1074" s="48"/>
      <c r="L1074" s="48"/>
      <c r="M1074" s="48"/>
      <c r="Q1074" s="54"/>
      <c r="R1074" s="48"/>
    </row>
    <row r="1075" spans="3:18" x14ac:dyDescent="0.25">
      <c r="C1075" s="48"/>
      <c r="L1075" s="48"/>
      <c r="M1075" s="48"/>
      <c r="Q1075" s="54"/>
      <c r="R1075" s="48"/>
    </row>
    <row r="1076" spans="3:18" x14ac:dyDescent="0.25">
      <c r="C1076" s="48"/>
      <c r="L1076" s="48"/>
      <c r="M1076" s="48"/>
      <c r="Q1076" s="54"/>
      <c r="R1076" s="48"/>
    </row>
    <row r="1077" spans="3:18" x14ac:dyDescent="0.25">
      <c r="C1077" s="48"/>
      <c r="L1077" s="48"/>
      <c r="M1077" s="48"/>
      <c r="Q1077" s="54"/>
      <c r="R1077" s="48"/>
    </row>
    <row r="1078" spans="3:18" x14ac:dyDescent="0.25">
      <c r="C1078" s="48"/>
      <c r="L1078" s="48"/>
      <c r="M1078" s="48"/>
      <c r="Q1078" s="54"/>
      <c r="R1078" s="48"/>
    </row>
    <row r="1079" spans="3:18" x14ac:dyDescent="0.25">
      <c r="C1079" s="48"/>
      <c r="L1079" s="48"/>
      <c r="M1079" s="48"/>
      <c r="Q1079" s="54"/>
      <c r="R1079" s="48"/>
    </row>
    <row r="1080" spans="3:18" x14ac:dyDescent="0.25">
      <c r="C1080" s="48"/>
      <c r="L1080" s="48"/>
      <c r="M1080" s="48"/>
      <c r="Q1080" s="54"/>
      <c r="R1080" s="48"/>
    </row>
    <row r="1081" spans="3:18" x14ac:dyDescent="0.25">
      <c r="C1081" s="48"/>
      <c r="L1081" s="48"/>
      <c r="M1081" s="48"/>
      <c r="Q1081" s="54"/>
      <c r="R1081" s="48"/>
    </row>
    <row r="1082" spans="3:18" x14ac:dyDescent="0.25">
      <c r="C1082" s="48"/>
      <c r="L1082" s="48"/>
      <c r="M1082" s="48"/>
      <c r="Q1082" s="54"/>
      <c r="R1082" s="48"/>
    </row>
    <row r="1083" spans="3:18" x14ac:dyDescent="0.25">
      <c r="C1083" s="48"/>
      <c r="L1083" s="48"/>
      <c r="M1083" s="48"/>
      <c r="Q1083" s="54"/>
      <c r="R1083" s="48"/>
    </row>
    <row r="1084" spans="3:18" x14ac:dyDescent="0.25">
      <c r="C1084" s="48"/>
      <c r="L1084" s="48"/>
      <c r="M1084" s="48"/>
      <c r="Q1084" s="54"/>
      <c r="R1084" s="48"/>
    </row>
    <row r="1085" spans="3:18" x14ac:dyDescent="0.25">
      <c r="C1085" s="48"/>
      <c r="L1085" s="48"/>
      <c r="M1085" s="48"/>
      <c r="Q1085" s="54"/>
      <c r="R1085" s="48"/>
    </row>
    <row r="1086" spans="3:18" x14ac:dyDescent="0.25">
      <c r="C1086" s="48"/>
      <c r="L1086" s="48"/>
      <c r="M1086" s="48"/>
      <c r="Q1086" s="54"/>
      <c r="R1086" s="48"/>
    </row>
    <row r="1087" spans="3:18" x14ac:dyDescent="0.25">
      <c r="C1087" s="48"/>
      <c r="L1087" s="48"/>
      <c r="M1087" s="48"/>
      <c r="Q1087" s="54"/>
      <c r="R1087" s="48"/>
    </row>
    <row r="1088" spans="3:18" x14ac:dyDescent="0.25">
      <c r="C1088" s="48"/>
      <c r="L1088" s="48"/>
      <c r="M1088" s="48"/>
      <c r="Q1088" s="54"/>
      <c r="R1088" s="48"/>
    </row>
    <row r="1089" spans="3:18" x14ac:dyDescent="0.25">
      <c r="C1089" s="48"/>
      <c r="L1089" s="48"/>
      <c r="M1089" s="48"/>
      <c r="Q1089" s="54"/>
      <c r="R1089" s="48"/>
    </row>
    <row r="1090" spans="3:18" x14ac:dyDescent="0.25">
      <c r="C1090" s="48"/>
      <c r="L1090" s="48"/>
      <c r="M1090" s="48"/>
      <c r="Q1090" s="54"/>
      <c r="R1090" s="48"/>
    </row>
    <row r="1091" spans="3:18" x14ac:dyDescent="0.25">
      <c r="C1091" s="48"/>
      <c r="L1091" s="48"/>
      <c r="M1091" s="48"/>
      <c r="Q1091" s="54"/>
      <c r="R1091" s="48"/>
    </row>
    <row r="1092" spans="3:18" x14ac:dyDescent="0.25">
      <c r="C1092" s="48"/>
      <c r="L1092" s="48"/>
      <c r="M1092" s="48"/>
      <c r="Q1092" s="54"/>
      <c r="R1092" s="48"/>
    </row>
    <row r="1093" spans="3:18" x14ac:dyDescent="0.25">
      <c r="C1093" s="48"/>
      <c r="L1093" s="48"/>
      <c r="M1093" s="48"/>
      <c r="Q1093" s="54"/>
      <c r="R1093" s="48"/>
    </row>
    <row r="1094" spans="3:18" x14ac:dyDescent="0.25">
      <c r="C1094" s="48"/>
      <c r="L1094" s="48"/>
      <c r="M1094" s="48"/>
      <c r="Q1094" s="54"/>
      <c r="R1094" s="48"/>
    </row>
    <row r="1095" spans="3:18" x14ac:dyDescent="0.25">
      <c r="C1095" s="48"/>
      <c r="L1095" s="48"/>
      <c r="M1095" s="48"/>
      <c r="Q1095" s="54"/>
      <c r="R1095" s="48"/>
    </row>
    <row r="1096" spans="3:18" x14ac:dyDescent="0.25">
      <c r="C1096" s="48"/>
      <c r="L1096" s="48"/>
      <c r="M1096" s="48"/>
      <c r="Q1096" s="54"/>
      <c r="R1096" s="48"/>
    </row>
    <row r="1097" spans="3:18" x14ac:dyDescent="0.25">
      <c r="C1097" s="48"/>
      <c r="L1097" s="48"/>
      <c r="M1097" s="48"/>
      <c r="Q1097" s="54"/>
      <c r="R1097" s="48"/>
    </row>
    <row r="1098" spans="3:18" x14ac:dyDescent="0.25">
      <c r="C1098" s="48"/>
      <c r="L1098" s="48"/>
      <c r="M1098" s="48"/>
      <c r="Q1098" s="54"/>
      <c r="R1098" s="48"/>
    </row>
    <row r="1099" spans="3:18" x14ac:dyDescent="0.25">
      <c r="C1099" s="48"/>
      <c r="L1099" s="48"/>
      <c r="M1099" s="48"/>
      <c r="Q1099" s="54"/>
      <c r="R1099" s="48"/>
    </row>
    <row r="1100" spans="3:18" x14ac:dyDescent="0.25">
      <c r="C1100" s="48"/>
      <c r="L1100" s="48"/>
      <c r="M1100" s="48"/>
      <c r="Q1100" s="54"/>
      <c r="R1100" s="48"/>
    </row>
    <row r="1101" spans="3:18" x14ac:dyDescent="0.25">
      <c r="C1101" s="48"/>
      <c r="L1101" s="48"/>
      <c r="M1101" s="48"/>
      <c r="Q1101" s="54"/>
      <c r="R1101" s="48"/>
    </row>
    <row r="1102" spans="3:18" x14ac:dyDescent="0.25">
      <c r="C1102" s="48"/>
      <c r="L1102" s="48"/>
      <c r="M1102" s="48"/>
      <c r="Q1102" s="54"/>
      <c r="R1102" s="48"/>
    </row>
    <row r="1103" spans="3:18" x14ac:dyDescent="0.25">
      <c r="C1103" s="48"/>
      <c r="L1103" s="48"/>
      <c r="M1103" s="48"/>
      <c r="Q1103" s="54"/>
      <c r="R1103" s="48"/>
    </row>
    <row r="1104" spans="3:18" x14ac:dyDescent="0.25">
      <c r="C1104" s="48"/>
      <c r="L1104" s="48"/>
      <c r="M1104" s="48"/>
      <c r="Q1104" s="54"/>
      <c r="R1104" s="48"/>
    </row>
    <row r="1105" spans="3:18" x14ac:dyDescent="0.25">
      <c r="C1105" s="48"/>
      <c r="L1105" s="48"/>
      <c r="M1105" s="48"/>
      <c r="Q1105" s="54"/>
      <c r="R1105" s="48"/>
    </row>
    <row r="1106" spans="3:18" x14ac:dyDescent="0.25">
      <c r="C1106" s="48"/>
      <c r="L1106" s="48"/>
      <c r="M1106" s="48"/>
      <c r="Q1106" s="54"/>
      <c r="R1106" s="48"/>
    </row>
    <row r="1107" spans="3:18" x14ac:dyDescent="0.25">
      <c r="C1107" s="48"/>
      <c r="L1107" s="48"/>
      <c r="M1107" s="48"/>
      <c r="Q1107" s="54"/>
      <c r="R1107" s="48"/>
    </row>
    <row r="1108" spans="3:18" x14ac:dyDescent="0.25">
      <c r="C1108" s="48"/>
      <c r="L1108" s="48"/>
      <c r="M1108" s="48"/>
      <c r="Q1108" s="54"/>
      <c r="R1108" s="48"/>
    </row>
    <row r="1109" spans="3:18" x14ac:dyDescent="0.25">
      <c r="C1109" s="48"/>
      <c r="L1109" s="48"/>
      <c r="M1109" s="48"/>
      <c r="Q1109" s="54"/>
      <c r="R1109" s="48"/>
    </row>
    <row r="1110" spans="3:18" x14ac:dyDescent="0.25">
      <c r="C1110" s="48"/>
      <c r="L1110" s="48"/>
      <c r="M1110" s="48"/>
      <c r="Q1110" s="54"/>
      <c r="R1110" s="48"/>
    </row>
    <row r="1111" spans="3:18" x14ac:dyDescent="0.25">
      <c r="C1111" s="48"/>
      <c r="L1111" s="48"/>
      <c r="M1111" s="48"/>
      <c r="Q1111" s="54"/>
      <c r="R1111" s="48"/>
    </row>
    <row r="1112" spans="3:18" x14ac:dyDescent="0.25">
      <c r="C1112" s="48"/>
      <c r="L1112" s="48"/>
      <c r="M1112" s="48"/>
      <c r="Q1112" s="54"/>
      <c r="R1112" s="48"/>
    </row>
    <row r="1113" spans="3:18" x14ac:dyDescent="0.25">
      <c r="C1113" s="48"/>
      <c r="L1113" s="48"/>
      <c r="M1113" s="48"/>
      <c r="Q1113" s="54"/>
      <c r="R1113" s="48"/>
    </row>
    <row r="1114" spans="3:18" x14ac:dyDescent="0.25">
      <c r="C1114" s="48"/>
      <c r="L1114" s="48"/>
      <c r="M1114" s="48"/>
      <c r="Q1114" s="54"/>
      <c r="R1114" s="48"/>
    </row>
    <row r="1115" spans="3:18" x14ac:dyDescent="0.25">
      <c r="C1115" s="48"/>
      <c r="L1115" s="48"/>
      <c r="M1115" s="48"/>
      <c r="Q1115" s="54"/>
      <c r="R1115" s="48"/>
    </row>
    <row r="1116" spans="3:18" x14ac:dyDescent="0.25">
      <c r="C1116" s="48"/>
      <c r="L1116" s="48"/>
      <c r="M1116" s="48"/>
      <c r="Q1116" s="54"/>
      <c r="R1116" s="48"/>
    </row>
    <row r="1117" spans="3:18" x14ac:dyDescent="0.25">
      <c r="C1117" s="48"/>
      <c r="L1117" s="48"/>
      <c r="M1117" s="48"/>
      <c r="Q1117" s="54"/>
      <c r="R1117" s="48"/>
    </row>
    <row r="1118" spans="3:18" x14ac:dyDescent="0.25">
      <c r="C1118" s="48"/>
      <c r="L1118" s="48"/>
      <c r="M1118" s="48"/>
      <c r="Q1118" s="54"/>
      <c r="R1118" s="48"/>
    </row>
    <row r="1119" spans="3:18" x14ac:dyDescent="0.25">
      <c r="C1119" s="48"/>
      <c r="L1119" s="48"/>
      <c r="M1119" s="48"/>
      <c r="Q1119" s="54"/>
      <c r="R1119" s="48"/>
    </row>
    <row r="1120" spans="3:18" x14ac:dyDescent="0.25">
      <c r="C1120" s="48"/>
      <c r="L1120" s="48"/>
      <c r="M1120" s="48"/>
      <c r="Q1120" s="54"/>
      <c r="R1120" s="48"/>
    </row>
    <row r="1121" spans="3:18" x14ac:dyDescent="0.25">
      <c r="C1121" s="48"/>
      <c r="L1121" s="48"/>
      <c r="M1121" s="48"/>
      <c r="Q1121" s="54"/>
      <c r="R1121" s="48"/>
    </row>
    <row r="1122" spans="3:18" x14ac:dyDescent="0.25">
      <c r="C1122" s="48"/>
      <c r="L1122" s="48"/>
      <c r="M1122" s="48"/>
      <c r="Q1122" s="54"/>
      <c r="R1122" s="48"/>
    </row>
    <row r="1123" spans="3:18" x14ac:dyDescent="0.25">
      <c r="C1123" s="48"/>
      <c r="L1123" s="48"/>
      <c r="M1123" s="48"/>
      <c r="Q1123" s="54"/>
      <c r="R1123" s="48"/>
    </row>
    <row r="1124" spans="3:18" x14ac:dyDescent="0.25">
      <c r="C1124" s="48"/>
      <c r="L1124" s="48"/>
      <c r="M1124" s="48"/>
      <c r="Q1124" s="54"/>
      <c r="R1124" s="48"/>
    </row>
    <row r="1125" spans="3:18" x14ac:dyDescent="0.25">
      <c r="C1125" s="48"/>
      <c r="L1125" s="48"/>
      <c r="M1125" s="48"/>
      <c r="Q1125" s="54"/>
      <c r="R1125" s="48"/>
    </row>
    <row r="1126" spans="3:18" x14ac:dyDescent="0.25">
      <c r="C1126" s="48"/>
      <c r="L1126" s="48"/>
      <c r="M1126" s="48"/>
      <c r="Q1126" s="54"/>
      <c r="R1126" s="48"/>
    </row>
    <row r="1127" spans="3:18" x14ac:dyDescent="0.25">
      <c r="C1127" s="48"/>
      <c r="L1127" s="48"/>
      <c r="M1127" s="48"/>
      <c r="Q1127" s="54"/>
      <c r="R1127" s="48"/>
    </row>
    <row r="1128" spans="3:18" x14ac:dyDescent="0.25">
      <c r="C1128" s="48"/>
      <c r="L1128" s="48"/>
      <c r="M1128" s="48"/>
      <c r="Q1128" s="54"/>
      <c r="R1128" s="48"/>
    </row>
    <row r="1129" spans="3:18" x14ac:dyDescent="0.25">
      <c r="C1129" s="48"/>
      <c r="L1129" s="48"/>
      <c r="M1129" s="48"/>
      <c r="Q1129" s="54"/>
      <c r="R1129" s="48"/>
    </row>
    <row r="1130" spans="3:18" x14ac:dyDescent="0.25">
      <c r="C1130" s="48"/>
      <c r="L1130" s="48"/>
      <c r="M1130" s="48"/>
      <c r="Q1130" s="54"/>
      <c r="R1130" s="48"/>
    </row>
    <row r="1131" spans="3:18" x14ac:dyDescent="0.25">
      <c r="C1131" s="48"/>
      <c r="L1131" s="48"/>
      <c r="M1131" s="48"/>
      <c r="Q1131" s="54"/>
      <c r="R1131" s="48"/>
    </row>
    <row r="1132" spans="3:18" x14ac:dyDescent="0.25">
      <c r="C1132" s="48"/>
      <c r="L1132" s="48"/>
      <c r="M1132" s="48"/>
      <c r="Q1132" s="54"/>
      <c r="R1132" s="48"/>
    </row>
    <row r="1133" spans="3:18" x14ac:dyDescent="0.25">
      <c r="C1133" s="48"/>
      <c r="L1133" s="48"/>
      <c r="M1133" s="48"/>
      <c r="Q1133" s="54"/>
      <c r="R1133" s="48"/>
    </row>
    <row r="1134" spans="3:18" x14ac:dyDescent="0.25">
      <c r="C1134" s="48"/>
      <c r="L1134" s="48"/>
      <c r="M1134" s="48"/>
      <c r="Q1134" s="54"/>
      <c r="R1134" s="48"/>
    </row>
    <row r="1135" spans="3:18" x14ac:dyDescent="0.25">
      <c r="C1135" s="48"/>
      <c r="L1135" s="48"/>
      <c r="M1135" s="48"/>
      <c r="Q1135" s="54"/>
      <c r="R1135" s="48"/>
    </row>
    <row r="1136" spans="3:18" x14ac:dyDescent="0.25">
      <c r="C1136" s="48"/>
      <c r="L1136" s="48"/>
      <c r="M1136" s="48"/>
      <c r="Q1136" s="54"/>
      <c r="R1136" s="48"/>
    </row>
    <row r="1137" spans="3:18" x14ac:dyDescent="0.25">
      <c r="C1137" s="48"/>
      <c r="L1137" s="48"/>
      <c r="M1137" s="48"/>
      <c r="Q1137" s="54"/>
      <c r="R1137" s="48"/>
    </row>
    <row r="1138" spans="3:18" x14ac:dyDescent="0.25">
      <c r="C1138" s="48"/>
      <c r="L1138" s="48"/>
      <c r="M1138" s="48"/>
      <c r="Q1138" s="54"/>
      <c r="R1138" s="48"/>
    </row>
    <row r="1139" spans="3:18" x14ac:dyDescent="0.25">
      <c r="C1139" s="48"/>
      <c r="L1139" s="48"/>
      <c r="M1139" s="48"/>
      <c r="Q1139" s="54"/>
      <c r="R1139" s="48"/>
    </row>
    <row r="1140" spans="3:18" x14ac:dyDescent="0.25">
      <c r="C1140" s="48"/>
      <c r="L1140" s="48"/>
      <c r="M1140" s="48"/>
      <c r="Q1140" s="54"/>
      <c r="R1140" s="48"/>
    </row>
  </sheetData>
  <pageMargins left="0.7" right="0.7" top="0.78740157499999996" bottom="0.78740157499999996"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J7"/>
  <sheetViews>
    <sheetView topLeftCell="B1" zoomScale="115" zoomScaleNormal="115" workbookViewId="0">
      <selection activeCell="E3" sqref="E3:J5"/>
    </sheetView>
  </sheetViews>
  <sheetFormatPr baseColWidth="10" defaultColWidth="9.140625" defaultRowHeight="15" x14ac:dyDescent="0.25"/>
  <cols>
    <col min="1" max="1" width="12.7109375" customWidth="1"/>
    <col min="2" max="2" width="18.28515625" customWidth="1"/>
    <col min="3" max="3" width="12.7109375" customWidth="1"/>
    <col min="4" max="4" width="24.7109375" customWidth="1"/>
    <col min="5" max="10" width="18.140625" customWidth="1"/>
  </cols>
  <sheetData>
    <row r="1" spans="1:10" s="503" customFormat="1" ht="24" thickBot="1" x14ac:dyDescent="0.4">
      <c r="A1" s="502" t="s">
        <v>243</v>
      </c>
    </row>
    <row r="2" spans="1:10" s="26" customFormat="1" x14ac:dyDescent="0.25">
      <c r="B2" s="86" t="s">
        <v>244</v>
      </c>
      <c r="C2" s="86" t="s">
        <v>251</v>
      </c>
      <c r="D2" s="86" t="s">
        <v>245</v>
      </c>
      <c r="E2" s="86" t="s">
        <v>252</v>
      </c>
      <c r="F2" s="86" t="s">
        <v>253</v>
      </c>
      <c r="G2" s="86" t="s">
        <v>254</v>
      </c>
      <c r="H2" s="86" t="s">
        <v>255</v>
      </c>
      <c r="I2" s="86" t="s">
        <v>256</v>
      </c>
      <c r="J2" s="86" t="s">
        <v>257</v>
      </c>
    </row>
    <row r="3" spans="1:10" s="26" customFormat="1" ht="15.75" x14ac:dyDescent="0.25">
      <c r="A3" s="87" t="s">
        <v>246</v>
      </c>
      <c r="B3" s="88" t="s">
        <v>386</v>
      </c>
      <c r="C3" s="90">
        <v>1</v>
      </c>
      <c r="D3" s="449" t="s">
        <v>386</v>
      </c>
      <c r="E3" s="433">
        <v>226</v>
      </c>
      <c r="F3" s="433">
        <v>0</v>
      </c>
      <c r="G3" s="433">
        <v>116</v>
      </c>
      <c r="H3" s="89">
        <v>255</v>
      </c>
      <c r="I3" s="89">
        <v>255</v>
      </c>
      <c r="J3" s="89">
        <v>255</v>
      </c>
    </row>
    <row r="4" spans="1:10" s="26" customFormat="1" ht="15.75" x14ac:dyDescent="0.25">
      <c r="A4" s="87" t="s">
        <v>247</v>
      </c>
      <c r="B4" s="88" t="s">
        <v>380</v>
      </c>
      <c r="C4" s="90">
        <v>1</v>
      </c>
      <c r="D4" s="434" t="s">
        <v>380</v>
      </c>
      <c r="E4" s="433">
        <v>218</v>
      </c>
      <c r="F4" s="433">
        <v>41</v>
      </c>
      <c r="G4" s="433">
        <v>28</v>
      </c>
      <c r="H4" s="89">
        <v>255</v>
      </c>
      <c r="I4" s="89">
        <v>255</v>
      </c>
      <c r="J4" s="89">
        <v>255</v>
      </c>
    </row>
    <row r="5" spans="1:10" s="26" customFormat="1" ht="15.75" x14ac:dyDescent="0.25">
      <c r="A5" s="87" t="s">
        <v>248</v>
      </c>
      <c r="B5" s="88" t="s">
        <v>387</v>
      </c>
      <c r="C5" s="90">
        <v>1</v>
      </c>
      <c r="D5" s="450" t="s">
        <v>387</v>
      </c>
      <c r="E5" s="433">
        <v>1</v>
      </c>
      <c r="F5" s="433">
        <v>66</v>
      </c>
      <c r="G5" s="433">
        <v>104</v>
      </c>
      <c r="H5" s="89">
        <v>255</v>
      </c>
      <c r="I5" s="89">
        <v>255</v>
      </c>
      <c r="J5" s="89">
        <v>255</v>
      </c>
    </row>
    <row r="6" spans="1:10" s="26" customFormat="1" ht="15.75" x14ac:dyDescent="0.25">
      <c r="A6" s="87" t="s">
        <v>249</v>
      </c>
      <c r="B6" s="88" t="s">
        <v>249</v>
      </c>
      <c r="C6" s="90">
        <v>0</v>
      </c>
      <c r="D6" s="91" t="str">
        <f t="shared" ref="D6:D7" ca="1" si="0">B6</f>
        <v>Operator 4</v>
      </c>
      <c r="E6" s="89">
        <v>54</v>
      </c>
      <c r="F6" s="89">
        <v>96</v>
      </c>
      <c r="G6" s="89">
        <v>146</v>
      </c>
      <c r="H6" s="89">
        <v>0</v>
      </c>
      <c r="I6" s="89">
        <v>0</v>
      </c>
      <c r="J6" s="89">
        <v>0</v>
      </c>
    </row>
    <row r="7" spans="1:10" s="26" customFormat="1" ht="15.75" x14ac:dyDescent="0.25">
      <c r="A7" s="87" t="s">
        <v>250</v>
      </c>
      <c r="B7" s="88" t="s">
        <v>250</v>
      </c>
      <c r="C7" s="90">
        <v>0</v>
      </c>
      <c r="D7" s="91" t="str">
        <f t="shared" ca="1" si="0"/>
        <v>Operator 5</v>
      </c>
      <c r="E7" s="89">
        <v>54</v>
      </c>
      <c r="F7" s="89">
        <v>96</v>
      </c>
      <c r="G7" s="89">
        <v>146</v>
      </c>
      <c r="H7" s="89">
        <v>0</v>
      </c>
      <c r="I7" s="89">
        <v>0</v>
      </c>
      <c r="J7" s="89">
        <v>0</v>
      </c>
    </row>
  </sheetData>
  <mergeCells count="1">
    <mergeCell ref="A1:XFD1"/>
  </mergeCells>
  <conditionalFormatting sqref="C3:C7">
    <cfRule type="cellIs" dxfId="1" priority="1" operator="equal">
      <formula>0</formula>
    </cfRule>
    <cfRule type="cellIs" dxfId="0" priority="2"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PreviewColors">
                <anchor moveWithCells="1" sizeWithCells="1">
                  <from>
                    <xdr:col>0</xdr:col>
                    <xdr:colOff>114300</xdr:colOff>
                    <xdr:row>7</xdr:row>
                    <xdr:rowOff>95250</xdr:rowOff>
                  </from>
                  <to>
                    <xdr:col>4</xdr:col>
                    <xdr:colOff>0</xdr:colOff>
                    <xdr:row>10</xdr:row>
                    <xdr:rowOff>0</xdr:rowOff>
                  </to>
                </anchor>
              </controlPr>
            </control>
          </mc:Choice>
        </mc:AlternateContent>
        <mc:AlternateContent xmlns:mc="http://schemas.openxmlformats.org/markup-compatibility/2006">
          <mc:Choice Requires="x14">
            <control shapeId="3074" r:id="rId4" name="Button 2">
              <controlPr defaultSize="0" print="0" autoFill="0" autoPict="0" macro="[0]!ApplyColors">
                <anchor moveWithCells="1" sizeWithCells="1">
                  <from>
                    <xdr:col>4</xdr:col>
                    <xdr:colOff>38100</xdr:colOff>
                    <xdr:row>7</xdr:row>
                    <xdr:rowOff>104775</xdr:rowOff>
                  </from>
                  <to>
                    <xdr:col>7</xdr:col>
                    <xdr:colOff>857250</xdr:colOff>
                    <xdr:row>10</xdr:row>
                    <xdr:rowOff>9525</xdr:rowOff>
                  </to>
                </anchor>
              </controlPr>
            </control>
          </mc:Choice>
        </mc:AlternateContent>
        <mc:AlternateContent xmlns:mc="http://schemas.openxmlformats.org/markup-compatibility/2006">
          <mc:Choice Requires="x14">
            <control shapeId="3075" r:id="rId5" name="Button 3">
              <controlPr defaultSize="0" print="0" autoFill="0" autoPict="0" macro="[0]!MakeAllVisible">
                <anchor moveWithCells="1" sizeWithCells="1">
                  <from>
                    <xdr:col>0</xdr:col>
                    <xdr:colOff>123825</xdr:colOff>
                    <xdr:row>10</xdr:row>
                    <xdr:rowOff>47625</xdr:rowOff>
                  </from>
                  <to>
                    <xdr:col>7</xdr:col>
                    <xdr:colOff>857250</xdr:colOff>
                    <xdr:row>12</xdr:row>
                    <xdr:rowOff>142875</xdr:rowOff>
                  </to>
                </anchor>
              </controlPr>
            </control>
          </mc:Choice>
        </mc:AlternateContent>
        <mc:AlternateContent xmlns:mc="http://schemas.openxmlformats.org/markup-compatibility/2006">
          <mc:Choice Requires="x14">
            <control shapeId="3076" r:id="rId6" name="Button 4">
              <controlPr defaultSize="0" print="0" autoFill="0" autoPict="0" macro="[0]!clearFCOperator1">
                <anchor moveWithCells="1" sizeWithCells="1">
                  <from>
                    <xdr:col>10</xdr:col>
                    <xdr:colOff>57150</xdr:colOff>
                    <xdr:row>2</xdr:row>
                    <xdr:rowOff>0</xdr:rowOff>
                  </from>
                  <to>
                    <xdr:col>12</xdr:col>
                    <xdr:colOff>600075</xdr:colOff>
                    <xdr:row>2</xdr:row>
                    <xdr:rowOff>190500</xdr:rowOff>
                  </to>
                </anchor>
              </controlPr>
            </control>
          </mc:Choice>
        </mc:AlternateContent>
        <mc:AlternateContent xmlns:mc="http://schemas.openxmlformats.org/markup-compatibility/2006">
          <mc:Choice Requires="x14">
            <control shapeId="3077" r:id="rId7" name="Button 5">
              <controlPr defaultSize="0" print="0" autoFill="0" autoPict="0" macro="[0]!clearVendorOperator1">
                <anchor moveWithCells="1" sizeWithCells="1">
                  <from>
                    <xdr:col>13</xdr:col>
                    <xdr:colOff>19050</xdr:colOff>
                    <xdr:row>2</xdr:row>
                    <xdr:rowOff>0</xdr:rowOff>
                  </from>
                  <to>
                    <xdr:col>16</xdr:col>
                    <xdr:colOff>552450</xdr:colOff>
                    <xdr:row>2</xdr:row>
                    <xdr:rowOff>190500</xdr:rowOff>
                  </to>
                </anchor>
              </controlPr>
            </control>
          </mc:Choice>
        </mc:AlternateContent>
        <mc:AlternateContent xmlns:mc="http://schemas.openxmlformats.org/markup-compatibility/2006">
          <mc:Choice Requires="x14">
            <control shapeId="3078" r:id="rId8" name="Button 6">
              <controlPr defaultSize="0" print="0" autoFill="0" autoPict="0" macro="[0]!clearFCOperator2">
                <anchor moveWithCells="1" sizeWithCells="1">
                  <from>
                    <xdr:col>10</xdr:col>
                    <xdr:colOff>66675</xdr:colOff>
                    <xdr:row>3</xdr:row>
                    <xdr:rowOff>19050</xdr:rowOff>
                  </from>
                  <to>
                    <xdr:col>13</xdr:col>
                    <xdr:colOff>0</xdr:colOff>
                    <xdr:row>4</xdr:row>
                    <xdr:rowOff>9525</xdr:rowOff>
                  </to>
                </anchor>
              </controlPr>
            </control>
          </mc:Choice>
        </mc:AlternateContent>
        <mc:AlternateContent xmlns:mc="http://schemas.openxmlformats.org/markup-compatibility/2006">
          <mc:Choice Requires="x14">
            <control shapeId="3079" r:id="rId9" name="Button 7">
              <controlPr defaultSize="0" print="0" autoFill="0" autoPict="0" macro="[0]!clearVendorOperator2">
                <anchor moveWithCells="1" sizeWithCells="1">
                  <from>
                    <xdr:col>13</xdr:col>
                    <xdr:colOff>28575</xdr:colOff>
                    <xdr:row>3</xdr:row>
                    <xdr:rowOff>19050</xdr:rowOff>
                  </from>
                  <to>
                    <xdr:col>16</xdr:col>
                    <xdr:colOff>561975</xdr:colOff>
                    <xdr:row>4</xdr:row>
                    <xdr:rowOff>9525</xdr:rowOff>
                  </to>
                </anchor>
              </controlPr>
            </control>
          </mc:Choice>
        </mc:AlternateContent>
        <mc:AlternateContent xmlns:mc="http://schemas.openxmlformats.org/markup-compatibility/2006">
          <mc:Choice Requires="x14">
            <control shapeId="3080" r:id="rId10" name="Button 8">
              <controlPr defaultSize="0" print="0" autoFill="0" autoPict="0" macro="[0]!clearFCOperator3">
                <anchor moveWithCells="1" sizeWithCells="1">
                  <from>
                    <xdr:col>10</xdr:col>
                    <xdr:colOff>57150</xdr:colOff>
                    <xdr:row>4</xdr:row>
                    <xdr:rowOff>28575</xdr:rowOff>
                  </from>
                  <to>
                    <xdr:col>12</xdr:col>
                    <xdr:colOff>600075</xdr:colOff>
                    <xdr:row>5</xdr:row>
                    <xdr:rowOff>19050</xdr:rowOff>
                  </to>
                </anchor>
              </controlPr>
            </control>
          </mc:Choice>
        </mc:AlternateContent>
        <mc:AlternateContent xmlns:mc="http://schemas.openxmlformats.org/markup-compatibility/2006">
          <mc:Choice Requires="x14">
            <control shapeId="3081" r:id="rId11" name="Button 9">
              <controlPr defaultSize="0" print="0" autoFill="0" autoPict="0" macro="[0]!clearVendorOperator3">
                <anchor moveWithCells="1" sizeWithCells="1">
                  <from>
                    <xdr:col>13</xdr:col>
                    <xdr:colOff>19050</xdr:colOff>
                    <xdr:row>4</xdr:row>
                    <xdr:rowOff>28575</xdr:rowOff>
                  </from>
                  <to>
                    <xdr:col>16</xdr:col>
                    <xdr:colOff>552450</xdr:colOff>
                    <xdr:row>5</xdr:row>
                    <xdr:rowOff>19050</xdr:rowOff>
                  </to>
                </anchor>
              </controlPr>
            </control>
          </mc:Choice>
        </mc:AlternateContent>
        <mc:AlternateContent xmlns:mc="http://schemas.openxmlformats.org/markup-compatibility/2006">
          <mc:Choice Requires="x14">
            <control shapeId="3082" r:id="rId12" name="Button 10">
              <controlPr defaultSize="0" print="0" autoFill="0" autoPict="0" macro="[0]!clearFCOperator4">
                <anchor moveWithCells="1" sizeWithCells="1">
                  <from>
                    <xdr:col>10</xdr:col>
                    <xdr:colOff>57150</xdr:colOff>
                    <xdr:row>5</xdr:row>
                    <xdr:rowOff>38100</xdr:rowOff>
                  </from>
                  <to>
                    <xdr:col>12</xdr:col>
                    <xdr:colOff>600075</xdr:colOff>
                    <xdr:row>6</xdr:row>
                    <xdr:rowOff>28575</xdr:rowOff>
                  </to>
                </anchor>
              </controlPr>
            </control>
          </mc:Choice>
        </mc:AlternateContent>
        <mc:AlternateContent xmlns:mc="http://schemas.openxmlformats.org/markup-compatibility/2006">
          <mc:Choice Requires="x14">
            <control shapeId="3083" r:id="rId13" name="Button 11">
              <controlPr defaultSize="0" print="0" autoFill="0" autoPict="0" macro="[0]!clearVendorOperator4">
                <anchor moveWithCells="1" sizeWithCells="1">
                  <from>
                    <xdr:col>13</xdr:col>
                    <xdr:colOff>19050</xdr:colOff>
                    <xdr:row>5</xdr:row>
                    <xdr:rowOff>38100</xdr:rowOff>
                  </from>
                  <to>
                    <xdr:col>16</xdr:col>
                    <xdr:colOff>552450</xdr:colOff>
                    <xdr:row>6</xdr:row>
                    <xdr:rowOff>28575</xdr:rowOff>
                  </to>
                </anchor>
              </controlPr>
            </control>
          </mc:Choice>
        </mc:AlternateContent>
        <mc:AlternateContent xmlns:mc="http://schemas.openxmlformats.org/markup-compatibility/2006">
          <mc:Choice Requires="x14">
            <control shapeId="3084" r:id="rId14" name="Button 12">
              <controlPr defaultSize="0" print="0" autoFill="0" autoPict="0" macro="[0]!clearFCOperator5">
                <anchor moveWithCells="1" sizeWithCells="1">
                  <from>
                    <xdr:col>10</xdr:col>
                    <xdr:colOff>57150</xdr:colOff>
                    <xdr:row>6</xdr:row>
                    <xdr:rowOff>47625</xdr:rowOff>
                  </from>
                  <to>
                    <xdr:col>12</xdr:col>
                    <xdr:colOff>600075</xdr:colOff>
                    <xdr:row>7</xdr:row>
                    <xdr:rowOff>38100</xdr:rowOff>
                  </to>
                </anchor>
              </controlPr>
            </control>
          </mc:Choice>
        </mc:AlternateContent>
        <mc:AlternateContent xmlns:mc="http://schemas.openxmlformats.org/markup-compatibility/2006">
          <mc:Choice Requires="x14">
            <control shapeId="3085" r:id="rId15" name="Button 13">
              <controlPr defaultSize="0" print="0" autoFill="0" autoPict="0" macro="[0]!clearFCOperator5">
                <anchor moveWithCells="1" sizeWithCells="1">
                  <from>
                    <xdr:col>13</xdr:col>
                    <xdr:colOff>19050</xdr:colOff>
                    <xdr:row>6</xdr:row>
                    <xdr:rowOff>47625</xdr:rowOff>
                  </from>
                  <to>
                    <xdr:col>16</xdr:col>
                    <xdr:colOff>552450</xdr:colOff>
                    <xdr:row>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98</vt:i4>
      </vt:variant>
    </vt:vector>
  </HeadingPairs>
  <TitlesOfParts>
    <vt:vector size="108" baseType="lpstr">
      <vt:lpstr>MASTER</vt:lpstr>
      <vt:lpstr>KPI Definition</vt:lpstr>
      <vt:lpstr>RANKING</vt:lpstr>
      <vt:lpstr>Operator1</vt:lpstr>
      <vt:lpstr>Operator2</vt:lpstr>
      <vt:lpstr>Operator3</vt:lpstr>
      <vt:lpstr>Operator4</vt:lpstr>
      <vt:lpstr>Operator5</vt:lpstr>
      <vt:lpstr>Lists</vt:lpstr>
      <vt:lpstr>SetupEnviroment</vt:lpstr>
      <vt:lpstr>lists1</vt:lpstr>
      <vt:lpstr>lists10</vt:lpstr>
      <vt:lpstr>lists11</vt:lpstr>
      <vt:lpstr>lists12</vt:lpstr>
      <vt:lpstr>lists13</vt:lpstr>
      <vt:lpstr>lists14</vt:lpstr>
      <vt:lpstr>lists15</vt:lpstr>
      <vt:lpstr>lists16</vt:lpstr>
      <vt:lpstr>lists17</vt:lpstr>
      <vt:lpstr>lists18</vt:lpstr>
      <vt:lpstr>lists19</vt:lpstr>
      <vt:lpstr>lists2</vt:lpstr>
      <vt:lpstr>lists20</vt:lpstr>
      <vt:lpstr>lists21</vt:lpstr>
      <vt:lpstr>lists22</vt:lpstr>
      <vt:lpstr>lists23</vt:lpstr>
      <vt:lpstr>lists24</vt:lpstr>
      <vt:lpstr>lists25</vt:lpstr>
      <vt:lpstr>lists26</vt:lpstr>
      <vt:lpstr>lists27</vt:lpstr>
      <vt:lpstr>lists28</vt:lpstr>
      <vt:lpstr>lists3</vt:lpstr>
      <vt:lpstr>lists4</vt:lpstr>
      <vt:lpstr>lists5</vt:lpstr>
      <vt:lpstr>lists6</vt:lpstr>
      <vt:lpstr>lists7</vt:lpstr>
      <vt:lpstr>lists8</vt:lpstr>
      <vt:lpstr>lists9</vt:lpstr>
      <vt:lpstr>Operator1CallStatus</vt:lpstr>
      <vt:lpstr>Operator1CallStatusStart</vt:lpstr>
      <vt:lpstr>Operator1CST</vt:lpstr>
      <vt:lpstr>Operator1CSTStart</vt:lpstr>
      <vt:lpstr>Operator1SessionType</vt:lpstr>
      <vt:lpstr>Operator1SessionTypeStart</vt:lpstr>
      <vt:lpstr>Operator1VoLTEA</vt:lpstr>
      <vt:lpstr>Operator1VoLTEB</vt:lpstr>
      <vt:lpstr>Operator1VoLTEStartA</vt:lpstr>
      <vt:lpstr>Operator1VoLTEStartB</vt:lpstr>
      <vt:lpstr>Operator1VtV</vt:lpstr>
      <vt:lpstr>Operator1VtVe</vt:lpstr>
      <vt:lpstr>Operator1VtVestart</vt:lpstr>
      <vt:lpstr>Operator1VtVstart</vt:lpstr>
      <vt:lpstr>Operator2CallStatus</vt:lpstr>
      <vt:lpstr>Operator2CallStatusStart</vt:lpstr>
      <vt:lpstr>Operator2CST</vt:lpstr>
      <vt:lpstr>Operator2CSTStart</vt:lpstr>
      <vt:lpstr>Operator2SessionType</vt:lpstr>
      <vt:lpstr>Operator2SessionTypeStart</vt:lpstr>
      <vt:lpstr>Operator2VoLTEA</vt:lpstr>
      <vt:lpstr>Operator2VoLTEB</vt:lpstr>
      <vt:lpstr>Operator2VoLTEStartA</vt:lpstr>
      <vt:lpstr>Operator2VoLTEStartB</vt:lpstr>
      <vt:lpstr>Operator2VtV</vt:lpstr>
      <vt:lpstr>Operator2VtVe</vt:lpstr>
      <vt:lpstr>Operator2VtVestart</vt:lpstr>
      <vt:lpstr>Operator2VtVstart</vt:lpstr>
      <vt:lpstr>Operator3CallStatus</vt:lpstr>
      <vt:lpstr>Operator3CallStatusStart</vt:lpstr>
      <vt:lpstr>Operator3CST</vt:lpstr>
      <vt:lpstr>Operator3CSTStart</vt:lpstr>
      <vt:lpstr>Operator3SessionType</vt:lpstr>
      <vt:lpstr>Operator3SessionTypeStart</vt:lpstr>
      <vt:lpstr>Operator3VoLTEA</vt:lpstr>
      <vt:lpstr>Operator3VoLTEB</vt:lpstr>
      <vt:lpstr>Operator3VoLTEStartA</vt:lpstr>
      <vt:lpstr>Operator3VoLTEStartB</vt:lpstr>
      <vt:lpstr>Operator3VtV</vt:lpstr>
      <vt:lpstr>Operator3VtVe</vt:lpstr>
      <vt:lpstr>Operator3VtVestart</vt:lpstr>
      <vt:lpstr>Operator3VtVstart</vt:lpstr>
      <vt:lpstr>Operator4CallStatus</vt:lpstr>
      <vt:lpstr>Operator4CallStatusStart</vt:lpstr>
      <vt:lpstr>Operator4CST</vt:lpstr>
      <vt:lpstr>Operator4CSTStart</vt:lpstr>
      <vt:lpstr>Operator4SessionType</vt:lpstr>
      <vt:lpstr>Operator4SessionTypeStart</vt:lpstr>
      <vt:lpstr>Operator4VoLTEA</vt:lpstr>
      <vt:lpstr>Operator4VoLTEB</vt:lpstr>
      <vt:lpstr>Operator4VoLTEStartA</vt:lpstr>
      <vt:lpstr>Operator4VoLTEStartB</vt:lpstr>
      <vt:lpstr>Operator4VtV</vt:lpstr>
      <vt:lpstr>Operator4VtVe</vt:lpstr>
      <vt:lpstr>Operator4VtVestart</vt:lpstr>
      <vt:lpstr>Operator4VtVstart</vt:lpstr>
      <vt:lpstr>Operator5CallStatus</vt:lpstr>
      <vt:lpstr>Operator5CallStatusStart</vt:lpstr>
      <vt:lpstr>Operator5CST</vt:lpstr>
      <vt:lpstr>Operator5CSTStart</vt:lpstr>
      <vt:lpstr>Operator5SessionType</vt:lpstr>
      <vt:lpstr>Operator5SessionTypeStart</vt:lpstr>
      <vt:lpstr>Operator5VoLTEA</vt:lpstr>
      <vt:lpstr>Operator5VoLTEB</vt:lpstr>
      <vt:lpstr>Operator5VoLTEStartA</vt:lpstr>
      <vt:lpstr>Operator5VoLTEStartB</vt:lpstr>
      <vt:lpstr>Operator5VtV</vt:lpstr>
      <vt:lpstr>Operator5VtVe</vt:lpstr>
      <vt:lpstr>Operator5VtVestart</vt:lpstr>
      <vt:lpstr>Operator5VtVstart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Stage</dc:creator>
  <cp:lastModifiedBy>Nedzad Cohodarevic</cp:lastModifiedBy>
  <cp:lastPrinted>2017-03-16T14:34:24Z</cp:lastPrinted>
  <dcterms:created xsi:type="dcterms:W3CDTF">2017-03-15T14:40:52Z</dcterms:created>
  <dcterms:modified xsi:type="dcterms:W3CDTF">2019-05-15T08:27:17Z</dcterms:modified>
</cp:coreProperties>
</file>