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tommy\Downloads\"/>
    </mc:Choice>
  </mc:AlternateContent>
  <xr:revisionPtr revIDLastSave="0" documentId="13_ncr:1_{5F25FF03-93CE-4360-B37F-12DDFC5FA8E1}" xr6:coauthVersionLast="47" xr6:coauthVersionMax="47" xr10:uidLastSave="{00000000-0000-0000-0000-000000000000}"/>
  <bookViews>
    <workbookView xWindow="-108" yWindow="-108" windowWidth="23256" windowHeight="12576" xr2:uid="{00000000-000D-0000-FFFF-FFFF00000000}"/>
  </bookViews>
  <sheets>
    <sheet name="dashboard" sheetId="21" r:id="rId1"/>
    <sheet name="top five customer" sheetId="20" r:id="rId2"/>
    <sheet name="countrybarchart" sheetId="19" r:id="rId3"/>
    <sheet name="total sales" sheetId="18"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979" i="17"/>
  <c r="M979"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<sst xmlns="http://schemas.openxmlformats.org/spreadsheetml/2006/main" count="11128" uniqueCount="6221">
  <si>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</si>
  <si>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</si>
  <si>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</si>
  <si>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</si>
  <si>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</si>
  <si>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</si>
  <si>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</si>
  <si>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</si>
  <si>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</si>
  <si>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</si>
  <si>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</si>
  <si>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</si>
  <si>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</si>
  <si>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</si>
  <si>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</si>
  <si>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</si>
  <si>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</si>
  <si>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</si>
  <si>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</si>
  <si>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</si>
  <si>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</si>
  <si>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</si>
  <si>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</si>
  <si>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</si>
  <si>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</si>
  <si>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</si>
  <si>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</si>
  <si>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</si>
  <si>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</si>
  <si>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</si>
  <si>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</si>
  <si>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</si>
  <si>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</si>
  <si>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</si>
  <si>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</si>
  <si>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</si>
  <si>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</si>
  <si>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</si>
  <si>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</si>
  <si>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</si>
  <si>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</si>
  <si>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</si>
  <si>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</si>
  <si>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</si>
  <si>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</si>
  <si>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</si>
  <si>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</si>
  <si>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</si>
  <si>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</si>
  <si>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</si>
  <si>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</si>
  <si>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</si>
  <si>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</si>
  <si>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</si>
  <si>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</si>
  <si>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</si>
  <si>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</si>
  <si>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</si>
  <si>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</si>
  <si>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</si>
  <si>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</si>
  <si>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</si>
  <si>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</si>
  <si>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</si>
  <si>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</si>
  <si>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</si>
  <si>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</si>
  <si>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</si>
  <si>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</si>
  <si>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</si>
  <si>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</si>
  <si>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</si>
  <si>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</si>
  <si>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</si>
  <si>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</si>
  <si>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</si>
  <si>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</si>
  <si>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</si>
  <si>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</si>
  <si>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</si>
  <si>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</si>
  <si>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</si>
  <si>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</si>
  <si>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</si>
  <si>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</si>
  <si>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</si>
  <si>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</si>
  <si>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</si>
  <si>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</si>
  <si>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</si>
  <si>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</si>
  <si>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</si>
  <si>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</si>
  <si>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</si>
  <si>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</si>
  <si>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</si>
  <si>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</si>
  <si>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</si>
  <si>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</si>
  <si>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</si>
  <si>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</si>
  <si>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</si>
  <si>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</si>
  <si>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</si>
  <si>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</si>
  <si>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</si>
  <si>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</si>
  <si>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</si>
  <si>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</si>
  <si>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</si>
  <si>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</si>
  <si>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</si>
  <si>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</si>
  <si>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</si>
  <si>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</si>
  <si>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</si>
  <si>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</si>
  <si>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</si>
  <si>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</si>
  <si>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</si>
  <si>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</si>
  <si>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</si>
  <si>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</si>
  <si>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</si>
  <si>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</si>
  <si>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</si>
  <si>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</si>
  <si>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</si>
  <si>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</si>
  <si>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</si>
  <si>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</si>
  <si>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</si>
  <si>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</si>
  <si>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</si>
  <si>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</si>
  <si>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</si>
  <si>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</si>
  <si>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</si>
  <si>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</si>
  <si>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</si>
  <si>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</si>
  <si>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</si>
  <si>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</si>
  <si>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</si>
  <si>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</si>
  <si>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</si>
  <si>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</si>
  <si>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</si>
  <si>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</si>
  <si>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</si>
  <si>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</si>
  <si>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</si>
  <si>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</si>
  <si>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</si>
  <si>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</si>
  <si>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</si>
  <si>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</si>
  <si>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</si>
  <si>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</si>
  <si>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</si>
  <si>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</si>
  <si>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</si>
  <si>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</si>
  <si>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</si>
  <si>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</si>
  <si>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</si>
  <si>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</si>
  <si>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</si>
  <si>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</si>
  <si>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</si>
  <si>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</si>
  <si>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</si>
  <si>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</si>
  <si>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</si>
  <si>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</si>
  <si>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</si>
  <si>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</si>
  <si>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</si>
  <si>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</si>
  <si>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</si>
  <si>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</si>
  <si>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</si>
  <si>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</si>
  <si>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</si>
  <si>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</si>
  <si>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</si>
  <si>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</si>
  <si>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</si>
  <si>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</si>
  <si>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</si>
  <si>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</si>
  <si>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</si>
  <si>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</si>
  <si>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</si>
  <si>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</si>
  <si>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</si>
  <si>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</si>
  <si>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</si>
  <si>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</si>
  <si>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</si>
  <si>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</si>
  <si>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</si>
  <si>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</si>
  <si>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</si>
  <si>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</si>
  <si>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</si>
  <si>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</si>
  <si>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</si>
  <si>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</si>
  <si>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</si>
  <si>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</si>
  <si>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</si>
  <si>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</si>
  <si>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</si>
  <si>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</si>
  <si>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</si>
  <si>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</si>
  <si>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</si>
  <si>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</si>
  <si>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</si>
  <si>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</si>
  <si>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</si>
  <si>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</si>
  <si>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</si>
  <si>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</si>
  <si>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</si>
  <si>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</si>
  <si>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</si>
  <si>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</si>
  <si>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</si>
  <si>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</si>
  <si>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</si>
  <si>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</si>
  <si>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</si>
  <si>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</si>
  <si>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</si>
  <si>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</si>
  <si>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</si>
  <si>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</si>
  <si>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</si>
  <si>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</si>
  <si>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</si>
  <si>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</si>
  <si>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</si>
  <si>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</si>
  <si>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</si>
  <si>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</si>
  <si>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</si>
  <si>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</si>
  <si>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</si>
  <si>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</si>
  <si>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</si>
  <si>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</si>
  <si>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</si>
  <si>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</si>
  <si>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</si>
  <si>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</si>
  <si>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</si>
  <si>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</si>
  <si>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</si>
  <si>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</si>
  <si>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</si>
  <si>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</si>
  <si>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</si>
  <si>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</si>
  <si>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</si>
  <si>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</si>
  <si>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</si>
  <si>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</si>
  <si>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</si>
  <si>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</si>
  <si>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</si>
  <si>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</si>
  <si>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</si>
  <si>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</si>
  <si>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</si>
  <si>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</si>
  <si>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</si>
  <si>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</si>
  <si>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</si>
  <si>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</si>
  <si>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</si>
  <si>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</si>
  <si>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</si>
  <si>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</si>
  <si>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</si>
  <si>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</si>
  <si>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</si>
  <si>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</si>
  <si>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</si>
  <si>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</si>
  <si>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</si>
  <si>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</si>
  <si>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</si>
  <si>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</si>
  <si>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</si>
  <si>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</si>
  <si>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</si>
  <si>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</si>
  <si>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</si>
  <si>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</si>
  <si>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</si>
  <si>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</si>
  <si>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</si>
  <si>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</si>
  <si>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</si>
  <si>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</si>
  <si>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</si>
  <si>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</si>
  <si>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</si>
  <si>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</si>
  <si>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</si>
  <si>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</si>
  <si>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</si>
  <si>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</si>
  <si>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</si>
  <si>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</si>
  <si>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</si>
  <si>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</si>
  <si>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</si>
  <si>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</si>
  <si>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</si>
  <si>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</si>
  <si>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</si>
  <si>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</si>
  <si>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</si>
  <si>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</si>
  <si>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</si>
  <si>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</si>
  <si>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</si>
  <si>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</si>
  <si>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</si>
  <si>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</si>
  <si>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</si>
  <si>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</si>
  <si>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</si>
  <si>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</si>
  <si>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</si>
  <si>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</si>
  <si>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</si>
  <si>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</si>
  <si>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</si>
  <si>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</si>
  <si>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</si>
  <si>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</si>
  <si>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</si>
  <si>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</si>
  <si>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</si>
  <si>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</si>
  <si>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</si>
  <si>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</si>
  <si>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</si>
  <si>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</si>
  <si>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</si>
  <si>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</si>
  <si>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</si>
  <si>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</si>
  <si>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</si>
  <si>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</si>
  <si>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</si>
  <si>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</si>
  <si>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</si>
  <si>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</si>
  <si>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</si>
  <si>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</si>
  <si>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</si>
  <si>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</si>
  <si>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</si>
  <si>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</si>
  <si>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</si>
  <si>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</si>
  <si>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</si>
  <si>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</si>
  <si>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</si>
  <si>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</si>
  <si>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</si>
  <si>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</si>
  <si>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</si>
  <si>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</si>
  <si>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</si>
  <si>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</si>
  <si>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</si>
  <si>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</si>
  <si>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</si>
  <si>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</si>
  <si>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</si>
  <si>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</si>
  <si>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</si>
  <si>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</si>
  <si>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</si>
  <si>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</si>
  <si>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</si>
  <si>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</si>
  <si>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</si>
  <si>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</si>
  <si>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</si>
  <si>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</si>
  <si>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</si>
  <si>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</si>
  <si>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</si>
  <si>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</si>
  <si>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</si>
  <si>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</si>
  <si>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</si>
  <si>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</si>
  <si>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</si>
  <si>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</si>
  <si>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</si>
  <si>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</si>
  <si>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</si>
  <si>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</si>
  <si>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</si>
  <si>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</si>
  <si>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</si>
  <si>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</si>
  <si>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</si>
  <si>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</si>
  <si>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</si>
  <si>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</si>
  <si>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</si>
  <si>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</si>
  <si>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</si>
  <si>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</si>
  <si>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</si>
  <si>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</si>
  <si>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</si>
  <si>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</si>
  <si>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</si>
  <si>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</si>
  <si>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</si>
  <si>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</si>
  <si>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</si>
  <si>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</si>
  <si>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</si>
  <si>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</si>
  <si>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</si>
  <si>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</si>
  <si>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</si>
  <si>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</si>
  <si>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</si>
  <si>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</si>
  <si>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</si>
  <si>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</si>
  <si>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</si>
  <si>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</si>
  <si>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</si>
  <si>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</si>
  <si>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</si>
  <si>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</si>
  <si>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</si>
  <si>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</si>
  <si>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</si>
  <si>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</si>
  <si>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</si>
  <si>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</si>
  <si>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</si>
  <si>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</si>
  <si>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</si>
  <si>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</si>
  <si>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</si>
  <si>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</si>
  <si>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</si>
  <si>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</si>
  <si>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</si>
  <si>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</si>
  <si>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</si>
  <si>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</si>
  <si>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</si>
  <si>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</si>
  <si>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</si>
  <si>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</si>
  <si>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</si>
  <si>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</si>
  <si>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</si>
  <si>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</si>
  <si>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</si>
  <si>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</si>
  <si>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</si>
  <si>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</si>
  <si>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</si>
  <si>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</si>
  <si>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</si>
  <si>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</si>
  <si>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</si>
  <si>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</si>
  <si>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</si>
  <si>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</si>
  <si>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</si>
  <si>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</si>
  <si>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</si>
  <si>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</si>
  <si>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</si>
  <si>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</si>
  <si>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</si>
  <si>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</si>
  <si>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</si>
  <si>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</si>
  <si>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</si>
  <si>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</si>
  <si>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</si>
  <si>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</si>
  <si>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</si>
  <si>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</si>
  <si>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</si>
  <si>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</si>
  <si>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</si>
  <si>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</si>
  <si>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</si>
  <si>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</si>
  <si>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</si>
  <si>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</si>
  <si>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</si>
  <si>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</si>
  <si>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</si>
  <si>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</si>
  <si>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</si>
  <si>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</si>
  <si>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</si>
  <si>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</si>
  <si>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</si>
  <si>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</si>
  <si>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</si>
  <si>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</si>
  <si>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</si>
  <si>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</si>
  <si>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</si>
  <si>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</si>
  <si>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</si>
  <si>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</si>
  <si>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</si>
  <si>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</si>
  <si>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</si>
  <si>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</si>
  <si>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</si>
  <si>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</si>
  <si>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</si>
  <si>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</si>
  <si>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</si>
  <si>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</si>
  <si>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</si>
  <si>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</si>
  <si>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</si>
  <si>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</si>
  <si>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</si>
  <si>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</si>
  <si>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</si>
  <si>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</si>
  <si>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</si>
  <si>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</si>
  <si>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</si>
  <si>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</si>
  <si>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</si>
  <si>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</si>
  <si>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</si>
  <si>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</si>
  <si>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</si>
  <si>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</si>
  <si>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</si>
  <si>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</si>
  <si>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</si>
  <si>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</si>
  <si>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</si>
  <si>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</si>
  <si>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</si>
  <si>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</si>
  <si>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</si>
  <si>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</si>
  <si>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</si>
  <si>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</si>
  <si>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</si>
  <si>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</si>
  <si>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</si>
  <si>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</si>
  <si>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</si>
  <si>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</si>
  <si>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</si>
  <si>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</si>
  <si>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</si>
  <si>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</si>
  <si>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</si>
  <si>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</si>
  <si>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</si>
  <si>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</si>
  <si>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</si>
  <si>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</si>
  <si>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</si>
  <si>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</si>
  <si>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</si>
  <si>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</si>
  <si>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</si>
  <si>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</si>
  <si>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</si>
  <si>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</si>
  <si>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</si>
  <si>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</si>
  <si>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</si>
  <si>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</si>
  <si>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</si>
  <si>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</si>
  <si>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</si>
  <si>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</si>
  <si>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</si>
  <si>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</si>
  <si>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</si>
  <si>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</si>
  <si>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</si>
  <si>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</si>
  <si>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</si>
  <si>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</si>
  <si>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</si>
  <si>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</si>
  <si>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</si>
  <si>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</si>
  <si>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</si>
  <si>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</si>
  <si>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</si>
  <si>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</si>
  <si>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</si>
  <si>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</si>
  <si>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</si>
  <si>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</si>
  <si>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</si>
  <si>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</si>
  <si>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</si>
  <si>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</si>
  <si>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</si>
  <si>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</si>
  <si>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</si>
  <si>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</si>
  <si>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</si>
  <si>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</si>
  <si>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</si>
  <si>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</si>
  <si>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</si>
  <si>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</si>
  <si>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</si>
  <si>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</si>
  <si>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</si>
  <si>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</si>
  <si>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</si>
  <si>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</si>
  <si>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</si>
  <si>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</si>
  <si>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</si>
  <si>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</si>
  <si>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</si>
  <si>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</si>
  <si>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</si>
  <si>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</si>
  <si>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</si>
  <si>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</si>
  <si>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</si>
  <si>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</si>
  <si>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</si>
  <si>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</si>
  <si>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</si>
  <si>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</si>
  <si>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</si>
  <si>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</si>
  <si>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</si>
  <si>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</si>
  <si>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</si>
  <si>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</si>
  <si>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</si>
  <si>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</si>
  <si>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</si>
  <si>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</si>
  <si>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</si>
  <si>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</si>
  <si>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</si>
  <si>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</si>
  <si>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</si>
  <si>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</si>
  <si>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</si>
  <si>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</si>
  <si>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</si>
  <si>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</si>
  <si>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</si>
  <si>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</si>
  <si>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</si>
  <si>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</si>
  <si>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</si>
  <si>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</si>
  <si>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</si>
  <si>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</si>
  <si>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</si>
  <si>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</si>
  <si>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</si>
  <si>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</si>
  <si>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</si>
  <si>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</si>
  <si>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</si>
  <si>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</si>
  <si>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</si>
  <si>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</si>
  <si>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</si>
  <si>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</si>
  <si>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</si>
  <si>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</si>
  <si>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</si>
  <si>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</si>
  <si>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</si>
  <si>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</si>
  <si>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</si>
  <si>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</si>
  <si>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</si>
  <si>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</si>
  <si>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</si>
  <si>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</si>
  <si>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</si>
  <si>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</si>
  <si>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</si>
  <si>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</si>
  <si>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</si>
  <si>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</si>
  <si>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</si>
  <si>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</si>
  <si>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</si>
  <si>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</si>
  <si>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</si>
  <si>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</si>
  <si>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</si>
  <si>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</si>
  <si>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</si>
  <si>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</si>
  <si>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</si>
  <si>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</si>
  <si>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</si>
  <si>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</si>
  <si>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</si>
  <si>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</si>
  <si>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</si>
  <si>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</si>
  <si>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</si>
  <si>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</si>
  <si>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</si>
  <si>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</si>
  <si>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</si>
  <si>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</si>
  <si>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</si>
  <si>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</si>
  <si>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</si>
  <si>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</si>
  <si>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</si>
  <si>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</si>
  <si>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</si>
  <si>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</si>
  <si>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</si>
  <si>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</si>
  <si>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</si>
  <si>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</si>
  <si>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</si>
  <si>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</si>
  <si>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</si>
  <si>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</si>
  <si>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</si>
  <si>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</si>
  <si>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</si>
  <si>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</si>
  <si>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</si>
  <si>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</si>
  <si>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</si>
  <si>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</si>
  <si>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</si>
  <si>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</si>
  <si>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</si>
  <si>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</si>
  <si>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</si>
  <si>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</si>
  <si>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</si>
  <si>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</si>
  <si>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</si>
  <si>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</si>
  <si>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</si>
  <si>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</si>
  <si>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</si>
  <si>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</si>
  <si>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</si>
  <si>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</si>
  <si>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</si>
  <si>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</si>
  <si>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</si>
  <si>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</si>
  <si>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</si>
  <si>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</si>
  <si>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</si>
  <si>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</si>
  <si>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</si>
  <si>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</si>
  <si>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</si>
  <si>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</si>
  <si>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</si>
  <si>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</si>
  <si>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</si>
  <si>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</si>
  <si>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</si>
  <si>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</si>
  <si>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</si>
  <si>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</si>
  <si>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</si>
  <si>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</si>
  <si>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</si>
  <si>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</si>
  <si>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</si>
  <si>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</si>
  <si>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</si>
  <si>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</si>
  <si>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</si>
  <si>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</si>
  <si>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</si>
  <si>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</si>
  <si>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</si>
  <si>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</si>
  <si>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</si>
  <si>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</si>
  <si>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</si>
  <si>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</si>
  <si>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</si>
  <si>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</si>
  <si>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</si>
  <si>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</si>
  <si>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</si>
  <si>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</si>
  <si>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</si>
  <si>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</si>
  <si>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</si>
  <si>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</si>
  <si>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</si>
  <si>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</si>
  <si>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</si>
  <si>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</si>
  <si>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</si>
  <si>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</si>
  <si>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</si>
  <si>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</si>
  <si>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</si>
  <si>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</si>
  <si>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</si>
  <si>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</si>
  <si>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</si>
  <si>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</si>
  <si>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</si>
  <si>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</si>
  <si>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</si>
  <si>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</si>
  <si>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</si>
  <si>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</si>
  <si>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</si>
  <si>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</si>
  <si>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</si>
  <si>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</si>
  <si>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</si>
  <si>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</si>
  <si>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</si>
  <si>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</si>
  <si>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</si>
  <si>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</si>
  <si>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</si>
  <si>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</si>
  <si>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</si>
  <si>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</si>
  <si>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</si>
  <si>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</si>
  <si>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</si>
  <si>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</si>
  <si>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</si>
  <si>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</si>
  <si>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</si>
  <si>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</si>
  <si>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</si>
  <si>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</si>
  <si>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</si>
  <si>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</si>
  <si>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</si>
  <si>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</si>
  <si>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</si>
  <si>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</si>
  <si>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</si>
  <si>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</si>
  <si>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</si>
  <si>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</si>
  <si>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</si>
  <si>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</si>
  <si>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</si>
  <si>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</si>
  <si>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</si>
  <si>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</si>
  <si>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</si>
  <si>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</si>
  <si>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</si>
  <si>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</si>
  <si>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</si>
  <si>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</si>
  <si>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</si>
  <si>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</si>
  <si>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</si>
  <si>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</si>
  <si>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</si>
  <si>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</si>
  <si>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</si>
  <si>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</si>
  <si>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</si>
  <si>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</si>
  <si>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</si>
  <si>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</si>
  <si>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</si>
  <si>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</si>
  <si>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</si>
  <si>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</si>
  <si>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</si>
  <si>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</si>
  <si>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</si>
  <si>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</si>
  <si>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</si>
  <si>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</si>
  <si>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</si>
  <si>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</si>
  <si>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</si>
  <si>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</si>
  <si>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</si>
  <si>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</si>
  <si>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</si>
  <si>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</si>
  <si>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</si>
  <si>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</si>
  <si>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</si>
  <si>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</si>
  <si>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</si>
  <si>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</si>
  <si>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</si>
  <si>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</si>
  <si>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</si>
  <si>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</si>
  <si>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</si>
  <si>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</si>
  <si>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</si>
  <si>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</si>
  <si>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</si>
  <si>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</si>
  <si>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</si>
  <si>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</si>
  <si>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</si>
  <si>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</si>
  <si>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</si>
  <si>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</si>
  <si>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</si>
  <si>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</si>
  <si>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</si>
  <si>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</si>
  <si>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</si>
  <si>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</si>
  <si>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</si>
  <si>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</si>
  <si>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</si>
  <si>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</si>
  <si>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</si>
  <si>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</si>
  <si>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</si>
  <si>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</si>
  <si>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</si>
  <si>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</si>
  <si>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</si>
  <si>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</si>
  <si>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</si>
  <si>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</si>
  <si>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</si>
  <si>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</si>
  <si>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</si>
  <si>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</si>
  <si>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</si>
  <si>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</si>
  <si>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</si>
  <si>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</si>
  <si>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</si>
  <si>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</si>
  <si>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</si>
  <si>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</si>
  <si>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</si>
  <si>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</si>
  <si>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</si>
  <si>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</si>
  <si>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</si>
  <si>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</si>
  <si>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</si>
  <si>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</si>
  <si>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</si>
  <si>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</si>
  <si>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</si>
  <si>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</si>
  <si>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</si>
  <si>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</si>
  <si>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</si>
  <si>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</si>
  <si>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</si>
  <si>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</si>
  <si>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</si>
  <si>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</si>
  <si>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</si>
  <si>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</si>
  <si>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</si>
  <si>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</si>
  <si>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</si>
  <si>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</si>
  <si>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</si>
  <si>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</si>
  <si>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</si>
  <si>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</si>
  <si>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</si>
  <si>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</si>
  <si>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</si>
  <si>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</si>
  <si>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</si>
  <si>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</si>
  <si>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</si>
  <si>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</si>
  <si>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</si>
  <si>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</si>
  <si>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</si>
  <si>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</si>
  <si>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</si>
  <si>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</si>
  <si>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</si>
  <si>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</si>
  <si>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</si>
  <si>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</si>
  <si>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</si>
  <si>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</si>
  <si>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</si>
  <si>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</si>
  <si>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</si>
  <si>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</si>
  <si>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</si>
  <si>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</si>
  <si>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</si>
  <si>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</si>
  <si>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</si>
  <si>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</si>
  <si>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</si>
  <si>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</si>
  <si>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</si>
  <si>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</si>
  <si>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</si>
  <si>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</si>
  <si>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</si>
  <si>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</si>
  <si>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</si>
  <si>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</si>
  <si>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</si>
  <si>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</si>
  <si>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</si>
  <si>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</si>
  <si>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</si>
  <si>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</si>
  <si>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</si>
  <si>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</si>
  <si>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</si>
  <si>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</si>
  <si>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</si>
  <si>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</si>
  <si>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</si>
  <si>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</si>
  <si>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</si>
  <si>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</si>
  <si>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</si>
  <si>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</si>
  <si>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</si>
  <si>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</si>
  <si>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</si>
  <si>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</si>
  <si>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</si>
  <si>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</si>
  <si>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</si>
  <si>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</si>
  <si>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</si>
  <si>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</si>
  <si>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</si>
  <si>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</si>
  <si>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</si>
  <si>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</si>
  <si>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</si>
  <si>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</si>
  <si>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</si>
  <si>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</si>
  <si>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</si>
  <si>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</si>
  <si>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</si>
  <si>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</si>
  <si>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</si>
  <si>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</si>
  <si>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</si>
  <si>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</si>
  <si>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</si>
  <si>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</si>
  <si>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</si>
  <si>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</si>
  <si>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</si>
  <si>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</si>
  <si>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</si>
  <si>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</si>
  <si>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</si>
  <si>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</si>
  <si>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</si>
  <si>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</si>
  <si>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</si>
  <si>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</si>
  <si>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</si>
  <si>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</si>
  <si>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</si>
  <si>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</si>
  <si>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</si>
  <si>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</si>
  <si>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</si>
  <si>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</si>
  <si>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</si>
  <si>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</si>
  <si>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</si>
  <si>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</si>
  <si>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</si>
  <si>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</si>
  <si>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</si>
  <si>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</si>
  <si>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</si>
  <si>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</si>
  <si>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</si>
  <si>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</si>
  <si>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</si>
  <si>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</si>
  <si>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</si>
  <si>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</si>
  <si>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</si>
  <si>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</si>
  <si>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</si>
  <si>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</si>
  <si>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</si>
  <si>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</si>
  <si>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</si>
  <si>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</si>
  <si>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</si>
  <si>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</si>
  <si>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</si>
  <si>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</si>
  <si>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</si>
  <si>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</si>
  <si>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</si>
  <si>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</si>
  <si>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</si>
  <si>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</si>
  <si>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</si>
  <si>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</si>
  <si>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</si>
  <si>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</si>
  <si>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</si>
  <si>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</si>
  <si>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</si>
  <si>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</si>
  <si>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</si>
  <si>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</si>
  <si>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</si>
  <si>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</si>
  <si>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</si>
  <si>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</si>
  <si>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</si>
  <si>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</si>
  <si>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</si>
  <si>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</si>
  <si>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</si>
  <si>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</si>
  <si>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</si>
  <si>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</si>
  <si>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</si>
  <si>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</si>
  <si>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</si>
  <si>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</si>
  <si>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</si>
  <si>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</si>
  <si>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</si>
  <si>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</si>
  <si>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</si>
  <si>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</si>
  <si>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</si>
  <si>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</si>
  <si>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</si>
  <si>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</si>
  <si>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</si>
  <si>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</si>
  <si>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</si>
  <si>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</si>
  <si>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</si>
  <si>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</si>
  <si>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</si>
  <si>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</si>
  <si>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</si>
  <si>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</si>
  <si>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</si>
  <si>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</si>
  <si>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</si>
  <si>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</si>
  <si>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</si>
  <si>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</si>
  <si>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</si>
  <si>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</si>
  <si>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</si>
  <si>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</si>
  <si>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</si>
  <si>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</si>
  <si>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</si>
  <si>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</si>
  <si>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</si>
  <si>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</si>
  <si>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</si>
  <si>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</si>
  <si>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</si>
  <si>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</si>
  <si>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</si>
  <si>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</si>
  <si>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</si>
  <si>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</si>
  <si>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</si>
  <si>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</si>
  <si>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</si>
  <si>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</si>
  <si>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</si>
  <si>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</si>
  <si>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</si>
  <si>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</si>
  <si>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</si>
  <si>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</si>
  <si>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</si>
  <si>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</si>
  <si>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</si>
  <si>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</si>
  <si>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</si>
  <si>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</si>
  <si>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</si>
  <si>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</si>
  <si>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</si>
  <si>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</si>
  <si>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</si>
  <si>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</si>
  <si>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</si>
  <si>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</si>
  <si>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</si>
  <si>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</si>
  <si>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</si>
  <si>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</si>
  <si>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</si>
  <si>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</si>
  <si>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</si>
  <si>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</si>
  <si>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</si>
  <si>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</si>
  <si>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</si>
  <si>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</si>
  <si>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</si>
  <si>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</si>
  <si>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</si>
  <si>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</si>
  <si>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</si>
  <si>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</si>
  <si>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</si>
  <si>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</si>
  <si>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</si>
  <si>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</si>
  <si>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</si>
  <si>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</si>
  <si>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</si>
  <si>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</si>
  <si>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</si>
  <si>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</si>
  <si>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</si>
  <si>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</si>
  <si>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</si>
  <si>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</si>
  <si>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</si>
  <si>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</si>
  <si>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</si>
  <si>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</si>
  <si>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</si>
  <si>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</si>
  <si>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</si>
  <si>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</si>
  <si>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</si>
  <si>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</si>
  <si>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</si>
  <si>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</si>
  <si>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</si>
  <si>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</si>
  <si>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</si>
  <si>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</si>
  <si>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</si>
  <si>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</si>
  <si>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</si>
  <si>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</si>
  <si>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</si>
  <si>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</si>
  <si>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</si>
  <si>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</si>
  <si>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</si>
  <si>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</si>
  <si>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</si>
  <si>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</si>
  <si>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</si>
  <si>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</si>
  <si>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</si>
  <si>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</si>
  <si>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</si>
  <si>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</si>
  <si>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</si>
  <si>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</si>
  <si>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</si>
  <si>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</si>
  <si>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</si>
  <si>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</si>
  <si>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</si>
  <si>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</si>
  <si>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</si>
  <si>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</si>
  <si>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</si>
  <si>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</si>
  <si>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</si>
  <si>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</si>
  <si>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</si>
  <si>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</si>
  <si>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</si>
  <si>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</si>
  <si>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</si>
  <si>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</si>
  <si>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</si>
  <si>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</si>
  <si>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</si>
  <si>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</si>
  <si>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</si>
  <si>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</si>
  <si>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</si>
  <si>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</si>
  <si>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</si>
  <si>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</si>
  <si>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</si>
  <si>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</si>
  <si>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</si>
  <si>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</si>
  <si>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</si>
  <si>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</si>
  <si>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</si>
  <si>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</si>
  <si>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</si>
  <si>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</si>
  <si>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</si>
  <si>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</si>
  <si>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</si>
  <si>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</si>
  <si>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</si>
  <si>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</si>
  <si>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</si>
  <si>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</si>
  <si>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</si>
  <si>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</si>
  <si>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</si>
  <si>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</si>
  <si>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</si>
  <si>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</si>
  <si>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</si>
  <si>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</si>
  <si>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</si>
  <si>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</si>
  <si>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</si>
  <si>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</si>
  <si>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</si>
  <si>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</si>
  <si>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</si>
  <si>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</si>
  <si>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</si>
  <si>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</si>
  <si>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</si>
  <si>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</si>
  <si>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</si>
  <si>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</si>
  <si>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</si>
  <si>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</si>
  <si>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</si>
  <si>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</si>
  <si>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</si>
  <si>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</si>
  <si>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</si>
  <si>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</si>
  <si>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</si>
  <si>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</si>
  <si>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</si>
  <si>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</si>
  <si>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</si>
  <si>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</si>
  <si>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</si>
  <si>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</si>
  <si>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</si>
  <si>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</si>
  <si>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</si>
  <si>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</si>
  <si>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</si>
  <si>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</si>
  <si>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</si>
  <si>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</si>
  <si>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</si>
  <si>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</si>
  <si>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</si>
  <si>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</si>
  <si>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</si>
  <si>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</si>
  <si>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</si>
  <si>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</si>
  <si>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</si>
  <si>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</si>
  <si>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</si>
  <si>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</si>
  <si>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</si>
  <si>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</si>
  <si>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</si>
  <si>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</si>
  <si>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</si>
  <si>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</si>
  <si>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</si>
  <si>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</si>
  <si>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</si>
  <si>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</si>
  <si>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</si>
  <si>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</si>
  <si>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</si>
  <si>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</si>
  <si>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</si>
  <si>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</si>
  <si>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</si>
  <si>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</si>
  <si>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</si>
  <si>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</si>
  <si>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</si>
  <si>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</si>
  <si>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</si>
  <si>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</si>
  <si>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</si>
  <si>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</si>
  <si>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</si>
  <si>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</si>
  <si>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</si>
  <si>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</si>
  <si>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</si>
  <si>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</si>
  <si>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</si>
  <si>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</si>
  <si>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</si>
  <si>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</si>
  <si>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</si>
  <si>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</si>
  <si>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</si>
  <si>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</si>
  <si>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</si>
  <si>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</si>
  <si>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</si>
  <si>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</si>
  <si>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</si>
  <si>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</si>
  <si>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</si>
  <si>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</si>
  <si>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</si>
  <si>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</si>
  <si>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</si>
  <si>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</si>
  <si>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</si>
  <si>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</si>
  <si>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</si>
  <si>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</si>
  <si>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</si>
  <si>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</si>
  <si>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</si>
  <si>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</si>
  <si>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</si>
  <si>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</si>
  <si>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</si>
  <si>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</si>
  <si>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</si>
  <si>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</si>
  <si>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</si>
  <si>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</si>
  <si>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</si>
  <si>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</si>
  <si>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</si>
  <si>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</si>
  <si>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</si>
  <si>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</si>
  <si>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</si>
  <si>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</si>
  <si>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</si>
  <si>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</si>
  <si>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</si>
  <si>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</si>
  <si>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</si>
  <si>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</si>
  <si>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</si>
  <si>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</si>
  <si>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</si>
  <si>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</si>
  <si>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</si>
  <si>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</si>
  <si>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</si>
  <si>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</si>
  <si>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</si>
  <si>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</si>
  <si>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</si>
  <si>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</si>
  <si>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</si>
  <si>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</si>
  <si>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</si>
  <si>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</si>
  <si>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</si>
  <si>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</si>
  <si>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</si>
  <si>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</si>
  <si>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</si>
  <si>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</si>
  <si>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</si>
  <si>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</si>
  <si>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</si>
  <si>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</si>
  <si>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</si>
  <si>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</si>
  <si>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</si>
  <si>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</si>
  <si>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</si>
  <si>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</si>
  <si>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</si>
  <si>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</si>
  <si>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</si>
  <si>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</si>
  <si>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</si>
  <si>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</si>
  <si>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</si>
  <si>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</si>
  <si>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</si>
  <si>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</si>
  <si>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</si>
  <si>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</si>
  <si>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</si>
  <si>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</si>
  <si>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</si>
  <si>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</si>
  <si>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</si>
  <si>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</si>
  <si>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</si>
  <si>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</si>
  <si>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</si>
  <si>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</si>
  <si>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</si>
  <si>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</si>
  <si>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</si>
  <si>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</si>
  <si>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</si>
  <si>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</si>
  <si>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</si>
  <si>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</si>
  <si>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</si>
  <si>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</si>
  <si>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</si>
  <si>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</si>
  <si>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</si>
  <si>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</si>
  <si>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</si>
  <si>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</si>
  <si>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</si>
  <si>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</si>
  <si>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</si>
  <si>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</si>
  <si>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</si>
  <si>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</si>
  <si>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</si>
  <si>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</si>
  <si>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</si>
  <si>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</si>
  <si>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</si>
  <si>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</si>
  <si>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</si>
  <si>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</si>
  <si>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</si>
  <si>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</si>
  <si>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</si>
  <si>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</si>
  <si>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</si>
  <si>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</si>
  <si>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</si>
  <si>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</si>
  <si>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</si>
  <si>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</si>
  <si>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</si>
  <si>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</si>
  <si>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</si>
  <si>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</si>
  <si>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</si>
  <si>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</si>
  <si>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</si>
  <si>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</si>
  <si>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</si>
  <si>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</si>
  <si>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</si>
  <si>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</si>
  <si>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</si>
  <si>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</si>
  <si>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</si>
  <si>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</si>
  <si>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</si>
  <si>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</si>
  <si>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</si>
  <si>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</si>
  <si>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</si>
  <si>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</si>
  <si>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</si>
  <si>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</si>
  <si>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</si>
  <si>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</si>
  <si>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</si>
  <si>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</si>
  <si>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</si>
  <si>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</si>
  <si>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</si>
  <si>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</si>
  <si>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</si>
  <si>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</si>
  <si>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</si>
  <si>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</si>
  <si>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</si>
  <si>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</si>
  <si>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</si>
  <si>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</si>
  <si>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</si>
  <si>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</si>
  <si>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</si>
  <si>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</si>
  <si>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</si>
  <si>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</si>
  <si>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</si>
  <si>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</si>
  <si>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</si>
  <si>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</si>
  <si>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</si>
  <si>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</si>
  <si>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</si>
  <si>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</si>
  <si>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</si>
  <si>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</si>
  <si>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</si>
  <si>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</si>
  <si>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</si>
  <si>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</si>
  <si>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</si>
  <si>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</si>
  <si>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</si>
  <si>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</si>
  <si>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</si>
  <si>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</si>
  <si>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</si>
  <si>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</si>
  <si>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</si>
  <si>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</si>
  <si>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</si>
  <si>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</si>
  <si>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</si>
  <si>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</si>
  <si>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</si>
  <si>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</si>
  <si>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</si>
  <si>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</si>
  <si>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</si>
  <si>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</si>
  <si>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</si>
  <si>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</si>
  <si>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</si>
  <si>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</si>
  <si>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</si>
  <si>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</si>
  <si>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</si>
  <si>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</si>
  <si>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</si>
  <si>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</si>
  <si>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</si>
  <si>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</si>
  <si>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</si>
  <si>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</si>
  <si>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</si>
  <si>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</si>
  <si>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</si>
  <si>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</si>
  <si>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</si>
  <si>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</si>
  <si>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</si>
  <si>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</si>
  <si>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</si>
  <si>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</si>
  <si>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</si>
  <si>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</si>
  <si>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</si>
  <si>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</si>
  <si>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</si>
  <si>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</si>
  <si>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</si>
  <si>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</si>
  <si>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</si>
  <si>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</si>
  <si>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</si>
  <si>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</si>
  <si>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</si>
  <si>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</si>
  <si>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</si>
  <si>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</si>
  <si>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</si>
  <si>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</si>
  <si>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</si>
  <si>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</si>
  <si>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</si>
  <si>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</si>
  <si>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</si>
  <si>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</si>
  <si>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</si>
  <si>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</si>
  <si>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</si>
  <si>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</si>
  <si>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</si>
  <si>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</si>
  <si>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</si>
  <si>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</si>
  <si>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</si>
  <si>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</si>
  <si>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</si>
  <si>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</si>
  <si>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</si>
  <si>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</si>
  <si>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</si>
  <si>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</si>
  <si>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</si>
  <si>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</si>
  <si>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</si>
  <si>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</si>
  <si>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</si>
  <si>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</si>
  <si>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</si>
  <si>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</si>
  <si>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</si>
  <si>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</si>
  <si>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</si>
  <si>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</si>
  <si>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</si>
  <si>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</si>
  <si>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</si>
  <si>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</si>
  <si>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</si>
  <si>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</si>
  <si>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</si>
  <si>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</si>
  <si>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</si>
  <si>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</si>
  <si>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</si>
  <si>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</si>
  <si>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</si>
  <si>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</si>
  <si>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</si>
  <si>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</si>
  <si>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</si>
  <si>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</si>
  <si>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</si>
  <si>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</si>
  <si>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</si>
  <si>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</si>
  <si>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</si>
  <si>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</si>
  <si>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</si>
  <si>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</si>
  <si>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</si>
  <si>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</si>
  <si>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</si>
  <si>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</si>
  <si>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</si>
  <si>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</si>
  <si>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</si>
  <si>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</si>
  <si>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</si>
  <si>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</si>
  <si>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</si>
  <si>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</si>
  <si>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</si>
  <si>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</si>
  <si>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</si>
  <si>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</si>
  <si>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</si>
  <si>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</si>
  <si>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</si>
  <si>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</si>
  <si>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</si>
  <si>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</si>
  <si>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</si>
  <si>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</si>
  <si>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</si>
  <si>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</si>
  <si>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</si>
  <si>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</si>
  <si>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</si>
  <si>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</si>
  <si>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</si>
  <si>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</si>
  <si>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</si>
  <si>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</si>
  <si>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</si>
  <si>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</si>
  <si>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</si>
  <si>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</si>
  <si>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</si>
  <si>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</si>
  <si>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</si>
  <si>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</si>
  <si>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</si>
  <si>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</si>
  <si>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</si>
  <si>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</si>
  <si>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</si>
  <si>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</si>
  <si>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</si>
  <si>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</si>
  <si>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</si>
  <si>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</si>
  <si>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</si>
  <si>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</si>
  <si>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</si>
  <si>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</si>
  <si>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</si>
  <si>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</si>
  <si>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</si>
  <si>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</si>
  <si>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</si>
  <si>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</si>
  <si>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</si>
  <si>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</si>
  <si>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</si>
  <si>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</si>
  <si>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</si>
  <si>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</si>
  <si>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</si>
  <si>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</si>
  <si>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</si>
  <si>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</si>
  <si>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</si>
  <si>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</si>
  <si>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</si>
  <si>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</si>
  <si>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</si>
  <si>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</si>
  <si>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</si>
  <si>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</si>
  <si>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</si>
  <si>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</si>
  <si>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</si>
  <si>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</si>
  <si>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</si>
  <si>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</si>
  <si>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</si>
  <si>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</si>
  <si>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</si>
  <si>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</si>
  <si>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</si>
  <si>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</si>
  <si>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</si>
  <si>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</si>
  <si>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</si>
  <si>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</si>
  <si>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</si>
  <si>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</si>
  <si>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</si>
  <si>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</si>
  <si>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</si>
  <si>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</si>
  <si>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</si>
  <si>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</si>
  <si>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</si>
  <si>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</si>
  <si>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</si>
  <si>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</si>
  <si>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</si>
  <si>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</si>
  <si>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</si>
  <si>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</si>
  <si>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</si>
  <si>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</si>
  <si>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</si>
  <si>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</si>
  <si>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</si>
  <si>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</si>
  <si>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</si>
  <si>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</si>
  <si>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</si>
  <si>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</si>
  <si>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</si>
  <si>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</si>
  <si>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</si>
  <si>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</si>
  <si>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</si>
  <si>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</si>
  <si>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</si>
  <si>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</si>
  <si>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</si>
  <si>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</si>
  <si>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</si>
  <si>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</si>
  <si>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</si>
  <si>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</si>
  <si>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</si>
  <si>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</si>
  <si>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</si>
  <si>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</si>
  <si>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</si>
  <si>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</si>
  <si>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</si>
  <si>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</si>
  <si>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</si>
  <si>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</si>
  <si>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</si>
  <si>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</si>
  <si>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</si>
  <si>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</si>
  <si>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</si>
  <si>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</si>
  <si>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</si>
  <si>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</si>
  <si>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</si>
  <si>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</si>
  <si>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</si>
  <si>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</si>
  <si>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</si>
  <si>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</si>
  <si>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</si>
  <si>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</si>
  <si>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</si>
  <si>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</si>
  <si>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</si>
  <si>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</si>
  <si>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</si>
  <si>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</si>
  <si>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</si>
  <si>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</si>
  <si>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</si>
  <si>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</si>
  <si>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</si>
  <si>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</si>
  <si>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</si>
  <si>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</si>
  <si>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</si>
  <si>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</si>
  <si>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</si>
  <si>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</si>
  <si>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</si>
  <si>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</si>
  <si>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</si>
  <si>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</si>
  <si>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</si>
  <si>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</si>
  <si>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</si>
  <si>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</si>
  <si>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</si>
  <si>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</si>
  <si>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</si>
  <si>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</si>
  <si>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</si>
  <si>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</si>
  <si>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</si>
  <si>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</si>
  <si>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</si>
  <si>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</si>
  <si>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</si>
  <si>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</si>
  <si>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</si>
  <si>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</si>
  <si>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</si>
  <si>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</si>
  <si>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</si>
  <si>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</si>
  <si>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</si>
  <si>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</si>
  <si>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</si>
  <si>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</si>
  <si>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</si>
  <si>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</si>
  <si>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</si>
  <si>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</si>
  <si>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</si>
  <si>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</si>
  <si>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</si>
  <si>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</si>
  <si>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</si>
  <si>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</si>
  <si>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</si>
  <si>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</si>
  <si>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</si>
  <si>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</si>
  <si>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</si>
  <si>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</si>
  <si>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</si>
  <si>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</si>
  <si>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</si>
  <si>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</si>
  <si>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</si>
  <si>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</si>
  <si>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</si>
  <si>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</si>
  <si>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</si>
  <si>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</si>
  <si>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</si>
  <si>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</si>
  <si>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</si>
  <si>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</si>
  <si>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</si>
  <si>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</si>
  <si>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</si>
  <si>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</si>
  <si>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</si>
  <si>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</si>
  <si>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</si>
  <si>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</si>
  <si>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</si>
  <si>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</si>
  <si>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</si>
  <si>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</si>
  <si>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</si>
  <si>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</si>
  <si>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</si>
  <si>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</si>
  <si>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</si>
  <si>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</si>
  <si>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</si>
  <si>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</si>
  <si>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</si>
  <si>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</si>
  <si>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</si>
  <si>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</si>
  <si>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</si>
  <si>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</si>
  <si>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</si>
  <si>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</si>
  <si>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</si>
  <si>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</si>
  <si>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</si>
  <si>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</si>
  <si>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</si>
  <si>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</si>
  <si>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</si>
  <si>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</si>
  <si>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</si>
  <si>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</si>
  <si>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</si>
  <si>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</si>
  <si>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</si>
  <si>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</si>
  <si>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</si>
  <si>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</si>
  <si>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</si>
  <si>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</si>
  <si>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</si>
  <si>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</si>
  <si>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</si>
  <si>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</si>
  <si>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</si>
  <si>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</si>
  <si>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</si>
  <si>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</si>
  <si>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</si>
  <si>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</si>
  <si>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</si>
  <si>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</si>
  <si>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</si>
  <si>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</si>
  <si>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</si>
  <si>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</si>
  <si>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</si>
  <si>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</si>
  <si>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</si>
  <si>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</si>
  <si>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</si>
  <si>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</si>
  <si>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</si>
  <si>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</si>
  <si>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</si>
  <si>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</si>
  <si>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</si>
  <si>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</si>
  <si>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</si>
  <si>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</si>
  <si>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</si>
  <si>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</si>
  <si>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</si>
  <si>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</si>
  <si>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</si>
  <si>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</si>
  <si>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</si>
  <si>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</si>
  <si>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</si>
  <si>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</si>
  <si>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</si>
  <si>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</si>
  <si>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</si>
  <si>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</si>
  <si>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</si>
  <si>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</si>
  <si>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</si>
  <si>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</si>
  <si>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</si>
  <si>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</si>
  <si>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</si>
  <si>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</si>
  <si>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</si>
  <si>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</si>
  <si>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</si>
  <si>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</si>
  <si>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</si>
  <si>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</si>
  <si>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</si>
  <si>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</si>
  <si>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</si>
  <si>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</si>
  <si>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</si>
  <si>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</si>
  <si>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</si>
  <si>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</si>
  <si>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</si>
  <si>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</si>
  <si>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</si>
  <si>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</si>
  <si>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</si>
  <si>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</si>
  <si>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</si>
  <si>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</si>
  <si>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</si>
  <si>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</si>
  <si>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</si>
  <si>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</si>
  <si>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</si>
  <si>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</si>
  <si>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</si>
  <si>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</si>
  <si>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</si>
  <si>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</si>
  <si>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</si>
  <si>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</si>
  <si>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</si>
  <si>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</si>
  <si>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</si>
  <si>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</si>
  <si>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</si>
  <si>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</si>
  <si>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</si>
  <si>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</si>
  <si>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</si>
  <si>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</si>
  <si>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</si>
  <si>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</si>
  <si>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</si>
  <si>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</si>
  <si>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</si>
  <si>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</si>
  <si>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</si>
  <si>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</si>
  <si>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</si>
  <si>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</si>
  <si>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</si>
  <si>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</si>
  <si>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</si>
  <si>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</si>
  <si>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</si>
  <si>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</si>
  <si>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</si>
  <si>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</si>
  <si>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</si>
  <si>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</si>
  <si>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</si>
  <si>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</si>
  <si>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</si>
  <si>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</si>
  <si>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</si>
  <si>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</si>
  <si>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</si>
  <si>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</si>
  <si>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</si>
  <si>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</si>
  <si>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</si>
  <si>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</si>
  <si>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</si>
  <si>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</si>
  <si>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</si>
  <si>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</si>
  <si>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</si>
  <si>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</si>
  <si>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</si>
  <si>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</si>
  <si>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</si>
  <si>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</si>
  <si>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</si>
  <si>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</si>
  <si>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</si>
  <si>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</si>
  <si>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</si>
  <si>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</si>
  <si>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</si>
  <si>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</si>
  <si>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</si>
  <si>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</si>
  <si>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</si>
  <si>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</si>
  <si>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</si>
  <si>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</si>
  <si>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</si>
  <si>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</si>
  <si>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</si>
  <si>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</si>
  <si>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</si>
  <si>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</si>
  <si>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</si>
  <si>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</si>
  <si>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</si>
  <si>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</si>
  <si>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</si>
  <si>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</si>
  <si>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</si>
  <si>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</si>
  <si>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</si>
  <si>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</si>
  <si>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</si>
  <si>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</si>
  <si>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</si>
  <si>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</si>
  <si>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</si>
  <si>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</si>
  <si>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</si>
  <si>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</si>
  <si>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</si>
  <si>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</si>
  <si>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</si>
  <si>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</si>
  <si>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</si>
  <si>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</si>
  <si>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</si>
  <si>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</si>
  <si>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</si>
  <si>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</si>
  <si>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</si>
  <si>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</si>
  <si>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</si>
  <si>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</si>
  <si>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</si>
  <si>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</si>
  <si>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</si>
  <si>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</si>
  <si>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</si>
  <si>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</si>
  <si>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</si>
  <si>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</si>
  <si>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</si>
  <si>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</si>
  <si>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</si>
  <si>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</si>
  <si>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</si>
  <si>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</si>
  <si>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</si>
  <si>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</si>
  <si>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</si>
  <si>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</si>
  <si>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</si>
  <si>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</si>
  <si>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</si>
  <si>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</si>
  <si>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</si>
  <si>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</si>
  <si>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</si>
  <si>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</si>
  <si>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</si>
  <si>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</si>
  <si>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</si>
  <si>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</si>
  <si>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</si>
  <si>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</si>
  <si>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</si>
  <si>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</si>
  <si>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</si>
  <si>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</si>
  <si>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</si>
  <si>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</si>
  <si>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</si>
  <si>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</si>
  <si>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</si>
  <si>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</si>
  <si>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</si>
  <si>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</si>
  <si>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</si>
  <si>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</si>
  <si>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</si>
  <si>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</si>
  <si>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</si>
  <si>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</si>
  <si>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</si>
  <si>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</si>
  <si>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</si>
  <si>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</si>
  <si>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</si>
  <si>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</si>
  <si>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</si>
  <si>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</si>
  <si>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</si>
  <si>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</si>
  <si>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</si>
  <si>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</si>
  <si>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</si>
  <si>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</si>
  <si>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</si>
  <si>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</si>
  <si>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</si>
  <si>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</si>
  <si>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</si>
  <si>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</si>
  <si>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</si>
  <si>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</si>
  <si>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</si>
  <si>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</si>
  <si>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</si>
  <si>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</si>
  <si>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</si>
  <si>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</si>
  <si>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</si>
  <si>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</si>
  <si>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</si>
  <si>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</si>
  <si>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</si>
  <si>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</si>
  <si>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</si>
  <si>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</si>
  <si>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</si>
  <si>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</si>
  <si>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</si>
  <si>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</si>
  <si>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</si>
  <si>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</si>
  <si>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</si>
  <si>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</si>
  <si>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</si>
  <si>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</si>
  <si>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</si>
  <si>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</si>
  <si>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</si>
  <si>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</si>
  <si>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</si>
  <si>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</si>
  <si>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</si>
  <si>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</si>
  <si>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</si>
  <si>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</si>
  <si>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</si>
  <si>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</si>
  <si>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</si>
  <si>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</si>
  <si>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</si>
  <si>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</si>
  <si>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</si>
  <si>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</si>
  <si>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</si>
  <si>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</si>
  <si>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</si>
  <si>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</si>
  <si>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</si>
  <si>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</si>
  <si>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</si>
  <si>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</si>
  <si>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</si>
  <si>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</si>
  <si>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</si>
  <si>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</si>
  <si>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</si>
  <si>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</si>
  <si>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</si>
  <si>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</si>
  <si>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</si>
  <si>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</si>
  <si>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</si>
  <si>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</si>
  <si>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</si>
  <si>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</si>
  <si>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</si>
  <si>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</si>
  <si>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</si>
  <si>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</si>
  <si>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</si>
  <si>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</si>
  <si>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</si>
  <si>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</si>
  <si>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</si>
  <si>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</si>
  <si>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</si>
  <si>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</si>
  <si>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</si>
  <si>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</si>
  <si>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</si>
  <si>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</si>
  <si>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</si>
  <si>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</si>
  <si>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</si>
  <si>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</si>
  <si>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</si>
  <si>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</si>
  <si>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</si>
  <si>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</si>
  <si>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</si>
  <si>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</si>
  <si>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</si>
  <si>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</si>
  <si>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</si>
  <si>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</si>
  <si>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</si>
  <si>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</si>
  <si>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</si>
  <si>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</si>
  <si>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</si>
  <si>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</si>
  <si>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</si>
  <si>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</si>
  <si>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</si>
  <si>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</si>
  <si>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</si>
  <si>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</si>
  <si>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</si>
  <si>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</si>
  <si>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</si>
  <si>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</si>
  <si>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</si>
  <si>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</si>
  <si>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</si>
  <si>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</si>
  <si>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</si>
  <si>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</si>
  <si>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</si>
  <si>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</si>
  <si>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</si>
  <si>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</si>
  <si>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</si>
  <si>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</si>
  <si>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</si>
  <si>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</si>
  <si>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</si>
  <si>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</si>
  <si>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</si>
  <si>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</si>
  <si>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</si>
  <si>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</si>
  <si>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</si>
  <si>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</si>
  <si>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</si>
  <si>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</si>
  <si>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</si>
  <si>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</si>
  <si>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</si>
  <si>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</si>
  <si>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</si>
  <si>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</si>
  <si>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</si>
  <si>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</si>
  <si>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</si>
  <si>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</si>
  <si>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</si>
  <si>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</si>
  <si>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</si>
  <si>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</si>
  <si>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</si>
  <si>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</si>
  <si>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</si>
  <si>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</si>
  <si>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</si>
  <si>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</si>
  <si>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</si>
  <si>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</si>
  <si>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</si>
  <si>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</si>
  <si>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</si>
  <si>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</si>
  <si>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</si>
  <si>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</si>
  <si>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</si>
  <si>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</si>
  <si>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</si>
  <si>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</si>
  <si>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</si>
  <si>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</si>
  <si>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</si>
  <si>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</si>
  <si>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</si>
  <si>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</si>
  <si>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</si>
  <si>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</si>
  <si>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</si>
  <si>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</si>
  <si>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</si>
  <si>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</si>
  <si>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</si>
  <si>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</si>
  <si>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</si>
  <si>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</si>
  <si>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</si>
  <si>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</si>
  <si>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</si>
  <si>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</si>
  <si>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</si>
  <si>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</si>
  <si>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</si>
  <si>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</si>
  <si>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</si>
  <si>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</si>
  <si>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</si>
  <si>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</si>
  <si>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</si>
  <si>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</si>
  <si>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</si>
  <si>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</si>
  <si>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</si>
  <si>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</si>
  <si>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</si>
  <si>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</si>
  <si>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</si>
  <si>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</si>
  <si>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</si>
  <si>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</si>
  <si>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</si>
  <si>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</si>
  <si>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</si>
  <si>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</si>
  <si>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</si>
  <si>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</si>
  <si>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</si>
  <si>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</si>
  <si>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</si>
  <si>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</si>
  <si>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</si>
  <si>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</si>
  <si>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</si>
  <si>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</si>
  <si>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</si>
  <si>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</si>
  <si>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</si>
  <si>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</si>
  <si>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</si>
  <si>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</si>
  <si>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</si>
  <si>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</si>
  <si>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</si>
  <si>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</si>
  <si>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</si>
  <si>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</si>
  <si>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</si>
  <si>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</si>
  <si>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</si>
  <si>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</si>
  <si>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</si>
  <si>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</si>
  <si>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</si>
  <si>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</si>
  <si>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</si>
  <si>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</si>
  <si>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</si>
  <si>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</si>
  <si>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</si>
  <si>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</si>
  <si>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</si>
  <si>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</si>
  <si>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</si>
  <si>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</si>
  <si>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</si>
  <si>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</si>
  <si>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</si>
  <si>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</si>
  <si>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</si>
  <si>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</si>
  <si>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</si>
  <si>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</si>
  <si>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</si>
  <si>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</si>
  <si>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</si>
  <si>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</si>
  <si>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</si>
  <si>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</si>
  <si>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</si>
  <si>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</si>
  <si>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</si>
  <si>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</si>
  <si>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</si>
  <si>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</si>
  <si>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</si>
  <si>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</si>
  <si>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</si>
  <si>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</si>
  <si>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</si>
  <si>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</si>
  <si>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</si>
  <si>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</si>
  <si>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</si>
  <si>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</si>
  <si>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</si>
  <si>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</si>
  <si>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</si>
  <si>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</si>
  <si>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</si>
  <si>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</si>
  <si>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</si>
  <si>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</si>
  <si>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</si>
  <si>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</si>
  <si>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</si>
  <si>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</si>
  <si>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</si>
  <si>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</si>
  <si>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</si>
  <si>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</si>
  <si>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</si>
  <si>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</si>
  <si>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</si>
  <si>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</si>
  <si>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</si>
  <si>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</si>
  <si>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</si>
  <si>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</si>
  <si>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</si>
  <si>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</si>
  <si>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</si>
  <si>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</si>
  <si>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</si>
  <si>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</si>
  <si>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</si>
  <si>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</si>
  <si>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</si>
  <si>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</si>
  <si>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</si>
  <si>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</si>
  <si>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</si>
  <si>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</si>
  <si>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</si>
  <si>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</si>
  <si>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</si>
  <si>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</si>
  <si>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</si>
  <si>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</si>
  <si>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</si>
  <si>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</si>
  <si>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</si>
  <si>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</si>
  <si>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</si>
  <si>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</si>
  <si>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</si>
  <si>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</si>
  <si>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</si>
  <si>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</si>
  <si>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</si>
  <si>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</si>
  <si>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</si>
  <si>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</si>
  <si>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</si>
  <si>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</si>
  <si>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</si>
  <si>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</si>
  <si>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</si>
  <si>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</si>
  <si>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</si>
  <si>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</si>
  <si>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</si>
  <si>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</si>
  <si>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</si>
  <si>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</si>
  <si>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</si>
  <si>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</si>
  <si>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</si>
  <si>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</si>
  <si>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</si>
  <si>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</si>
  <si>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</si>
  <si>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</si>
  <si>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</si>
  <si>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</si>
  <si>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</si>
  <si>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</si>
  <si>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</si>
  <si>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</si>
  <si>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</si>
  <si>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</si>
  <si>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</si>
  <si>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</si>
  <si>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</si>
  <si>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</si>
  <si>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</si>
  <si>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</si>
  <si>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</si>
  <si>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</si>
  <si>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</si>
  <si>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</si>
  <si>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</si>
  <si>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</si>
  <si>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</si>
  <si>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</si>
  <si>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</si>
  <si>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</si>
  <si>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</si>
  <si>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</si>
  <si>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</si>
  <si>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</si>
  <si>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</si>
  <si>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</si>
  <si>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</si>
  <si>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</si>
  <si>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</si>
  <si>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</si>
  <si>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</si>
  <si>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</si>
  <si>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</si>
  <si>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</si>
  <si>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</si>
  <si>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</si>
  <si>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</si>
  <si>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</si>
  <si>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</si>
  <si>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</si>
  <si>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</si>
  <si>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</si>
  <si>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</si>
  <si>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</si>
  <si>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</si>
  <si>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</si>
  <si>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</si>
  <si>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</si>
  <si>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</si>
  <si>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</si>
  <si>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</si>
  <si>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</si>
  <si>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</si>
  <si>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</si>
  <si>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</si>
  <si>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</si>
  <si>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</si>
  <si>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</si>
  <si>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</si>
  <si>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</si>
  <si>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</si>
  <si>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</si>
  <si>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</si>
  <si>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</si>
  <si>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</si>
  <si>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</si>
  <si>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</si>
  <si>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</si>
  <si>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</si>
  <si>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</si>
  <si>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</si>
  <si>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</si>
  <si>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</si>
  <si>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</si>
  <si>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</si>
  <si>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</si>
  <si>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</si>
  <si>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</si>
  <si>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</si>
  <si>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</si>
  <si>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</si>
  <si>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</si>
  <si>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</si>
  <si>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</si>
  <si>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</si>
  <si>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</si>
  <si>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</si>
  <si>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</si>
  <si>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</si>
  <si>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</si>
  <si>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</si>
  <si>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</si>
  <si>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</si>
  <si>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</si>
  <si>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</si>
  <si>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</si>
  <si>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</si>
  <si>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</si>
  <si>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</si>
  <si>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</si>
  <si>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</si>
  <si>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</si>
  <si>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</si>
  <si>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</si>
  <si>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</si>
  <si>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</si>
  <si>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</si>
  <si>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</si>
  <si>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</si>
  <si>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</si>
  <si>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</si>
  <si>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</si>
  <si>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</si>
  <si>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</si>
  <si>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</si>
  <si>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</si>
  <si>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</si>
  <si>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</si>
  <si>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</si>
  <si>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</si>
  <si>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</si>
  <si>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</si>
  <si>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</si>
  <si>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</si>
  <si>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</si>
  <si>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</si>
  <si>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</si>
  <si>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</si>
  <si>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</si>
  <si>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</si>
  <si>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</si>
  <si>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</si>
  <si>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</si>
  <si>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</si>
  <si>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</si>
  <si>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</si>
  <si>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</si>
  <si>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</si>
  <si>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</si>
  <si>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</si>
  <si>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</si>
  <si>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</si>
  <si>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</si>
  <si>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</si>
  <si>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</si>
  <si>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</si>
  <si>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</si>
  <si>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</si>
  <si>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</si>
  <si>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</si>
  <si>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</si>
  <si>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</si>
  <si>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</si>
  <si>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</si>
  <si>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</si>
  <si>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</si>
  <si>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</si>
  <si>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</si>
  <si>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</si>
  <si>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</si>
  <si>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</si>
  <si>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</si>
  <si>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</si>
  <si>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</si>
  <si>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</si>
  <si>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</si>
  <si>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</si>
  <si>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</si>
  <si>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</si>
  <si>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</si>
  <si>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</si>
  <si>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</si>
  <si>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</si>
  <si>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</si>
  <si>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</si>
  <si>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</si>
  <si>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</si>
  <si>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</si>
  <si>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</si>
  <si>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</si>
  <si>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</si>
  <si>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</si>
  <si>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</si>
  <si>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</si>
  <si>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</si>
  <si>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</si>
  <si>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</si>
  <si>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</si>
  <si>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</si>
  <si>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</si>
  <si>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</si>
  <si>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</si>
  <si>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</si>
  <si>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</si>
  <si>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</si>
  <si>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</si>
  <si>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</si>
  <si>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</si>
  <si>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</si>
  <si>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</si>
  <si>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</si>
  <si>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</si>
  <si>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</si>
  <si>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</si>
  <si>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</si>
  <si>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</si>
  <si>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</si>
  <si>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</si>
  <si>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</si>
  <si>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</si>
  <si>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</si>
  <si>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</si>
  <si>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</si>
  <si>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</si>
  <si>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</si>
  <si>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</si>
  <si>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</si>
  <si>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</si>
  <si>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</si>
  <si>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</si>
  <si>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</si>
  <si>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</si>
  <si>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</si>
  <si>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</si>
  <si>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</si>
  <si>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</si>
  <si>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</si>
  <si>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</si>
  <si>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</si>
  <si>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</si>
  <si>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</si>
  <si>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</si>
  <si>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</si>
  <si>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</si>
  <si>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</si>
  <si>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</si>
  <si>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</si>
  <si>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</si>
  <si>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</si>
  <si>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</si>
  <si>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</si>
  <si>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</si>
  <si>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</si>
  <si>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</si>
  <si>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</si>
  <si>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</si>
  <si>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</si>
  <si>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</si>
  <si>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</si>
  <si>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</si>
  <si>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</si>
  <si>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</si>
  <si>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</si>
  <si>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</si>
  <si>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</si>
  <si>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</si>
  <si>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</si>
  <si>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</si>
  <si>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</si>
  <si>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</si>
  <si>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</si>
  <si>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</si>
  <si>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</si>
  <si>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</si>
  <si>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</si>
  <si>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</si>
  <si>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</si>
  <si>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</si>
  <si>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</si>
  <si>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</si>
  <si>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</si>
  <si>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</si>
  <si>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</si>
  <si>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</si>
  <si>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</si>
  <si>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</si>
  <si>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</si>
  <si>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</si>
  <si>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</si>
  <si>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</si>
  <si>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</si>
  <si>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</si>
  <si>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</si>
  <si>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</si>
  <si>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</si>
  <si>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</si>
  <si>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</si>
  <si>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</si>
  <si>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</si>
  <si>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</si>
  <si>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</si>
  <si>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</si>
  <si>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</si>
  <si>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</si>
  <si>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</si>
  <si>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</si>
  <si>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</si>
  <si>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</si>
  <si>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</si>
  <si>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</si>
  <si>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</si>
  <si>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</si>
  <si>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</si>
  <si>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</si>
  <si>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</si>
  <si>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</si>
  <si>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</si>
  <si>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</si>
  <si>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</si>
  <si>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</si>
  <si>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</si>
  <si>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</si>
  <si>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</si>
  <si>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</si>
  <si>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</si>
  <si>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</si>
  <si>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</si>
  <si>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</si>
  <si>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</si>
  <si>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</si>
  <si>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</si>
  <si>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</si>
  <si>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</si>
  <si>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</si>
  <si>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</si>
  <si>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</si>
  <si>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</si>
  <si>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</si>
  <si>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</si>
  <si>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</si>
  <si>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</si>
  <si>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</si>
  <si>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</si>
  <si>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</si>
  <si>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</si>
  <si>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</si>
  <si>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</si>
  <si>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</si>
  <si>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</si>
  <si>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</si>
  <si>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</si>
  <si>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</si>
  <si>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</si>
  <si>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</si>
  <si>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</si>
  <si>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</si>
  <si>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</si>
  <si>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</si>
  <si>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</si>
  <si>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</si>
  <si>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</si>
  <si>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</si>
  <si>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</si>
  <si>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</si>
  <si>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</si>
  <si>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</si>
  <si>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</si>
  <si>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</si>
  <si>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</si>
  <si>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</si>
  <si>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</si>
  <si>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</si>
  <si>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</si>
  <si>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</si>
  <si>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</si>
  <si>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</si>
  <si>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</si>
  <si>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</si>
  <si>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</si>
  <si>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</si>
  <si>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</si>
  <si>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</si>
  <si>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</si>
  <si>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</si>
  <si>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</si>
  <si>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</si>
  <si>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</si>
  <si>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</si>
  <si>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</si>
  <si>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</si>
  <si>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</si>
  <si>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</si>
  <si>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</si>
  <si>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</si>
  <si>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</si>
  <si>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</si>
  <si>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</si>
  <si>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</si>
  <si>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</si>
  <si>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</si>
  <si>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</si>
  <si>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</si>
  <si>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</si>
  <si>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</si>
  <si>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</si>
  <si>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</si>
  <si>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</si>
  <si>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</si>
  <si>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</si>
  <si>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</si>
  <si>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</si>
  <si>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</si>
  <si>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</si>
  <si>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</si>
  <si>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</si>
  <si>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</si>
  <si>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</si>
  <si>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</si>
  <si>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</si>
  <si>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</si>
  <si>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</si>
  <si>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</si>
  <si>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</si>
  <si>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</si>
  <si>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</si>
  <si>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</si>
  <si>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</si>
  <si>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</si>
  <si>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</si>
  <si>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</si>
  <si>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</si>
  <si>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</si>
  <si>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</si>
  <si>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</si>
  <si>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</si>
  <si>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</si>
  <si>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</si>
  <si>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</si>
  <si>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</si>
  <si>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</si>
  <si>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</si>
  <si>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</si>
  <si>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</si>
  <si>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</si>
  <si>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</si>
  <si>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</si>
  <si>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</si>
  <si>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</si>
  <si>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</si>
  <si>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</si>
  <si>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</si>
  <si>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</si>
  <si>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</si>
  <si>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</si>
  <si>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</si>
  <si>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</si>
  <si>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</si>
  <si>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</si>
  <si>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</si>
  <si>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</si>
  <si>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</si>
  <si>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</si>
  <si>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</si>
  <si>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</si>
  <si>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</si>
  <si>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</si>
  <si>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</si>
  <si>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</si>
  <si>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</si>
  <si>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</si>
  <si>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</si>
  <si>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</si>
  <si>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</si>
  <si>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</si>
  <si>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</si>
  <si>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</si>
  <si>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</si>
  <si>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</si>
  <si>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</si>
  <si>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</si>
  <si>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</si>
  <si>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</si>
  <si>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</si>
  <si>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</si>
  <si>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</si>
  <si>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</si>
  <si>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</si>
  <si>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</si>
  <si>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</si>
  <si>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</si>
  <si>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</si>
  <si>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</si>
  <si>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</si>
  <si>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</si>
  <si>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</si>
  <si>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</si>
  <si>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</si>
  <si>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</si>
  <si>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</si>
  <si>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</si>
  <si>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</si>
  <si>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</si>
  <si>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</si>
  <si>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</si>
  <si>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</si>
  <si>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</si>
  <si>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</si>
  <si>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</si>
  <si>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</si>
  <si>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</si>
  <si>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</si>
  <si>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</si>
  <si>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</si>
  <si>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</si>
  <si>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</si>
  <si>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</si>
  <si>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</si>
  <si>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</si>
  <si>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</si>
  <si>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</si>
  <si>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</si>
  <si>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</si>
  <si>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</si>
  <si>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</si>
  <si>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</si>
  <si>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</si>
  <si>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</si>
  <si>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</si>
  <si>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</si>
  <si>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</si>
  <si>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</si>
  <si>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</si>
  <si>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</si>
  <si>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</si>
  <si>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</si>
  <si>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</si>
  <si>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</si>
  <si>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</si>
  <si>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</si>
  <si>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</si>
  <si>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</si>
  <si>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</si>
  <si>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</si>
  <si>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</si>
  <si>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</si>
  <si>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</si>
  <si>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</si>
  <si>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</si>
  <si>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</si>
  <si>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</si>
  <si>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</si>
  <si>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</si>
  <si>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</si>
  <si>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</si>
  <si>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</si>
  <si>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</si>
  <si>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</si>
  <si>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</si>
  <si>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</si>
  <si>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</si>
  <si>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</si>
  <si>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</si>
  <si>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</si>
  <si>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</si>
  <si>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</si>
  <si>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</si>
  <si>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</si>
  <si>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</si>
  <si>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</si>
  <si>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</si>
  <si>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</si>
  <si>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</si>
  <si>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</si>
  <si>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</si>
  <si>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</si>
  <si>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</si>
  <si>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</si>
  <si>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</si>
  <si>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</si>
  <si>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</si>
  <si>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</si>
  <si>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</si>
  <si>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</si>
  <si>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</si>
  <si>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</si>
  <si>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</si>
  <si>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</si>
  <si>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</si>
  <si>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</si>
  <si>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</si>
  <si>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</si>
  <si>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</si>
  <si>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</si>
  <si>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</si>
  <si>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</si>
  <si>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</si>
  <si>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</si>
  <si>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</si>
  <si>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</si>
  <si>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</si>
  <si>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</si>
  <si>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</si>
  <si>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</si>
  <si>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</si>
  <si>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</si>
  <si>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</si>
  <si>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</si>
  <si>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</si>
  <si>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</si>
  <si>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</si>
  <si>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</si>
  <si>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</si>
  <si>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</si>
  <si>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</si>
  <si>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</si>
  <si>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</si>
  <si>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</si>
  <si>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</si>
  <si>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</si>
  <si>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</si>
  <si>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</si>
  <si>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</si>
  <si>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</si>
  <si>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</si>
  <si>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</si>
  <si>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</si>
  <si>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</si>
  <si>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</si>
  <si>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</si>
  <si>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</si>
  <si>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</si>
  <si>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</si>
  <si>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</si>
  <si>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</si>
  <si>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</si>
  <si>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</si>
  <si>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</si>
  <si>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</si>
  <si>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</si>
  <si>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</si>
  <si>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</si>
  <si>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</si>
  <si>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</si>
  <si>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</si>
  <si>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</si>
  <si>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</si>
  <si>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</si>
  <si>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</si>
  <si>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</si>
  <si>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</si>
  <si>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</si>
  <si>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</si>
  <si>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</si>
  <si>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</si>
  <si>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</si>
  <si>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</si>
  <si>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</si>
  <si>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</si>
  <si>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</si>
  <si>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</si>
  <si>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</si>
  <si>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</si>
  <si>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</si>
  <si>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</si>
  <si>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</si>
  <si>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</si>
  <si>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</si>
  <si>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</si>
  <si>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</si>
  <si>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</si>
  <si>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</si>
  <si>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</si>
  <si>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</si>
  <si>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</si>
  <si>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</si>
  <si>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</si>
  <si>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</si>
  <si>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</si>
  <si>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</si>
  <si>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</si>
  <si>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</si>
  <si>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</si>
  <si>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</si>
  <si>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</si>
  <si>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</si>
  <si>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</si>
  <si>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</si>
  <si>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</si>
  <si>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</si>
  <si>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</si>
  <si>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</si>
  <si>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</si>
  <si>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</si>
  <si>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</si>
  <si>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</si>
  <si>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</si>
  <si>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</si>
  <si>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</si>
  <si>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</si>
  <si>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</si>
  <si>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</si>
  <si>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</si>
  <si>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</si>
  <si>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</si>
  <si>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</si>
  <si>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</si>
  <si>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</si>
  <si>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</si>
  <si>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</si>
  <si>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</si>
  <si>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</si>
  <si>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</si>
  <si>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</si>
  <si>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</si>
  <si>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</si>
  <si>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</si>
  <si>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</si>
  <si>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</si>
  <si>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</si>
  <si>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</si>
  <si>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</si>
  <si>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</si>
  <si>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</si>
  <si>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</si>
  <si>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</si>
  <si>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</si>
  <si>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</si>
  <si>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</si>
  <si>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</si>
  <si>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</si>
  <si>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</si>
  <si>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</si>
  <si>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</si>
  <si>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</si>
  <si>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</si>
  <si>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</si>
  <si>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</si>
  <si>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</si>
  <si>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</si>
  <si>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</si>
  <si>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</si>
  <si>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</si>
  <si>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</si>
  <si>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</si>
  <si>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</si>
  <si>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</si>
  <si>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</si>
  <si>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</si>
  <si>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</si>
  <si>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</si>
  <si>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</si>
  <si>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</si>
  <si>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</si>
  <si>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</si>
  <si>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</si>
  <si>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</si>
  <si>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</si>
  <si>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</si>
  <si>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</si>
  <si>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</si>
  <si>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</si>
  <si>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</si>
  <si>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</si>
  <si>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</si>
  <si>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</si>
  <si>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</si>
  <si>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</si>
  <si>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</si>
  <si>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</si>
  <si>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</si>
  <si>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</si>
  <si>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</si>
  <si>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</si>
  <si>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</si>
  <si>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</si>
  <si>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</si>
  <si>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</si>
  <si>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</si>
  <si>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</si>
  <si>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</si>
  <si>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</si>
  <si>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</si>
  <si>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</si>
  <si>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</si>
  <si>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</si>
  <si>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</si>
  <si>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</si>
  <si>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</si>
  <si>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</si>
  <si>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</si>
  <si>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</si>
  <si>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</si>
  <si>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</si>
  <si>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</si>
  <si>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</si>
  <si>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</si>
  <si>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</si>
  <si>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</si>
  <si>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</si>
  <si>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</si>
  <si>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</si>
  <si>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</si>
  <si>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</si>
  <si>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</si>
  <si>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</si>
  <si>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</si>
  <si>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</si>
  <si>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</si>
  <si>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</si>
  <si>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</si>
  <si>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</si>
  <si>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</si>
  <si>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</si>
  <si>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</si>
  <si>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</si>
  <si>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</si>
  <si>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</si>
  <si>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</si>
  <si>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</si>
  <si>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</si>
  <si>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</si>
  <si>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</si>
  <si>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</si>
  <si>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</si>
  <si>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</si>
  <si>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</si>
  <si>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</si>
  <si>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</si>
  <si>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</si>
  <si>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</si>
  <si>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</si>
  <si>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</si>
  <si>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</si>
  <si>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</si>
  <si>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</si>
  <si>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</si>
  <si>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</si>
  <si>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</si>
  <si>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</si>
  <si>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</si>
  <si>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</si>
  <si>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</si>
  <si>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</si>
  <si>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</si>
  <si>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</si>
  <si>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</si>
  <si>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</si>
  <si>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</si>
  <si>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</si>
  <si>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</si>
  <si>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</si>
  <si>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</si>
  <si>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</si>
  <si>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</si>
  <si>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</si>
  <si>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</si>
  <si>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</si>
  <si>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</si>
  <si>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</si>
  <si>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</si>
  <si>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</si>
  <si>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</si>
  <si>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</si>
  <si>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</si>
  <si>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</si>
  <si>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</si>
  <si>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</si>
  <si>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</si>
  <si>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</si>
  <si>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</si>
  <si>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</si>
  <si>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</si>
  <si>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</si>
  <si>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</si>
  <si>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</si>
  <si>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</si>
  <si>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</si>
  <si>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</si>
  <si>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</si>
  <si>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</si>
  <si>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</si>
  <si>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</si>
  <si>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</si>
  <si>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</si>
  <si>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</si>
  <si>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</si>
  <si>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</si>
  <si>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</si>
  <si>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</si>
  <si>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</si>
  <si>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</si>
  <si>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</si>
  <si>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</si>
  <si>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</si>
  <si>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</si>
  <si>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</si>
  <si>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</si>
  <si>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</si>
  <si>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</si>
  <si>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</si>
  <si>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</si>
  <si>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</si>
  <si>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</si>
  <si>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</si>
  <si>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</si>
  <si>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</si>
  <si>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</si>
  <si>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</si>
  <si>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</si>
  <si>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</si>
  <si>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</si>
  <si>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</si>
  <si>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</si>
  <si>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</si>
  <si>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</si>
  <si>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</si>
  <si>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</si>
  <si>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</si>
  <si>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</si>
  <si>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</si>
  <si>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</si>
  <si>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</si>
  <si>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</si>
  <si>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</si>
  <si>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</si>
  <si>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</si>
  <si>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</si>
  <si>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</si>
  <si>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</si>
  <si>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</si>
  <si>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</si>
  <si>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</si>
  <si>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</si>
  <si>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</si>
  <si>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</si>
  <si>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</si>
  <si>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</si>
  <si>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</si>
  <si>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</si>
  <si>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</si>
  <si>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</si>
  <si>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</si>
  <si>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</si>
  <si>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</si>
  <si>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</si>
  <si>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</si>
  <si>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</si>
  <si>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</si>
  <si>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</si>
  <si>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</si>
  <si>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</si>
  <si>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</si>
  <si>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</si>
  <si>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</si>
  <si>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</si>
  <si>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</si>
  <si>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</si>
  <si>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</si>
  <si>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</si>
  <si>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</si>
  <si>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</si>
  <si>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</si>
  <si>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</si>
  <si>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</si>
  <si>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</si>
  <si>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</si>
  <si>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</si>
  <si>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</si>
  <si>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</si>
  <si>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</si>
  <si>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</si>
  <si>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</si>
  <si>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</si>
  <si>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</si>
  <si>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</si>
  <si>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</si>
  <si>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</si>
  <si>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</si>
  <si>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</si>
  <si>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</si>
  <si>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</si>
  <si>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</si>
  <si>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</si>
  <si>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</si>
  <si>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</si>
  <si>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</si>
  <si>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</si>
  <si>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</si>
  <si>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</si>
  <si>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</si>
  <si>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</si>
  <si>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</si>
  <si>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</si>
  <si>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</si>
  <si>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</si>
  <si>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</si>
  <si>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</si>
  <si>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</si>
  <si>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</si>
  <si>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</si>
  <si>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</si>
  <si>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</si>
  <si>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</si>
  <si>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</si>
  <si>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</si>
  <si>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</si>
  <si>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</si>
  <si>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</si>
  <si>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</si>
  <si>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</si>
  <si>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</si>
  <si>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</si>
  <si>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</si>
  <si>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</si>
  <si>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</si>
  <si>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</si>
  <si>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</si>
  <si>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</si>
  <si>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</si>
  <si>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</si>
  <si>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</si>
  <si>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</si>
  <si>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</si>
  <si>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</si>
  <si>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</si>
  <si>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</si>
  <si>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</si>
  <si>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</si>
  <si>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</si>
  <si>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</si>
  <si>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</si>
  <si>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</si>
  <si>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</si>
  <si>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</si>
  <si>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</si>
  <si>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</si>
  <si>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</si>
  <si>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</si>
  <si>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</si>
  <si>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</si>
  <si>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</si>
  <si>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</si>
  <si>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</si>
  <si>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</si>
  <si>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</si>
  <si>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</si>
  <si>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</si>
  <si>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</si>
  <si>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</si>
  <si>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</si>
  <si>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</si>
  <si>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</si>
  <si>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</si>
  <si>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</si>
  <si>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</si>
  <si>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</si>
  <si>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</si>
  <si>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</si>
  <si>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</si>
  <si>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</si>
  <si>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</si>
  <si>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</si>
  <si>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</si>
  <si>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</si>
  <si>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</si>
  <si>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</si>
  <si>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</si>
  <si>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</si>
  <si>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</si>
  <si>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</si>
  <si>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</si>
  <si>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</si>
  <si>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</si>
  <si>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</si>
  <si>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</si>
  <si>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</si>
  <si>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</si>
  <si>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</si>
  <si>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</si>
  <si>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</si>
  <si>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</si>
  <si>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</si>
  <si>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</si>
  <si>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</si>
  <si>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</si>
  <si>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</si>
  <si>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</si>
  <si>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</si>
  <si>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</si>
  <si>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</si>
  <si>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</si>
  <si>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</si>
  <si>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</si>
  <si>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</si>
  <si>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</si>
  <si>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</si>
  <si>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</si>
  <si>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</si>
  <si>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</si>
  <si>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</si>
  <si>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</si>
  <si>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</si>
  <si>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</si>
  <si>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</si>
  <si>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</si>
  <si>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</si>
  <si>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</si>
  <si>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</si>
  <si>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</si>
  <si>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</si>
  <si>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</si>
  <si>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</si>
  <si>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</si>
  <si>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</si>
  <si>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</si>
  <si>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</si>
  <si>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</si>
  <si>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</si>
  <si>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</si>
  <si>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</si>
  <si>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</si>
  <si>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</si>
  <si>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</si>
  <si>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</si>
  <si>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</si>
  <si>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</si>
  <si>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</si>
  <si>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</si>
  <si>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</si>
  <si>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</si>
  <si>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</si>
  <si>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</si>
  <si>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</si>
  <si>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</si>
  <si>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</si>
  <si>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</si>
  <si>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</si>
  <si>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</si>
  <si>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</si>
  <si>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</si>
  <si>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</si>
  <si>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</si>
  <si>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</si>
  <si>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</si>
  <si>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</si>
  <si>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</si>
  <si>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</si>
  <si>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</si>
  <si>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</si>
  <si>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</si>
  <si>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</si>
  <si>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</si>
  <si>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</si>
  <si>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</si>
  <si>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</si>
  <si>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</si>
  <si>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</si>
  <si>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</si>
  <si>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</si>
  <si>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</si>
  <si>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</si>
  <si>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</si>
  <si>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</si>
  <si>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</si>
  <si>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</si>
  <si>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</si>
  <si>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</si>
  <si>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</si>
  <si>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</si>
  <si>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</si>
  <si>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</si>
  <si>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</si>
  <si>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</si>
  <si>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</si>
  <si>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</si>
  <si>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</si>
  <si>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</si>
  <si>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</si>
  <si>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</si>
  <si>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</si>
  <si>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</si>
  <si>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</si>
  <si>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</si>
  <si>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</si>
  <si>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</si>
  <si>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</si>
  <si>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</si>
  <si>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</si>
  <si>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</si>
  <si>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</si>
  <si>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</si>
  <si>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</si>
  <si>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</si>
  <si>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</si>
  <si>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</si>
  <si>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</si>
  <si>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</si>
  <si>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</si>
  <si>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</si>
  <si>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</si>
  <si>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</si>
  <si>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</si>
  <si>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</si>
  <si>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</si>
  <si>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</si>
  <si>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</si>
  <si>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</si>
  <si>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</si>
  <si>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</si>
  <si>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</si>
  <si>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</si>
  <si>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</si>
  <si>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</si>
  <si>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</si>
  <si>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</si>
  <si>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</si>
  <si>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</si>
  <si>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</si>
  <si>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</si>
  <si>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</si>
  <si>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</si>
  <si>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</si>
  <si>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</si>
  <si>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</si>
  <si>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</si>
  <si>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</si>
  <si>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</si>
  <si>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</si>
  <si>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</si>
  <si>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</si>
  <si>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</si>
  <si>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</si>
  <si>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</si>
  <si>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</si>
  <si>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</si>
  <si>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</si>
  <si>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</si>
  <si>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</si>
  <si>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</si>
  <si>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</si>
  <si>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</si>
  <si>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</si>
  <si>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</si>
  <si>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</si>
  <si>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</si>
  <si>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</si>
  <si>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</si>
  <si>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</si>
  <si>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</si>
  <si>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</si>
  <si>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</si>
  <si>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</si>
  <si>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</si>
  <si>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</si>
  <si>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</si>
  <si>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</si>
  <si>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</si>
  <si>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</si>
  <si>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</si>
  <si>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</si>
  <si>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</si>
  <si>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</si>
  <si>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</si>
  <si>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</si>
  <si>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</si>
  <si>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</si>
  <si>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</si>
  <si>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</si>
  <si>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</si>
  <si>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</si>
  <si>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</si>
  <si>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</si>
  <si>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</si>
  <si>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</si>
  <si>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</si>
  <si>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</si>
  <si>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</si>
  <si>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</si>
  <si>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</si>
  <si>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</si>
  <si>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</si>
  <si>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</si>
  <si>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</si>
  <si>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</si>
  <si>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</si>
  <si>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</si>
  <si>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</si>
  <si>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</si>
  <si>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</si>
  <si>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</si>
  <si>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</si>
  <si>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</si>
  <si>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</si>
  <si>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</si>
  <si>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</si>
  <si>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</si>
  <si>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</si>
  <si>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</si>
  <si>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</si>
  <si>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</si>
  <si>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</si>
  <si>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</si>
  <si>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</si>
  <si>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</si>
  <si>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</si>
  <si>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</si>
  <si>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</si>
  <si>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</si>
  <si>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</si>
  <si>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</si>
  <si>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</si>
  <si>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</si>
  <si>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</si>
  <si>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</si>
  <si>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</si>
  <si>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</si>
  <si>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</si>
  <si>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</si>
  <si>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</si>
  <si>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</si>
  <si>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</si>
  <si>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</si>
  <si>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</si>
  <si>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</si>
  <si>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</si>
  <si>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</si>
  <si>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</si>
  <si>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</si>
  <si>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</si>
  <si>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</si>
  <si>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</si>
  <si>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</si>
  <si>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</si>
  <si>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</si>
  <si>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</si>
  <si>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</si>
  <si>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</si>
  <si>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</si>
  <si>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</si>
  <si>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</si>
  <si>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</si>
  <si>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</si>
  <si>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</si>
  <si>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</si>
  <si>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</si>
  <si>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</si>
  <si>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</si>
  <si>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</si>
  <si>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</si>
  <si>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</si>
  <si>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</si>
  <si>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</si>
  <si>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</si>
  <si>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</si>
  <si>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</si>
  <si>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</si>
  <si>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</si>
  <si>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</si>
  <si>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</si>
  <si>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</si>
  <si>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</si>
  <si>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</si>
  <si>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</si>
  <si>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</si>
  <si>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</si>
  <si>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</si>
  <si>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</si>
  <si>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</si>
  <si>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</si>
  <si>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</si>
  <si>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</si>
  <si>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</si>
  <si>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</si>
  <si>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</si>
  <si>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</si>
  <si>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</si>
  <si>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</si>
  <si>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</si>
  <si>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</si>
  <si>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</si>
  <si>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</si>
  <si>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</si>
  <si>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</si>
  <si>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</si>
  <si>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</si>
  <si>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</si>
  <si>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</si>
  <si>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</si>
  <si>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</si>
  <si>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</si>
  <si>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</si>
  <si>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</si>
  <si>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</si>
  <si>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</si>
  <si>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</si>
  <si>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</si>
  <si>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</si>
  <si>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</si>
  <si>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</si>
  <si>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</si>
  <si>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</si>
  <si>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</si>
  <si>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</si>
  <si>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</si>
  <si>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</si>
  <si>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</si>
  <si>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</si>
  <si>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</si>
  <si>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</si>
  <si>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</si>
  <si>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</si>
  <si>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</si>
  <si>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</si>
  <si>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</si>
  <si>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</si>
  <si>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</si>
  <si>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</si>
  <si>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</si>
  <si>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</si>
  <si>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</si>
  <si>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</si>
  <si>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</si>
  <si>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</si>
  <si>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</si>
  <si>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</si>
  <si>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</si>
  <si>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</si>
  <si>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</si>
  <si>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</si>
  <si>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</si>
  <si>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</si>
  <si>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</si>
  <si>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</si>
  <si>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</si>
  <si>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</si>
  <si>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</si>
  <si>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</si>
  <si>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</si>
  <si>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</si>
  <si>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</si>
  <si>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</si>
  <si>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</si>
  <si>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</si>
  <si>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</si>
  <si>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</si>
  <si>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</si>
  <si>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</si>
  <si>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</si>
  <si>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</si>
  <si>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</si>
  <si>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</si>
  <si>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</si>
  <si>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</si>
  <si>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</si>
  <si>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</si>
  <si>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</si>
  <si>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</si>
  <si>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</si>
  <si>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</si>
  <si>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</si>
  <si>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</si>
  <si>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</si>
  <si>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</si>
  <si>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</si>
  <si>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</si>
  <si>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</si>
  <si>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</si>
  <si>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</si>
  <si>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</si>
  <si>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</si>
  <si>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</si>
  <si>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</si>
  <si>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</si>
  <si>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</si>
  <si>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</si>
  <si>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</si>
  <si>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</si>
  <si>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</si>
  <si>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</si>
  <si>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</si>
  <si>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</si>
  <si>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</si>
  <si>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</si>
  <si>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</si>
  <si>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</si>
  <si>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</si>
  <si>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</si>
  <si>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</si>
  <si>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</si>
  <si>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</si>
  <si>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</si>
  <si>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</si>
  <si>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</si>
  <si>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</si>
  <si>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</si>
  <si>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</si>
  <si>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</si>
  <si>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</si>
  <si>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</si>
  <si>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</si>
  <si>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</si>
  <si>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</si>
  <si>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</si>
  <si>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</si>
  <si>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</si>
  <si>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</si>
  <si>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</si>
  <si>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</si>
  <si>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</si>
  <si>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</si>
  <si>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</si>
  <si>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</si>
  <si>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</si>
  <si>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</si>
  <si>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</si>
  <si>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</si>
  <si>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</si>
  <si>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</si>
  <si>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</si>
  <si>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</si>
  <si>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</si>
  <si>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</si>
  <si>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</si>
  <si>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</si>
  <si>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</si>
  <si>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</si>
  <si>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</si>
  <si>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</si>
  <si>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</si>
  <si>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</si>
  <si>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</si>
  <si>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</si>
  <si>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</si>
  <si>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</si>
  <si>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</si>
  <si>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</si>
  <si>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</si>
  <si>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</si>
  <si>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</si>
  <si>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</si>
  <si>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</si>
  <si>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</si>
  <si>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</si>
  <si>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</si>
  <si>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</si>
  <si>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</si>
  <si>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</si>
  <si>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</si>
  <si>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</si>
  <si>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</si>
  <si>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</si>
  <si>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</si>
  <si>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</si>
  <si>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</si>
  <si>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</si>
  <si>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</si>
  <si>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</si>
  <si>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</si>
  <si>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</si>
  <si>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</si>
  <si>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</si>
  <si>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</si>
  <si>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</si>
  <si>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</si>
  <si>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</si>
  <si>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</si>
  <si>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</si>
  <si>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</si>
  <si>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</si>
  <si>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</si>
  <si>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</si>
  <si>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</si>
  <si>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</si>
  <si>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</si>
  <si>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</si>
  <si>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</si>
  <si>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</si>
  <si>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</si>
  <si>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</si>
  <si>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</si>
  <si>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</si>
  <si>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</si>
  <si>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</si>
  <si>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</si>
  <si>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</si>
  <si>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</si>
  <si>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</si>
  <si>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</si>
  <si>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</si>
  <si>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</si>
  <si>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</si>
  <si>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</si>
  <si>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</si>
  <si>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</si>
  <si>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</si>
  <si>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</si>
  <si>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</si>
  <si>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</si>
  <si>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</si>
  <si>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</si>
  <si>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</si>
  <si>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</si>
  <si>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</si>
  <si>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</si>
  <si>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</si>
  <si>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</si>
  <si>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</si>
  <si>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</si>
  <si>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</si>
  <si>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</si>
  <si>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</si>
  <si>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</si>
  <si>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</si>
  <si>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</si>
  <si>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</si>
  <si>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</si>
  <si>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</si>
  <si>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</si>
  <si>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</si>
  <si>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</si>
  <si>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</si>
  <si>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</si>
  <si>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</si>
  <si>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</si>
  <si>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</si>
  <si>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</si>
  <si>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</si>
  <si>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</si>
  <si>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</si>
  <si>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</si>
  <si>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</si>
  <si>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</si>
  <si>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</si>
  <si>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</si>
  <si>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</si>
  <si>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</si>
  <si>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</si>
  <si>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</si>
  <si>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</si>
  <si>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</si>
  <si>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</si>
  <si>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</si>
  <si>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</si>
  <si>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</si>
  <si>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</si>
  <si>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</si>
  <si>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</si>
  <si>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</si>
  <si>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</si>
  <si>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</si>
  <si>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</si>
  <si>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</si>
  <si>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</si>
  <si>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</si>
  <si>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</si>
  <si>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</si>
  <si>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</si>
  <si>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</si>
  <si>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</si>
  <si>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</si>
  <si>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</si>
  <si>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</si>
  <si>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</si>
  <si>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</si>
  <si>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</si>
  <si>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</si>
  <si>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</si>
  <si>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</si>
  <si>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</si>
  <si>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</si>
  <si>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</si>
  <si>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</si>
  <si>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</si>
  <si>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</si>
  <si>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</si>
  <si>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</si>
  <si>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</si>
  <si>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</si>
  <si>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</si>
  <si>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</si>
  <si>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</si>
  <si>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</si>
  <si>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</si>
  <si>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</si>
  <si>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</si>
  <si>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</si>
  <si>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</si>
  <si>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</si>
  <si>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</si>
  <si>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</si>
  <si>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</si>
  <si>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</si>
  <si>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</si>
  <si>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</si>
  <si>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</si>
  <si>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</si>
  <si>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</si>
  <si>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</si>
  <si>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</si>
  <si>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</si>
  <si>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</si>
  <si>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</si>
  <si>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</si>
  <si>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</si>
  <si>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</si>
  <si>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</si>
  <si>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</si>
  <si>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</si>
  <si>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</si>
  <si>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</si>
  <si>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</si>
  <si>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</si>
  <si>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</si>
  <si>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</si>
  <si>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</si>
  <si>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</si>
  <si>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</si>
  <si>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</si>
  <si>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</si>
  <si>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</si>
  <si>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</si>
  <si>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</si>
  <si>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</si>
  <si>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</si>
  <si>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</si>
  <si>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</si>
  <si>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</si>
  <si>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</si>
  <si>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</si>
  <si>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</si>
  <si>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</si>
  <si>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</si>
  <si>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</si>
  <si>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</si>
  <si>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</si>
  <si>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</si>
  <si>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</si>
  <si>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</si>
  <si>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</si>
  <si>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</si>
  <si>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</si>
  <si>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</si>
  <si>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</si>
  <si>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</si>
  <si>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</si>
  <si>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</si>
  <si>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</si>
  <si>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</si>
  <si>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</si>
  <si>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</si>
  <si>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</si>
  <si>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</si>
  <si>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</si>
  <si>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</si>
  <si>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</si>
  <si>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</si>
  <si>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</si>
  <si>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</si>
  <si>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</si>
  <si>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</si>
  <si>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</si>
  <si>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</si>
  <si>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</si>
  <si>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</si>
  <si>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</si>
  <si>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</si>
  <si>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</si>
  <si>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</si>
  <si>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</si>
  <si>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</si>
  <si>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</si>
  <si>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</si>
  <si>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</si>
  <si>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</si>
  <si>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</si>
  <si>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</si>
  <si>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</si>
  <si>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</si>
  <si>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</si>
  <si>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</si>
  <si>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</si>
  <si>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</si>
  <si>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</si>
  <si>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</si>
  <si>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</si>
  <si>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</si>
  <si>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</si>
  <si>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</si>
  <si>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</si>
  <si>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</si>
  <si>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</si>
  <si>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</si>
  <si>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</si>
  <si>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</si>
  <si>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</si>
  <si>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</si>
  <si>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</si>
  <si>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</si>
  <si>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</si>
  <si>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</si>
  <si>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</si>
  <si>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</si>
  <si>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</si>
  <si>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</si>
  <si>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</si>
  <si>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</si>
  <si>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</si>
  <si>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</si>
  <si>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</si>
  <si>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</si>
  <si>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</si>
  <si>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</si>
  <si>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</si>
  <si>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</si>
  <si>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</si>
  <si>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</si>
  <si>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</si>
  <si>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</si>
  <si>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</si>
  <si>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</si>
  <si>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</si>
  <si>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</si>
  <si>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</si>
  <si>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</si>
  <si>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</si>
  <si>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</si>
  <si>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</si>
  <si>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</si>
  <si>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</si>
  <si>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</si>
  <si>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</si>
  <si>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</si>
  <si>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</si>
  <si>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</si>
  <si>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</si>
  <si>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</si>
  <si>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</si>
  <si>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</si>
  <si>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</si>
  <si>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</si>
  <si>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</si>
  <si>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</si>
  <si>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</si>
  <si>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</si>
  <si>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</si>
  <si>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</si>
  <si>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</si>
  <si>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</si>
  <si>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</si>
  <si>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</si>
  <si>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</si>
  <si>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</si>
  <si>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</si>
  <si>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</si>
  <si>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</si>
  <si>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</si>
  <si>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</si>
  <si>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</si>
  <si>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</si>
  <si>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</si>
  <si>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</si>
  <si>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</si>
  <si>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</si>
  <si>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</si>
  <si>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</si>
  <si>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</si>
  <si>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</si>
  <si>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</si>
  <si>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</si>
  <si>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</si>
  <si>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</si>
  <si>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</si>
  <si>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</si>
  <si>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</si>
  <si>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</si>
  <si>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</si>
  <si>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</si>
  <si>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</si>
  <si>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</si>
  <si>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</si>
  <si>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</si>
  <si>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</si>
  <si>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</si>
  <si>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</si>
  <si>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</si>
  <si>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</si>
  <si>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</si>
  <si>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</si>
  <si>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</si>
  <si>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</si>
  <si>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</si>
  <si>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</si>
  <si>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</si>
  <si>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</si>
  <si>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</si>
  <si>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</si>
  <si>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</si>
  <si>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</si>
  <si>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</si>
  <si>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</si>
  <si>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</si>
  <si>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</si>
  <si>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</si>
  <si>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</si>
  <si>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</si>
  <si>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</si>
  <si>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</si>
  <si>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</si>
  <si>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</si>
  <si>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</si>
  <si>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</si>
  <si>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</si>
  <si>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</si>
  <si>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</si>
  <si>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</si>
  <si>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</si>
  <si>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</si>
  <si>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</si>
  <si>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</si>
  <si>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</si>
  <si>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</si>
  <si>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</si>
  <si>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</si>
  <si>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</si>
  <si>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</si>
  <si>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</si>
  <si>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</si>
  <si>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</si>
  <si>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</si>
  <si>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</si>
  <si>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</si>
  <si>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</si>
  <si>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</si>
  <si>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</si>
  <si>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</si>
  <si>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</si>
  <si>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</si>
  <si>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</si>
  <si>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</si>
  <si>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</si>
  <si>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</si>
  <si>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</si>
  <si>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</si>
  <si>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</si>
  <si>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</si>
  <si>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</si>
  <si>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</si>
  <si>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</si>
  <si>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</si>
  <si>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</si>
  <si>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</si>
  <si>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</si>
  <si>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</si>
  <si>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</si>
  <si>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</si>
  <si>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</si>
  <si>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</si>
  <si>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</si>
  <si>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</si>
  <si>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</si>
  <si>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</si>
  <si>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</si>
  <si>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</si>
  <si>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</si>
  <si>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</si>
  <si>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</si>
  <si>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</si>
  <si>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</si>
  <si>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</si>
  <si>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</si>
  <si>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</si>
  <si>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</si>
  <si>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</si>
  <si>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</si>
  <si>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</si>
  <si>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</si>
  <si>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</si>
  <si>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</si>
  <si>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</si>
  <si>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</si>
  <si>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</si>
  <si>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</si>
  <si>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</si>
  <si>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</si>
  <si>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</si>
  <si>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</si>
  <si>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</si>
  <si>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</si>
  <si>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</si>
  <si>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</si>
  <si>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</si>
  <si>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</si>
  <si>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</si>
  <si>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</si>
  <si>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</si>
  <si>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</si>
  <si>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</si>
  <si>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</si>
  <si>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</si>
  <si>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</si>
  <si>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</si>
  <si>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</si>
  <si>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</si>
  <si>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</si>
  <si>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</si>
  <si>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</si>
  <si>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</si>
  <si>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</si>
  <si>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</si>
  <si>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</si>
  <si>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</si>
  <si>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</si>
  <si>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</si>
  <si>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</si>
  <si>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</si>
  <si>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</si>
  <si>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</si>
  <si>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</si>
  <si>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</si>
  <si>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</si>
  <si>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</si>
  <si>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</si>
  <si>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</si>
  <si>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</si>
  <si>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</si>
  <si>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</si>
  <si>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</si>
  <si>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</si>
  <si>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</si>
  <si>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</si>
  <si>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</si>
  <si>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</si>
  <si>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</si>
  <si>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</si>
  <si>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</si>
  <si>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</si>
  <si>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</si>
  <si>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</si>
  <si>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</si>
  <si>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</si>
  <si>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</si>
  <si>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</si>
  <si>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</si>
  <si>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</si>
  <si>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</si>
  <si>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</si>
  <si>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</si>
  <si>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</si>
  <si>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</si>
  <si>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</si>
  <si>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</si>
  <si>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</si>
  <si>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</si>
  <si>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</si>
  <si>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</si>
  <si>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</si>
  <si>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</si>
  <si>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</si>
  <si>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</si>
  <si>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</si>
  <si>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</si>
  <si>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</si>
  <si>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</si>
  <si>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</si>
  <si>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</si>
  <si>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</si>
  <si>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</si>
  <si>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</si>
  <si>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</si>
  <si>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</si>
  <si>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</si>
  <si>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</si>
  <si>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</si>
  <si>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</si>
  <si>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</si>
  <si>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</si>
  <si>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</si>
  <si>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</si>
  <si>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</si>
  <si>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</si>
  <si>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</si>
  <si>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</si>
  <si>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</si>
  <si>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</si>
  <si>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</si>
  <si>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</si>
  <si>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</si>
  <si>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</si>
  <si>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</si>
  <si>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</si>
  <si>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</si>
  <si>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</si>
  <si>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</si>
  <si>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</si>
  <si>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</si>
  <si>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</si>
  <si>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</si>
  <si>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</si>
  <si>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</si>
  <si>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</si>
  <si>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</si>
  <si>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</si>
  <si>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</si>
  <si>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</si>
  <si>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</si>
  <si>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</si>
  <si>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</si>
  <si>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</si>
  <si>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</si>
  <si>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</si>
  <si>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</si>
  <si>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</si>
  <si>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</si>
  <si>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</si>
  <si>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</si>
  <si>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</si>
  <si>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</si>
  <si>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</si>
  <si>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</si>
  <si>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</si>
  <si>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</si>
  <si>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</si>
  <si>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</si>
  <si>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</si>
  <si>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</si>
  <si>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</si>
  <si>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</si>
  <si>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</si>
  <si>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</si>
  <si>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</si>
  <si>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</si>
  <si>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</si>
  <si>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</si>
  <si>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</si>
  <si>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</si>
  <si>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</si>
  <si>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</si>
  <si>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</si>
  <si>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</si>
  <si>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</si>
  <si>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</si>
  <si>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</si>
  <si>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</si>
  <si>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</si>
  <si>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</si>
  <si>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</si>
  <si>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</si>
  <si>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</si>
  <si>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</si>
  <si>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</si>
  <si>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</si>
  <si>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</si>
  <si>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</si>
  <si>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</si>
  <si>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</si>
  <si>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</si>
  <si>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</si>
  <si>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</si>
  <si>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</si>
  <si>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</si>
  <si>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</si>
  <si>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</si>
  <si>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</si>
  <si>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</si>
  <si>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</si>
  <si>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</si>
  <si>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</si>
  <si>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</si>
  <si>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</si>
  <si>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</si>
  <si>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</si>
  <si>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</si>
  <si>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</si>
  <si>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</si>
  <si>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</si>
  <si>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</si>
  <si>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</si>
  <si>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</si>
  <si>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</si>
  <si>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</si>
  <si>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</si>
  <si>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</si>
  <si>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</si>
  <si>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</si>
  <si>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</si>
  <si>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</si>
  <si>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</si>
  <si>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</si>
  <si>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</si>
  <si>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</si>
  <si>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</si>
  <si>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</si>
  <si>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</si>
  <si>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</si>
  <si>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</si>
  <si>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</si>
  <si>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</si>
  <si>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</si>
  <si>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</si>
  <si>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</si>
  <si>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</si>
  <si>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</si>
  <si>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</si>
  <si>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</si>
  <si>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</si>
  <si>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</si>
  <si>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</si>
  <si>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</si>
  <si>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</si>
  <si>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</si>
  <si>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</si>
  <si>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</si>
  <si>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</si>
  <si>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</si>
  <si>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</si>
  <si>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</si>
  <si>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</si>
  <si>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</si>
  <si>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</si>
  <si>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</si>
  <si>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</si>
  <si>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</si>
  <si>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</si>
  <si>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</si>
  <si>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</si>
  <si>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</si>
  <si>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</si>
  <si>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</si>
  <si>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</si>
  <si>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</si>
  <si>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</si>
  <si>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</si>
  <si>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</si>
  <si>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</si>
  <si>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</si>
  <si>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</si>
  <si>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</si>
  <si>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</si>
  <si>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</si>
  <si>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</si>
  <si>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</si>
  <si>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</si>
  <si>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</si>
  <si>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</si>
  <si>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</si>
  <si>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</si>
  <si>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</si>
  <si>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</si>
  <si>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</si>
  <si>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</si>
  <si>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</si>
  <si>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</si>
  <si>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</si>
  <si>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</si>
  <si>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</si>
  <si>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</si>
  <si>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</si>
  <si>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</si>
  <si>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</si>
  <si>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</si>
  <si>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</si>
  <si>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</si>
  <si>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</si>
  <si>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</si>
  <si>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</si>
  <si>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</si>
  <si>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</si>
  <si>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</si>
  <si>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</si>
  <si>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</si>
  <si>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</si>
  <si>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</si>
  <si>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</si>
  <si>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</si>
  <si>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</si>
  <si>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</si>
  <si>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</si>
  <si>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</si>
  <si>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</si>
  <si>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</si>
  <si>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</si>
  <si>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</si>
  <si>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</si>
  <si>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</si>
  <si>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</si>
  <si>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</si>
  <si>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</si>
  <si>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</si>
  <si>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</si>
  <si>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</si>
  <si>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</si>
  <si>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</si>
  <si>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</si>
  <si>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</si>
  <si>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</si>
  <si>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</si>
  <si>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</si>
  <si>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</si>
  <si>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</si>
  <si>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</si>
  <si>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</si>
  <si>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</si>
  <si>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</si>
  <si>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</si>
  <si>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</si>
  <si>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</si>
  <si>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</si>
  <si>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</si>
  <si>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</si>
  <si>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</si>
  <si>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</si>
  <si>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</si>
  <si>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</si>
  <si>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</si>
  <si>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</si>
  <si>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</si>
  <si>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</si>
  <si>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</si>
  <si>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</si>
  <si>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</si>
  <si>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</si>
  <si>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</si>
  <si>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</si>
  <si>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</si>
  <si>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</si>
  <si>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</si>
  <si>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</si>
  <si>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</si>
  <si>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</si>
  <si>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</si>
  <si>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</si>
  <si>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</si>
  <si>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</si>
  <si>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</si>
  <si>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</si>
  <si>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</si>
  <si>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</si>
  <si>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</si>
  <si>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</si>
  <si>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</si>
  <si>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</si>
  <si>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</si>
  <si>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</si>
  <si>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</si>
  <si>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</si>
  <si>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</si>
  <si>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</si>
  <si>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</si>
  <si>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</si>
  <si>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</si>
  <si>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</si>
  <si>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</si>
  <si>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</si>
  <si>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</si>
  <si>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</si>
  <si>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</si>
  <si>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</si>
  <si>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</si>
  <si>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</si>
  <si>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</si>
  <si>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</si>
  <si>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</si>
  <si>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</si>
  <si>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</si>
  <si>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</si>
  <si>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</si>
  <si>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</si>
  <si>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</si>
  <si>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</si>
  <si>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</si>
  <si>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</si>
  <si>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</si>
  <si>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</si>
  <si>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</si>
  <si>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</si>
  <si>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</si>
  <si>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</si>
  <si>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</si>
  <si>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</si>
  <si>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</si>
  <si>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</si>
  <si>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</si>
  <si>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</si>
  <si>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</si>
  <si>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</si>
  <si>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</si>
  <si>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</si>
  <si>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</si>
  <si>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</si>
  <si>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</si>
  <si>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</si>
  <si>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</si>
  <si>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</si>
  <si>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</si>
  <si>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</si>
  <si>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</si>
  <si>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</si>
  <si>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</si>
  <si>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</si>
  <si>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</si>
  <si>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</si>
  <si>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</si>
  <si>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</si>
  <si>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</si>
  <si>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</si>
  <si>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</si>
  <si>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</si>
  <si>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</si>
  <si>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</si>
  <si>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</si>
  <si>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</si>
  <si>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</si>
  <si>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</si>
  <si>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</si>
  <si>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</si>
  <si>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</si>
  <si>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</si>
  <si>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</si>
  <si>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</si>
  <si>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</si>
  <si>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</si>
  <si>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</si>
  <si>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</si>
  <si>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</si>
  <si>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</si>
  <si>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</si>
  <si>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</si>
  <si>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</si>
  <si>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</si>
  <si>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</si>
  <si>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</si>
  <si>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</si>
  <si>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</si>
  <si>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</si>
  <si>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</si>
  <si>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</si>
  <si>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</si>
  <si>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</si>
  <si>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</si>
  <si>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</si>
  <si>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</si>
  <si>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</si>
  <si>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</si>
  <si>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</si>
  <si>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</si>
  <si>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</si>
  <si>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</si>
  <si>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</si>
  <si>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</si>
  <si>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</si>
  <si>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</si>
  <si>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</si>
  <si>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</si>
  <si>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</si>
  <si>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</si>
  <si>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</si>
  <si>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</si>
  <si>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</si>
  <si>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</si>
  <si>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</si>
  <si>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</si>
  <si>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</si>
  <si>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</si>
  <si>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</si>
  <si>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</si>
  <si>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</si>
  <si>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</si>
  <si>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</si>
  <si>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</si>
  <si>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</si>
  <si>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</si>
  <si>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</si>
  <si>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</si>
  <si>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</si>
  <si>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</si>
  <si>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</si>
  <si>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</si>
  <si>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</si>
  <si>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</si>
  <si>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</si>
  <si>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</si>
  <si>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</si>
  <si>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</si>
  <si>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</si>
  <si>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</si>
  <si>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</si>
  <si>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</si>
  <si>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</si>
  <si>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</si>
  <si>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</si>
  <si>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</si>
  <si>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</si>
  <si>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</si>
  <si>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</si>
  <si>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</si>
  <si>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</si>
  <si>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</si>
  <si>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</si>
  <si>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</si>
  <si>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</si>
  <si>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</si>
  <si>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</si>
  <si>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</si>
  <si>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</si>
  <si>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</si>
  <si>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</si>
  <si>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</si>
  <si>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</si>
  <si>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</si>
  <si>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</si>
  <si>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</si>
  <si>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</si>
  <si>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</si>
  <si>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</si>
  <si>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</si>
  <si>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</si>
  <si>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</si>
  <si>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</si>
  <si>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</si>
  <si>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</si>
  <si>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</si>
  <si>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</si>
  <si>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</si>
  <si>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</si>
  <si>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</si>
  <si>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</si>
  <si>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</si>
  <si>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</si>
  <si>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</si>
  <si>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</si>
  <si>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</si>
  <si>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</si>
  <si>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</si>
  <si>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</si>
  <si>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</si>
  <si>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</si>
  <si>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</si>
  <si>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</si>
  <si>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</si>
  <si>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</si>
  <si>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</si>
  <si>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</si>
  <si>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</si>
  <si>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</si>
  <si>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</si>
  <si>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</si>
  <si>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</si>
  <si>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</si>
  <si>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</si>
  <si>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</si>
  <si>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</si>
  <si>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</si>
  <si>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</si>
  <si>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</si>
  <si>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</si>
  <si>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</si>
  <si>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</si>
  <si>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</si>
  <si>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</si>
  <si>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</si>
  <si>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</si>
  <si>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</si>
  <si>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</si>
  <si>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</si>
  <si>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</si>
  <si>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</si>
  <si>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</si>
  <si>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</si>
  <si>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</si>
  <si>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</si>
  <si>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</si>
  <si>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</si>
  <si>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</si>
  <si>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</si>
  <si>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</si>
  <si>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</si>
  <si>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</si>
  <si>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</si>
  <si>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</si>
  <si>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</si>
  <si>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</si>
  <si>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</si>
  <si>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</si>
  <si>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</si>
  <si>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</si>
  <si>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</si>
  <si>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</si>
  <si>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</si>
  <si>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</si>
  <si>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</si>
  <si>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</si>
  <si>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</si>
  <si>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</si>
  <si>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</si>
  <si>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</si>
  <si>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</si>
  <si>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</si>
  <si>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</si>
  <si>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</si>
  <si>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</si>
  <si>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</si>
  <si>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</si>
  <si>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</si>
  <si>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</si>
  <si>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</si>
  <si>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</si>
  <si>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</si>
  <si>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</si>
  <si>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</si>
  <si>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</si>
  <si>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</si>
  <si>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</si>
  <si>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</si>
  <si>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</si>
  <si>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</si>
  <si>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</si>
  <si>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</si>
  <si>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</si>
  <si>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</si>
  <si>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</si>
  <si>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</si>
  <si>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</si>
  <si>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</si>
  <si>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</si>
  <si>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</si>
  <si>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</si>
  <si>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</si>
  <si>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</si>
  <si>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</si>
  <si>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</si>
  <si>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</si>
  <si>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</si>
  <si>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</si>
  <si>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</si>
  <si>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</si>
  <si>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</si>
  <si>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</si>
  <si>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</si>
  <si>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</si>
  <si>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</si>
  <si>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</si>
  <si>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</si>
  <si>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</si>
  <si>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</si>
  <si>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</si>
  <si>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</si>
  <si>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</si>
  <si>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</si>
  <si>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</si>
  <si>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</si>
  <si>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</si>
  <si>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</si>
  <si>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</si>
  <si>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</si>
  <si>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</si>
  <si>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</si>
  <si>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</si>
  <si>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</si>
  <si>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</si>
  <si>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</si>
  <si>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</si>
  <si>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</si>
  <si>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</si>
  <si>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</si>
  <si>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</si>
  <si>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</si>
  <si>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</si>
  <si>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</si>
  <si>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</si>
  <si>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</si>
  <si>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</si>
  <si>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</si>
  <si>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</si>
  <si>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</si>
  <si>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</si>
  <si>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</si>
  <si>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</si>
  <si>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</si>
  <si>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</si>
  <si>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</si>
  <si>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</si>
  <si>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</si>
  <si>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</si>
  <si>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</si>
  <si>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</si>
  <si>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</si>
  <si>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</si>
  <si>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</si>
  <si>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</si>
  <si>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</si>
  <si>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</si>
  <si>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</si>
  <si>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</si>
  <si>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</si>
  <si>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</si>
  <si>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</si>
  <si>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</si>
  <si>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</si>
  <si>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</si>
  <si>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</si>
  <si>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</si>
  <si>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</si>
  <si>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</si>
  <si>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</si>
  <si>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</si>
  <si>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</si>
  <si>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</si>
  <si>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</si>
  <si>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</si>
  <si>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</si>
  <si>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</si>
  <si>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</si>
  <si>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</si>
  <si>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</si>
  <si>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</si>
  <si>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</si>
  <si>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</si>
  <si>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</si>
  <si>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</si>
  <si>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</si>
  <si>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</si>
  <si>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</si>
  <si>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</si>
  <si>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</si>
  <si>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</si>
  <si>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</si>
  <si>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</si>
  <si>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</si>
  <si>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</si>
  <si>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</si>
  <si>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</si>
  <si>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</si>
  <si>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</si>
  <si>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</si>
  <si>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</si>
  <si>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</si>
  <si>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</si>
  <si>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</si>
  <si>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</si>
  <si>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</si>
  <si>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</si>
  <si>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</si>
  <si>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</si>
  <si>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</si>
  <si>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</si>
  <si>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</si>
  <si>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</si>
  <si>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</si>
  <si>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</si>
  <si>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</si>
  <si>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</si>
  <si>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</si>
  <si>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</si>
  <si>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</si>
  <si>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</si>
  <si>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</si>
  <si>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</si>
  <si>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</si>
  <si>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</si>
  <si>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</si>
  <si>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</si>
  <si>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</si>
  <si>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</si>
  <si>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</si>
  <si>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</si>
  <si>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</si>
  <si>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</si>
  <si>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</si>
  <si>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</si>
  <si>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</si>
  <si>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</si>
  <si>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</si>
  <si>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</si>
  <si>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</si>
  <si>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</si>
  <si>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</si>
  <si>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</si>
  <si>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</si>
  <si>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</si>
  <si>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</si>
  <si>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</si>
  <si>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</si>
  <si>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</si>
  <si>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</si>
  <si>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</si>
  <si>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</si>
  <si>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</si>
  <si>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</si>
  <si>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</si>
  <si>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</si>
  <si>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</si>
  <si>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</si>
  <si>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</si>
  <si>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</si>
  <si>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</si>
  <si>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</si>
  <si>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</si>
  <si>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</si>
  <si>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</si>
  <si>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</si>
  <si>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</si>
  <si>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</si>
  <si>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</si>
  <si>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</si>
  <si>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</si>
  <si>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</si>
  <si>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</si>
  <si>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</si>
  <si>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</si>
  <si>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</si>
  <si>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</si>
  <si>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</si>
  <si>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</si>
  <si>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</si>
  <si>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</si>
  <si>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</si>
  <si>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</si>
  <si>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</si>
  <si>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</si>
  <si>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</si>
  <si>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</si>
  <si>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</si>
  <si>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</si>
  <si>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</si>
  <si>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</si>
  <si>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</si>
  <si>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</si>
  <si>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</si>
  <si>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</si>
  <si>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</si>
  <si>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</si>
  <si>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</si>
  <si>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</si>
  <si>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</si>
  <si>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</si>
  <si>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</si>
  <si>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</si>
  <si>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</si>
  <si>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</si>
  <si>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</si>
  <si>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</si>
  <si>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</si>
  <si>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</si>
  <si>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</si>
  <si>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</si>
  <si>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</si>
  <si>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</si>
  <si>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</si>
  <si>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</si>
  <si>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</si>
  <si>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</si>
  <si>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</si>
  <si>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</si>
  <si>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</si>
  <si>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</si>
  <si>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</si>
  <si>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</si>
  <si>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</si>
  <si>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</si>
  <si>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</si>
  <si>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</si>
  <si>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</si>
  <si>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</si>
  <si>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</si>
  <si>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</si>
  <si>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</si>
  <si>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</si>
  <si>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</si>
  <si>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</si>
  <si>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</si>
  <si>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</si>
  <si>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</si>
  <si>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</si>
  <si>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</si>
  <si>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</si>
  <si>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</si>
  <si>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</si>
  <si>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</si>
  <si>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</si>
  <si>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</si>
  <si>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</si>
  <si>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</si>
  <si>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</si>
  <si>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</si>
  <si>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</si>
  <si>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</si>
  <si>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</si>
  <si>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</si>
  <si>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</si>
  <si>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</si>
  <si>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</si>
  <si>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</si>
  <si>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</si>
  <si>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</si>
  <si>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</si>
  <si>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</si>
  <si>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</si>
  <si>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</si>
  <si>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</si>
  <si>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</si>
  <si>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</si>
  <si>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</si>
  <si>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</si>
  <si>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</si>
  <si>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</si>
  <si>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</si>
  <si>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</si>
  <si>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</si>
  <si>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</si>
  <si>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</si>
  <si>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</si>
  <si>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</si>
  <si>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</si>
  <si>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</si>
  <si>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</si>
  <si>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</si>
  <si>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</si>
  <si>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</si>
  <si>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</si>
  <si>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</si>
  <si>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</si>
  <si>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</si>
  <si>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</si>
  <si>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</si>
  <si>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</si>
  <si>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</si>
  <si>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</si>
  <si>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</si>
  <si>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</si>
  <si>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</si>
  <si>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</si>
  <si>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</si>
  <si>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</si>
  <si>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</si>
  <si>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</si>
  <si>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</si>
  <si>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</si>
  <si>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</si>
  <si>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</si>
  <si>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</si>
  <si>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</si>
  <si>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</si>
  <si>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</si>
  <si>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</si>
  <si>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</si>
  <si>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</si>
  <si>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</si>
  <si>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</si>
  <si>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</si>
  <si>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</si>
  <si>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</si>
  <si>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</si>
  <si>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</si>
  <si>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</si>
  <si>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</si>
  <si>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</si>
  <si>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</si>
  <si>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</si>
  <si>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</si>
  <si>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</si>
  <si>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</si>
  <si>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</si>
  <si>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</si>
  <si>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</si>
  <si>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</si>
  <si>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</si>
  <si>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</si>
  <si>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</si>
  <si>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</si>
  <si>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</si>
  <si>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</si>
  <si>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</si>
  <si>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</si>
  <si>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</si>
  <si>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</si>
  <si>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</si>
  <si>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</si>
  <si>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</si>
  <si>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</si>
  <si>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</si>
  <si>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</si>
  <si>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</si>
  <si>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</si>
  <si>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</si>
  <si>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</si>
  <si>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</si>
  <si>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</si>
  <si>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</si>
  <si>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</si>
  <si>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</si>
  <si>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</si>
  <si>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</si>
  <si>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</si>
  <si>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</si>
  <si>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</si>
  <si>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</si>
  <si>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</si>
  <si>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</si>
  <si>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</si>
  <si>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</si>
  <si>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</si>
  <si>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</si>
  <si>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</si>
  <si>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</si>
  <si>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</si>
  <si>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</si>
  <si>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</si>
  <si>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</si>
  <si>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</si>
  <si>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</si>
  <si>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</si>
  <si>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</si>
  <si>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</si>
  <si>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</si>
  <si>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</si>
  <si>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</si>
  <si>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</si>
  <si>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</si>
  <si>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</si>
  <si>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</si>
  <si>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</si>
  <si>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</si>
  <si>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</si>
  <si>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</si>
  <si>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</si>
  <si>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</si>
  <si>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</si>
  <si>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</si>
  <si>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</si>
  <si>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</si>
  <si>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</si>
  <si>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</si>
  <si>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</si>
  <si>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</si>
  <si>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</si>
  <si>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</si>
  <si>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</si>
  <si>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</si>
  <si>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</si>
  <si>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</si>
  <si>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</si>
  <si>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</si>
  <si>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</si>
  <si>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</si>
  <si>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</si>
  <si>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</si>
  <si>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</si>
  <si>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</si>
  <si>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</si>
  <si>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</si>
  <si>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</si>
  <si>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</si>
  <si>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</si>
  <si>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</si>
  <si>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</si>
  <si>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</si>
  <si>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</si>
  <si>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</si>
  <si>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</si>
  <si>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</si>
  <si>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</si>
  <si>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</si>
  <si>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</si>
  <si>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</si>
  <si>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</si>
  <si>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</si>
  <si>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</si>
  <si>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</si>
  <si>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</si>
  <si>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</si>
  <si>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</si>
  <si>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</si>
  <si>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</si>
  <si>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</si>
  <si>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</si>
  <si>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</si>
  <si>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</si>
  <si>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</si>
  <si>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</si>
  <si>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</si>
  <si>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</si>
  <si>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</si>
  <si>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</si>
  <si>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</si>
  <si>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</si>
  <si>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</si>
  <si>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</si>
  <si>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</si>
  <si>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</si>
  <si>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</si>
  <si>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</si>
  <si>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</si>
  <si>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</si>
  <si>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</si>
  <si>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</si>
  <si>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</si>
  <si>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</si>
  <si>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</si>
  <si>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</si>
  <si>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</si>
  <si>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</si>
  <si>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</si>
  <si>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</si>
  <si>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</si>
  <si>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</si>
  <si>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</si>
  <si>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</si>
  <si>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</si>
  <si>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</si>
  <si>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</si>
  <si>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</si>
  <si>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</si>
  <si>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</si>
  <si>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</si>
  <si>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</si>
  <si>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</si>
  <si>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</si>
  <si>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</si>
  <si>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</si>
  <si>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</si>
  <si>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</si>
  <si>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</si>
  <si>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</si>
  <si>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</si>
  <si>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</si>
  <si>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</si>
  <si>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</si>
  <si>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</si>
  <si>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</si>
  <si>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</si>
  <si>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</si>
  <si>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</si>
  <si>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</si>
  <si>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</si>
  <si>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</si>
  <si>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</si>
  <si>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</si>
  <si>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</si>
  <si>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</si>
  <si>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</si>
  <si>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</si>
  <si>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</si>
  <si>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</si>
  <si>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</si>
  <si>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</si>
  <si>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</si>
  <si>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</si>
  <si>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</si>
  <si>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</si>
  <si>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</si>
  <si>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</si>
  <si>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</si>
  <si>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</si>
  <si>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</si>
  <si>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</si>
  <si>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</si>
  <si>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</si>
  <si>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</si>
  <si>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</si>
  <si>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</si>
  <si>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</si>
  <si>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</si>
  <si>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</si>
  <si>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</si>
  <si>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</si>
  <si>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</si>
  <si>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</si>
  <si>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</si>
  <si>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</si>
  <si>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</si>
  <si>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</si>
  <si>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</si>
  <si>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</si>
  <si>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</si>
  <si>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</si>
  <si>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</si>
  <si>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</si>
  <si>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</si>
  <si>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</si>
  <si>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</si>
  <si>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</si>
  <si>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</si>
  <si>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</si>
  <si>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</si>
  <si>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</si>
  <si>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</si>
  <si>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</si>
  <si>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</si>
  <si>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</si>
  <si>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</si>
  <si>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</si>
  <si>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</si>
  <si>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</si>
  <si>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</si>
  <si>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</si>
  <si>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</si>
  <si>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</si>
  <si>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</si>
  <si>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</si>
  <si>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</si>
  <si>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</si>
  <si>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</si>
  <si>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</si>
  <si>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</si>
  <si>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</si>
  <si>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</si>
  <si>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</si>
  <si>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</si>
  <si>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</si>
  <si>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</si>
  <si>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</si>
  <si>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</si>
  <si>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</si>
  <si>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</si>
  <si>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</si>
  <si>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</si>
  <si>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</si>
  <si>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</si>
  <si>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</si>
  <si>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</si>
  <si>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</si>
  <si>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</si>
  <si>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</si>
  <si>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</si>
  <si>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</si>
  <si>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</si>
  <si>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</si>
  <si>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</si>
  <si>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</si>
  <si>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</si>
  <si>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</si>
  <si>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</si>
  <si>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</si>
  <si>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</si>
  <si>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</si>
  <si>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</si>
  <si>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</si>
  <si>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</si>
  <si>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</si>
  <si>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</si>
  <si>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</si>
  <si>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</si>
  <si>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</si>
  <si>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</si>
  <si>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</si>
  <si>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</si>
  <si>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</si>
  <si>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</si>
  <si>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</si>
  <si>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</si>
  <si>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</si>
  <si>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</si>
  <si>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</si>
  <si>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</si>
  <si>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</si>
  <si>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</si>
  <si>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</si>
  <si>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</si>
  <si>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</si>
  <si>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</si>
  <si>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</si>
  <si>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</si>
  <si>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</si>
  <si>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</si>
  <si>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</si>
  <si>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</si>
  <si>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</si>
  <si>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</si>
  <si>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</si>
  <si>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</si>
  <si>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</si>
  <si>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</si>
  <si>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</si>
  <si>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</si>
  <si>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</si>
  <si>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</si>
  <si>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</si>
  <si>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</si>
  <si>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</si>
  <si>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</si>
  <si>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</si>
  <si>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</si>
  <si>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</si>
  <si>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</si>
  <si>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</si>
  <si>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</si>
  <si>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</si>
  <si>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</si>
  <si>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</si>
  <si>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</si>
  <si>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</si>
  <si>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</si>
  <si>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</si>
  <si>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</si>
  <si>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</si>
  <si>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</si>
  <si>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</si>
  <si>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</si>
  <si>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</si>
  <si>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</si>
  <si>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</si>
  <si>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</si>
  <si>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</si>
  <si>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</si>
  <si>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</si>
  <si>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</si>
  <si>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</si>
  <si>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</si>
  <si>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</si>
  <si>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</si>
  <si>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</si>
  <si>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</si>
  <si>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</si>
  <si>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</si>
  <si>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</si>
  <si>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</si>
  <si>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</si>
  <si>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</si>
  <si>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</si>
  <si>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</si>
  <si>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</si>
  <si>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</si>
  <si>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</si>
  <si>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</si>
  <si>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</si>
  <si>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</si>
  <si>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</si>
  <si>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</si>
  <si>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</si>
  <si>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</si>
  <si>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</si>
  <si>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</si>
  <si>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</si>
  <si>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</si>
  <si>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</si>
  <si>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</si>
  <si>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</si>
  <si>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</si>
  <si>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</si>
  <si>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</si>
  <si>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</si>
  <si>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</si>
  <si>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</si>
  <si>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</si>
  <si>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</si>
  <si>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</si>
  <si>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</si>
  <si>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</si>
  <si>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</si>
  <si>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</si>
  <si>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</si>
  <si>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</si>
  <si>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</si>
  <si>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</si>
  <si>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</si>
  <si>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</si>
  <si>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</si>
  <si>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</si>
  <si>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</si>
  <si>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</si>
  <si>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</si>
  <si>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</si>
  <si>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</si>
  <si>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</si>
  <si>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</si>
  <si>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</si>
  <si>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</si>
  <si>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</si>
  <si>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</si>
  <si>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</si>
  <si>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</si>
  <si>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</si>
  <si>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</si>
  <si>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</si>
  <si>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</si>
  <si>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</si>
  <si>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</si>
  <si>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</si>
  <si>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</si>
  <si>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</si>
  <si>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</si>
  <si>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</si>
  <si>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</si>
  <si>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</si>
  <si>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</si>
  <si>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</si>
  <si>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</si>
  <si>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</si>
  <si>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</si>
  <si>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</si>
  <si>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</si>
  <si>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</si>
  <si>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</si>
  <si>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</si>
  <si>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</si>
  <si>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</si>
  <si>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</si>
  <si>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</si>
  <si>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</si>
  <si>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</si>
  <si>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</si>
  <si>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</si>
  <si>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</si>
  <si>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</si>
  <si>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</si>
  <si>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</si>
  <si>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</si>
  <si>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</si>
  <si>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</si>
  <si>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</si>
  <si>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</si>
  <si>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</si>
  <si>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</si>
  <si>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</si>
  <si>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</si>
  <si>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</si>
  <si>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</si>
  <si>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</si>
  <si>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</si>
  <si>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</si>
  <si>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</si>
  <si>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</si>
  <si>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</si>
  <si>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</si>
  <si>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</si>
  <si>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</si>
  <si>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</si>
  <si>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</si>
  <si>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</si>
  <si>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</si>
  <si>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</si>
  <si>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</si>
  <si>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</si>
  <si>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</si>
  <si>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</si>
  <si>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</si>
  <si>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</si>
  <si>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</si>
  <si>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</si>
  <si>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</si>
  <si>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</si>
  <si>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</si>
  <si>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</si>
  <si>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</si>
  <si>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</si>
  <si>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</si>
  <si>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</si>
  <si>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</si>
  <si>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</si>
  <si>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</si>
  <si>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</si>
  <si>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</si>
  <si>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</si>
  <si>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</si>
  <si>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</si>
  <si>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</si>
  <si>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</si>
  <si>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</si>
  <si>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</si>
  <si>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</si>
  <si>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</si>
  <si>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</si>
  <si>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</si>
  <si>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</si>
  <si>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</si>
  <si>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</si>
  <si>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</si>
  <si>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</si>
  <si>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</si>
  <si>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</si>
  <si>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</si>
  <si>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</si>
  <si>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</si>
  <si>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</si>
  <si>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</si>
  <si>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</si>
  <si>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</si>
  <si>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</si>
  <si>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</si>
  <si>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</si>
  <si>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</si>
  <si>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</si>
  <si>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</si>
  <si>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</si>
  <si>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</si>
  <si>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</si>
  <si>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</si>
  <si>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</si>
  <si>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</si>
  <si>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</si>
  <si>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</si>
  <si>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</si>
  <si>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</si>
  <si>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</si>
  <si>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</si>
  <si>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</si>
  <si>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</si>
  <si>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</si>
  <si>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</si>
  <si>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</si>
  <si>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</si>
  <si>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</si>
  <si>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</si>
  <si>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</si>
  <si>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</si>
  <si>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</si>
  <si>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</si>
  <si>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</si>
  <si>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</si>
  <si>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</si>
  <si>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</si>
  <si>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</si>
  <si>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</si>
  <si>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</si>
  <si>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</si>
  <si>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</si>
  <si>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</si>
  <si>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</si>
  <si>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</si>
  <si>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</si>
  <si>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</si>
  <si>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</si>
  <si>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</si>
  <si>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</si>
  <si>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</si>
  <si>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coffeename</t>
  </si>
  <si>
    <t>roast name</t>
  </si>
  <si>
    <t>2019</t>
  </si>
  <si>
    <t>2020</t>
  </si>
  <si>
    <t>2021</t>
  </si>
  <si>
    <t>2022</t>
  </si>
  <si>
    <t>Jan</t>
  </si>
  <si>
    <t>Feb</t>
  </si>
  <si>
    <t>Mar</t>
  </si>
  <si>
    <t>Apr</t>
  </si>
  <si>
    <t>May</t>
  </si>
  <si>
    <t>Jun</t>
  </si>
  <si>
    <t>Jul</t>
  </si>
  <si>
    <t>Aug</t>
  </si>
  <si>
    <t>Sep</t>
  </si>
  <si>
    <t>Oct</t>
  </si>
  <si>
    <t>Nov</t>
  </si>
  <si>
    <t>Dec</t>
  </si>
  <si>
    <t>Years</t>
  </si>
  <si>
    <t>Arabica</t>
  </si>
  <si>
    <t>Exesa</t>
  </si>
  <si>
    <t>Liberica</t>
  </si>
  <si>
    <t>Robusta</t>
  </si>
  <si>
    <t>Sum of Sales</t>
  </si>
  <si>
    <t>loyalty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</si>
</sst>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mmm\-yyyy"/>
    <numFmt numFmtId="166" formatCode="0.0&quot;kg&quot;"/>
    <numFmt numFmtId="167" formatCode="&quot;$&quot;#,##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0" fontId="0" fillId="0" borderId="0" xfId="0" applyNumberFormat="1"/>
    <xf numFmtId="3" fontId="0" fillId="0" borderId="0" xfId="0" applyNumberFormat="1"/>
  </cellXfs>
  <cellStyles count="1">
    <cellStyle name="Normal" xfId="0" builtinId="0"/>
  </cellStyles>
  <dxfs count="15">
    <dxf>
      <numFmt numFmtId="0" formatCode="General"/>
    </dxf>
    <dxf>
      <numFmt numFmtId="167" formatCode="&quot;$&quot;#,##0.00"/>
    </dxf>
    <dxf>
      <numFmt numFmtId="167" formatCode="&quot;$&quot;#,##0.00"/>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ill>
        <patternFill patternType="solid">
          <fgColor theme="0"/>
          <bgColor rgb="FFFFC000"/>
        </patternFill>
      </fill>
      <border>
        <left style="thin">
          <color theme="1" tint="-0.499984740745262"/>
        </left>
        <right style="thin">
          <color theme="1" tint="-0.499984740745262"/>
        </right>
        <top style="thin">
          <color theme="1" tint="-0.499984740745262"/>
        </top>
        <bottom style="thin">
          <color theme="1" tint="-0.499984740745262"/>
        </bottom>
      </border>
    </dxf>
    <dxf>
      <font>
        <b/>
        <i val="0"/>
        <name val="Calibri"/>
        <family val="2"/>
        <scheme val="minor"/>
      </font>
      <fill>
        <patternFill>
          <bgColor rgb="FFFFC000"/>
        </patternFill>
      </fill>
    </dxf>
  </dxfs>
  <tableStyles count="2" defaultTableStyle="TableStyleMedium2" defaultPivotStyle="PivotStyleMedium9">
    <tableStyle name="Slicer Style 1" pivot="0" table="0" count="5" xr9:uid="{C9847869-8C85-47A8-B471-A4E94857C4D7}">
      <tableStyleElement type="wholeTable" dxfId="14"/>
    </tableStyle>
    <tableStyle name="Timeline Style 1" pivot="0" table="0" count="8" xr9:uid="{92747484-D6B6-4D1F-AAB4-9BFDDD17F0C5}">
      <tableStyleElement type="wholeTable" dxfId="13"/>
      <tableStyleElement type="headerRow" dxfId="12"/>
    </tableStyle>
  </tableStyles>
  <colors>
    <mruColors>
      <color rgb="FFC39BE1"/>
      <color rgb="FF8BCC44"/>
      <color rgb="FF568424"/>
    </mruColors>
  </colors>
  <extLst>
    <ext xmlns:x14="http://schemas.microsoft.com/office/spreadsheetml/2009/9/main" uri="{46F421CA-312F-682f-3DD2-61675219B42D}">
      <x14:dxfs count="4">
        <dxf>
          <border>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8"/>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57C-4DE5-9053-19E0C0A98CAB}"/>
            </c:ext>
          </c:extLst>
        </c:ser>
        <c:ser>
          <c:idx val="1"/>
          <c:order val="1"/>
          <c:tx>
            <c:strRef>
              <c:f>'total sales'!$D$3:$D$4</c:f>
              <c:strCache>
                <c:ptCount val="1"/>
                <c:pt idx="0">
                  <c:v>Exesa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57C-4DE5-9053-19E0C0A98CAB}"/>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57C-4DE5-9053-19E0C0A98CAB}"/>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557C-4DE5-9053-19E0C0A98CAB}"/>
            </c:ext>
          </c:extLst>
        </c:ser>
        <c:dLbls>
          <c:showLegendKey val="0"/>
          <c:showVal val="0"/>
          <c:showCatName val="0"/>
          <c:showSerName val="0"/>
          <c:showPercent val="0"/>
          <c:showBubbleSize val="0"/>
        </c:dLbls>
        <c:smooth val="0"/>
        <c:axId val="459690864"/>
        <c:axId val="459690536"/>
      </c:lineChart>
      <c:catAx>
        <c:axId val="459690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690536"/>
        <c:crosses val="autoZero"/>
        <c:auto val="1"/>
        <c:lblAlgn val="ctr"/>
        <c:lblOffset val="100"/>
        <c:noMultiLvlLbl val="0"/>
      </c:catAx>
      <c:valAx>
        <c:axId val="4596905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690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9"/>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Sales by country</a:t>
            </a:r>
          </a:p>
        </c:rich>
      </c:tx>
      <c:layout>
        <c:manualLayout>
          <c:xMode val="edge"/>
          <c:yMode val="edge"/>
          <c:x val="0.34098600174978133"/>
          <c:y val="8.771929824561403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8BCC44"/>
          </a:solidFill>
          <a:ln w="3810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lumMod val="95000"/>
              <a:lumOff val="5000"/>
            </a:schemeClr>
          </a:solidFill>
          <a:ln w="3810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2"/>
        <c:spPr>
          <a:solidFill>
            <a:srgbClr val="C39BE1"/>
          </a:solidFill>
          <a:ln w="3810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3"/>
        <c:spPr>
          <a:solidFill>
            <a:srgbClr val="8BCC44"/>
          </a:solidFill>
          <a:ln w="3810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39BE1"/>
          </a:solidFill>
          <a:ln w="3810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5"/>
        <c:spPr>
          <a:solidFill>
            <a:schemeClr val="tx1">
              <a:lumMod val="95000"/>
              <a:lumOff val="5000"/>
            </a:schemeClr>
          </a:solidFill>
          <a:ln w="3810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6"/>
        <c:spPr>
          <a:solidFill>
            <a:srgbClr val="8BCC44"/>
          </a:solidFill>
          <a:ln w="3810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C39BE1"/>
          </a:solidFill>
          <a:ln w="3810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8"/>
        <c:spPr>
          <a:solidFill>
            <a:schemeClr val="tx1">
              <a:lumMod val="95000"/>
              <a:lumOff val="5000"/>
            </a:schemeClr>
          </a:solidFill>
          <a:ln w="3810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8BCC44"/>
            </a:solidFill>
            <a:ln w="3810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invertIfNegative val="0"/>
          <c:dPt>
            <c:idx val="1"/>
            <c:invertIfNegative val="0"/>
            <c:bubble3D val="0"/>
            <c:spPr>
              <a:solidFill>
                <a:srgbClr val="C39BE1"/>
              </a:solidFill>
              <a:ln w="3810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extLst>
              <c:ext xmlns:c16="http://schemas.microsoft.com/office/drawing/2014/chart" uri="{C3380CC4-5D6E-409C-BE32-E72D297353CC}">
                <c16:uniqueId val="{00000001-2FEF-4343-A712-FF8CC1F9C25D}"/>
              </c:ext>
            </c:extLst>
          </c:dPt>
          <c:dPt>
            <c:idx val="2"/>
            <c:invertIfNegative val="0"/>
            <c:bubble3D val="0"/>
            <c:spPr>
              <a:solidFill>
                <a:schemeClr val="tx1">
                  <a:lumMod val="95000"/>
                  <a:lumOff val="5000"/>
                </a:schemeClr>
              </a:solidFill>
              <a:ln w="3810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extLst>
              <c:ext xmlns:c16="http://schemas.microsoft.com/office/drawing/2014/chart" uri="{C3380CC4-5D6E-409C-BE32-E72D297353CC}">
                <c16:uniqueId val="{00000003-2FEF-4343-A712-FF8CC1F9C25D}"/>
              </c:ext>
            </c:extLst>
          </c:dPt>
          <c:cat>
            <c:strRef>
              <c:f>countrybarchart!$A$4:$A$6</c:f>
              <c:strCache>
                <c:ptCount val="3"/>
                <c:pt idx="0">
                  <c:v>United Kingdom</c:v>
                </c:pt>
                <c:pt idx="1">
                  <c:v>Ireland</c:v>
                </c:pt>
                <c:pt idx="2">
                  <c:v>United States</c:v>
                </c:pt>
              </c:strCache>
            </c:strRef>
          </c:cat>
          <c:val>
            <c:numRef>
              <c:f>countrybarchart!$B$4:$B$6</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4-2FEF-4343-A712-FF8CC1F9C25D}"/>
            </c:ext>
          </c:extLst>
        </c:ser>
        <c:dLbls>
          <c:showLegendKey val="0"/>
          <c:showVal val="0"/>
          <c:showCatName val="0"/>
          <c:showSerName val="0"/>
          <c:showPercent val="0"/>
          <c:showBubbleSize val="0"/>
        </c:dLbls>
        <c:gapWidth val="182"/>
        <c:axId val="567502720"/>
        <c:axId val="567503048"/>
      </c:barChart>
      <c:catAx>
        <c:axId val="56750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567503048"/>
        <c:crosses val="autoZero"/>
        <c:auto val="1"/>
        <c:lblAlgn val="ctr"/>
        <c:lblOffset val="100"/>
        <c:noMultiLvlLbl val="0"/>
      </c:catAx>
      <c:valAx>
        <c:axId val="5675030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567502720"/>
        <c:crosses val="autoZero"/>
        <c:crossBetween val="between"/>
      </c:valAx>
      <c:spPr>
        <a:solidFill>
          <a:srgbClr val="C39BE1">
            <a:alpha val="0"/>
          </a:srgb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alpha val="67000"/>
      </a:schemeClr>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five customer!totalsales</c:name>
    <c:fmtId val="10"/>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8BCC44"/>
          </a:solidFill>
          <a:ln w="3810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lumMod val="95000"/>
              <a:lumOff val="5000"/>
            </a:schemeClr>
          </a:solidFill>
          <a:ln w="3810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2"/>
        <c:spPr>
          <a:solidFill>
            <a:srgbClr val="C39BE1"/>
          </a:solidFill>
          <a:ln w="3810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3"/>
        <c:spPr>
          <a:solidFill>
            <a:srgbClr val="8BCC44"/>
          </a:solidFill>
          <a:ln w="3810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39BE1"/>
          </a:solidFill>
          <a:ln w="3810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5"/>
        <c:spPr>
          <a:solidFill>
            <a:schemeClr val="tx1">
              <a:lumMod val="95000"/>
              <a:lumOff val="5000"/>
            </a:schemeClr>
          </a:solidFill>
          <a:ln w="3810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6"/>
        <c:spPr>
          <a:solidFill>
            <a:srgbClr val="8BCC44"/>
          </a:solidFill>
          <a:ln w="3810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8BCC44"/>
          </a:solidFill>
          <a:ln w="3810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five customer'!$B$3</c:f>
              <c:strCache>
                <c:ptCount val="1"/>
                <c:pt idx="0">
                  <c:v>Total</c:v>
                </c:pt>
              </c:strCache>
            </c:strRef>
          </c:tx>
          <c:spPr>
            <a:solidFill>
              <a:srgbClr val="8BCC44"/>
            </a:solidFill>
            <a:ln w="3810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invertIfNegative val="0"/>
          <c:dPt>
            <c:idx val="1"/>
            <c:invertIfNegative val="0"/>
            <c:bubble3D val="0"/>
            <c:extLst>
              <c:ext xmlns:c16="http://schemas.microsoft.com/office/drawing/2014/chart" uri="{C3380CC4-5D6E-409C-BE32-E72D297353CC}">
                <c16:uniqueId val="{00000000-98CB-4F42-A474-59F2EE7AD0EF}"/>
              </c:ext>
            </c:extLst>
          </c:dPt>
          <c:dPt>
            <c:idx val="2"/>
            <c:invertIfNegative val="0"/>
            <c:bubble3D val="0"/>
            <c:extLst>
              <c:ext xmlns:c16="http://schemas.microsoft.com/office/drawing/2014/chart" uri="{C3380CC4-5D6E-409C-BE32-E72D297353CC}">
                <c16:uniqueId val="{00000001-98CB-4F42-A474-59F2EE7AD0EF}"/>
              </c:ext>
            </c:extLst>
          </c:dPt>
          <c:cat>
            <c:strRef>
              <c:f>'top five customer'!$A$4:$A$8</c:f>
              <c:strCache>
                <c:ptCount val="5"/>
                <c:pt idx="0">
                  <c:v>Don Flintiff</c:v>
                </c:pt>
                <c:pt idx="1">
                  <c:v>Nealson Cuttler</c:v>
                </c:pt>
                <c:pt idx="2">
                  <c:v>Terri Farra</c:v>
                </c:pt>
                <c:pt idx="3">
                  <c:v>Brenn Dundredge</c:v>
                </c:pt>
                <c:pt idx="4">
                  <c:v>Allis Wilmore</c:v>
                </c:pt>
              </c:strCache>
            </c:strRef>
          </c:cat>
          <c:val>
            <c:numRef>
              <c:f>'top five customer'!$B$4:$B$8</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98CB-4F42-A474-59F2EE7AD0EF}"/>
            </c:ext>
          </c:extLst>
        </c:ser>
        <c:dLbls>
          <c:showLegendKey val="0"/>
          <c:showVal val="0"/>
          <c:showCatName val="0"/>
          <c:showSerName val="0"/>
          <c:showPercent val="0"/>
          <c:showBubbleSize val="0"/>
        </c:dLbls>
        <c:gapWidth val="182"/>
        <c:axId val="567502720"/>
        <c:axId val="567503048"/>
      </c:barChart>
      <c:catAx>
        <c:axId val="56750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567503048"/>
        <c:crosses val="autoZero"/>
        <c:auto val="1"/>
        <c:lblAlgn val="ctr"/>
        <c:lblOffset val="100"/>
        <c:noMultiLvlLbl val="0"/>
      </c:catAx>
      <c:valAx>
        <c:axId val="5675030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567502720"/>
        <c:crosses val="autoZero"/>
        <c:crossBetween val="between"/>
      </c:valAx>
      <c:spPr>
        <a:solidFill>
          <a:srgbClr val="C39BE1">
            <a:alpha val="0"/>
          </a:srgb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alpha val="67000"/>
      </a:schemeClr>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30480</xdr:colOff>
      <xdr:row>1</xdr:row>
      <xdr:rowOff>76200</xdr:rowOff>
    </xdr:from>
    <xdr:to>
      <xdr:col>20</xdr:col>
      <xdr:colOff>584200</xdr:colOff>
      <xdr:row>4</xdr:row>
      <xdr:rowOff>144780</xdr:rowOff>
    </xdr:to>
    <xdr:sp macro="" textlink="">
      <xdr:nvSpPr>
        <xdr:cNvPr id="7" name="Rectangle 6">
          <a:extLst>
            <a:ext uri="{FF2B5EF4-FFF2-40B4-BE49-F238E27FC236}">
              <a16:creationId xmlns:a16="http://schemas.microsoft.com/office/drawing/2014/main" id="{4E48659E-E982-4FF4-B7D5-716AFD3E662D}"/>
            </a:ext>
          </a:extLst>
        </xdr:cNvPr>
        <xdr:cNvSpPr/>
      </xdr:nvSpPr>
      <xdr:spPr>
        <a:xfrm>
          <a:off x="149013" y="135467"/>
          <a:ext cx="12136120" cy="627380"/>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sz="4000" b="0"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latin typeface="Arial Black" panose="020B0A04020102020204" pitchFamily="34" charset="0"/>
            </a:rPr>
            <a:t>Dashboard</a:t>
          </a:r>
        </a:p>
      </xdr:txBody>
    </xdr:sp>
    <xdr:clientData/>
  </xdr:twoCellAnchor>
  <xdr:twoCellAnchor editAs="oneCell">
    <xdr:from>
      <xdr:col>14</xdr:col>
      <xdr:colOff>188807</xdr:colOff>
      <xdr:row>8</xdr:row>
      <xdr:rowOff>170180</xdr:rowOff>
    </xdr:from>
    <xdr:to>
      <xdr:col>16</xdr:col>
      <xdr:colOff>432647</xdr:colOff>
      <xdr:row>13</xdr:row>
      <xdr:rowOff>76200</xdr:rowOff>
    </xdr:to>
    <mc:AlternateContent xmlns:mc="http://schemas.openxmlformats.org/markup-compatibility/2006">
      <mc:Choice xmlns:a14="http://schemas.microsoft.com/office/drawing/2010/main" Requires="a14">
        <xdr:graphicFrame macro="">
          <xdr:nvGraphicFramePr>
            <xdr:cNvPr id="12" name="loyalty card">
              <a:extLst>
                <a:ext uri="{FF2B5EF4-FFF2-40B4-BE49-F238E27FC236}">
                  <a16:creationId xmlns:a16="http://schemas.microsoft.com/office/drawing/2014/main" id="{76F7F26B-21CC-4745-9086-E520267BB247}"/>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8232140" y="1533313"/>
              <a:ext cx="1463040" cy="8373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116840</xdr:colOff>
      <xdr:row>13</xdr:row>
      <xdr:rowOff>143933</xdr:rowOff>
    </xdr:from>
    <xdr:to>
      <xdr:col>11</xdr:col>
      <xdr:colOff>353060</xdr:colOff>
      <xdr:row>34</xdr:row>
      <xdr:rowOff>84666</xdr:rowOff>
    </xdr:to>
    <xdr:graphicFrame macro="">
      <xdr:nvGraphicFramePr>
        <xdr:cNvPr id="13" name="Chart 12">
          <a:extLst>
            <a:ext uri="{FF2B5EF4-FFF2-40B4-BE49-F238E27FC236}">
              <a16:creationId xmlns:a16="http://schemas.microsoft.com/office/drawing/2014/main" id="{221B6FA3-C0D3-4FA3-A210-1263871AFB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106681</xdr:colOff>
      <xdr:row>5</xdr:row>
      <xdr:rowOff>45720</xdr:rowOff>
    </xdr:from>
    <xdr:to>
      <xdr:col>14</xdr:col>
      <xdr:colOff>84668</xdr:colOff>
      <xdr:row>13</xdr:row>
      <xdr:rowOff>42333</xdr:rowOff>
    </xdr:to>
    <mc:AlternateContent xmlns:mc="http://schemas.openxmlformats.org/markup-compatibility/2006" xmlns:tsle="http://schemas.microsoft.com/office/drawing/2012/timeslicer">
      <mc:Choice Requires="tsle">
        <xdr:graphicFrame macro="">
          <xdr:nvGraphicFramePr>
            <xdr:cNvPr id="14" name="Order Date">
              <a:extLst>
                <a:ext uri="{FF2B5EF4-FFF2-40B4-BE49-F238E27FC236}">
                  <a16:creationId xmlns:a16="http://schemas.microsoft.com/office/drawing/2014/main" id="{07A8A949-2B43-4BD7-9173-AC00EDD6ABE7}"/>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06680" y="850053"/>
              <a:ext cx="8066193" cy="140292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494452</xdr:colOff>
      <xdr:row>8</xdr:row>
      <xdr:rowOff>172720</xdr:rowOff>
    </xdr:from>
    <xdr:to>
      <xdr:col>20</xdr:col>
      <xdr:colOff>558799</xdr:colOff>
      <xdr:row>13</xdr:row>
      <xdr:rowOff>42333</xdr:rowOff>
    </xdr:to>
    <mc:AlternateContent xmlns:mc="http://schemas.openxmlformats.org/markup-compatibility/2006">
      <mc:Choice xmlns:a14="http://schemas.microsoft.com/office/drawing/2010/main" Requires="a14">
        <xdr:graphicFrame macro="">
          <xdr:nvGraphicFramePr>
            <xdr:cNvPr id="15" name="Size">
              <a:extLst>
                <a:ext uri="{FF2B5EF4-FFF2-40B4-BE49-F238E27FC236}">
                  <a16:creationId xmlns:a16="http://schemas.microsoft.com/office/drawing/2014/main" id="{0E3CACF0-7138-4151-AC45-19A94634533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756985" y="1535853"/>
              <a:ext cx="2502747" cy="8009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198119</xdr:colOff>
      <xdr:row>5</xdr:row>
      <xdr:rowOff>38112</xdr:rowOff>
    </xdr:from>
    <xdr:to>
      <xdr:col>20</xdr:col>
      <xdr:colOff>558800</xdr:colOff>
      <xdr:row>8</xdr:row>
      <xdr:rowOff>81699</xdr:rowOff>
    </xdr:to>
    <mc:AlternateContent xmlns:mc="http://schemas.openxmlformats.org/markup-compatibility/2006" xmlns:a14="http://schemas.microsoft.com/office/drawing/2010/main">
      <mc:Choice Requires="a14">
        <xdr:graphicFrame macro="">
          <xdr:nvGraphicFramePr>
            <xdr:cNvPr id="16" name="roast name">
              <a:extLst>
                <a:ext uri="{FF2B5EF4-FFF2-40B4-BE49-F238E27FC236}">
                  <a16:creationId xmlns:a16="http://schemas.microsoft.com/office/drawing/2014/main" id="{4FA8C9FB-F2E6-4974-9B46-39859E004F09}"/>
                </a:ext>
              </a:extLst>
            </xdr:cNvPr>
            <xdr:cNvGraphicFramePr/>
          </xdr:nvGraphicFramePr>
          <xdr:xfrm>
            <a:off x="0" y="0"/>
            <a:ext cx="0" cy="0"/>
          </xdr:xfrm>
          <a:graphic>
            <a:graphicData uri="http://schemas.microsoft.com/office/drawing/2010/slicer">
              <sle:slicer xmlns:sle="http://schemas.microsoft.com/office/drawing/2010/slicer" name="roast name"/>
            </a:graphicData>
          </a:graphic>
        </xdr:graphicFrame>
      </mc:Choice>
      <mc:Fallback xmlns="">
        <xdr:sp macro="" textlink="">
          <xdr:nvSpPr>
            <xdr:cNvPr id="0" name=""/>
            <xdr:cNvSpPr>
              <a:spLocks noTextEdit="1"/>
            </xdr:cNvSpPr>
          </xdr:nvSpPr>
          <xdr:spPr>
            <a:xfrm>
              <a:off x="8241452" y="842445"/>
              <a:ext cx="4018281" cy="6023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524934</xdr:colOff>
      <xdr:row>24</xdr:row>
      <xdr:rowOff>160867</xdr:rowOff>
    </xdr:from>
    <xdr:to>
      <xdr:col>21</xdr:col>
      <xdr:colOff>67731</xdr:colOff>
      <xdr:row>34</xdr:row>
      <xdr:rowOff>101600</xdr:rowOff>
    </xdr:to>
    <xdr:graphicFrame macro="">
      <xdr:nvGraphicFramePr>
        <xdr:cNvPr id="17" name="Chart 16">
          <a:extLst>
            <a:ext uri="{FF2B5EF4-FFF2-40B4-BE49-F238E27FC236}">
              <a16:creationId xmlns:a16="http://schemas.microsoft.com/office/drawing/2014/main" id="{56B5FE99-D92A-494B-B08A-16A3D50292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474134</xdr:colOff>
      <xdr:row>13</xdr:row>
      <xdr:rowOff>152400</xdr:rowOff>
    </xdr:from>
    <xdr:to>
      <xdr:col>21</xdr:col>
      <xdr:colOff>50801</xdr:colOff>
      <xdr:row>24</xdr:row>
      <xdr:rowOff>104140</xdr:rowOff>
    </xdr:to>
    <xdr:graphicFrame macro="">
      <xdr:nvGraphicFramePr>
        <xdr:cNvPr id="18" name="Chart 17">
          <a:extLst>
            <a:ext uri="{FF2B5EF4-FFF2-40B4-BE49-F238E27FC236}">
              <a16:creationId xmlns:a16="http://schemas.microsoft.com/office/drawing/2014/main" id="{93CFFBDE-C706-406D-B68C-F62503466A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mmy" refreshedDate="45537.303967361113" createdVersion="7" refreshedVersion="7" minRefreshableVersion="3" recordCount="1000" xr:uid="{A5B87CE9-C60B-4F53-AA4B-9DBE210054D9}">
  <cacheSource type="worksheet">
    <worksheetSource name="orderstable"/>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name" numFmtId="0">
      <sharedItems count="4">
        <s v="Robusta"/>
        <s v="Exesa"/>
        <s v="Arabica"/>
        <s v="Liberica"/>
      </sharedItems>
    </cacheField>
    <cacheField name="roast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976227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
    <x v="1"/>
    <s v="Exc"/>
    <s v="M"/>
    <x v="0"/>
    <n v="13.75"/>
    <n v="27.5"/>
    <x v="1"/>
    <x v="0"/>
    <x v="1"/>
  </r>
  <r>
    <s v="KAC-83089-793"/>
    <x v="2"/>
    <s v="23806-46781-OU"/>
    <s v="R-L-2.5"/>
    <n v="2"/>
    <x v="2"/>
    <s v=" "/>
    <x v="1"/>
    <s v="Rob"/>
    <s v="L"/>
    <x v="2"/>
    <n v="27.484999999999996"/>
    <n v="54.969999999999992"/>
    <x v="0"/>
    <x v="1"/>
    <x v="1"/>
  </r>
  <r>
    <s v="CVP-18956-553"/>
    <x v="3"/>
    <s v="86561-91660-RB"/>
    <s v="L-D-1"/>
    <n v="3"/>
    <x v="3"/>
    <s v=" "/>
    <x v="0"/>
    <s v="Lib"/>
    <s v="D"/>
    <x v="0"/>
    <n v="12.95"/>
    <n v="38.849999999999994"/>
    <x v="3"/>
    <x v="2"/>
    <x v="1"/>
  </r>
  <r>
    <s v="IPP-31994-879"/>
    <x v="4"/>
    <s v="65223-29612-CB"/>
    <s v="E-D-0.5"/>
    <n v="3"/>
    <x v="4"/>
    <s v="slobe6@nifty.com"/>
    <x v="0"/>
    <s v="Exc"/>
    <s v="D"/>
    <x v="1"/>
    <n v="7.29"/>
    <n v="21.87"/>
    <x v="1"/>
    <x v="2"/>
    <x v="0"/>
  </r>
  <r>
    <s v="SNZ-65340-705"/>
    <x v="5"/>
    <s v="21134-81676-FR"/>
    <s v="L-L-0.2"/>
    <n v="1"/>
    <x v="5"/>
    <s v=" "/>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
    <x v="0"/>
    <s v="Lib"/>
    <s v="M"/>
    <x v="3"/>
    <n v="4.3650000000000002"/>
    <n v="21.825000000000003"/>
    <x v="3"/>
    <x v="0"/>
    <x v="1"/>
  </r>
  <r>
    <s v="WOQ-36015-429"/>
    <x v="24"/>
    <s v="51427-89175-QJ"/>
    <s v="A-D-0.5"/>
    <n v="6"/>
    <x v="27"/>
    <s v=" "/>
    <x v="0"/>
    <s v="Ara"/>
    <s v="D"/>
    <x v="1"/>
    <n v="5.97"/>
    <n v="35.82"/>
    <x v="2"/>
    <x v="2"/>
    <x v="1"/>
  </r>
  <r>
    <s v="WOQ-36015-429"/>
    <x v="24"/>
    <s v="51427-89175-QJ"/>
    <s v="L-M-0.5"/>
    <n v="6"/>
    <x v="27"/>
    <s v=" "/>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
    <x v="0"/>
    <s v="Rob"/>
    <s v="M"/>
    <x v="0"/>
    <n v="9.9499999999999993"/>
    <n v="59.699999999999996"/>
    <x v="0"/>
    <x v="0"/>
    <x v="0"/>
  </r>
  <r>
    <s v="LUO-37559-016"/>
    <x v="32"/>
    <s v="21240-83132-SP"/>
    <s v="L-M-1"/>
    <n v="3"/>
    <x v="35"/>
    <s v=" "/>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
    <x v="2"/>
    <s v="Rob"/>
    <s v="D"/>
    <x v="1"/>
    <n v="5.3699999999999992"/>
    <n v="26.849999999999994"/>
    <x v="0"/>
    <x v="2"/>
    <x v="0"/>
  </r>
  <r>
    <s v="EEJ-16185-108"/>
    <x v="53"/>
    <s v="65552-60476-KY"/>
    <s v="L-L-0.2"/>
    <n v="5"/>
    <x v="56"/>
    <s v=" "/>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
    <x v="0"/>
    <s v="Ara"/>
    <s v="M"/>
    <x v="2"/>
    <n v="25.874999999999996"/>
    <n v="77.624999999999986"/>
    <x v="2"/>
    <x v="0"/>
    <x v="1"/>
  </r>
  <r>
    <s v="LEF-83057-763"/>
    <x v="64"/>
    <s v="15395-90855-VB"/>
    <s v="L-M-0.2"/>
    <n v="5"/>
    <x v="67"/>
    <s v=" "/>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
    <x v="0"/>
    <s v="Exc"/>
    <s v="L"/>
    <x v="0"/>
    <n v="14.85"/>
    <n v="44.55"/>
    <x v="1"/>
    <x v="1"/>
    <x v="0"/>
  </r>
  <r>
    <s v="YWH-50638-556"/>
    <x v="83"/>
    <s v="89442-35633-HJ"/>
    <s v="E-L-0.5"/>
    <n v="4"/>
    <x v="86"/>
    <s v="elangcaster2l@spotify.com"/>
    <x v="2"/>
    <s v="Exc"/>
    <s v="L"/>
    <x v="1"/>
    <n v="8.91"/>
    <n v="35.64"/>
    <x v="1"/>
    <x v="1"/>
    <x v="0"/>
  </r>
  <r>
    <s v="ISL-11200-600"/>
    <x v="84"/>
    <s v="13654-85265-IL"/>
    <s v="A-D-0.2"/>
    <n v="6"/>
    <x v="87"/>
    <s v=" "/>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
    <x v="1"/>
    <s v="Ara"/>
    <s v="D"/>
    <x v="3"/>
    <n v="2.9849999999999999"/>
    <n v="2.9849999999999999"/>
    <x v="2"/>
    <x v="2"/>
    <x v="1"/>
  </r>
  <r>
    <s v="DBC-44122-300"/>
    <x v="88"/>
    <s v="13366-78506-KP"/>
    <s v="L-M-0.2"/>
    <n v="3"/>
    <x v="92"/>
    <s v=" "/>
    <x v="0"/>
    <s v="Lib"/>
    <s v="M"/>
    <x v="3"/>
    <n v="4.3650000000000002"/>
    <n v="13.095000000000001"/>
    <x v="3"/>
    <x v="0"/>
    <x v="0"/>
  </r>
  <r>
    <s v="FJQ-60035-234"/>
    <x v="89"/>
    <s v="08847-29858-HN"/>
    <s v="A-L-0.2"/>
    <n v="2"/>
    <x v="93"/>
    <s v=" "/>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
    <x v="1"/>
    <s v="Exc"/>
    <s v="L"/>
    <x v="2"/>
    <n v="34.154999999999994"/>
    <n v="102.46499999999997"/>
    <x v="1"/>
    <x v="1"/>
    <x v="1"/>
  </r>
  <r>
    <s v="PPP-78935-365"/>
    <x v="123"/>
    <s v="91074-60023-IP"/>
    <s v="E-D-1"/>
    <n v="4"/>
    <x v="129"/>
    <s v=" "/>
    <x v="0"/>
    <s v="Exc"/>
    <s v="D"/>
    <x v="0"/>
    <n v="12.15"/>
    <n v="48.6"/>
    <x v="1"/>
    <x v="2"/>
    <x v="1"/>
  </r>
  <r>
    <s v="JUO-34131-517"/>
    <x v="124"/>
    <s v="07972-83748-JI"/>
    <s v="L-D-1"/>
    <n v="6"/>
    <x v="130"/>
    <s v=" "/>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
    <x v="0"/>
    <s v="Rob"/>
    <s v="D"/>
    <x v="2"/>
    <n v="20.584999999999997"/>
    <n v="123.50999999999999"/>
    <x v="0"/>
    <x v="2"/>
    <x v="0"/>
  </r>
  <r>
    <s v="TME-59627-221"/>
    <x v="140"/>
    <s v="72282-40594-RX"/>
    <s v="L-L-2.5"/>
    <n v="6"/>
    <x v="149"/>
    <s v=" "/>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
    <x v="0"/>
    <s v="Rob"/>
    <s v="D"/>
    <x v="0"/>
    <n v="8.9499999999999993"/>
    <n v="53.699999999999996"/>
    <x v="0"/>
    <x v="2"/>
    <x v="0"/>
  </r>
  <r>
    <s v="EIL-44855-309"/>
    <x v="147"/>
    <s v="59741-90220-OW"/>
    <s v="R-D-0.5"/>
    <n v="5"/>
    <x v="156"/>
    <s v=" "/>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
    <x v="0"/>
    <s v="Exc"/>
    <s v="M"/>
    <x v="0"/>
    <n v="13.75"/>
    <n v="82.5"/>
    <x v="1"/>
    <x v="0"/>
    <x v="1"/>
  </r>
  <r>
    <s v="TJG-73587-353"/>
    <x v="175"/>
    <s v="24766-58139-GT"/>
    <s v="R-D-0.2"/>
    <n v="3"/>
    <x v="190"/>
    <s v=" "/>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
    <x v="0"/>
    <s v="Ara"/>
    <s v="M"/>
    <x v="2"/>
    <n v="25.874999999999996"/>
    <n v="155.24999999999997"/>
    <x v="2"/>
    <x v="0"/>
    <x v="0"/>
  </r>
  <r>
    <s v="AHV-66988-037"/>
    <x v="208"/>
    <s v="12743-00952-KO"/>
    <s v="R-M-2.5"/>
    <n v="2"/>
    <x v="225"/>
    <s v=" "/>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
    <x v="0"/>
    <s v="Lib"/>
    <s v="M"/>
    <x v="2"/>
    <n v="33.464999999999996"/>
    <n v="133.85999999999999"/>
    <x v="3"/>
    <x v="0"/>
    <x v="1"/>
  </r>
  <r>
    <s v="VZH-86274-142"/>
    <x v="226"/>
    <s v="53120-45532-KL"/>
    <s v="R-L-1"/>
    <n v="5"/>
    <x v="247"/>
    <s v=" "/>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
    <x v="0"/>
    <s v="Exc"/>
    <s v="M"/>
    <x v="2"/>
    <n v="31.624999999999996"/>
    <n v="94.874999999999986"/>
    <x v="1"/>
    <x v="0"/>
    <x v="1"/>
  </r>
  <r>
    <s v="BYZ-39669-954"/>
    <x v="243"/>
    <s v="66408-53777-VE"/>
    <s v="L-L-2.5"/>
    <n v="1"/>
    <x v="267"/>
    <s v=" "/>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
    <x v="1"/>
    <s v="Exc"/>
    <s v="M"/>
    <x v="1"/>
    <n v="8.25"/>
    <n v="8.25"/>
    <x v="1"/>
    <x v="0"/>
    <x v="0"/>
  </r>
  <r>
    <s v="DFK-35846-692"/>
    <x v="247"/>
    <s v="49612-33852-CN"/>
    <s v="R-D-0.2"/>
    <n v="5"/>
    <x v="271"/>
    <s v=" "/>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
    <x v="0"/>
    <s v="Exc"/>
    <s v="L"/>
    <x v="0"/>
    <n v="14.85"/>
    <n v="44.55"/>
    <x v="1"/>
    <x v="1"/>
    <x v="1"/>
  </r>
  <r>
    <s v="ULM-49433-003"/>
    <x v="252"/>
    <s v="99421-80253-UI"/>
    <s v="E-M-1"/>
    <n v="2"/>
    <x v="277"/>
    <s v=" "/>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
    <x v="0"/>
    <s v="Exc"/>
    <s v="M"/>
    <x v="0"/>
    <n v="13.75"/>
    <n v="13.75"/>
    <x v="1"/>
    <x v="0"/>
    <x v="1"/>
  </r>
  <r>
    <s v="IBW-87442-480"/>
    <x v="272"/>
    <s v="79814-23626-JR"/>
    <s v="A-L-2.5"/>
    <n v="1"/>
    <x v="305"/>
    <s v="tle91@epa.gov"/>
    <x v="0"/>
    <s v="Ara"/>
    <s v="L"/>
    <x v="2"/>
    <n v="29.784999999999997"/>
    <n v="29.784999999999997"/>
    <x v="2"/>
    <x v="1"/>
    <x v="0"/>
  </r>
  <r>
    <s v="DGZ-82537-477"/>
    <x v="252"/>
    <s v="43439-94003-DW"/>
    <s v="R-D-1"/>
    <n v="5"/>
    <x v="306"/>
    <s v=" "/>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
    <x v="0"/>
    <s v="Exc"/>
    <s v="D"/>
    <x v="1"/>
    <n v="7.29"/>
    <n v="36.450000000000003"/>
    <x v="1"/>
    <x v="2"/>
    <x v="1"/>
  </r>
  <r>
    <s v="UEB-09112-118"/>
    <x v="297"/>
    <s v="82718-93677-XO"/>
    <s v="A-M-0.5"/>
    <n v="4"/>
    <x v="329"/>
    <s v=" "/>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
    <x v="0"/>
    <s v="Exc"/>
    <s v="D"/>
    <x v="1"/>
    <n v="7.29"/>
    <n v="43.74"/>
    <x v="1"/>
    <x v="2"/>
    <x v="1"/>
  </r>
  <r>
    <s v="DGL-29648-995"/>
    <x v="307"/>
    <s v="59367-30821-ZQ"/>
    <s v="L-M-0.2"/>
    <n v="2"/>
    <x v="342"/>
    <s v=" "/>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
    <x v="0"/>
    <s v="Exc"/>
    <s v="L"/>
    <x v="1"/>
    <n v="8.91"/>
    <n v="53.46"/>
    <x v="1"/>
    <x v="1"/>
    <x v="0"/>
  </r>
  <r>
    <s v="UBW-50312-037"/>
    <x v="321"/>
    <s v="69503-12127-YD"/>
    <s v="A-L-2.5"/>
    <n v="4"/>
    <x v="358"/>
    <s v=" "/>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
    <x v="1"/>
    <s v="Exc"/>
    <s v="M"/>
    <x v="1"/>
    <n v="8.25"/>
    <n v="49.5"/>
    <x v="1"/>
    <x v="0"/>
    <x v="1"/>
  </r>
  <r>
    <s v="WKL-27981-758"/>
    <x v="177"/>
    <s v="73699-93557-FZ"/>
    <s v="A-M-2.5"/>
    <n v="2"/>
    <x v="381"/>
    <s v="fmiellbc@spiegel.de"/>
    <x v="0"/>
    <s v="Ara"/>
    <s v="M"/>
    <x v="2"/>
    <n v="25.874999999999996"/>
    <n v="51.749999999999993"/>
    <x v="2"/>
    <x v="0"/>
    <x v="0"/>
  </r>
  <r>
    <s v="VRT-39834-265"/>
    <x v="341"/>
    <s v="86686-37462-CK"/>
    <s v="L-L-1"/>
    <n v="3"/>
    <x v="382"/>
    <s v=" "/>
    <x v="1"/>
    <s v="Lib"/>
    <s v="L"/>
    <x v="0"/>
    <n v="15.85"/>
    <n v="47.55"/>
    <x v="3"/>
    <x v="1"/>
    <x v="0"/>
  </r>
  <r>
    <s v="QTC-71005-730"/>
    <x v="342"/>
    <s v="14298-02150-KH"/>
    <s v="A-L-0.2"/>
    <n v="4"/>
    <x v="383"/>
    <s v=" "/>
    <x v="0"/>
    <s v="Ara"/>
    <s v="L"/>
    <x v="3"/>
    <n v="3.8849999999999998"/>
    <n v="15.54"/>
    <x v="2"/>
    <x v="1"/>
    <x v="1"/>
  </r>
  <r>
    <s v="TNX-09857-717"/>
    <x v="343"/>
    <s v="48675-07824-HJ"/>
    <s v="L-M-1"/>
    <n v="6"/>
    <x v="384"/>
    <s v=" "/>
    <x v="0"/>
    <s v="Lib"/>
    <s v="M"/>
    <x v="0"/>
    <n v="14.55"/>
    <n v="87.300000000000011"/>
    <x v="3"/>
    <x v="0"/>
    <x v="0"/>
  </r>
  <r>
    <s v="JZV-43874-185"/>
    <x v="344"/>
    <s v="18551-80943-YQ"/>
    <s v="A-M-1"/>
    <n v="5"/>
    <x v="385"/>
    <s v=" "/>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
    <x v="0"/>
    <s v="Ara"/>
    <s v="L"/>
    <x v="1"/>
    <n v="7.77"/>
    <n v="23.31"/>
    <x v="2"/>
    <x v="1"/>
    <x v="0"/>
  </r>
  <r>
    <s v="KJJ-12573-591"/>
    <x v="347"/>
    <s v="12997-41076-FQ"/>
    <s v="A-L-2.5"/>
    <n v="1"/>
    <x v="390"/>
    <s v=" "/>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
    <x v="0"/>
    <s v="Ara"/>
    <s v="D"/>
    <x v="1"/>
    <n v="5.97"/>
    <n v="29.849999999999998"/>
    <x v="2"/>
    <x v="2"/>
    <x v="1"/>
  </r>
  <r>
    <s v="CYH-53243-218"/>
    <x v="237"/>
    <s v="88167-57964-PH"/>
    <s v="R-M-0.5"/>
    <n v="3"/>
    <x v="394"/>
    <s v=" "/>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
    <x v="1"/>
    <s v="Rob"/>
    <s v="D"/>
    <x v="3"/>
    <n v="2.6849999999999996"/>
    <n v="8.0549999999999997"/>
    <x v="0"/>
    <x v="2"/>
    <x v="0"/>
  </r>
  <r>
    <s v="JIG-27636-870"/>
    <x v="402"/>
    <s v="67204-04870-LG"/>
    <s v="R-L-1"/>
    <n v="4"/>
    <x v="466"/>
    <s v=" "/>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
    <x v="0"/>
    <s v="Rob"/>
    <s v="D"/>
    <x v="2"/>
    <n v="20.584999999999997"/>
    <n v="102.92499999999998"/>
    <x v="0"/>
    <x v="2"/>
    <x v="0"/>
  </r>
  <r>
    <s v="DGC-21813-731"/>
    <x v="127"/>
    <s v="43606-83072-OA"/>
    <s v="L-D-0.2"/>
    <n v="2"/>
    <x v="479"/>
    <s v=" "/>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
    <x v="0"/>
    <s v="Lib"/>
    <s v="L"/>
    <x v="2"/>
    <n v="36.454999999999998"/>
    <n v="72.91"/>
    <x v="3"/>
    <x v="1"/>
    <x v="1"/>
  </r>
  <r>
    <s v="ITR-54735-364"/>
    <x v="416"/>
    <s v="92599-58687-CS"/>
    <s v="R-D-0.2"/>
    <n v="5"/>
    <x v="485"/>
    <s v=" "/>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
    <x v="0"/>
    <s v="Exc"/>
    <s v="M"/>
    <x v="2"/>
    <n v="31.624999999999996"/>
    <n v="189.74999999999997"/>
    <x v="1"/>
    <x v="0"/>
    <x v="0"/>
  </r>
  <r>
    <s v="PNU-22150-408"/>
    <x v="437"/>
    <s v="77408-43873-RS"/>
    <s v="A-D-0.2"/>
    <n v="6"/>
    <x v="518"/>
    <s v=" "/>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
    <x v="1"/>
    <s v="Ara"/>
    <s v="M"/>
    <x v="3"/>
    <n v="3.375"/>
    <n v="13.5"/>
    <x v="2"/>
    <x v="0"/>
    <x v="1"/>
  </r>
  <r>
    <s v="DYP-74337-787"/>
    <x v="431"/>
    <s v="41486-52502-QQ"/>
    <s v="R-M-0.5"/>
    <n v="1"/>
    <x v="565"/>
    <s v=" "/>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
    <x v="0"/>
    <s v="Lib"/>
    <s v="D"/>
    <x v="2"/>
    <n v="29.784999999999997"/>
    <n v="119.13999999999999"/>
    <x v="3"/>
    <x v="2"/>
    <x v="0"/>
  </r>
  <r>
    <s v="EZL-27919-704"/>
    <x v="481"/>
    <s v="49480-85909-DG"/>
    <s v="L-L-0.5"/>
    <n v="5"/>
    <x v="621"/>
    <s v=" "/>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
    <x v="1"/>
    <s v="Lib"/>
    <s v="D"/>
    <x v="2"/>
    <n v="29.784999999999997"/>
    <n v="119.13999999999999"/>
    <x v="3"/>
    <x v="2"/>
    <x v="0"/>
  </r>
  <r>
    <s v="CWT-27056-328"/>
    <x v="531"/>
    <s v="18570-80998-ZS"/>
    <s v="E-D-0.2"/>
    <n v="6"/>
    <x v="648"/>
    <s v=" "/>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
    <x v="1"/>
    <s v="Lib"/>
    <s v="D"/>
    <x v="0"/>
    <n v="12.95"/>
    <n v="25.9"/>
    <x v="3"/>
    <x v="2"/>
    <x v="1"/>
  </r>
  <r>
    <s v="BLI-21697-702"/>
    <x v="534"/>
    <s v="21141-12455-VB"/>
    <s v="A-M-0.5"/>
    <n v="2"/>
    <x v="652"/>
    <s v="sdejo@newsvine.com"/>
    <x v="0"/>
    <s v="Ara"/>
    <s v="M"/>
    <x v="1"/>
    <n v="6.75"/>
    <n v="13.5"/>
    <x v="2"/>
    <x v="0"/>
    <x v="0"/>
  </r>
  <r>
    <s v="KFJ-46568-890"/>
    <x v="535"/>
    <s v="71003-85639-HB"/>
    <s v="E-L-0.5"/>
    <n v="2"/>
    <x v="653"/>
    <s v=" "/>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
    <x v="0"/>
    <s v="Ara"/>
    <s v="M"/>
    <x v="3"/>
    <n v="3.375"/>
    <n v="6.75"/>
    <x v="2"/>
    <x v="0"/>
    <x v="0"/>
  </r>
  <r>
    <s v="ATY-28980-884"/>
    <x v="117"/>
    <s v="50705-17295-NK"/>
    <s v="A-L-0.2"/>
    <n v="6"/>
    <x v="668"/>
    <s v="caleixok5@globo.com"/>
    <x v="0"/>
    <s v="Ara"/>
    <s v="L"/>
    <x v="3"/>
    <n v="3.8849999999999998"/>
    <n v="23.31"/>
    <x v="2"/>
    <x v="1"/>
    <x v="1"/>
  </r>
  <r>
    <s v="SWP-88281-918"/>
    <x v="543"/>
    <s v="77657-61366-FY"/>
    <s v="L-L-2.5"/>
    <n v="4"/>
    <x v="669"/>
    <s v=" "/>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
    <x v="0"/>
    <s v="Exc"/>
    <s v="M"/>
    <x v="0"/>
    <n v="13.75"/>
    <n v="82.5"/>
    <x v="1"/>
    <x v="0"/>
    <x v="1"/>
  </r>
  <r>
    <s v="BZE-96093-118"/>
    <x v="91"/>
    <s v="43452-18035-DH"/>
    <s v="L-M-0.2"/>
    <n v="2"/>
    <x v="711"/>
    <s v="afilipczaklh@ning.com"/>
    <x v="1"/>
    <s v="Lib"/>
    <s v="M"/>
    <x v="3"/>
    <n v="4.3650000000000002"/>
    <n v="8.73"/>
    <x v="3"/>
    <x v="0"/>
    <x v="1"/>
  </r>
  <r>
    <s v="LOU-41819-242"/>
    <x v="272"/>
    <s v="88060-50676-MV"/>
    <s v="R-M-1"/>
    <n v="2"/>
    <x v="712"/>
    <s v=" "/>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
    <x v="2"/>
    <s v="Rob"/>
    <s v="L"/>
    <x v="0"/>
    <n v="11.95"/>
    <n v="23.9"/>
    <x v="0"/>
    <x v="1"/>
    <x v="1"/>
  </r>
  <r>
    <s v="XNU-83276-288"/>
    <x v="595"/>
    <s v="98185-92775-KT"/>
    <s v="R-M-0.5"/>
    <n v="1"/>
    <x v="742"/>
    <s v=" "/>
    <x v="0"/>
    <s v="Rob"/>
    <s v="M"/>
    <x v="1"/>
    <n v="5.97"/>
    <n v="5.97"/>
    <x v="0"/>
    <x v="0"/>
    <x v="1"/>
  </r>
  <r>
    <s v="YOG-94666-679"/>
    <x v="596"/>
    <s v="86991-53901-AT"/>
    <s v="L-D-0.2"/>
    <n v="2"/>
    <x v="743"/>
    <s v=" "/>
    <x v="2"/>
    <s v="Lib"/>
    <s v="D"/>
    <x v="3"/>
    <n v="3.8849999999999998"/>
    <n v="7.77"/>
    <x v="3"/>
    <x v="2"/>
    <x v="0"/>
  </r>
  <r>
    <s v="KHG-33953-115"/>
    <x v="514"/>
    <s v="78226-97287-JI"/>
    <s v="L-D-0.5"/>
    <n v="3"/>
    <x v="744"/>
    <s v="kferrettimf@huffingtonpost.com"/>
    <x v="1"/>
    <s v="Lib"/>
    <s v="D"/>
    <x v="1"/>
    <n v="7.77"/>
    <n v="23.31"/>
    <x v="3"/>
    <x v="2"/>
    <x v="1"/>
  </r>
  <r>
    <s v="MHD-95615-696"/>
    <x v="54"/>
    <s v="27930-59250-JT"/>
    <s v="R-L-2.5"/>
    <n v="5"/>
    <x v="745"/>
    <s v=" "/>
    <x v="0"/>
    <s v="Rob"/>
    <s v="L"/>
    <x v="2"/>
    <n v="27.484999999999996"/>
    <n v="137.42499999999998"/>
    <x v="0"/>
    <x v="1"/>
    <x v="1"/>
  </r>
  <r>
    <s v="HBH-64794-080"/>
    <x v="597"/>
    <s v="40560-18556-YE"/>
    <s v="R-D-0.2"/>
    <n v="3"/>
    <x v="746"/>
    <s v=" "/>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
    <x v="0"/>
    <s v="Rob"/>
    <s v="L"/>
    <x v="2"/>
    <n v="27.484999999999996"/>
    <n v="27.484999999999996"/>
    <x v="0"/>
    <x v="1"/>
    <x v="0"/>
  </r>
  <r>
    <s v="FWD-85967-769"/>
    <x v="631"/>
    <s v="20256-54689-LO"/>
    <s v="E-D-0.2"/>
    <n v="3"/>
    <x v="807"/>
    <s v=" "/>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
    <x v="1"/>
    <s v="Rob"/>
    <s v="D"/>
    <x v="2"/>
    <n v="20.584999999999997"/>
    <n v="82.339999999999989"/>
    <x v="0"/>
    <x v="2"/>
    <x v="0"/>
  </r>
  <r>
    <s v="QDO-57268-842"/>
    <x v="612"/>
    <s v="57808-90533-UE"/>
    <s v="E-M-2.5"/>
    <n v="5"/>
    <x v="822"/>
    <s v=" "/>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
    <x v="0"/>
    <s v="Rob"/>
    <s v="L"/>
    <x v="1"/>
    <n v="7.169999999999999"/>
    <n v="35.849999999999994"/>
    <x v="0"/>
    <x v="1"/>
    <x v="1"/>
  </r>
  <r>
    <s v="VKQ-39009-292"/>
    <x v="219"/>
    <s v="57808-90533-UE"/>
    <s v="L-M-1"/>
    <n v="5"/>
    <x v="822"/>
    <s v=" "/>
    <x v="0"/>
    <s v="Lib"/>
    <s v="M"/>
    <x v="0"/>
    <n v="14.55"/>
    <n v="72.75"/>
    <x v="3"/>
    <x v="0"/>
    <x v="1"/>
  </r>
  <r>
    <s v="PDB-98743-282"/>
    <x v="643"/>
    <s v="51940-02669-OR"/>
    <s v="L-L-1"/>
    <n v="3"/>
    <x v="826"/>
    <s v=" "/>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
    <x v="0"/>
    <s v="Ara"/>
    <s v="D"/>
    <x v="1"/>
    <n v="5.97"/>
    <n v="23.88"/>
    <x v="2"/>
    <x v="2"/>
    <x v="0"/>
  </r>
  <r>
    <s v="EQH-53569-934"/>
    <x v="659"/>
    <s v="53667-91553-LT"/>
    <s v="E-M-1"/>
    <n v="4"/>
    <x v="856"/>
    <s v="bsillispw@istockphoto.com"/>
    <x v="0"/>
    <s v="Exc"/>
    <s v="M"/>
    <x v="0"/>
    <n v="13.75"/>
    <n v="55"/>
    <x v="1"/>
    <x v="0"/>
    <x v="1"/>
  </r>
  <r>
    <s v="XKK-06692-189"/>
    <x v="558"/>
    <s v="86579-92122-OC"/>
    <s v="R-D-1"/>
    <n v="3"/>
    <x v="857"/>
    <s v=" "/>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
    <x v="0"/>
    <s v="Lib"/>
    <s v="D"/>
    <x v="2"/>
    <n v="29.784999999999997"/>
    <n v="119.13999999999999"/>
    <x v="3"/>
    <x v="2"/>
    <x v="1"/>
  </r>
  <r>
    <s v="UBI-59229-277"/>
    <x v="44"/>
    <s v="00886-35803-FG"/>
    <s v="L-D-0.5"/>
    <n v="3"/>
    <x v="869"/>
    <s v=" "/>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
    <x v="0"/>
    <s v="Ara"/>
    <s v="L"/>
    <x v="3"/>
    <n v="3.8849999999999998"/>
    <n v="3.8849999999999998"/>
    <x v="2"/>
    <x v="1"/>
    <x v="0"/>
  </r>
  <r>
    <s v="HEL-86709-449"/>
    <x v="667"/>
    <s v="86579-92122-OC"/>
    <s v="E-D-2.5"/>
    <n v="1"/>
    <x v="857"/>
    <s v=" "/>
    <x v="0"/>
    <s v="Exc"/>
    <s v="D"/>
    <x v="2"/>
    <n v="27.945"/>
    <n v="27.945"/>
    <x v="1"/>
    <x v="2"/>
    <x v="0"/>
  </r>
  <r>
    <s v="NCH-55389-562"/>
    <x v="110"/>
    <s v="86579-92122-OC"/>
    <s v="E-L-2.5"/>
    <n v="5"/>
    <x v="857"/>
    <s v=" "/>
    <x v="0"/>
    <s v="Exc"/>
    <s v="L"/>
    <x v="2"/>
    <n v="34.154999999999994"/>
    <n v="170.77499999999998"/>
    <x v="1"/>
    <x v="1"/>
    <x v="0"/>
  </r>
  <r>
    <s v="NCH-55389-562"/>
    <x v="110"/>
    <s v="86579-92122-OC"/>
    <s v="R-L-2.5"/>
    <n v="2"/>
    <x v="857"/>
    <s v=" "/>
    <x v="0"/>
    <s v="Rob"/>
    <s v="L"/>
    <x v="2"/>
    <n v="27.484999999999996"/>
    <n v="54.969999999999992"/>
    <x v="0"/>
    <x v="1"/>
    <x v="0"/>
  </r>
  <r>
    <s v="NCH-55389-562"/>
    <x v="110"/>
    <s v="86579-92122-OC"/>
    <s v="E-L-1"/>
    <n v="1"/>
    <x v="857"/>
    <s v=" "/>
    <x v="0"/>
    <s v="Exc"/>
    <s v="L"/>
    <x v="0"/>
    <n v="14.85"/>
    <n v="14.85"/>
    <x v="1"/>
    <x v="1"/>
    <x v="0"/>
  </r>
  <r>
    <s v="NCH-55389-562"/>
    <x v="110"/>
    <s v="86579-92122-OC"/>
    <s v="A-L-0.2"/>
    <n v="2"/>
    <x v="857"/>
    <s v=" "/>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
    <x v="0"/>
    <s v="Exc"/>
    <s v="M"/>
    <x v="1"/>
    <n v="8.25"/>
    <n v="8.25"/>
    <x v="1"/>
    <x v="0"/>
    <x v="1"/>
  </r>
  <r>
    <s v="TED-81959-419"/>
    <x v="677"/>
    <s v="27702-50024-XC"/>
    <s v="A-L-2.5"/>
    <n v="5"/>
    <x v="888"/>
    <s v="nfurberqz@jugem.jp"/>
    <x v="0"/>
    <s v="Ara"/>
    <s v="L"/>
    <x v="2"/>
    <n v="29.784999999999997"/>
    <n v="148.92499999999998"/>
    <x v="2"/>
    <x v="1"/>
    <x v="1"/>
  </r>
  <r>
    <s v="FDO-25756-141"/>
    <x v="629"/>
    <s v="57360-46846-NS"/>
    <s v="A-L-2.5"/>
    <n v="3"/>
    <x v="889"/>
    <s v=" "/>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
    <x v="0"/>
    <s v="Rob"/>
    <s v="D"/>
    <x v="1"/>
    <n v="5.3699999999999992"/>
    <n v="10.739999999999998"/>
    <x v="0"/>
    <x v="2"/>
    <x v="1"/>
  </r>
  <r>
    <s v="MVV-19034-198"/>
    <x v="94"/>
    <s v="98476-63654-CG"/>
    <s v="E-D-2.5"/>
    <n v="6"/>
    <x v="896"/>
    <s v=" "/>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
    <x v="2"/>
    <s v="Rob"/>
    <s v="M"/>
    <x v="0"/>
    <n v="9.9499999999999993"/>
    <n v="29.849999999999998"/>
    <x v="0"/>
    <x v="0"/>
    <x v="0"/>
  </r>
  <r>
    <s v="OQA-93249-841"/>
    <x v="647"/>
    <s v="03917-13632-KC"/>
    <s v="A-M-2.5"/>
    <n v="6"/>
    <x v="905"/>
    <s v=" "/>
    <x v="0"/>
    <s v="Ara"/>
    <s v="M"/>
    <x v="2"/>
    <n v="25.874999999999996"/>
    <n v="155.24999999999997"/>
    <x v="2"/>
    <x v="0"/>
    <x v="0"/>
  </r>
  <r>
    <s v="DUV-12075-132"/>
    <x v="366"/>
    <s v="62494-09113-RP"/>
    <s v="E-D-0.2"/>
    <n v="5"/>
    <x v="906"/>
    <s v=" "/>
    <x v="0"/>
    <s v="Exc"/>
    <s v="D"/>
    <x v="3"/>
    <n v="3.645"/>
    <n v="18.225000000000001"/>
    <x v="1"/>
    <x v="2"/>
    <x v="1"/>
  </r>
  <r>
    <s v="DUV-12075-132"/>
    <x v="366"/>
    <s v="62494-09113-RP"/>
    <s v="L-D-0.5"/>
    <n v="2"/>
    <x v="906"/>
    <s v=" "/>
    <x v="0"/>
    <s v="Lib"/>
    <s v="D"/>
    <x v="1"/>
    <n v="7.77"/>
    <n v="15.54"/>
    <x v="3"/>
    <x v="2"/>
    <x v="1"/>
  </r>
  <r>
    <s v="KPO-24942-184"/>
    <x v="684"/>
    <s v="70567-65133-CN"/>
    <s v="L-L-2.5"/>
    <n v="3"/>
    <x v="907"/>
    <s v=" "/>
    <x v="1"/>
    <s v="Lib"/>
    <s v="L"/>
    <x v="2"/>
    <n v="36.454999999999998"/>
    <n v="109.36499999999999"/>
    <x v="3"/>
    <x v="1"/>
    <x v="1"/>
  </r>
  <r>
    <s v="SRJ-79353-838"/>
    <x v="506"/>
    <s v="77869-81373-AY"/>
    <s v="A-L-1"/>
    <n v="6"/>
    <x v="908"/>
    <s v=" "/>
    <x v="0"/>
    <s v="Ara"/>
    <s v="L"/>
    <x v="0"/>
    <n v="12.95"/>
    <n v="77.699999999999989"/>
    <x v="2"/>
    <x v="1"/>
    <x v="1"/>
  </r>
  <r>
    <s v="XBV-40336-071"/>
    <x v="685"/>
    <s v="38536-98293-JZ"/>
    <s v="A-D-0.2"/>
    <n v="3"/>
    <x v="909"/>
    <s v=" "/>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
    <x v="0"/>
    <s v="Rob"/>
    <s v="M"/>
    <x v="1"/>
    <n v="5.97"/>
    <n v="29.849999999999998"/>
    <x v="0"/>
    <x v="0"/>
    <x v="1"/>
  </r>
  <r>
    <s v="UME-75640-698"/>
    <x v="687"/>
    <s v="62494-09113-RP"/>
    <s v="A-M-0.5"/>
    <n v="4"/>
    <x v="906"/>
    <s v=" "/>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96F376-6CCE-48D5-95C3-47ACCF33AD7C}" name="totalsales" cacheId="0" applyNumberFormats="0" applyBorderFormats="0" applyFontFormats="0" applyPatternFormats="0" applyAlignmentFormats="0" applyWidthHeightFormats="1" dataCaption="Values" updatedVersion="7" minRefreshableVersion="3" showDrill="0" useAutoFormatting="1" rowGrandTotals="0" colGrandTotals="0" itemPrintTitles="1" createdVersion="7" indent="0" compact="0" compactData="0" multipleFieldFilters="0" chartFormat="11">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h="1" x="1"/>
        <item h="1" x="0"/>
        <item h="1"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sd="0" x="1"/>
        <item x="2"/>
        <item x="3"/>
        <item x="4"/>
        <item x="5"/>
      </items>
    </pivotField>
  </pivotFields>
  <rowFields count="1">
    <field x="5"/>
  </rowFields>
  <rowItems count="5">
    <i>
      <x v="255"/>
    </i>
    <i>
      <x v="646"/>
    </i>
    <i>
      <x v="831"/>
    </i>
    <i>
      <x v="125"/>
    </i>
    <i>
      <x v="28"/>
    </i>
  </rowItems>
  <colItems count="1">
    <i/>
  </colItems>
  <dataFields count="1">
    <dataField name="Sum of Sales" fld="12" baseField="0" baseItem="0"/>
  </dataFields>
  <chartFormats count="4">
    <chartFormat chart="4" format="9"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A23033-786F-45A5-91C1-CFFA7DCA6340}" name="totalsales" cacheId="0" applyNumberFormats="0" applyBorderFormats="0" applyFontFormats="0" applyPatternFormats="0" applyAlignmentFormats="0" applyWidthHeightFormats="1" dataCaption="Values" updatedVersion="7" minRefreshableVersion="3" showDrill="0" useAutoFormatting="1" rowGrandTotals="0" colGrandTotals="0" itemPrintTitles="1" createdVersion="7" indent="0" compact="0" compactData="0" multipleFieldFilters="0" chartFormat="10">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h="1" x="1"/>
        <item h="1" x="0"/>
        <item h="1"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sd="0" x="1"/>
        <item x="2"/>
        <item x="3"/>
        <item x="4"/>
        <item x="5"/>
      </items>
    </pivotField>
  </pivotFields>
  <rowFields count="1">
    <field x="7"/>
  </rowFields>
  <rowItems count="3">
    <i>
      <x v="1"/>
    </i>
    <i>
      <x/>
    </i>
    <i>
      <x v="2"/>
    </i>
  </rowItems>
  <colItems count="1">
    <i/>
  </colItems>
  <dataFields count="1">
    <dataField name="Sum of Sales" fld="12" baseField="0" baseItem="0"/>
  </dataFields>
  <chartFormats count="4">
    <chartFormat chart="4" format="9"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7" count="1" selected="0">
            <x v="0"/>
          </reference>
        </references>
      </pivotArea>
    </chartFormat>
    <chartFormat chart="9"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CD5AC1-0B07-4BB4-9BB9-932243B248F1}" name="total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9">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3"/>
  </dataFields>
  <chartFormats count="4">
    <chartFormat chart="8" format="16" series="1">
      <pivotArea type="data" outline="0" fieldPosition="0">
        <references count="2">
          <reference field="4294967294" count="1" selected="0">
            <x v="0"/>
          </reference>
          <reference field="13" count="1" selected="0">
            <x v="0"/>
          </reference>
        </references>
      </pivotArea>
    </chartFormat>
    <chartFormat chart="8" format="17" series="1">
      <pivotArea type="data" outline="0" fieldPosition="0">
        <references count="2">
          <reference field="4294967294" count="1" selected="0">
            <x v="0"/>
          </reference>
          <reference field="13" count="1" selected="0">
            <x v="1"/>
          </reference>
        </references>
      </pivotArea>
    </chartFormat>
    <chartFormat chart="8" format="18" series="1">
      <pivotArea type="data" outline="0" fieldPosition="0">
        <references count="2">
          <reference field="4294967294" count="1" selected="0">
            <x v="0"/>
          </reference>
          <reference field="13" count="1" selected="0">
            <x v="2"/>
          </reference>
        </references>
      </pivotArea>
    </chartFormat>
    <chartFormat chart="8" format="19"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9ACC4D6-C97F-4FA0-BE2B-2A0C43969A73}" sourceName="loyalty card">
  <pivotTables>
    <pivotTable tabId="18" name="totalsales"/>
  </pivotTables>
  <data>
    <tabular pivotCacheId="97622715">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C671B95-5397-443D-B9C6-9C6992745966}" sourceName="Size">
  <pivotTables>
    <pivotTable tabId="18" name="totalsales"/>
  </pivotTables>
  <data>
    <tabular pivotCacheId="97622715">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name" xr10:uid="{6B538CB3-B411-4025-A03A-DE9D252F0148}" sourceName="roast name">
  <pivotTables>
    <pivotTable tabId="18" name="totalsales"/>
  </pivotTables>
  <data>
    <tabular pivotCacheId="97622715">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xr10:uid="{364EFB33-1946-4EDD-8D1A-DFD50FFCF475}" cache="Slicer_loyalty_card" caption="loyalty card" style="Slicer Style 1" rowHeight="234950"/>
  <slicer name="Size" xr10:uid="{3AE8C7A4-5CD5-4AAA-9924-A98329EC5FEA}" cache="Slicer_Size" caption="size" columnCount="2" style="Slicer Style 1" rowHeight="234950"/>
  <slicer name="roast name" xr10:uid="{80E74A0F-4CAA-4EFB-9416-2E05976511B7}" cache="Slicer_roast_name" caption="roast name" columnCount="3"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C01E52F-271A-4701-BC1E-3858E7504667}" name="orderstable" displayName="orderstable" ref="A1:P1001" totalsRowShown="0" headerRowDxfId="11">
  <autoFilter ref="A1:P1001" xr:uid="{9C01E52F-271A-4701-BC1E-3858E7504667}"/>
  <tableColumns count="16">
    <tableColumn id="1" xr3:uid="{10642750-5AA3-46D4-A5E8-DD24E6BC147F}" name="Order ID" dataDxfId="10"/>
    <tableColumn id="2" xr3:uid="{8F9A0EC7-25CA-414A-8079-7B88754047F5}" name="Order Date" dataDxfId="9"/>
    <tableColumn id="3" xr3:uid="{16D7AB00-3A6E-4F53-BF78-FFC0EB8B31E3}" name="Customer ID" dataDxfId="8"/>
    <tableColumn id="4" xr3:uid="{3B73A01A-C593-47FB-A84D-4502FE168ADF}" name="Product ID"/>
    <tableColumn id="5" xr3:uid="{9AF75876-D68C-48CA-8BDA-0AA5969E295D}" name="Quantity" dataDxfId="7"/>
    <tableColumn id="6" xr3:uid="{AB0751D6-33B0-4677-9A59-052CE075870B}" name="Customer Name" dataDxfId="6">
      <calculatedColumnFormula>_xlfn.XLOOKUP(C2,customers!$A$1:$A$1001,customers!$B$1:$B$1001,0)</calculatedColumnFormula>
    </tableColumn>
    <tableColumn id="7" xr3:uid="{85B48B94-64C4-4006-8852-28DAC3CD6402}" name="Email" dataDxfId="5">
      <calculatedColumnFormula>IF(_xlfn.XLOOKUP(C2,customers!$A$1:$A$1001,customers!$C$1:$C$1001,0)= 0," ",_xlfn.XLOOKUP(C2,customers!$A$1:$A$1001,customers!$C$1:$C$1001,0))</calculatedColumnFormula>
    </tableColumn>
    <tableColumn id="8" xr3:uid="{284C1D86-ECC6-4E58-BDBE-6B87708F4E89}" name="Country" dataDxfId="4">
      <calculatedColumnFormula>_xlfn.XLOOKUP(C2,customers!$A$1:$A$1001,customers!$G$1:$G$1001,0)</calculatedColumnFormula>
    </tableColumn>
    <tableColumn id="9" xr3:uid="{6AE1B39C-759A-4DD9-9C03-6D54CF0B7B0F}" name="Coffee Type">
      <calculatedColumnFormula>INDEX(products!$A$1:$G$49,MATCH(orders!$D2,products!$A$1:$A$49,0),MATCH(orders!I$1,products!$A$1:$G$1,0))</calculatedColumnFormula>
    </tableColumn>
    <tableColumn id="10" xr3:uid="{85297C36-2027-4C96-BFBA-4930F4CBA4B9}" name="Roast Type">
      <calculatedColumnFormula>INDEX(products!$A$1:$G$49,MATCH(orders!$D2,products!$A$1:$A$49,0),MATCH(orders!J$1,products!$A$1:$G$1,0))</calculatedColumnFormula>
    </tableColumn>
    <tableColumn id="11" xr3:uid="{83E928BB-8538-464C-808D-0AE94B67338B}" name="Size" dataDxfId="3">
      <calculatedColumnFormula>INDEX(products!$A$1:$G$49,MATCH(orders!$D2,products!$A$1:$A$49,0),MATCH(orders!K$1,products!$A$1:$G$1,0))</calculatedColumnFormula>
    </tableColumn>
    <tableColumn id="12" xr3:uid="{36F76B88-88C3-4FB8-A888-97A7ED292515}" name="Unit Price" dataDxfId="2">
      <calculatedColumnFormula>INDEX(products!$A$1:$G$49,MATCH(orders!$D2,products!$A$1:$A$49,0),MATCH(orders!L$1,products!$A$1:$G$1,0))</calculatedColumnFormula>
    </tableColumn>
    <tableColumn id="13" xr3:uid="{47293DC4-4EBB-4A20-B1E1-EB2775C38908}" name="Sales" dataDxfId="1">
      <calculatedColumnFormula>L2*E2</calculatedColumnFormula>
    </tableColumn>
    <tableColumn id="14" xr3:uid="{9054C9D2-6193-4211-B0DF-A60D627209CB}" name="coffeename">
      <calculatedColumnFormula>IF(orders!I2="Rob","Robusta",IF(orders!I2="Exc","Exesa",IF(orders!I2="Ara","Arabica",IF(orders!I2="Lib","Liberica",""))))</calculatedColumnFormula>
    </tableColumn>
    <tableColumn id="15" xr3:uid="{67DFCDDB-DF4A-45E0-B6D9-F3397D78F5C5}" name="roast name">
      <calculatedColumnFormula>IF(J2="M","Medium",IF(J2="L","Light",IF(J2="D","Dark","")))</calculatedColumnFormula>
    </tableColumn>
    <tableColumn id="16" xr3:uid="{4E25490A-6D01-47EA-99B1-A9D3CC78A510}" name="loyalty card" dataDxfId="0">
      <calculatedColumnFormula>_xlfn.XLOOKUP(orderstable[[#This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A400207-9497-4850-875B-9FBAFB01D51F}" sourceName="Order Date">
  <pivotTables>
    <pivotTable tabId="18" name="totalsales"/>
  </pivotTables>
  <state minimalRefreshVersion="6" lastRefreshVersion="6" pivotCacheId="9762271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121B1DA-4E53-4AA6-BA82-160BA099E7D4}" cache="NativeTimeline_Order_Date" caption="Order Date" level="2" selectionLevel="2" scrollPosition="2019-12-0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873D4-3DC2-4FAC-AA24-F1160EBD7C4E}">
  <dimension ref="A1"/>
  <sheetViews>
    <sheetView showGridLines="0" tabSelected="1" zoomScale="90" zoomScaleNormal="90" workbookViewId="0">
      <selection activeCell="W12" sqref="W12"/>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FFDD8-63A0-4C57-A04B-D8D7BF28D621}">
  <dimension ref="A3:B8"/>
  <sheetViews>
    <sheetView workbookViewId="0">
      <selection activeCell="I24" sqref="I24"/>
    </sheetView>
  </sheetViews>
  <sheetFormatPr defaultRowHeight="14.4" x14ac:dyDescent="0.3"/>
  <cols>
    <col min="1" max="1" width="16.88671875" bestFit="1" customWidth="1"/>
    <col min="2" max="3" width="11.6640625" bestFit="1" customWidth="1"/>
    <col min="4" max="4" width="5.6640625" bestFit="1" customWidth="1"/>
    <col min="5" max="5" width="7.44140625" bestFit="1" customWidth="1"/>
    <col min="6" max="6" width="7.88671875" bestFit="1" customWidth="1"/>
  </cols>
  <sheetData>
    <row r="3" spans="1:2" x14ac:dyDescent="0.3">
      <c r="A3" s="6" t="s">
        <v>4</v>
      </c>
      <c r="B3" t="s">
        <v>6219</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BD1CAB-91C0-4B26-810B-F5217728D254}">
  <dimension ref="A3:B6"/>
  <sheetViews>
    <sheetView workbookViewId="0">
      <selection activeCell="G25" sqref="G25"/>
    </sheetView>
  </sheetViews>
  <sheetFormatPr defaultRowHeight="14.4" x14ac:dyDescent="0.3"/>
  <cols>
    <col min="1" max="1" width="14" bestFit="1" customWidth="1"/>
    <col min="2" max="3" width="11.6640625" bestFit="1" customWidth="1"/>
    <col min="4" max="4" width="5.6640625" bestFit="1" customWidth="1"/>
    <col min="5" max="5" width="7.44140625" bestFit="1" customWidth="1"/>
    <col min="6" max="6" width="7.88671875" bestFit="1" customWidth="1"/>
  </cols>
  <sheetData>
    <row r="3" spans="1:2" x14ac:dyDescent="0.3">
      <c r="A3" s="6" t="s">
        <v>7</v>
      </c>
      <c r="B3" t="s">
        <v>6219</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34BC5-39D2-4FE0-AEDB-BC458EC0F9ED}">
  <dimension ref="A3:F48"/>
  <sheetViews>
    <sheetView topLeftCell="A3" workbookViewId="0">
      <selection activeCell="P13" sqref="P13"/>
    </sheetView>
  </sheetViews>
  <sheetFormatPr defaultRowHeight="14.4" x14ac:dyDescent="0.3"/>
  <cols>
    <col min="1" max="1" width="12.5546875" bestFit="1" customWidth="1"/>
    <col min="2" max="2" width="12.33203125" bestFit="1" customWidth="1"/>
    <col min="3" max="3" width="13.33203125" bestFit="1" customWidth="1"/>
    <col min="4" max="4" width="5.6640625" bestFit="1" customWidth="1"/>
    <col min="5" max="5" width="7.44140625" bestFit="1" customWidth="1"/>
    <col min="6" max="6" width="7.88671875" bestFit="1" customWidth="1"/>
  </cols>
  <sheetData>
    <row r="3" spans="1:6" x14ac:dyDescent="0.3">
      <c r="A3" s="6" t="s">
        <v>6219</v>
      </c>
      <c r="C3" s="6" t="s">
        <v>6196</v>
      </c>
    </row>
    <row r="4" spans="1:6" x14ac:dyDescent="0.3">
      <c r="A4" s="6" t="s">
        <v>6214</v>
      </c>
      <c r="B4" s="6" t="s">
        <v>1</v>
      </c>
      <c r="C4" t="s">
        <v>6215</v>
      </c>
      <c r="D4" t="s">
        <v>6216</v>
      </c>
      <c r="E4" t="s">
        <v>6217</v>
      </c>
      <c r="F4" t="s">
        <v>6218</v>
      </c>
    </row>
    <row r="5" spans="1:6" x14ac:dyDescent="0.3">
      <c r="A5" t="s">
        <v>6198</v>
      </c>
      <c r="B5" s="7" t="s">
        <v>6202</v>
      </c>
      <c r="C5" s="9">
        <v>186.85499999999999</v>
      </c>
      <c r="D5" s="9">
        <v>305.97000000000003</v>
      </c>
      <c r="E5" s="9">
        <v>213.15999999999997</v>
      </c>
      <c r="F5" s="9">
        <v>123</v>
      </c>
    </row>
    <row r="6" spans="1:6" x14ac:dyDescent="0.3">
      <c r="B6" s="7" t="s">
        <v>6203</v>
      </c>
      <c r="C6" s="9">
        <v>251.96499999999997</v>
      </c>
      <c r="D6" s="9">
        <v>129.46</v>
      </c>
      <c r="E6" s="9">
        <v>434.03999999999996</v>
      </c>
      <c r="F6" s="9">
        <v>171.93999999999997</v>
      </c>
    </row>
    <row r="7" spans="1:6" x14ac:dyDescent="0.3">
      <c r="B7" s="7" t="s">
        <v>6204</v>
      </c>
      <c r="C7" s="9">
        <v>224.94499999999999</v>
      </c>
      <c r="D7" s="9">
        <v>349.12</v>
      </c>
      <c r="E7" s="9">
        <v>321.04000000000002</v>
      </c>
      <c r="F7" s="9">
        <v>126.035</v>
      </c>
    </row>
    <row r="8" spans="1:6" x14ac:dyDescent="0.3">
      <c r="B8" s="7" t="s">
        <v>6205</v>
      </c>
      <c r="C8" s="9">
        <v>307.12</v>
      </c>
      <c r="D8" s="9">
        <v>681.07499999999993</v>
      </c>
      <c r="E8" s="9">
        <v>533.70499999999993</v>
      </c>
      <c r="F8" s="9">
        <v>158.85</v>
      </c>
    </row>
    <row r="9" spans="1:6" x14ac:dyDescent="0.3">
      <c r="B9" s="7" t="s">
        <v>6206</v>
      </c>
      <c r="C9" s="9">
        <v>53.664999999999992</v>
      </c>
      <c r="D9" s="9">
        <v>83.025000000000006</v>
      </c>
      <c r="E9" s="9">
        <v>193.83499999999998</v>
      </c>
      <c r="F9" s="9">
        <v>68.039999999999992</v>
      </c>
    </row>
    <row r="10" spans="1:6" x14ac:dyDescent="0.3">
      <c r="B10" s="7" t="s">
        <v>6207</v>
      </c>
      <c r="C10" s="9">
        <v>163.01999999999998</v>
      </c>
      <c r="D10" s="9">
        <v>678.3599999999999</v>
      </c>
      <c r="E10" s="9">
        <v>171.04500000000002</v>
      </c>
      <c r="F10" s="9">
        <v>372.255</v>
      </c>
    </row>
    <row r="11" spans="1:6" x14ac:dyDescent="0.3">
      <c r="B11" s="7" t="s">
        <v>6208</v>
      </c>
      <c r="C11" s="9">
        <v>345.02</v>
      </c>
      <c r="D11" s="9">
        <v>273.86999999999995</v>
      </c>
      <c r="E11" s="9">
        <v>184.12999999999997</v>
      </c>
      <c r="F11" s="9">
        <v>201.11499999999998</v>
      </c>
    </row>
    <row r="12" spans="1:6" x14ac:dyDescent="0.3">
      <c r="B12" s="7" t="s">
        <v>6209</v>
      </c>
      <c r="C12" s="9">
        <v>334.89</v>
      </c>
      <c r="D12" s="9">
        <v>70.95</v>
      </c>
      <c r="E12" s="9">
        <v>134.23000000000002</v>
      </c>
      <c r="F12" s="9">
        <v>166.27499999999998</v>
      </c>
    </row>
    <row r="13" spans="1:6" x14ac:dyDescent="0.3">
      <c r="B13" s="7" t="s">
        <v>6210</v>
      </c>
      <c r="C13" s="9">
        <v>178.70999999999998</v>
      </c>
      <c r="D13" s="9">
        <v>166.1</v>
      </c>
      <c r="E13" s="9">
        <v>439.30999999999995</v>
      </c>
      <c r="F13" s="9">
        <v>492.9</v>
      </c>
    </row>
    <row r="14" spans="1:6" x14ac:dyDescent="0.3">
      <c r="B14" s="7" t="s">
        <v>6211</v>
      </c>
      <c r="C14" s="9">
        <v>301.98500000000001</v>
      </c>
      <c r="D14" s="9">
        <v>153.76499999999999</v>
      </c>
      <c r="E14" s="9">
        <v>215.55499999999998</v>
      </c>
      <c r="F14" s="9">
        <v>213.66499999999999</v>
      </c>
    </row>
    <row r="15" spans="1:6" x14ac:dyDescent="0.3">
      <c r="B15" s="7" t="s">
        <v>6212</v>
      </c>
      <c r="C15" s="9">
        <v>312.83499999999998</v>
      </c>
      <c r="D15" s="9">
        <v>63.249999999999993</v>
      </c>
      <c r="E15" s="9">
        <v>350.89500000000004</v>
      </c>
      <c r="F15" s="9">
        <v>96.405000000000001</v>
      </c>
    </row>
    <row r="16" spans="1:6" x14ac:dyDescent="0.3">
      <c r="B16" s="7" t="s">
        <v>6213</v>
      </c>
      <c r="C16" s="9">
        <v>265.62</v>
      </c>
      <c r="D16" s="9">
        <v>526.51499999999987</v>
      </c>
      <c r="E16" s="9">
        <v>187.06</v>
      </c>
      <c r="F16" s="9">
        <v>210.58999999999997</v>
      </c>
    </row>
    <row r="17" spans="1:6" x14ac:dyDescent="0.3">
      <c r="A17" t="s">
        <v>6199</v>
      </c>
      <c r="B17" s="7" t="s">
        <v>6202</v>
      </c>
      <c r="C17" s="9">
        <v>47.25</v>
      </c>
      <c r="D17" s="9">
        <v>65.805000000000007</v>
      </c>
      <c r="E17" s="9">
        <v>274.67500000000001</v>
      </c>
      <c r="F17" s="9">
        <v>179.22</v>
      </c>
    </row>
    <row r="18" spans="1:6" x14ac:dyDescent="0.3">
      <c r="B18" s="7" t="s">
        <v>6203</v>
      </c>
      <c r="C18" s="9">
        <v>745.44999999999993</v>
      </c>
      <c r="D18" s="9">
        <v>428.88499999999999</v>
      </c>
      <c r="E18" s="9">
        <v>194.17499999999998</v>
      </c>
      <c r="F18" s="9">
        <v>429.82999999999993</v>
      </c>
    </row>
    <row r="19" spans="1:6" x14ac:dyDescent="0.3">
      <c r="B19" s="7" t="s">
        <v>6204</v>
      </c>
      <c r="C19" s="9">
        <v>130.47</v>
      </c>
      <c r="D19" s="9">
        <v>271.48500000000001</v>
      </c>
      <c r="E19" s="9">
        <v>281.20499999999998</v>
      </c>
      <c r="F19" s="9">
        <v>231.63000000000002</v>
      </c>
    </row>
    <row r="20" spans="1:6" x14ac:dyDescent="0.3">
      <c r="B20" s="7" t="s">
        <v>6205</v>
      </c>
      <c r="C20" s="9">
        <v>27</v>
      </c>
      <c r="D20" s="9">
        <v>347.26</v>
      </c>
      <c r="E20" s="9">
        <v>147.51</v>
      </c>
      <c r="F20" s="9">
        <v>240.04</v>
      </c>
    </row>
    <row r="21" spans="1:6" x14ac:dyDescent="0.3">
      <c r="B21" s="7" t="s">
        <v>6206</v>
      </c>
      <c r="C21" s="9">
        <v>255.11499999999995</v>
      </c>
      <c r="D21" s="9">
        <v>541.73</v>
      </c>
      <c r="E21" s="9">
        <v>83.43</v>
      </c>
      <c r="F21" s="9">
        <v>59.079999999999991</v>
      </c>
    </row>
    <row r="22" spans="1:6" x14ac:dyDescent="0.3">
      <c r="B22" s="7" t="s">
        <v>6207</v>
      </c>
      <c r="C22" s="9">
        <v>584.78999999999985</v>
      </c>
      <c r="D22" s="9">
        <v>357.42999999999995</v>
      </c>
      <c r="E22" s="9">
        <v>355.34</v>
      </c>
      <c r="F22" s="9">
        <v>140.88</v>
      </c>
    </row>
    <row r="23" spans="1:6" x14ac:dyDescent="0.3">
      <c r="B23" s="7" t="s">
        <v>6208</v>
      </c>
      <c r="C23" s="9">
        <v>430.62</v>
      </c>
      <c r="D23" s="9">
        <v>227.42500000000001</v>
      </c>
      <c r="E23" s="9">
        <v>236.315</v>
      </c>
      <c r="F23" s="9">
        <v>414.58499999999992</v>
      </c>
    </row>
    <row r="24" spans="1:6" x14ac:dyDescent="0.3">
      <c r="B24" s="7" t="s">
        <v>6209</v>
      </c>
      <c r="C24" s="9">
        <v>22.5</v>
      </c>
      <c r="D24" s="9">
        <v>77.72</v>
      </c>
      <c r="E24" s="9">
        <v>60.5</v>
      </c>
      <c r="F24" s="9">
        <v>139.67999999999998</v>
      </c>
    </row>
    <row r="25" spans="1:6" x14ac:dyDescent="0.3">
      <c r="B25" s="7" t="s">
        <v>6210</v>
      </c>
      <c r="C25" s="9">
        <v>126.14999999999999</v>
      </c>
      <c r="D25" s="9">
        <v>195.11</v>
      </c>
      <c r="E25" s="9">
        <v>89.13</v>
      </c>
      <c r="F25" s="9">
        <v>302.65999999999997</v>
      </c>
    </row>
    <row r="26" spans="1:6" x14ac:dyDescent="0.3">
      <c r="B26" s="7" t="s">
        <v>6211</v>
      </c>
      <c r="C26" s="9">
        <v>376.03</v>
      </c>
      <c r="D26" s="9">
        <v>523.24</v>
      </c>
      <c r="E26" s="9">
        <v>440.96499999999997</v>
      </c>
      <c r="F26" s="9">
        <v>174.46999999999997</v>
      </c>
    </row>
    <row r="27" spans="1:6" x14ac:dyDescent="0.3">
      <c r="B27" s="7" t="s">
        <v>6212</v>
      </c>
      <c r="C27" s="9">
        <v>515.17999999999995</v>
      </c>
      <c r="D27" s="9">
        <v>142.56</v>
      </c>
      <c r="E27" s="9">
        <v>347.03999999999996</v>
      </c>
      <c r="F27" s="9">
        <v>104.08499999999999</v>
      </c>
    </row>
    <row r="28" spans="1:6" x14ac:dyDescent="0.3">
      <c r="B28" s="7" t="s">
        <v>6213</v>
      </c>
      <c r="C28" s="9">
        <v>95.859999999999985</v>
      </c>
      <c r="D28" s="9">
        <v>484.76</v>
      </c>
      <c r="E28" s="9">
        <v>94.17</v>
      </c>
      <c r="F28" s="9">
        <v>77.10499999999999</v>
      </c>
    </row>
    <row r="29" spans="1:6" x14ac:dyDescent="0.3">
      <c r="A29" t="s">
        <v>6200</v>
      </c>
      <c r="B29" s="7" t="s">
        <v>6202</v>
      </c>
      <c r="C29" s="9">
        <v>258.34500000000003</v>
      </c>
      <c r="D29" s="9">
        <v>139.625</v>
      </c>
      <c r="E29" s="9">
        <v>279.52000000000004</v>
      </c>
      <c r="F29" s="9">
        <v>160.19499999999999</v>
      </c>
    </row>
    <row r="30" spans="1:6" x14ac:dyDescent="0.3">
      <c r="B30" s="7" t="s">
        <v>6203</v>
      </c>
      <c r="C30" s="9">
        <v>342.2</v>
      </c>
      <c r="D30" s="9">
        <v>284.24999999999994</v>
      </c>
      <c r="E30" s="9">
        <v>251.83</v>
      </c>
      <c r="F30" s="9">
        <v>80.550000000000011</v>
      </c>
    </row>
    <row r="31" spans="1:6" x14ac:dyDescent="0.3">
      <c r="B31" s="7" t="s">
        <v>6204</v>
      </c>
      <c r="C31" s="9">
        <v>418.30499999999989</v>
      </c>
      <c r="D31" s="9">
        <v>468.125</v>
      </c>
      <c r="E31" s="9">
        <v>405.05500000000006</v>
      </c>
      <c r="F31" s="9">
        <v>253.15499999999997</v>
      </c>
    </row>
    <row r="32" spans="1:6" x14ac:dyDescent="0.3">
      <c r="B32" s="7" t="s">
        <v>6205</v>
      </c>
      <c r="C32" s="9">
        <v>102.32999999999998</v>
      </c>
      <c r="D32" s="9">
        <v>242.14000000000001</v>
      </c>
      <c r="E32" s="9">
        <v>554.875</v>
      </c>
      <c r="F32" s="9">
        <v>106.23999999999998</v>
      </c>
    </row>
    <row r="33" spans="1:6" x14ac:dyDescent="0.3">
      <c r="B33" s="7" t="s">
        <v>6206</v>
      </c>
      <c r="C33" s="9">
        <v>234.71999999999997</v>
      </c>
      <c r="D33" s="9">
        <v>133.08000000000001</v>
      </c>
      <c r="E33" s="9">
        <v>267.2</v>
      </c>
      <c r="F33" s="9">
        <v>272.68999999999994</v>
      </c>
    </row>
    <row r="34" spans="1:6" x14ac:dyDescent="0.3">
      <c r="B34" s="7" t="s">
        <v>6207</v>
      </c>
      <c r="C34" s="9">
        <v>430.39</v>
      </c>
      <c r="D34" s="9">
        <v>136.20500000000001</v>
      </c>
      <c r="E34" s="9">
        <v>209.6</v>
      </c>
      <c r="F34" s="9">
        <v>88.334999999999994</v>
      </c>
    </row>
    <row r="35" spans="1:6" x14ac:dyDescent="0.3">
      <c r="B35" s="7" t="s">
        <v>6208</v>
      </c>
      <c r="C35" s="9">
        <v>109.005</v>
      </c>
      <c r="D35" s="9">
        <v>393.57499999999999</v>
      </c>
      <c r="E35" s="9">
        <v>61.034999999999997</v>
      </c>
      <c r="F35" s="9">
        <v>199.48999999999998</v>
      </c>
    </row>
    <row r="36" spans="1:6" x14ac:dyDescent="0.3">
      <c r="B36" s="7" t="s">
        <v>6209</v>
      </c>
      <c r="C36" s="9">
        <v>287.52499999999998</v>
      </c>
      <c r="D36" s="9">
        <v>288.67</v>
      </c>
      <c r="E36" s="9">
        <v>125.58</v>
      </c>
      <c r="F36" s="9">
        <v>374.13499999999999</v>
      </c>
    </row>
    <row r="37" spans="1:6" x14ac:dyDescent="0.3">
      <c r="B37" s="7" t="s">
        <v>6210</v>
      </c>
      <c r="C37" s="9">
        <v>840.92999999999984</v>
      </c>
      <c r="D37" s="9">
        <v>409.875</v>
      </c>
      <c r="E37" s="9">
        <v>171.32999999999998</v>
      </c>
      <c r="F37" s="9">
        <v>221.43999999999997</v>
      </c>
    </row>
    <row r="38" spans="1:6" x14ac:dyDescent="0.3">
      <c r="B38" s="7" t="s">
        <v>6211</v>
      </c>
      <c r="C38" s="9">
        <v>299.07</v>
      </c>
      <c r="D38" s="9">
        <v>260.32499999999999</v>
      </c>
      <c r="E38" s="9">
        <v>584.64</v>
      </c>
      <c r="F38" s="9">
        <v>256.36500000000001</v>
      </c>
    </row>
    <row r="39" spans="1:6" x14ac:dyDescent="0.3">
      <c r="B39" s="7" t="s">
        <v>6212</v>
      </c>
      <c r="C39" s="9">
        <v>323.32499999999999</v>
      </c>
      <c r="D39" s="9">
        <v>565.57000000000005</v>
      </c>
      <c r="E39" s="9">
        <v>537.80999999999995</v>
      </c>
      <c r="F39" s="9">
        <v>189.47499999999999</v>
      </c>
    </row>
    <row r="40" spans="1:6" x14ac:dyDescent="0.3">
      <c r="B40" s="7" t="s">
        <v>6213</v>
      </c>
      <c r="C40" s="9">
        <v>399.48499999999996</v>
      </c>
      <c r="D40" s="9">
        <v>148.19999999999999</v>
      </c>
      <c r="E40" s="9">
        <v>388.21999999999997</v>
      </c>
      <c r="F40" s="9">
        <v>212.07499999999999</v>
      </c>
    </row>
    <row r="41" spans="1:6" x14ac:dyDescent="0.3">
      <c r="A41" t="s">
        <v>6201</v>
      </c>
      <c r="B41" s="7" t="s">
        <v>6202</v>
      </c>
      <c r="C41" s="9">
        <v>112.69499999999999</v>
      </c>
      <c r="D41" s="9">
        <v>166.32</v>
      </c>
      <c r="E41" s="9">
        <v>843.71499999999992</v>
      </c>
      <c r="F41" s="9">
        <v>146.685</v>
      </c>
    </row>
    <row r="42" spans="1:6" x14ac:dyDescent="0.3">
      <c r="B42" s="7" t="s">
        <v>6203</v>
      </c>
      <c r="C42" s="9">
        <v>114.87999999999998</v>
      </c>
      <c r="D42" s="9">
        <v>133.815</v>
      </c>
      <c r="E42" s="9">
        <v>91.175000000000011</v>
      </c>
      <c r="F42" s="9">
        <v>53.759999999999991</v>
      </c>
    </row>
    <row r="43" spans="1:6" x14ac:dyDescent="0.3">
      <c r="B43" s="7" t="s">
        <v>6204</v>
      </c>
      <c r="C43" s="9">
        <v>277.76</v>
      </c>
      <c r="D43" s="9">
        <v>175.41</v>
      </c>
      <c r="E43" s="9">
        <v>462.50999999999993</v>
      </c>
      <c r="F43" s="9">
        <v>399.52499999999998</v>
      </c>
    </row>
    <row r="44" spans="1:6" x14ac:dyDescent="0.3">
      <c r="B44" s="7" t="s">
        <v>6205</v>
      </c>
      <c r="C44" s="9">
        <v>197.89499999999998</v>
      </c>
      <c r="D44" s="9">
        <v>289.755</v>
      </c>
      <c r="E44" s="9">
        <v>88.545000000000002</v>
      </c>
      <c r="F44" s="9">
        <v>200.25499999999997</v>
      </c>
    </row>
    <row r="45" spans="1:6" x14ac:dyDescent="0.3">
      <c r="B45" s="7" t="s">
        <v>6206</v>
      </c>
      <c r="C45" s="9">
        <v>193.11499999999998</v>
      </c>
      <c r="D45" s="9">
        <v>212.49499999999998</v>
      </c>
      <c r="E45" s="9">
        <v>292.29000000000002</v>
      </c>
      <c r="F45" s="9">
        <v>304.46999999999997</v>
      </c>
    </row>
    <row r="46" spans="1:6" x14ac:dyDescent="0.3">
      <c r="B46" s="7" t="s">
        <v>6207</v>
      </c>
      <c r="C46" s="9">
        <v>179.79</v>
      </c>
      <c r="D46" s="9">
        <v>426.2</v>
      </c>
      <c r="E46" s="9">
        <v>170.08999999999997</v>
      </c>
      <c r="F46" s="9">
        <v>379.31</v>
      </c>
    </row>
    <row r="47" spans="1:6" x14ac:dyDescent="0.3">
      <c r="B47" s="7" t="s">
        <v>6208</v>
      </c>
      <c r="C47" s="9">
        <v>247.28999999999996</v>
      </c>
      <c r="D47" s="9">
        <v>246.685</v>
      </c>
      <c r="E47" s="9">
        <v>271.05499999999995</v>
      </c>
      <c r="F47" s="9">
        <v>141.69999999999999</v>
      </c>
    </row>
    <row r="48" spans="1:6" x14ac:dyDescent="0.3">
      <c r="B48" s="7" t="s">
        <v>6209</v>
      </c>
      <c r="C48" s="9">
        <v>116.39499999999998</v>
      </c>
      <c r="D48" s="9">
        <v>41.25</v>
      </c>
      <c r="E48" s="9">
        <v>15.54</v>
      </c>
      <c r="F48" s="9">
        <v>71.06</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P3" sqref="P3"/>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8" customWidth="1"/>
    <col min="7" max="7" width="25" customWidth="1"/>
    <col min="8" max="8" width="12.109375" customWidth="1"/>
    <col min="9" max="9" width="12.6640625" customWidth="1"/>
    <col min="10" max="10" width="11.6640625" customWidth="1"/>
    <col min="11" max="11" width="5.77734375" customWidth="1"/>
    <col min="12" max="12" width="10.77734375" customWidth="1"/>
    <col min="13" max="13" width="7.77734375" bestFit="1" customWidth="1"/>
    <col min="14" max="14" width="12.6640625" customWidth="1"/>
    <col min="15" max="15" width="11.8867187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6220</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 0," ",_xlfn.XLOOKUP(C2,customers!$A$1:$A$1001,customers!$C$1:$C$1001,0))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IF(orders!I2="Rob","Robusta",IF(orders!I2="Exc","Exesa",IF(orders!I2="Ara","Arabica",IF(orders!I2="Lib","Liberica",""))))</f>
        <v>Robusta</v>
      </c>
      <c r="O2" t="str">
        <f>IF(J2="M","Medium",IF(J2="L","Light",IF(J2="D","Dark","")))</f>
        <v>Medium</v>
      </c>
      <c r="P2" t="str">
        <f>_xlfn.XLOOKUP(orderstable[[#This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 0," ",_xlfn.XLOOKUP(C3,customers!$A$1:$A$1001,customers!$C$1:$C$1001,0))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IF(orders!I3="Rob","Robusta",IF(orders!I3="Exc","Exesa",IF(orders!I3="Ara","Arabica",IF(orders!I3="Lib","Liberica",""))))</f>
        <v>Exesa</v>
      </c>
      <c r="O3" t="str">
        <f t="shared" ref="O3:O66" si="1">IF(J3="M","Medium",IF(J3="L","Light",IF(J3="D","Dark","")))</f>
        <v>Medium</v>
      </c>
      <c r="P3" t="str">
        <f>_xlfn.XLOOKUP(orderstable[[#This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 0," ",_xlfn.XLOOKUP(C4,customers!$A$1:$A$1001,customers!$C$1:$C$1001,0))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IF(orders!I4="Rob","Robusta",IF(orders!I4="Exc","Exesa",IF(orders!I4="Ara","Arabica",IF(orders!I4="Lib","Liberica",""))))</f>
        <v>Arabica</v>
      </c>
      <c r="O4" t="str">
        <f t="shared" si="1"/>
        <v>Light</v>
      </c>
      <c r="P4" t="str">
        <f>_xlfn.XLOOKUP(orderstable[[#This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 0," ",_xlfn.XLOOKUP(C5,customers!$A$1:$A$1001,customers!$C$1:$C$1001,0))</f>
        <v xml:space="preserve">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IF(orders!I5="Rob","Robusta",IF(orders!I5="Exc","Exesa",IF(orders!I5="Ara","Arabica",IF(orders!I5="Lib","Liberica",""))))</f>
        <v>Exesa</v>
      </c>
      <c r="O5" t="str">
        <f t="shared" si="1"/>
        <v>Medium</v>
      </c>
      <c r="P5" t="str">
        <f>_xlfn.XLOOKUP(orderstable[[#This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 0," ",_xlfn.XLOOKUP(C6,customers!$A$1:$A$1001,customers!$C$1:$C$1001,0))</f>
        <v xml:space="preserve">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IF(orders!I6="Rob","Robusta",IF(orders!I6="Exc","Exesa",IF(orders!I6="Ara","Arabica",IF(orders!I6="Lib","Liberica",""))))</f>
        <v>Robusta</v>
      </c>
      <c r="O6" t="str">
        <f t="shared" si="1"/>
        <v>Light</v>
      </c>
      <c r="P6" t="str">
        <f>_xlfn.XLOOKUP(orderstable[[#This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 0," ",_xlfn.XLOOKUP(C7,customers!$A$1:$A$1001,customers!$C$1:$C$1001,0))</f>
        <v xml:space="preserve">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IF(orders!I7="Rob","Robusta",IF(orders!I7="Exc","Exesa",IF(orders!I7="Ara","Arabica",IF(orders!I7="Lib","Liberica",""))))</f>
        <v>Liberica</v>
      </c>
      <c r="O7" t="str">
        <f t="shared" si="1"/>
        <v>Dark</v>
      </c>
      <c r="P7" t="str">
        <f>_xlfn.XLOOKUP(orderstable[[#This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 0," ",_xlfn.XLOOKUP(C8,customers!$A$1:$A$1001,customers!$C$1:$C$1001,0))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IF(orders!I8="Rob","Robusta",IF(orders!I8="Exc","Exesa",IF(orders!I8="Ara","Arabica",IF(orders!I8="Lib","Liberica",""))))</f>
        <v>Exesa</v>
      </c>
      <c r="O8" t="str">
        <f t="shared" si="1"/>
        <v>Dark</v>
      </c>
      <c r="P8" t="str">
        <f>_xlfn.XLOOKUP(orderstable[[#This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 0," ",_xlfn.XLOOKUP(C9,customers!$A$1:$A$1001,customers!$C$1:$C$1001,0))</f>
        <v xml:space="preserve">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IF(orders!I9="Rob","Robusta",IF(orders!I9="Exc","Exesa",IF(orders!I9="Ara","Arabica",IF(orders!I9="Lib","Liberica",""))))</f>
        <v>Liberica</v>
      </c>
      <c r="O9" t="str">
        <f t="shared" si="1"/>
        <v>Light</v>
      </c>
      <c r="P9" t="str">
        <f>_xlfn.XLOOKUP(orderstable[[#This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 0," ",_xlfn.XLOOKUP(C10,customers!$A$1:$A$1001,customers!$C$1:$C$1001,0))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IF(orders!I10="Rob","Robusta",IF(orders!I10="Exc","Exesa",IF(orders!I10="Ara","Arabica",IF(orders!I10="Lib","Liberica",""))))</f>
        <v>Robusta</v>
      </c>
      <c r="O10" t="str">
        <f t="shared" si="1"/>
        <v>Medium</v>
      </c>
      <c r="P10" t="str">
        <f>_xlfn.XLOOKUP(orderstable[[#This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 0," ",_xlfn.XLOOKUP(C11,customers!$A$1:$A$1001,customers!$C$1:$C$1001,0))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IF(orders!I11="Rob","Robusta",IF(orders!I11="Exc","Exesa",IF(orders!I11="Ara","Arabica",IF(orders!I11="Lib","Liberica",""))))</f>
        <v>Robusta</v>
      </c>
      <c r="O11" t="str">
        <f t="shared" si="1"/>
        <v>Medium</v>
      </c>
      <c r="P11" t="str">
        <f>_xlfn.XLOOKUP(orderstable[[#This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 0," ",_xlfn.XLOOKUP(C12,customers!$A$1:$A$1001,customers!$C$1:$C$1001,0))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IF(orders!I12="Rob","Robusta",IF(orders!I12="Exc","Exesa",IF(orders!I12="Ara","Arabica",IF(orders!I12="Lib","Liberica",""))))</f>
        <v>Arabica</v>
      </c>
      <c r="O12" t="str">
        <f t="shared" si="1"/>
        <v>Dark</v>
      </c>
      <c r="P12" t="str">
        <f>_xlfn.XLOOKUP(orderstable[[#This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 0," ",_xlfn.XLOOKUP(C13,customers!$A$1:$A$1001,customers!$C$1:$C$1001,0))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IF(orders!I13="Rob","Robusta",IF(orders!I13="Exc","Exesa",IF(orders!I13="Ara","Arabica",IF(orders!I13="Lib","Liberica",""))))</f>
        <v>Exesa</v>
      </c>
      <c r="O13" t="str">
        <f t="shared" si="1"/>
        <v>Light</v>
      </c>
      <c r="P13" t="str">
        <f>_xlfn.XLOOKUP(orderstable[[#This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 0," ",_xlfn.XLOOKUP(C14,customers!$A$1:$A$1001,customers!$C$1:$C$1001,0))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IF(orders!I14="Rob","Robusta",IF(orders!I14="Exc","Exesa",IF(orders!I14="Ara","Arabica",IF(orders!I14="Lib","Liberica",""))))</f>
        <v>Robusta</v>
      </c>
      <c r="O14" t="str">
        <f t="shared" si="1"/>
        <v>Medium</v>
      </c>
      <c r="P14" t="str">
        <f>_xlfn.XLOOKUP(orderstable[[#This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 0," ",_xlfn.XLOOKUP(C15,customers!$A$1:$A$1001,customers!$C$1:$C$1001,0))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IF(orders!I15="Rob","Robusta",IF(orders!I15="Exc","Exesa",IF(orders!I15="Ara","Arabica",IF(orders!I15="Lib","Liberica",""))))</f>
        <v>Robusta</v>
      </c>
      <c r="O15" t="str">
        <f t="shared" si="1"/>
        <v>Dark</v>
      </c>
      <c r="P15" t="str">
        <f>_xlfn.XLOOKUP(orderstable[[#This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 0," ",_xlfn.XLOOKUP(C16,customers!$A$1:$A$1001,customers!$C$1:$C$1001,0))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IF(orders!I16="Rob","Robusta",IF(orders!I16="Exc","Exesa",IF(orders!I16="Ara","Arabica",IF(orders!I16="Lib","Liberica",""))))</f>
        <v>Liberica</v>
      </c>
      <c r="O16" t="str">
        <f t="shared" si="1"/>
        <v>Dark</v>
      </c>
      <c r="P16" t="str">
        <f>_xlfn.XLOOKUP(orderstable[[#This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 0," ",_xlfn.XLOOKUP(C17,customers!$A$1:$A$1001,customers!$C$1:$C$1001,0))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IF(orders!I17="Rob","Robusta",IF(orders!I17="Exc","Exesa",IF(orders!I17="Ara","Arabica",IF(orders!I17="Lib","Liberica",""))))</f>
        <v>Robusta</v>
      </c>
      <c r="O17" t="str">
        <f t="shared" si="1"/>
        <v>Medium</v>
      </c>
      <c r="P17" t="str">
        <f>_xlfn.XLOOKUP(orderstable[[#This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 0," ",_xlfn.XLOOKUP(C18,customers!$A$1:$A$1001,customers!$C$1:$C$1001,0))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IF(orders!I18="Rob","Robusta",IF(orders!I18="Exc","Exesa",IF(orders!I18="Ara","Arabica",IF(orders!I18="Lib","Liberica",""))))</f>
        <v>Arabica</v>
      </c>
      <c r="O18" t="str">
        <f t="shared" si="1"/>
        <v>Medium</v>
      </c>
      <c r="P18" t="str">
        <f>_xlfn.XLOOKUP(orderstable[[#This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 0," ",_xlfn.XLOOKUP(C19,customers!$A$1:$A$1001,customers!$C$1:$C$1001,0))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IF(orders!I19="Rob","Robusta",IF(orders!I19="Exc","Exesa",IF(orders!I19="Ara","Arabica",IF(orders!I19="Lib","Liberica",""))))</f>
        <v>Arabica</v>
      </c>
      <c r="O19" t="str">
        <f t="shared" si="1"/>
        <v>Light</v>
      </c>
      <c r="P19" t="str">
        <f>_xlfn.XLOOKUP(orderstable[[#This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 0," ",_xlfn.XLOOKUP(C20,customers!$A$1:$A$1001,customers!$C$1:$C$1001,0))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IF(orders!I20="Rob","Robusta",IF(orders!I20="Exc","Exesa",IF(orders!I20="Ara","Arabica",IF(orders!I20="Lib","Liberica",""))))</f>
        <v>Robusta</v>
      </c>
      <c r="O20" t="str">
        <f t="shared" si="1"/>
        <v>Dark</v>
      </c>
      <c r="P20" t="str">
        <f>_xlfn.XLOOKUP(orderstable[[#This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 0," ",_xlfn.XLOOKUP(C21,customers!$A$1:$A$1001,customers!$C$1:$C$1001,0))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IF(orders!I21="Rob","Robusta",IF(orders!I21="Exc","Exesa",IF(orders!I21="Ara","Arabica",IF(orders!I21="Lib","Liberica",""))))</f>
        <v>Arabica</v>
      </c>
      <c r="O21" t="str">
        <f t="shared" si="1"/>
        <v>Medium</v>
      </c>
      <c r="P21" t="str">
        <f>_xlfn.XLOOKUP(orderstable[[#This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 0," ",_xlfn.XLOOKUP(C22,customers!$A$1:$A$1001,customers!$C$1:$C$1001,0))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IF(orders!I22="Rob","Robusta",IF(orders!I22="Exc","Exesa",IF(orders!I22="Ara","Arabica",IF(orders!I22="Lib","Liberica",""))))</f>
        <v>Exesa</v>
      </c>
      <c r="O22" t="str">
        <f t="shared" si="1"/>
        <v>Dark</v>
      </c>
      <c r="P22" t="str">
        <f>_xlfn.XLOOKUP(orderstable[[#This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 0," ",_xlfn.XLOOKUP(C23,customers!$A$1:$A$1001,customers!$C$1:$C$1001,0))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IF(orders!I23="Rob","Robusta",IF(orders!I23="Exc","Exesa",IF(orders!I23="Ara","Arabica",IF(orders!I23="Lib","Liberica",""))))</f>
        <v>Arabica</v>
      </c>
      <c r="O23" t="str">
        <f t="shared" si="1"/>
        <v>Dark</v>
      </c>
      <c r="P23" t="str">
        <f>_xlfn.XLOOKUP(orderstable[[#This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 0," ",_xlfn.XLOOKUP(C24,customers!$A$1:$A$1001,customers!$C$1:$C$1001,0))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IF(orders!I24="Rob","Robusta",IF(orders!I24="Exc","Exesa",IF(orders!I24="Ara","Arabica",IF(orders!I24="Lib","Liberica",""))))</f>
        <v>Robusta</v>
      </c>
      <c r="O24" t="str">
        <f t="shared" si="1"/>
        <v>Medium</v>
      </c>
      <c r="P24" t="str">
        <f>_xlfn.XLOOKUP(orderstable[[#This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 0," ",_xlfn.XLOOKUP(C25,customers!$A$1:$A$1001,customers!$C$1:$C$1001,0))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IF(orders!I25="Rob","Robusta",IF(orders!I25="Exc","Exesa",IF(orders!I25="Ara","Arabica",IF(orders!I25="Lib","Liberica",""))))</f>
        <v>Arabica</v>
      </c>
      <c r="O25" t="str">
        <f t="shared" si="1"/>
        <v>Dark</v>
      </c>
      <c r="P25" t="str">
        <f>_xlfn.XLOOKUP(orderstable[[#This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 0," ",_xlfn.XLOOKUP(C26,customers!$A$1:$A$1001,customers!$C$1:$C$1001,0))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IF(orders!I26="Rob","Robusta",IF(orders!I26="Exc","Exesa",IF(orders!I26="Ara","Arabica",IF(orders!I26="Lib","Liberica",""))))</f>
        <v>Arabica</v>
      </c>
      <c r="O26" t="str">
        <f t="shared" si="1"/>
        <v>Medium</v>
      </c>
      <c r="P26" t="str">
        <f>_xlfn.XLOOKUP(orderstable[[#This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 0," ",_xlfn.XLOOKUP(C27,customers!$A$1:$A$1001,customers!$C$1:$C$1001,0))</f>
        <v xml:space="preserve">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IF(orders!I27="Rob","Robusta",IF(orders!I27="Exc","Exesa",IF(orders!I27="Ara","Arabica",IF(orders!I27="Lib","Liberica",""))))</f>
        <v>Exesa</v>
      </c>
      <c r="O27" t="str">
        <f t="shared" si="1"/>
        <v>Medium</v>
      </c>
      <c r="P27" t="str">
        <f>_xlfn.XLOOKUP(orderstable[[#This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 0," ",_xlfn.XLOOKUP(C28,customers!$A$1:$A$1001,customers!$C$1:$C$1001,0))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IF(orders!I28="Rob","Robusta",IF(orders!I28="Exc","Exesa",IF(orders!I28="Ara","Arabica",IF(orders!I28="Lib","Liberica",""))))</f>
        <v>Arabica</v>
      </c>
      <c r="O28" t="str">
        <f t="shared" si="1"/>
        <v>Medium</v>
      </c>
      <c r="P28" t="str">
        <f>_xlfn.XLOOKUP(orderstable[[#This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 0," ",_xlfn.XLOOKUP(C29,customers!$A$1:$A$1001,customers!$C$1:$C$1001,0))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IF(orders!I29="Rob","Robusta",IF(orders!I29="Exc","Exesa",IF(orders!I29="Ara","Arabica",IF(orders!I29="Lib","Liberica",""))))</f>
        <v>Arabica</v>
      </c>
      <c r="O29" t="str">
        <f t="shared" si="1"/>
        <v>Medium</v>
      </c>
      <c r="P29" t="str">
        <f>_xlfn.XLOOKUP(orderstable[[#This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 0," ",_xlfn.XLOOKUP(C30,customers!$A$1:$A$1001,customers!$C$1:$C$1001,0))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IF(orders!I30="Rob","Robusta",IF(orders!I30="Exc","Exesa",IF(orders!I30="Ara","Arabica",IF(orders!I30="Lib","Liberica",""))))</f>
        <v>Arabica</v>
      </c>
      <c r="O30" t="str">
        <f t="shared" si="1"/>
        <v>Dark</v>
      </c>
      <c r="P30" t="str">
        <f>_xlfn.XLOOKUP(orderstable[[#This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 0," ",_xlfn.XLOOKUP(C31,customers!$A$1:$A$1001,customers!$C$1:$C$1001,0))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IF(orders!I31="Rob","Robusta",IF(orders!I31="Exc","Exesa",IF(orders!I31="Ara","Arabica",IF(orders!I31="Lib","Liberica",""))))</f>
        <v>Arabica</v>
      </c>
      <c r="O31" t="str">
        <f t="shared" si="1"/>
        <v>Dark</v>
      </c>
      <c r="P31" t="str">
        <f>_xlfn.XLOOKUP(orderstable[[#This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 0," ",_xlfn.XLOOKUP(C32,customers!$A$1:$A$1001,customers!$C$1:$C$1001,0))</f>
        <v xml:space="preserve">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IF(orders!I32="Rob","Robusta",IF(orders!I32="Exc","Exesa",IF(orders!I32="Ara","Arabica",IF(orders!I32="Lib","Liberica",""))))</f>
        <v>Liberica</v>
      </c>
      <c r="O32" t="str">
        <f t="shared" si="1"/>
        <v>Medium</v>
      </c>
      <c r="P32" t="str">
        <f>_xlfn.XLOOKUP(orderstable[[#This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 0," ",_xlfn.XLOOKUP(C33,customers!$A$1:$A$1001,customers!$C$1:$C$1001,0))</f>
        <v xml:space="preserve">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IF(orders!I33="Rob","Robusta",IF(orders!I33="Exc","Exesa",IF(orders!I33="Ara","Arabica",IF(orders!I33="Lib","Liberica",""))))</f>
        <v>Arabica</v>
      </c>
      <c r="O33" t="str">
        <f t="shared" si="1"/>
        <v>Dark</v>
      </c>
      <c r="P33" t="str">
        <f>_xlfn.XLOOKUP(orderstable[[#This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 0," ",_xlfn.XLOOKUP(C34,customers!$A$1:$A$1001,customers!$C$1:$C$1001,0))</f>
        <v xml:space="preserve">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IF(orders!I34="Rob","Robusta",IF(orders!I34="Exc","Exesa",IF(orders!I34="Ara","Arabica",IF(orders!I34="Lib","Liberica",""))))</f>
        <v>Liberica</v>
      </c>
      <c r="O34" t="str">
        <f t="shared" si="1"/>
        <v>Medium</v>
      </c>
      <c r="P34" t="str">
        <f>_xlfn.XLOOKUP(orderstable[[#This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 0," ",_xlfn.XLOOKUP(C35,customers!$A$1:$A$1001,customers!$C$1:$C$1001,0))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IF(orders!I35="Rob","Robusta",IF(orders!I35="Exc","Exesa",IF(orders!I35="Ara","Arabica",IF(orders!I35="Lib","Liberica",""))))</f>
        <v>Liberica</v>
      </c>
      <c r="O35" t="str">
        <f t="shared" si="1"/>
        <v>Light</v>
      </c>
      <c r="P35" t="str">
        <f>_xlfn.XLOOKUP(orderstable[[#This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 0," ",_xlfn.XLOOKUP(C36,customers!$A$1:$A$1001,customers!$C$1:$C$1001,0))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IF(orders!I36="Rob","Robusta",IF(orders!I36="Exc","Exesa",IF(orders!I36="Ara","Arabica",IF(orders!I36="Lib","Liberica",""))))</f>
        <v>Liberica</v>
      </c>
      <c r="O36" t="str">
        <f t="shared" si="1"/>
        <v>Light</v>
      </c>
      <c r="P36" t="str">
        <f>_xlfn.XLOOKUP(orderstable[[#This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 0," ",_xlfn.XLOOKUP(C37,customers!$A$1:$A$1001,customers!$C$1:$C$1001,0))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IF(orders!I37="Rob","Robusta",IF(orders!I37="Exc","Exesa",IF(orders!I37="Ara","Arabica",IF(orders!I37="Lib","Liberica",""))))</f>
        <v>Arabica</v>
      </c>
      <c r="O37" t="str">
        <f t="shared" si="1"/>
        <v>Dark</v>
      </c>
      <c r="P37" t="str">
        <f>_xlfn.XLOOKUP(orderstable[[#This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 0," ",_xlfn.XLOOKUP(C38,customers!$A$1:$A$1001,customers!$C$1:$C$1001,0))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IF(orders!I38="Rob","Robusta",IF(orders!I38="Exc","Exesa",IF(orders!I38="Ara","Arabica",IF(orders!I38="Lib","Liberica",""))))</f>
        <v>Liberica</v>
      </c>
      <c r="O38" t="str">
        <f t="shared" si="1"/>
        <v>Medium</v>
      </c>
      <c r="P38" t="str">
        <f>_xlfn.XLOOKUP(orderstable[[#This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 0," ",_xlfn.XLOOKUP(C39,customers!$A$1:$A$1001,customers!$C$1:$C$1001,0))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IF(orders!I39="Rob","Robusta",IF(orders!I39="Exc","Exesa",IF(orders!I39="Ara","Arabica",IF(orders!I39="Lib","Liberica",""))))</f>
        <v>Liberica</v>
      </c>
      <c r="O39" t="str">
        <f t="shared" si="1"/>
        <v>Light</v>
      </c>
      <c r="P39" t="str">
        <f>_xlfn.XLOOKUP(orderstable[[#This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 0," ",_xlfn.XLOOKUP(C40,customers!$A$1:$A$1001,customers!$C$1:$C$1001,0))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IF(orders!I40="Rob","Robusta",IF(orders!I40="Exc","Exesa",IF(orders!I40="Ara","Arabica",IF(orders!I40="Lib","Liberica",""))))</f>
        <v>Robusta</v>
      </c>
      <c r="O40" t="str">
        <f t="shared" si="1"/>
        <v>Medium</v>
      </c>
      <c r="P40" t="str">
        <f>_xlfn.XLOOKUP(orderstable[[#This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 0," ",_xlfn.XLOOKUP(C41,customers!$A$1:$A$1001,customers!$C$1:$C$1001,0))</f>
        <v xml:space="preserve">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IF(orders!I41="Rob","Robusta",IF(orders!I41="Exc","Exesa",IF(orders!I41="Ara","Arabica",IF(orders!I41="Lib","Liberica",""))))</f>
        <v>Robusta</v>
      </c>
      <c r="O41" t="str">
        <f t="shared" si="1"/>
        <v>Medium</v>
      </c>
      <c r="P41" t="str">
        <f>_xlfn.XLOOKUP(orderstable[[#This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 0," ",_xlfn.XLOOKUP(C42,customers!$A$1:$A$1001,customers!$C$1:$C$1001,0))</f>
        <v xml:space="preserve">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IF(orders!I42="Rob","Robusta",IF(orders!I42="Exc","Exesa",IF(orders!I42="Ara","Arabica",IF(orders!I42="Lib","Liberica",""))))</f>
        <v>Liberica</v>
      </c>
      <c r="O42" t="str">
        <f t="shared" si="1"/>
        <v>Medium</v>
      </c>
      <c r="P42" t="str">
        <f>_xlfn.XLOOKUP(orderstable[[#This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 0," ",_xlfn.XLOOKUP(C43,customers!$A$1:$A$1001,customers!$C$1:$C$1001,0))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IF(orders!I43="Rob","Robusta",IF(orders!I43="Exc","Exesa",IF(orders!I43="Ara","Arabica",IF(orders!I43="Lib","Liberica",""))))</f>
        <v>Exesa</v>
      </c>
      <c r="O43" t="str">
        <f t="shared" si="1"/>
        <v>Dark</v>
      </c>
      <c r="P43" t="str">
        <f>_xlfn.XLOOKUP(orderstable[[#This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 0," ",_xlfn.XLOOKUP(C44,customers!$A$1:$A$1001,customers!$C$1:$C$1001,0))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IF(orders!I44="Rob","Robusta",IF(orders!I44="Exc","Exesa",IF(orders!I44="Ara","Arabica",IF(orders!I44="Lib","Liberica",""))))</f>
        <v>Robusta</v>
      </c>
      <c r="O44" t="str">
        <f t="shared" si="1"/>
        <v>Dark</v>
      </c>
      <c r="P44" t="str">
        <f>_xlfn.XLOOKUP(orderstable[[#This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 0," ",_xlfn.XLOOKUP(C45,customers!$A$1:$A$1001,customers!$C$1:$C$1001,0))</f>
        <v xml:space="preserve">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IF(orders!I45="Rob","Robusta",IF(orders!I45="Exc","Exesa",IF(orders!I45="Ara","Arabica",IF(orders!I45="Lib","Liberica",""))))</f>
        <v>Liberica</v>
      </c>
      <c r="O45" t="str">
        <f t="shared" si="1"/>
        <v>Light</v>
      </c>
      <c r="P45" t="str">
        <f>_xlfn.XLOOKUP(orderstable[[#This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 0," ",_xlfn.XLOOKUP(C46,customers!$A$1:$A$1001,customers!$C$1:$C$1001,0))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IF(orders!I46="Rob","Robusta",IF(orders!I46="Exc","Exesa",IF(orders!I46="Ara","Arabica",IF(orders!I46="Lib","Liberica",""))))</f>
        <v>Exesa</v>
      </c>
      <c r="O46" t="str">
        <f t="shared" si="1"/>
        <v>Medium</v>
      </c>
      <c r="P46" t="str">
        <f>_xlfn.XLOOKUP(orderstable[[#This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 0," ",_xlfn.XLOOKUP(C47,customers!$A$1:$A$1001,customers!$C$1:$C$1001,0))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IF(orders!I47="Rob","Robusta",IF(orders!I47="Exc","Exesa",IF(orders!I47="Ara","Arabica",IF(orders!I47="Lib","Liberica",""))))</f>
        <v>Liberica</v>
      </c>
      <c r="O47" t="str">
        <f t="shared" si="1"/>
        <v>Dark</v>
      </c>
      <c r="P47" t="str">
        <f>_xlfn.XLOOKUP(orderstable[[#This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 0," ",_xlfn.XLOOKUP(C48,customers!$A$1:$A$1001,customers!$C$1:$C$1001,0))</f>
        <v xml:space="preserve">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IF(orders!I48="Rob","Robusta",IF(orders!I48="Exc","Exesa",IF(orders!I48="Ara","Arabica",IF(orders!I48="Lib","Liberica",""))))</f>
        <v>Exesa</v>
      </c>
      <c r="O48" t="str">
        <f t="shared" si="1"/>
        <v>Medium</v>
      </c>
      <c r="P48" t="str">
        <f>_xlfn.XLOOKUP(orderstable[[#This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 0," ",_xlfn.XLOOKUP(C49,customers!$A$1:$A$1001,customers!$C$1:$C$1001,0))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IF(orders!I49="Rob","Robusta",IF(orders!I49="Exc","Exesa",IF(orders!I49="Ara","Arabica",IF(orders!I49="Lib","Liberica",""))))</f>
        <v>Arabica</v>
      </c>
      <c r="O49" t="str">
        <f t="shared" si="1"/>
        <v>Light</v>
      </c>
      <c r="P49" t="str">
        <f>_xlfn.XLOOKUP(orderstable[[#This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 0," ",_xlfn.XLOOKUP(C50,customers!$A$1:$A$1001,customers!$C$1:$C$1001,0))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IF(orders!I50="Rob","Robusta",IF(orders!I50="Exc","Exesa",IF(orders!I50="Ara","Arabica",IF(orders!I50="Lib","Liberica",""))))</f>
        <v>Arabica</v>
      </c>
      <c r="O50" t="str">
        <f t="shared" si="1"/>
        <v>Dark</v>
      </c>
      <c r="P50" t="str">
        <f>_xlfn.XLOOKUP(orderstable[[#This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 0," ",_xlfn.XLOOKUP(C51,customers!$A$1:$A$1001,customers!$C$1:$C$1001,0))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IF(orders!I51="Rob","Robusta",IF(orders!I51="Exc","Exesa",IF(orders!I51="Ara","Arabica",IF(orders!I51="Lib","Liberica",""))))</f>
        <v>Arabica</v>
      </c>
      <c r="O51" t="str">
        <f t="shared" si="1"/>
        <v>Light</v>
      </c>
      <c r="P51" t="str">
        <f>_xlfn.XLOOKUP(orderstable[[#This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 0," ",_xlfn.XLOOKUP(C52,customers!$A$1:$A$1001,customers!$C$1:$C$1001,0))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IF(orders!I52="Rob","Robusta",IF(orders!I52="Exc","Exesa",IF(orders!I52="Ara","Arabica",IF(orders!I52="Lib","Liberica",""))))</f>
        <v>Liberica</v>
      </c>
      <c r="O52" t="str">
        <f t="shared" si="1"/>
        <v>Dark</v>
      </c>
      <c r="P52" t="str">
        <f>_xlfn.XLOOKUP(orderstable[[#This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 0," ",_xlfn.XLOOKUP(C53,customers!$A$1:$A$1001,customers!$C$1:$C$1001,0))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IF(orders!I53="Rob","Robusta",IF(orders!I53="Exc","Exesa",IF(orders!I53="Ara","Arabica",IF(orders!I53="Lib","Liberica",""))))</f>
        <v>Liberica</v>
      </c>
      <c r="O53" t="str">
        <f t="shared" si="1"/>
        <v>Light</v>
      </c>
      <c r="P53" t="str">
        <f>_xlfn.XLOOKUP(orderstable[[#This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 0," ",_xlfn.XLOOKUP(C54,customers!$A$1:$A$1001,customers!$C$1:$C$1001,0))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IF(orders!I54="Rob","Robusta",IF(orders!I54="Exc","Exesa",IF(orders!I54="Ara","Arabica",IF(orders!I54="Lib","Liberica",""))))</f>
        <v>Robusta</v>
      </c>
      <c r="O54" t="str">
        <f t="shared" si="1"/>
        <v>Medium</v>
      </c>
      <c r="P54" t="str">
        <f>_xlfn.XLOOKUP(orderstable[[#This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 0," ",_xlfn.XLOOKUP(C55,customers!$A$1:$A$1001,customers!$C$1:$C$1001,0))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IF(orders!I55="Rob","Robusta",IF(orders!I55="Exc","Exesa",IF(orders!I55="Ara","Arabica",IF(orders!I55="Lib","Liberica",""))))</f>
        <v>Liberica</v>
      </c>
      <c r="O55" t="str">
        <f t="shared" si="1"/>
        <v>Light</v>
      </c>
      <c r="P55" t="str">
        <f>_xlfn.XLOOKUP(orderstable[[#This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 0," ",_xlfn.XLOOKUP(C56,customers!$A$1:$A$1001,customers!$C$1:$C$1001,0))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IF(orders!I56="Rob","Robusta",IF(orders!I56="Exc","Exesa",IF(orders!I56="Ara","Arabica",IF(orders!I56="Lib","Liberica",""))))</f>
        <v>Liberica</v>
      </c>
      <c r="O56" t="str">
        <f t="shared" si="1"/>
        <v>Medium</v>
      </c>
      <c r="P56" t="str">
        <f>_xlfn.XLOOKUP(orderstable[[#This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 0," ",_xlfn.XLOOKUP(C57,customers!$A$1:$A$1001,customers!$C$1:$C$1001,0))</f>
        <v xml:space="preserve">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IF(orders!I57="Rob","Robusta",IF(orders!I57="Exc","Exesa",IF(orders!I57="Ara","Arabica",IF(orders!I57="Lib","Liberica",""))))</f>
        <v>Liberica</v>
      </c>
      <c r="O57" t="str">
        <f t="shared" si="1"/>
        <v>Light</v>
      </c>
      <c r="P57" t="str">
        <f>_xlfn.XLOOKUP(orderstable[[#This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 0," ",_xlfn.XLOOKUP(C58,customers!$A$1:$A$1001,customers!$C$1:$C$1001,0))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IF(orders!I58="Rob","Robusta",IF(orders!I58="Exc","Exesa",IF(orders!I58="Ara","Arabica",IF(orders!I58="Lib","Liberica",""))))</f>
        <v>Exesa</v>
      </c>
      <c r="O58" t="str">
        <f t="shared" si="1"/>
        <v>Dark</v>
      </c>
      <c r="P58" t="str">
        <f>_xlfn.XLOOKUP(orderstable[[#This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 0," ",_xlfn.XLOOKUP(C59,customers!$A$1:$A$1001,customers!$C$1:$C$1001,0))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IF(orders!I59="Rob","Robusta",IF(orders!I59="Exc","Exesa",IF(orders!I59="Ara","Arabica",IF(orders!I59="Lib","Liberica",""))))</f>
        <v>Exesa</v>
      </c>
      <c r="O59" t="str">
        <f t="shared" si="1"/>
        <v>Light</v>
      </c>
      <c r="P59" t="str">
        <f>_xlfn.XLOOKUP(orderstable[[#This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 0," ",_xlfn.XLOOKUP(C60,customers!$A$1:$A$1001,customers!$C$1:$C$1001,0))</f>
        <v xml:space="preserve">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IF(orders!I60="Rob","Robusta",IF(orders!I60="Exc","Exesa",IF(orders!I60="Ara","Arabica",IF(orders!I60="Lib","Liberica",""))))</f>
        <v>Liberica</v>
      </c>
      <c r="O60" t="str">
        <f t="shared" si="1"/>
        <v>Dark</v>
      </c>
      <c r="P60" t="str">
        <f>_xlfn.XLOOKUP(orderstable[[#This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 0," ",_xlfn.XLOOKUP(C61,customers!$A$1:$A$1001,customers!$C$1:$C$1001,0))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IF(orders!I61="Rob","Robusta",IF(orders!I61="Exc","Exesa",IF(orders!I61="Ara","Arabica",IF(orders!I61="Lib","Liberica",""))))</f>
        <v>Liberica</v>
      </c>
      <c r="O61" t="str">
        <f t="shared" si="1"/>
        <v>Medium</v>
      </c>
      <c r="P61" t="str">
        <f>_xlfn.XLOOKUP(orderstable[[#This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 0," ",_xlfn.XLOOKUP(C62,customers!$A$1:$A$1001,customers!$C$1:$C$1001,0))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IF(orders!I62="Rob","Robusta",IF(orders!I62="Exc","Exesa",IF(orders!I62="Ara","Arabica",IF(orders!I62="Lib","Liberica",""))))</f>
        <v>Arabica</v>
      </c>
      <c r="O62" t="str">
        <f t="shared" si="1"/>
        <v>Dark</v>
      </c>
      <c r="P62" t="str">
        <f>_xlfn.XLOOKUP(orderstable[[#This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 0," ",_xlfn.XLOOKUP(C63,customers!$A$1:$A$1001,customers!$C$1:$C$1001,0))</f>
        <v xml:space="preserve">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IF(orders!I63="Rob","Robusta",IF(orders!I63="Exc","Exesa",IF(orders!I63="Ara","Arabica",IF(orders!I63="Lib","Liberica",""))))</f>
        <v>Robusta</v>
      </c>
      <c r="O63" t="str">
        <f t="shared" si="1"/>
        <v>Dark</v>
      </c>
      <c r="P63" t="str">
        <f>_xlfn.XLOOKUP(orderstable[[#This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 0," ",_xlfn.XLOOKUP(C64,customers!$A$1:$A$1001,customers!$C$1:$C$1001,0))</f>
        <v xml:space="preserve">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IF(orders!I64="Rob","Robusta",IF(orders!I64="Exc","Exesa",IF(orders!I64="Ara","Arabica",IF(orders!I64="Lib","Liberica",""))))</f>
        <v>Liberica</v>
      </c>
      <c r="O64" t="str">
        <f t="shared" si="1"/>
        <v>Light</v>
      </c>
      <c r="P64" t="str">
        <f>_xlfn.XLOOKUP(orderstable[[#This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 0," ",_xlfn.XLOOKUP(C65,customers!$A$1:$A$1001,customers!$C$1:$C$1001,0))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IF(orders!I65="Rob","Robusta",IF(orders!I65="Exc","Exesa",IF(orders!I65="Ara","Arabica",IF(orders!I65="Lib","Liberica",""))))</f>
        <v>Arabica</v>
      </c>
      <c r="O65" t="str">
        <f t="shared" si="1"/>
        <v>Medium</v>
      </c>
      <c r="P65" t="str">
        <f>_xlfn.XLOOKUP(orderstable[[#This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 0," ",_xlfn.XLOOKUP(C66,customers!$A$1:$A$1001,customers!$C$1:$C$1001,0))</f>
        <v xml:space="preserve">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IF(orders!I66="Rob","Robusta",IF(orders!I66="Exc","Exesa",IF(orders!I66="Ara","Arabica",IF(orders!I66="Lib","Liberica",""))))</f>
        <v>Robusta</v>
      </c>
      <c r="O66" t="str">
        <f t="shared" si="1"/>
        <v>Medium</v>
      </c>
      <c r="P66" t="str">
        <f>_xlfn.XLOOKUP(orderstable[[#This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 0," ",_xlfn.XLOOKUP(C67,customers!$A$1:$A$1001,customers!$C$1:$C$1001,0))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2">L67*E67</f>
        <v>82.339999999999989</v>
      </c>
      <c r="N67" t="str">
        <f>IF(orders!I67="Rob","Robusta",IF(orders!I67="Exc","Exesa",IF(orders!I67="Ara","Arabica",IF(orders!I67="Lib","Liberica",""))))</f>
        <v>Robusta</v>
      </c>
      <c r="O67" t="str">
        <f t="shared" ref="O67:O130" si="3">IF(J67="M","Medium",IF(J67="L","Light",IF(J67="D","Dark","")))</f>
        <v>Dark</v>
      </c>
      <c r="P67" t="str">
        <f>_xlfn.XLOOKUP(orderstable[[#This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 0," ",_xlfn.XLOOKUP(C68,customers!$A$1:$A$1001,customers!$C$1:$C$1001,0))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2"/>
        <v>7.169999999999999</v>
      </c>
      <c r="N68" t="str">
        <f>IF(orders!I68="Rob","Robusta",IF(orders!I68="Exc","Exesa",IF(orders!I68="Ara","Arabica",IF(orders!I68="Lib","Liberica",""))))</f>
        <v>Robusta</v>
      </c>
      <c r="O68" t="str">
        <f t="shared" si="3"/>
        <v>Light</v>
      </c>
      <c r="P68" t="str">
        <f>_xlfn.XLOOKUP(orderstable[[#This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 0," ",_xlfn.XLOOKUP(C69,customers!$A$1:$A$1001,customers!$C$1:$C$1001,0))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2"/>
        <v>9.51</v>
      </c>
      <c r="N69" t="str">
        <f>IF(orders!I69="Rob","Robusta",IF(orders!I69="Exc","Exesa",IF(orders!I69="Ara","Arabica",IF(orders!I69="Lib","Liberica",""))))</f>
        <v>Liberica</v>
      </c>
      <c r="O69" t="str">
        <f t="shared" si="3"/>
        <v>Light</v>
      </c>
      <c r="P69" t="str">
        <f>_xlfn.XLOOKUP(orderstable[[#This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 0," ",_xlfn.XLOOKUP(C70,customers!$A$1:$A$1001,customers!$C$1:$C$1001,0))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2"/>
        <v>2.9849999999999999</v>
      </c>
      <c r="N70" t="str">
        <f>IF(orders!I70="Rob","Robusta",IF(orders!I70="Exc","Exesa",IF(orders!I70="Ara","Arabica",IF(orders!I70="Lib","Liberica",""))))</f>
        <v>Robusta</v>
      </c>
      <c r="O70" t="str">
        <f t="shared" si="3"/>
        <v>Medium</v>
      </c>
      <c r="P70" t="str">
        <f>_xlfn.XLOOKUP(orderstable[[#This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 0," ",_xlfn.XLOOKUP(C71,customers!$A$1:$A$1001,customers!$C$1:$C$1001,0))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2"/>
        <v>59.699999999999996</v>
      </c>
      <c r="N71" t="str">
        <f>IF(orders!I71="Rob","Robusta",IF(orders!I71="Exc","Exesa",IF(orders!I71="Ara","Arabica",IF(orders!I71="Lib","Liberica",""))))</f>
        <v>Robusta</v>
      </c>
      <c r="O71" t="str">
        <f t="shared" si="3"/>
        <v>Medium</v>
      </c>
      <c r="P71" t="str">
        <f>_xlfn.XLOOKUP(orderstable[[#This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 0," ",_xlfn.XLOOKUP(C72,customers!$A$1:$A$1001,customers!$C$1:$C$1001,0))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2"/>
        <v>136.61999999999998</v>
      </c>
      <c r="N72" t="str">
        <f>IF(orders!I72="Rob","Robusta",IF(orders!I72="Exc","Exesa",IF(orders!I72="Ara","Arabica",IF(orders!I72="Lib","Liberica",""))))</f>
        <v>Exesa</v>
      </c>
      <c r="O72" t="str">
        <f t="shared" si="3"/>
        <v>Light</v>
      </c>
      <c r="P72" t="str">
        <f>_xlfn.XLOOKUP(orderstable[[#This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 0," ",_xlfn.XLOOKUP(C73,customers!$A$1:$A$1001,customers!$C$1:$C$1001,0))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2"/>
        <v>9.51</v>
      </c>
      <c r="N73" t="str">
        <f>IF(orders!I73="Rob","Robusta",IF(orders!I73="Exc","Exesa",IF(orders!I73="Ara","Arabica",IF(orders!I73="Lib","Liberica",""))))</f>
        <v>Liberica</v>
      </c>
      <c r="O73" t="str">
        <f t="shared" si="3"/>
        <v>Light</v>
      </c>
      <c r="P73" t="str">
        <f>_xlfn.XLOOKUP(orderstable[[#This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 0," ",_xlfn.XLOOKUP(C74,customers!$A$1:$A$1001,customers!$C$1:$C$1001,0))</f>
        <v xml:space="preserve">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2"/>
        <v>77.624999999999986</v>
      </c>
      <c r="N74" t="str">
        <f>IF(orders!I74="Rob","Robusta",IF(orders!I74="Exc","Exesa",IF(orders!I74="Ara","Arabica",IF(orders!I74="Lib","Liberica",""))))</f>
        <v>Arabica</v>
      </c>
      <c r="O74" t="str">
        <f t="shared" si="3"/>
        <v>Medium</v>
      </c>
      <c r="P74" t="str">
        <f>_xlfn.XLOOKUP(orderstable[[#This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 0," ",_xlfn.XLOOKUP(C75,customers!$A$1:$A$1001,customers!$C$1:$C$1001,0))</f>
        <v xml:space="preserve">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2"/>
        <v>21.825000000000003</v>
      </c>
      <c r="N75" t="str">
        <f>IF(orders!I75="Rob","Robusta",IF(orders!I75="Exc","Exesa",IF(orders!I75="Ara","Arabica",IF(orders!I75="Lib","Liberica",""))))</f>
        <v>Liberica</v>
      </c>
      <c r="O75" t="str">
        <f t="shared" si="3"/>
        <v>Medium</v>
      </c>
      <c r="P75" t="str">
        <f>_xlfn.XLOOKUP(orderstable[[#This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 0," ",_xlfn.XLOOKUP(C76,customers!$A$1:$A$1001,customers!$C$1:$C$1001,0))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2"/>
        <v>17.82</v>
      </c>
      <c r="N76" t="str">
        <f>IF(orders!I76="Rob","Robusta",IF(orders!I76="Exc","Exesa",IF(orders!I76="Ara","Arabica",IF(orders!I76="Lib","Liberica",""))))</f>
        <v>Exesa</v>
      </c>
      <c r="O76" t="str">
        <f t="shared" si="3"/>
        <v>Light</v>
      </c>
      <c r="P76" t="str">
        <f>_xlfn.XLOOKUP(orderstable[[#This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 0," ",_xlfn.XLOOKUP(C77,customers!$A$1:$A$1001,customers!$C$1:$C$1001,0))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2"/>
        <v>53.699999999999996</v>
      </c>
      <c r="N77" t="str">
        <f>IF(orders!I77="Rob","Robusta",IF(orders!I77="Exc","Exesa",IF(orders!I77="Ara","Arabica",IF(orders!I77="Lib","Liberica",""))))</f>
        <v>Robusta</v>
      </c>
      <c r="O77" t="str">
        <f t="shared" si="3"/>
        <v>Dark</v>
      </c>
      <c r="P77" t="str">
        <f>_xlfn.XLOOKUP(orderstable[[#This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 0," ",_xlfn.XLOOKUP(C78,customers!$A$1:$A$1001,customers!$C$1:$C$1001,0))</f>
        <v xml:space="preserve">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2"/>
        <v>3.5849999999999995</v>
      </c>
      <c r="N78" t="str">
        <f>IF(orders!I78="Rob","Robusta",IF(orders!I78="Exc","Exesa",IF(orders!I78="Ara","Arabica",IF(orders!I78="Lib","Liberica",""))))</f>
        <v>Robusta</v>
      </c>
      <c r="O78" t="str">
        <f t="shared" si="3"/>
        <v>Light</v>
      </c>
      <c r="P78" t="str">
        <f>_xlfn.XLOOKUP(orderstable[[#This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 0," ",_xlfn.XLOOKUP(C79,customers!$A$1:$A$1001,customers!$C$1:$C$1001,0))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2"/>
        <v>7.29</v>
      </c>
      <c r="N79" t="str">
        <f>IF(orders!I79="Rob","Robusta",IF(orders!I79="Exc","Exesa",IF(orders!I79="Ara","Arabica",IF(orders!I79="Lib","Liberica",""))))</f>
        <v>Exesa</v>
      </c>
      <c r="O79" t="str">
        <f t="shared" si="3"/>
        <v>Dark</v>
      </c>
      <c r="P79" t="str">
        <f>_xlfn.XLOOKUP(orderstable[[#This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 0," ",_xlfn.XLOOKUP(C80,customers!$A$1:$A$1001,customers!$C$1:$C$1001,0))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2"/>
        <v>40.5</v>
      </c>
      <c r="N80" t="str">
        <f>IF(orders!I80="Rob","Robusta",IF(orders!I80="Exc","Exesa",IF(orders!I80="Ara","Arabica",IF(orders!I80="Lib","Liberica",""))))</f>
        <v>Arabica</v>
      </c>
      <c r="O80" t="str">
        <f t="shared" si="3"/>
        <v>Medium</v>
      </c>
      <c r="P80" t="str">
        <f>_xlfn.XLOOKUP(orderstable[[#This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 0," ",_xlfn.XLOOKUP(C81,customers!$A$1:$A$1001,customers!$C$1:$C$1001,0))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2"/>
        <v>47.8</v>
      </c>
      <c r="N81" t="str">
        <f>IF(orders!I81="Rob","Robusta",IF(orders!I81="Exc","Exesa",IF(orders!I81="Ara","Arabica",IF(orders!I81="Lib","Liberica",""))))</f>
        <v>Robusta</v>
      </c>
      <c r="O81" t="str">
        <f t="shared" si="3"/>
        <v>Light</v>
      </c>
      <c r="P81" t="str">
        <f>_xlfn.XLOOKUP(orderstable[[#This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 0," ",_xlfn.XLOOKUP(C82,customers!$A$1:$A$1001,customers!$C$1:$C$1001,0))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2"/>
        <v>38.849999999999994</v>
      </c>
      <c r="N82" t="str">
        <f>IF(orders!I82="Rob","Robusta",IF(orders!I82="Exc","Exesa",IF(orders!I82="Ara","Arabica",IF(orders!I82="Lib","Liberica",""))))</f>
        <v>Arabica</v>
      </c>
      <c r="O82" t="str">
        <f t="shared" si="3"/>
        <v>Light</v>
      </c>
      <c r="P82" t="str">
        <f>_xlfn.XLOOKUP(orderstable[[#This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 0," ",_xlfn.XLOOKUP(C83,customers!$A$1:$A$1001,customers!$C$1:$C$1001,0))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2"/>
        <v>109.36499999999999</v>
      </c>
      <c r="N83" t="str">
        <f>IF(orders!I83="Rob","Robusta",IF(orders!I83="Exc","Exesa",IF(orders!I83="Ara","Arabica",IF(orders!I83="Lib","Liberica",""))))</f>
        <v>Liberica</v>
      </c>
      <c r="O83" t="str">
        <f t="shared" si="3"/>
        <v>Light</v>
      </c>
      <c r="P83" t="str">
        <f>_xlfn.XLOOKUP(orderstable[[#This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 0," ",_xlfn.XLOOKUP(C84,customers!$A$1:$A$1001,customers!$C$1:$C$1001,0))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2"/>
        <v>100.39499999999998</v>
      </c>
      <c r="N84" t="str">
        <f>IF(orders!I84="Rob","Robusta",IF(orders!I84="Exc","Exesa",IF(orders!I84="Ara","Arabica",IF(orders!I84="Lib","Liberica",""))))</f>
        <v>Liberica</v>
      </c>
      <c r="O84" t="str">
        <f t="shared" si="3"/>
        <v>Medium</v>
      </c>
      <c r="P84" t="str">
        <f>_xlfn.XLOOKUP(orderstable[[#This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 0," ",_xlfn.XLOOKUP(C85,customers!$A$1:$A$1001,customers!$C$1:$C$1001,0))</f>
        <v xml:space="preserve">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2"/>
        <v>82.339999999999989</v>
      </c>
      <c r="N85" t="str">
        <f>IF(orders!I85="Rob","Robusta",IF(orders!I85="Exc","Exesa",IF(orders!I85="Ara","Arabica",IF(orders!I85="Lib","Liberica",""))))</f>
        <v>Robusta</v>
      </c>
      <c r="O85" t="str">
        <f t="shared" si="3"/>
        <v>Dark</v>
      </c>
      <c r="P85" t="str">
        <f>_xlfn.XLOOKUP(orderstable[[#This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 0," ",_xlfn.XLOOKUP(C86,customers!$A$1:$A$1001,customers!$C$1:$C$1001,0))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2"/>
        <v>9.51</v>
      </c>
      <c r="N86" t="str">
        <f>IF(orders!I86="Rob","Robusta",IF(orders!I86="Exc","Exesa",IF(orders!I86="Ara","Arabica",IF(orders!I86="Lib","Liberica",""))))</f>
        <v>Liberica</v>
      </c>
      <c r="O86" t="str">
        <f t="shared" si="3"/>
        <v>Light</v>
      </c>
      <c r="P86" t="str">
        <f>_xlfn.XLOOKUP(orderstable[[#This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 0," ",_xlfn.XLOOKUP(C87,customers!$A$1:$A$1001,customers!$C$1:$C$1001,0))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2"/>
        <v>89.35499999999999</v>
      </c>
      <c r="N87" t="str">
        <f>IF(orders!I87="Rob","Robusta",IF(orders!I87="Exc","Exesa",IF(orders!I87="Ara","Arabica",IF(orders!I87="Lib","Liberica",""))))</f>
        <v>Arabica</v>
      </c>
      <c r="O87" t="str">
        <f t="shared" si="3"/>
        <v>Light</v>
      </c>
      <c r="P87" t="str">
        <f>_xlfn.XLOOKUP(orderstable[[#This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 0," ",_xlfn.XLOOKUP(C88,customers!$A$1:$A$1001,customers!$C$1:$C$1001,0))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2"/>
        <v>11.94</v>
      </c>
      <c r="N88" t="str">
        <f>IF(orders!I88="Rob","Robusta",IF(orders!I88="Exc","Exesa",IF(orders!I88="Ara","Arabica",IF(orders!I88="Lib","Liberica",""))))</f>
        <v>Arabica</v>
      </c>
      <c r="O88" t="str">
        <f t="shared" si="3"/>
        <v>Dark</v>
      </c>
      <c r="P88" t="str">
        <f>_xlfn.XLOOKUP(orderstable[[#This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 0," ",_xlfn.XLOOKUP(C89,customers!$A$1:$A$1001,customers!$C$1:$C$1001,0))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2"/>
        <v>33.75</v>
      </c>
      <c r="N89" t="str">
        <f>IF(orders!I89="Rob","Robusta",IF(orders!I89="Exc","Exesa",IF(orders!I89="Ara","Arabica",IF(orders!I89="Lib","Liberica",""))))</f>
        <v>Arabica</v>
      </c>
      <c r="O89" t="str">
        <f t="shared" si="3"/>
        <v>Medium</v>
      </c>
      <c r="P89" t="str">
        <f>_xlfn.XLOOKUP(orderstable[[#This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 0," ",_xlfn.XLOOKUP(C90,customers!$A$1:$A$1001,customers!$C$1:$C$1001,0))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2"/>
        <v>35.849999999999994</v>
      </c>
      <c r="N90" t="str">
        <f>IF(orders!I90="Rob","Robusta",IF(orders!I90="Exc","Exesa",IF(orders!I90="Ara","Arabica",IF(orders!I90="Lib","Liberica",""))))</f>
        <v>Robusta</v>
      </c>
      <c r="O90" t="str">
        <f t="shared" si="3"/>
        <v>Light</v>
      </c>
      <c r="P90" t="str">
        <f>_xlfn.XLOOKUP(orderstable[[#This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 0," ",_xlfn.XLOOKUP(C91,customers!$A$1:$A$1001,customers!$C$1:$C$1001,0))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2"/>
        <v>77.699999999999989</v>
      </c>
      <c r="N91" t="str">
        <f>IF(orders!I91="Rob","Robusta",IF(orders!I91="Exc","Exesa",IF(orders!I91="Ara","Arabica",IF(orders!I91="Lib","Liberica",""))))</f>
        <v>Arabica</v>
      </c>
      <c r="O91" t="str">
        <f t="shared" si="3"/>
        <v>Light</v>
      </c>
      <c r="P91" t="str">
        <f>_xlfn.XLOOKUP(orderstable[[#This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 0," ",_xlfn.XLOOKUP(C92,customers!$A$1:$A$1001,customers!$C$1:$C$1001,0))</f>
        <v xml:space="preserve">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2"/>
        <v>51.8</v>
      </c>
      <c r="N92" t="str">
        <f>IF(orders!I92="Rob","Robusta",IF(orders!I92="Exc","Exesa",IF(orders!I92="Ara","Arabica",IF(orders!I92="Lib","Liberica",""))))</f>
        <v>Arabica</v>
      </c>
      <c r="O92" t="str">
        <f t="shared" si="3"/>
        <v>Light</v>
      </c>
      <c r="P92" t="str">
        <f>_xlfn.XLOOKUP(orderstable[[#This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 0," ",_xlfn.XLOOKUP(C93,customers!$A$1:$A$1001,customers!$C$1:$C$1001,0))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2"/>
        <v>103.49999999999999</v>
      </c>
      <c r="N93" t="str">
        <f>IF(orders!I93="Rob","Robusta",IF(orders!I93="Exc","Exesa",IF(orders!I93="Ara","Arabica",IF(orders!I93="Lib","Liberica",""))))</f>
        <v>Arabica</v>
      </c>
      <c r="O93" t="str">
        <f t="shared" si="3"/>
        <v>Medium</v>
      </c>
      <c r="P93" t="str">
        <f>_xlfn.XLOOKUP(orderstable[[#This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 0," ",_xlfn.XLOOKUP(C94,customers!$A$1:$A$1001,customers!$C$1:$C$1001,0))</f>
        <v xml:space="preserve">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2"/>
        <v>44.55</v>
      </c>
      <c r="N94" t="str">
        <f>IF(orders!I94="Rob","Robusta",IF(orders!I94="Exc","Exesa",IF(orders!I94="Ara","Arabica",IF(orders!I94="Lib","Liberica",""))))</f>
        <v>Exesa</v>
      </c>
      <c r="O94" t="str">
        <f t="shared" si="3"/>
        <v>Light</v>
      </c>
      <c r="P94" t="str">
        <f>_xlfn.XLOOKUP(orderstable[[#This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 0," ",_xlfn.XLOOKUP(C95,customers!$A$1:$A$1001,customers!$C$1:$C$1001,0))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2"/>
        <v>35.64</v>
      </c>
      <c r="N95" t="str">
        <f>IF(orders!I95="Rob","Robusta",IF(orders!I95="Exc","Exesa",IF(orders!I95="Ara","Arabica",IF(orders!I95="Lib","Liberica",""))))</f>
        <v>Exesa</v>
      </c>
      <c r="O95" t="str">
        <f t="shared" si="3"/>
        <v>Light</v>
      </c>
      <c r="P95" t="str">
        <f>_xlfn.XLOOKUP(orderstable[[#This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 0," ",_xlfn.XLOOKUP(C96,customers!$A$1:$A$1001,customers!$C$1:$C$1001,0))</f>
        <v xml:space="preserve">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2"/>
        <v>17.91</v>
      </c>
      <c r="N96" t="str">
        <f>IF(orders!I96="Rob","Robusta",IF(orders!I96="Exc","Exesa",IF(orders!I96="Ara","Arabica",IF(orders!I96="Lib","Liberica",""))))</f>
        <v>Arabica</v>
      </c>
      <c r="O96" t="str">
        <f t="shared" si="3"/>
        <v>Dark</v>
      </c>
      <c r="P96" t="str">
        <f>_xlfn.XLOOKUP(orderstable[[#This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 0," ",_xlfn.XLOOKUP(C97,customers!$A$1:$A$1001,customers!$C$1:$C$1001,0))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2"/>
        <v>155.24999999999997</v>
      </c>
      <c r="N97" t="str">
        <f>IF(orders!I97="Rob","Robusta",IF(orders!I97="Exc","Exesa",IF(orders!I97="Ara","Arabica",IF(orders!I97="Lib","Liberica",""))))</f>
        <v>Arabica</v>
      </c>
      <c r="O97" t="str">
        <f t="shared" si="3"/>
        <v>Medium</v>
      </c>
      <c r="P97" t="str">
        <f>_xlfn.XLOOKUP(orderstable[[#This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 0," ",_xlfn.XLOOKUP(C98,customers!$A$1:$A$1001,customers!$C$1:$C$1001,0))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2"/>
        <v>5.97</v>
      </c>
      <c r="N98" t="str">
        <f>IF(orders!I98="Rob","Robusta",IF(orders!I98="Exc","Exesa",IF(orders!I98="Ara","Arabica",IF(orders!I98="Lib","Liberica",""))))</f>
        <v>Arabica</v>
      </c>
      <c r="O98" t="str">
        <f t="shared" si="3"/>
        <v>Dark</v>
      </c>
      <c r="P98" t="str">
        <f>_xlfn.XLOOKUP(orderstable[[#This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 0," ",_xlfn.XLOOKUP(C99,customers!$A$1:$A$1001,customers!$C$1:$C$1001,0))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2"/>
        <v>13.5</v>
      </c>
      <c r="N99" t="str">
        <f>IF(orders!I99="Rob","Robusta",IF(orders!I99="Exc","Exesa",IF(orders!I99="Ara","Arabica",IF(orders!I99="Lib","Liberica",""))))</f>
        <v>Arabica</v>
      </c>
      <c r="O99" t="str">
        <f t="shared" si="3"/>
        <v>Medium</v>
      </c>
      <c r="P99" t="str">
        <f>_xlfn.XLOOKUP(orderstable[[#This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 0," ",_xlfn.XLOOKUP(C100,customers!$A$1:$A$1001,customers!$C$1:$C$1001,0))</f>
        <v xml:space="preserve">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2"/>
        <v>2.9849999999999999</v>
      </c>
      <c r="N100" t="str">
        <f>IF(orders!I100="Rob","Robusta",IF(orders!I100="Exc","Exesa",IF(orders!I100="Ara","Arabica",IF(orders!I100="Lib","Liberica",""))))</f>
        <v>Arabica</v>
      </c>
      <c r="O100" t="str">
        <f t="shared" si="3"/>
        <v>Dark</v>
      </c>
      <c r="P100" t="str">
        <f>_xlfn.XLOOKUP(orderstable[[#This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 0," ",_xlfn.XLOOKUP(C101,customers!$A$1:$A$1001,customers!$C$1:$C$1001,0))</f>
        <v xml:space="preserve">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2"/>
        <v>13.095000000000001</v>
      </c>
      <c r="N101" t="str">
        <f>IF(orders!I101="Rob","Robusta",IF(orders!I101="Exc","Exesa",IF(orders!I101="Ara","Arabica",IF(orders!I101="Lib","Liberica",""))))</f>
        <v>Liberica</v>
      </c>
      <c r="O101" t="str">
        <f t="shared" si="3"/>
        <v>Medium</v>
      </c>
      <c r="P101" t="str">
        <f>_xlfn.XLOOKUP(orderstable[[#This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 0," ",_xlfn.XLOOKUP(C102,customers!$A$1:$A$1001,customers!$C$1:$C$1001,0))</f>
        <v xml:space="preserve">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2"/>
        <v>7.77</v>
      </c>
      <c r="N102" t="str">
        <f>IF(orders!I102="Rob","Robusta",IF(orders!I102="Exc","Exesa",IF(orders!I102="Ara","Arabica",IF(orders!I102="Lib","Liberica",""))))</f>
        <v>Arabica</v>
      </c>
      <c r="O102" t="str">
        <f t="shared" si="3"/>
        <v>Light</v>
      </c>
      <c r="P102" t="str">
        <f>_xlfn.XLOOKUP(orderstable[[#This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 0," ",_xlfn.XLOOKUP(C103,customers!$A$1:$A$1001,customers!$C$1:$C$1001,0))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2"/>
        <v>148.92499999999998</v>
      </c>
      <c r="N103" t="str">
        <f>IF(orders!I103="Rob","Robusta",IF(orders!I103="Exc","Exesa",IF(orders!I103="Ara","Arabica",IF(orders!I103="Lib","Liberica",""))))</f>
        <v>Liberica</v>
      </c>
      <c r="O103" t="str">
        <f t="shared" si="3"/>
        <v>Dark</v>
      </c>
      <c r="P103" t="str">
        <f>_xlfn.XLOOKUP(orderstable[[#This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 0," ",_xlfn.XLOOKUP(C104,customers!$A$1:$A$1001,customers!$C$1:$C$1001,0))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2"/>
        <v>38.849999999999994</v>
      </c>
      <c r="N104" t="str">
        <f>IF(orders!I104="Rob","Robusta",IF(orders!I104="Exc","Exesa",IF(orders!I104="Ara","Arabica",IF(orders!I104="Lib","Liberica",""))))</f>
        <v>Liberica</v>
      </c>
      <c r="O104" t="str">
        <f t="shared" si="3"/>
        <v>Dark</v>
      </c>
      <c r="P104" t="str">
        <f>_xlfn.XLOOKUP(orderstable[[#This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 0," ",_xlfn.XLOOKUP(C105,customers!$A$1:$A$1001,customers!$C$1:$C$1001,0))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2"/>
        <v>11.94</v>
      </c>
      <c r="N105" t="str">
        <f>IF(orders!I105="Rob","Robusta",IF(orders!I105="Exc","Exesa",IF(orders!I105="Ara","Arabica",IF(orders!I105="Lib","Liberica",""))))</f>
        <v>Robusta</v>
      </c>
      <c r="O105" t="str">
        <f t="shared" si="3"/>
        <v>Medium</v>
      </c>
      <c r="P105" t="str">
        <f>_xlfn.XLOOKUP(orderstable[[#This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 0," ",_xlfn.XLOOKUP(C106,customers!$A$1:$A$1001,customers!$C$1:$C$1001,0))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2"/>
        <v>87.300000000000011</v>
      </c>
      <c r="N106" t="str">
        <f>IF(orders!I106="Rob","Robusta",IF(orders!I106="Exc","Exesa",IF(orders!I106="Ara","Arabica",IF(orders!I106="Lib","Liberica",""))))</f>
        <v>Liberica</v>
      </c>
      <c r="O106" t="str">
        <f t="shared" si="3"/>
        <v>Medium</v>
      </c>
      <c r="P106" t="str">
        <f>_xlfn.XLOOKUP(orderstable[[#This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 0," ",_xlfn.XLOOKUP(C107,customers!$A$1:$A$1001,customers!$C$1:$C$1001,0))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2"/>
        <v>40.5</v>
      </c>
      <c r="N107" t="str">
        <f>IF(orders!I107="Rob","Robusta",IF(orders!I107="Exc","Exesa",IF(orders!I107="Ara","Arabica",IF(orders!I107="Lib","Liberica",""))))</f>
        <v>Arabica</v>
      </c>
      <c r="O107" t="str">
        <f t="shared" si="3"/>
        <v>Medium</v>
      </c>
      <c r="P107" t="str">
        <f>_xlfn.XLOOKUP(orderstable[[#This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 0," ",_xlfn.XLOOKUP(C108,customers!$A$1:$A$1001,customers!$C$1:$C$1001,0))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2"/>
        <v>24.3</v>
      </c>
      <c r="N108" t="str">
        <f>IF(orders!I108="Rob","Robusta",IF(orders!I108="Exc","Exesa",IF(orders!I108="Ara","Arabica",IF(orders!I108="Lib","Liberica",""))))</f>
        <v>Exesa</v>
      </c>
      <c r="O108" t="str">
        <f t="shared" si="3"/>
        <v>Dark</v>
      </c>
      <c r="P108" t="str">
        <f>_xlfn.XLOOKUP(orderstable[[#This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 0," ",_xlfn.XLOOKUP(C109,customers!$A$1:$A$1001,customers!$C$1:$C$1001,0))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2"/>
        <v>17.91</v>
      </c>
      <c r="N109" t="str">
        <f>IF(orders!I109="Rob","Robusta",IF(orders!I109="Exc","Exesa",IF(orders!I109="Ara","Arabica",IF(orders!I109="Lib","Liberica",""))))</f>
        <v>Robusta</v>
      </c>
      <c r="O109" t="str">
        <f t="shared" si="3"/>
        <v>Medium</v>
      </c>
      <c r="P109" t="str">
        <f>_xlfn.XLOOKUP(orderstable[[#This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 0," ",_xlfn.XLOOKUP(C110,customers!$A$1:$A$1001,customers!$C$1:$C$1001,0))</f>
        <v xml:space="preserve">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2"/>
        <v>27</v>
      </c>
      <c r="N110" t="str">
        <f>IF(orders!I110="Rob","Robusta",IF(orders!I110="Exc","Exesa",IF(orders!I110="Ara","Arabica",IF(orders!I110="Lib","Liberica",""))))</f>
        <v>Arabica</v>
      </c>
      <c r="O110" t="str">
        <f t="shared" si="3"/>
        <v>Medium</v>
      </c>
      <c r="P110" t="str">
        <f>_xlfn.XLOOKUP(orderstable[[#This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 0," ",_xlfn.XLOOKUP(C111,customers!$A$1:$A$1001,customers!$C$1:$C$1001,0))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2"/>
        <v>7.77</v>
      </c>
      <c r="N111" t="str">
        <f>IF(orders!I111="Rob","Robusta",IF(orders!I111="Exc","Exesa",IF(orders!I111="Ara","Arabica",IF(orders!I111="Lib","Liberica",""))))</f>
        <v>Liberica</v>
      </c>
      <c r="O111" t="str">
        <f t="shared" si="3"/>
        <v>Dark</v>
      </c>
      <c r="P111" t="str">
        <f>_xlfn.XLOOKUP(orderstable[[#This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 0," ",_xlfn.XLOOKUP(C112,customers!$A$1:$A$1001,customers!$C$1:$C$1001,0))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2"/>
        <v>13.365</v>
      </c>
      <c r="N112" t="str">
        <f>IF(orders!I112="Rob","Robusta",IF(orders!I112="Exc","Exesa",IF(orders!I112="Ara","Arabica",IF(orders!I112="Lib","Liberica",""))))</f>
        <v>Exesa</v>
      </c>
      <c r="O112" t="str">
        <f t="shared" si="3"/>
        <v>Light</v>
      </c>
      <c r="P112" t="str">
        <f>_xlfn.XLOOKUP(orderstable[[#This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 0," ",_xlfn.XLOOKUP(C113,customers!$A$1:$A$1001,customers!$C$1:$C$1001,0))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2"/>
        <v>26.849999999999994</v>
      </c>
      <c r="N113" t="str">
        <f>IF(orders!I113="Rob","Robusta",IF(orders!I113="Exc","Exesa",IF(orders!I113="Ara","Arabica",IF(orders!I113="Lib","Liberica",""))))</f>
        <v>Robusta</v>
      </c>
      <c r="O113" t="str">
        <f t="shared" si="3"/>
        <v>Dark</v>
      </c>
      <c r="P113" t="str">
        <f>_xlfn.XLOOKUP(orderstable[[#This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 0," ",_xlfn.XLOOKUP(C114,customers!$A$1:$A$1001,customers!$C$1:$C$1001,0))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2"/>
        <v>11.25</v>
      </c>
      <c r="N114" t="str">
        <f>IF(orders!I114="Rob","Robusta",IF(orders!I114="Exc","Exesa",IF(orders!I114="Ara","Arabica",IF(orders!I114="Lib","Liberica",""))))</f>
        <v>Arabica</v>
      </c>
      <c r="O114" t="str">
        <f t="shared" si="3"/>
        <v>Medium</v>
      </c>
      <c r="P114" t="str">
        <f>_xlfn.XLOOKUP(orderstable[[#This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 0," ",_xlfn.XLOOKUP(C115,customers!$A$1:$A$1001,customers!$C$1:$C$1001,0))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2"/>
        <v>14.55</v>
      </c>
      <c r="N115" t="str">
        <f>IF(orders!I115="Rob","Robusta",IF(orders!I115="Exc","Exesa",IF(orders!I115="Ara","Arabica",IF(orders!I115="Lib","Liberica",""))))</f>
        <v>Liberica</v>
      </c>
      <c r="O115" t="str">
        <f t="shared" si="3"/>
        <v>Medium</v>
      </c>
      <c r="P115" t="str">
        <f>_xlfn.XLOOKUP(orderstable[[#This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 0," ",_xlfn.XLOOKUP(C116,customers!$A$1:$A$1001,customers!$C$1:$C$1001,0))</f>
        <v xml:space="preserve">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2"/>
        <v>14.339999999999998</v>
      </c>
      <c r="N116" t="str">
        <f>IF(orders!I116="Rob","Robusta",IF(orders!I116="Exc","Exesa",IF(orders!I116="Ara","Arabica",IF(orders!I116="Lib","Liberica",""))))</f>
        <v>Robusta</v>
      </c>
      <c r="O116" t="str">
        <f t="shared" si="3"/>
        <v>Light</v>
      </c>
      <c r="P116" t="str">
        <f>_xlfn.XLOOKUP(orderstable[[#This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 0," ",_xlfn.XLOOKUP(C117,customers!$A$1:$A$1001,customers!$C$1:$C$1001,0))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2"/>
        <v>15.85</v>
      </c>
      <c r="N117" t="str">
        <f>IF(orders!I117="Rob","Robusta",IF(orders!I117="Exc","Exesa",IF(orders!I117="Ara","Arabica",IF(orders!I117="Lib","Liberica",""))))</f>
        <v>Liberica</v>
      </c>
      <c r="O117" t="str">
        <f t="shared" si="3"/>
        <v>Light</v>
      </c>
      <c r="P117" t="str">
        <f>_xlfn.XLOOKUP(orderstable[[#This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 0," ",_xlfn.XLOOKUP(C118,customers!$A$1:$A$1001,customers!$C$1:$C$1001,0))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2"/>
        <v>19.02</v>
      </c>
      <c r="N118" t="str">
        <f>IF(orders!I118="Rob","Robusta",IF(orders!I118="Exc","Exesa",IF(orders!I118="Ara","Arabica",IF(orders!I118="Lib","Liberica",""))))</f>
        <v>Liberica</v>
      </c>
      <c r="O118" t="str">
        <f t="shared" si="3"/>
        <v>Light</v>
      </c>
      <c r="P118" t="str">
        <f>_xlfn.XLOOKUP(orderstable[[#This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 0," ",_xlfn.XLOOKUP(C119,customers!$A$1:$A$1001,customers!$C$1:$C$1001,0))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2"/>
        <v>38.04</v>
      </c>
      <c r="N119" t="str">
        <f>IF(orders!I119="Rob","Robusta",IF(orders!I119="Exc","Exesa",IF(orders!I119="Ara","Arabica",IF(orders!I119="Lib","Liberica",""))))</f>
        <v>Liberica</v>
      </c>
      <c r="O119" t="str">
        <f t="shared" si="3"/>
        <v>Light</v>
      </c>
      <c r="P119" t="str">
        <f>_xlfn.XLOOKUP(orderstable[[#This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 0," ",_xlfn.XLOOKUP(C120,customers!$A$1:$A$1001,customers!$C$1:$C$1001,0))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2"/>
        <v>21.87</v>
      </c>
      <c r="N120" t="str">
        <f>IF(orders!I120="Rob","Robusta",IF(orders!I120="Exc","Exesa",IF(orders!I120="Ara","Arabica",IF(orders!I120="Lib","Liberica",""))))</f>
        <v>Exesa</v>
      </c>
      <c r="O120" t="str">
        <f t="shared" si="3"/>
        <v>Dark</v>
      </c>
      <c r="P120" t="str">
        <f>_xlfn.XLOOKUP(orderstable[[#This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 0," ",_xlfn.XLOOKUP(C121,customers!$A$1:$A$1001,customers!$C$1:$C$1001,0))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2"/>
        <v>4.125</v>
      </c>
      <c r="N121" t="str">
        <f>IF(orders!I121="Rob","Robusta",IF(orders!I121="Exc","Exesa",IF(orders!I121="Ara","Arabica",IF(orders!I121="Lib","Liberica",""))))</f>
        <v>Exesa</v>
      </c>
      <c r="O121" t="str">
        <f t="shared" si="3"/>
        <v>Medium</v>
      </c>
      <c r="P121" t="str">
        <f>_xlfn.XLOOKUP(orderstable[[#This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 0," ",_xlfn.XLOOKUP(C122,customers!$A$1:$A$1001,customers!$C$1:$C$1001,0))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2"/>
        <v>3.8849999999999998</v>
      </c>
      <c r="N122" t="str">
        <f>IF(orders!I122="Rob","Robusta",IF(orders!I122="Exc","Exesa",IF(orders!I122="Ara","Arabica",IF(orders!I122="Lib","Liberica",""))))</f>
        <v>Arabica</v>
      </c>
      <c r="O122" t="str">
        <f t="shared" si="3"/>
        <v>Light</v>
      </c>
      <c r="P122" t="str">
        <f>_xlfn.XLOOKUP(orderstable[[#This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 0," ",_xlfn.XLOOKUP(C123,customers!$A$1:$A$1001,customers!$C$1:$C$1001,0))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2"/>
        <v>68.75</v>
      </c>
      <c r="N123" t="str">
        <f>IF(orders!I123="Rob","Robusta",IF(orders!I123="Exc","Exesa",IF(orders!I123="Ara","Arabica",IF(orders!I123="Lib","Liberica",""))))</f>
        <v>Exesa</v>
      </c>
      <c r="O123" t="str">
        <f t="shared" si="3"/>
        <v>Medium</v>
      </c>
      <c r="P123" t="str">
        <f>_xlfn.XLOOKUP(orderstable[[#This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 0," ",_xlfn.XLOOKUP(C124,customers!$A$1:$A$1001,customers!$C$1:$C$1001,0))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2"/>
        <v>23.88</v>
      </c>
      <c r="N124" t="str">
        <f>IF(orders!I124="Rob","Robusta",IF(orders!I124="Exc","Exesa",IF(orders!I124="Ara","Arabica",IF(orders!I124="Lib","Liberica",""))))</f>
        <v>Arabica</v>
      </c>
      <c r="O124" t="str">
        <f t="shared" si="3"/>
        <v>Dark</v>
      </c>
      <c r="P124" t="str">
        <f>_xlfn.XLOOKUP(orderstable[[#This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 0," ",_xlfn.XLOOKUP(C125,customers!$A$1:$A$1001,customers!$C$1:$C$1001,0))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2"/>
        <v>145.82</v>
      </c>
      <c r="N125" t="str">
        <f>IF(orders!I125="Rob","Robusta",IF(orders!I125="Exc","Exesa",IF(orders!I125="Ara","Arabica",IF(orders!I125="Lib","Liberica",""))))</f>
        <v>Liberica</v>
      </c>
      <c r="O125" t="str">
        <f t="shared" si="3"/>
        <v>Light</v>
      </c>
      <c r="P125" t="str">
        <f>_xlfn.XLOOKUP(orderstable[[#This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 0," ",_xlfn.XLOOKUP(C126,customers!$A$1:$A$1001,customers!$C$1:$C$1001,0))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2"/>
        <v>21.825000000000003</v>
      </c>
      <c r="N126" t="str">
        <f>IF(orders!I126="Rob","Robusta",IF(orders!I126="Exc","Exesa",IF(orders!I126="Ara","Arabica",IF(orders!I126="Lib","Liberica",""))))</f>
        <v>Liberica</v>
      </c>
      <c r="O126" t="str">
        <f t="shared" si="3"/>
        <v>Medium</v>
      </c>
      <c r="P126" t="str">
        <f>_xlfn.XLOOKUP(orderstable[[#This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 0," ",_xlfn.XLOOKUP(C127,customers!$A$1:$A$1001,customers!$C$1:$C$1001,0))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2"/>
        <v>26.19</v>
      </c>
      <c r="N127" t="str">
        <f>IF(orders!I127="Rob","Robusta",IF(orders!I127="Exc","Exesa",IF(orders!I127="Ara","Arabica",IF(orders!I127="Lib","Liberica",""))))</f>
        <v>Liberica</v>
      </c>
      <c r="O127" t="str">
        <f t="shared" si="3"/>
        <v>Medium</v>
      </c>
      <c r="P127" t="str">
        <f>_xlfn.XLOOKUP(orderstable[[#This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 0," ",_xlfn.XLOOKUP(C128,customers!$A$1:$A$1001,customers!$C$1:$C$1001,0))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2"/>
        <v>11.25</v>
      </c>
      <c r="N128" t="str">
        <f>IF(orders!I128="Rob","Robusta",IF(orders!I128="Exc","Exesa",IF(orders!I128="Ara","Arabica",IF(orders!I128="Lib","Liberica",""))))</f>
        <v>Arabica</v>
      </c>
      <c r="O128" t="str">
        <f t="shared" si="3"/>
        <v>Medium</v>
      </c>
      <c r="P128" t="str">
        <f>_xlfn.XLOOKUP(orderstable[[#This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 0," ",_xlfn.XLOOKUP(C129,customers!$A$1:$A$1001,customers!$C$1:$C$1001,0))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2"/>
        <v>77.699999999999989</v>
      </c>
      <c r="N129" t="str">
        <f>IF(orders!I129="Rob","Robusta",IF(orders!I129="Exc","Exesa",IF(orders!I129="Ara","Arabica",IF(orders!I129="Lib","Liberica",""))))</f>
        <v>Liberica</v>
      </c>
      <c r="O129" t="str">
        <f t="shared" si="3"/>
        <v>Dark</v>
      </c>
      <c r="P129" t="str">
        <f>_xlfn.XLOOKUP(orderstable[[#This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 0," ",_xlfn.XLOOKUP(C130,customers!$A$1:$A$1001,customers!$C$1:$C$1001,0))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2"/>
        <v>6.75</v>
      </c>
      <c r="N130" t="str">
        <f>IF(orders!I130="Rob","Robusta",IF(orders!I130="Exc","Exesa",IF(orders!I130="Ara","Arabica",IF(orders!I130="Lib","Liberica",""))))</f>
        <v>Arabica</v>
      </c>
      <c r="O130" t="str">
        <f t="shared" si="3"/>
        <v>Medium</v>
      </c>
      <c r="P130" t="str">
        <f>_xlfn.XLOOKUP(orderstable[[#This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 0," ",_xlfn.XLOOKUP(C131,customers!$A$1:$A$1001,customers!$C$1:$C$1001,0))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4">L131*E131</f>
        <v>12.15</v>
      </c>
      <c r="N131" t="str">
        <f>IF(orders!I131="Rob","Robusta",IF(orders!I131="Exc","Exesa",IF(orders!I131="Ara","Arabica",IF(orders!I131="Lib","Liberica",""))))</f>
        <v>Exesa</v>
      </c>
      <c r="O131" t="str">
        <f t="shared" ref="O131:O194" si="5">IF(J131="M","Medium",IF(J131="L","Light",IF(J131="D","Dark","")))</f>
        <v>Dark</v>
      </c>
      <c r="P131" t="str">
        <f>_xlfn.XLOOKUP(orderstable[[#This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 0," ",_xlfn.XLOOKUP(C132,customers!$A$1:$A$1001,customers!$C$1:$C$1001,0))</f>
        <v xml:space="preserve">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4"/>
        <v>148.92499999999998</v>
      </c>
      <c r="N132" t="str">
        <f>IF(orders!I132="Rob","Robusta",IF(orders!I132="Exc","Exesa",IF(orders!I132="Ara","Arabica",IF(orders!I132="Lib","Liberica",""))))</f>
        <v>Arabica</v>
      </c>
      <c r="O132" t="str">
        <f t="shared" si="5"/>
        <v>Light</v>
      </c>
      <c r="P132" t="str">
        <f>_xlfn.XLOOKUP(orderstable[[#This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 0," ",_xlfn.XLOOKUP(C133,customers!$A$1:$A$1001,customers!$C$1:$C$1001,0))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4"/>
        <v>14.58</v>
      </c>
      <c r="N133" t="str">
        <f>IF(orders!I133="Rob","Robusta",IF(orders!I133="Exc","Exesa",IF(orders!I133="Ara","Arabica",IF(orders!I133="Lib","Liberica",""))))</f>
        <v>Exesa</v>
      </c>
      <c r="O133" t="str">
        <f t="shared" si="5"/>
        <v>Dark</v>
      </c>
      <c r="P133" t="str">
        <f>_xlfn.XLOOKUP(orderstable[[#This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 0," ",_xlfn.XLOOKUP(C134,customers!$A$1:$A$1001,customers!$C$1:$C$1001,0))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4"/>
        <v>148.92499999999998</v>
      </c>
      <c r="N134" t="str">
        <f>IF(orders!I134="Rob","Robusta",IF(orders!I134="Exc","Exesa",IF(orders!I134="Ara","Arabica",IF(orders!I134="Lib","Liberica",""))))</f>
        <v>Arabica</v>
      </c>
      <c r="O134" t="str">
        <f t="shared" si="5"/>
        <v>Light</v>
      </c>
      <c r="P134" t="str">
        <f>_xlfn.XLOOKUP(orderstable[[#This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 0," ",_xlfn.XLOOKUP(C135,customers!$A$1:$A$1001,customers!$C$1:$C$1001,0))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4"/>
        <v>12.95</v>
      </c>
      <c r="N135" t="str">
        <f>IF(orders!I135="Rob","Robusta",IF(orders!I135="Exc","Exesa",IF(orders!I135="Ara","Arabica",IF(orders!I135="Lib","Liberica",""))))</f>
        <v>Liberica</v>
      </c>
      <c r="O135" t="str">
        <f t="shared" si="5"/>
        <v>Dark</v>
      </c>
      <c r="P135" t="str">
        <f>_xlfn.XLOOKUP(orderstable[[#This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 0," ",_xlfn.XLOOKUP(C136,customers!$A$1:$A$1001,customers!$C$1:$C$1001,0))</f>
        <v xml:space="preserve">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4"/>
        <v>94.874999999999986</v>
      </c>
      <c r="N136" t="str">
        <f>IF(orders!I136="Rob","Robusta",IF(orders!I136="Exc","Exesa",IF(orders!I136="Ara","Arabica",IF(orders!I136="Lib","Liberica",""))))</f>
        <v>Exesa</v>
      </c>
      <c r="O136" t="str">
        <f t="shared" si="5"/>
        <v>Medium</v>
      </c>
      <c r="P136" t="str">
        <f>_xlfn.XLOOKUP(orderstable[[#This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 0," ",_xlfn.XLOOKUP(C137,customers!$A$1:$A$1001,customers!$C$1:$C$1001,0))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4"/>
        <v>38.849999999999994</v>
      </c>
      <c r="N137" t="str">
        <f>IF(orders!I137="Rob","Robusta",IF(orders!I137="Exc","Exesa",IF(orders!I137="Ara","Arabica",IF(orders!I137="Lib","Liberica",""))))</f>
        <v>Arabica</v>
      </c>
      <c r="O137" t="str">
        <f t="shared" si="5"/>
        <v>Light</v>
      </c>
      <c r="P137" t="str">
        <f>_xlfn.XLOOKUP(orderstable[[#This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 0," ",_xlfn.XLOOKUP(C138,customers!$A$1:$A$1001,customers!$C$1:$C$1001,0))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4"/>
        <v>11.94</v>
      </c>
      <c r="N138" t="str">
        <f>IF(orders!I138="Rob","Robusta",IF(orders!I138="Exc","Exesa",IF(orders!I138="Ara","Arabica",IF(orders!I138="Lib","Liberica",""))))</f>
        <v>Arabica</v>
      </c>
      <c r="O138" t="str">
        <f t="shared" si="5"/>
        <v>Dark</v>
      </c>
      <c r="P138" t="str">
        <f>_xlfn.XLOOKUP(orderstable[[#This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 0," ",_xlfn.XLOOKUP(C139,customers!$A$1:$A$1001,customers!$C$1:$C$1001,0))</f>
        <v xml:space="preserve">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4"/>
        <v>102.46499999999997</v>
      </c>
      <c r="N139" t="str">
        <f>IF(orders!I139="Rob","Robusta",IF(orders!I139="Exc","Exesa",IF(orders!I139="Ara","Arabica",IF(orders!I139="Lib","Liberica",""))))</f>
        <v>Exesa</v>
      </c>
      <c r="O139" t="str">
        <f t="shared" si="5"/>
        <v>Light</v>
      </c>
      <c r="P139" t="str">
        <f>_xlfn.XLOOKUP(orderstable[[#This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 0," ",_xlfn.XLOOKUP(C140,customers!$A$1:$A$1001,customers!$C$1:$C$1001,0))</f>
        <v xml:space="preserve">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4"/>
        <v>48.6</v>
      </c>
      <c r="N140" t="str">
        <f>IF(orders!I140="Rob","Robusta",IF(orders!I140="Exc","Exesa",IF(orders!I140="Ara","Arabica",IF(orders!I140="Lib","Liberica",""))))</f>
        <v>Exesa</v>
      </c>
      <c r="O140" t="str">
        <f t="shared" si="5"/>
        <v>Dark</v>
      </c>
      <c r="P140" t="str">
        <f>_xlfn.XLOOKUP(orderstable[[#This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 0," ",_xlfn.XLOOKUP(C141,customers!$A$1:$A$1001,customers!$C$1:$C$1001,0))</f>
        <v xml:space="preserve">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4"/>
        <v>77.699999999999989</v>
      </c>
      <c r="N141" t="str">
        <f>IF(orders!I141="Rob","Robusta",IF(orders!I141="Exc","Exesa",IF(orders!I141="Ara","Arabica",IF(orders!I141="Lib","Liberica",""))))</f>
        <v>Liberica</v>
      </c>
      <c r="O141" t="str">
        <f t="shared" si="5"/>
        <v>Dark</v>
      </c>
      <c r="P141" t="str">
        <f>_xlfn.XLOOKUP(orderstable[[#This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 0," ",_xlfn.XLOOKUP(C142,customers!$A$1:$A$1001,customers!$C$1:$C$1001,0))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4"/>
        <v>29.784999999999997</v>
      </c>
      <c r="N142" t="str">
        <f>IF(orders!I142="Rob","Robusta",IF(orders!I142="Exc","Exesa",IF(orders!I142="Ara","Arabica",IF(orders!I142="Lib","Liberica",""))))</f>
        <v>Liberica</v>
      </c>
      <c r="O142" t="str">
        <f t="shared" si="5"/>
        <v>Dark</v>
      </c>
      <c r="P142" t="str">
        <f>_xlfn.XLOOKUP(orderstable[[#This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 0," ",_xlfn.XLOOKUP(C143,customers!$A$1:$A$1001,customers!$C$1:$C$1001,0))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4"/>
        <v>15.54</v>
      </c>
      <c r="N143" t="str">
        <f>IF(orders!I143="Rob","Robusta",IF(orders!I143="Exc","Exesa",IF(orders!I143="Ara","Arabica",IF(orders!I143="Lib","Liberica",""))))</f>
        <v>Arabica</v>
      </c>
      <c r="O143" t="str">
        <f t="shared" si="5"/>
        <v>Light</v>
      </c>
      <c r="P143" t="str">
        <f>_xlfn.XLOOKUP(orderstable[[#This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 0," ",_xlfn.XLOOKUP(C144,customers!$A$1:$A$1001,customers!$C$1:$C$1001,0))</f>
        <v xml:space="preserve">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4"/>
        <v>136.61999999999998</v>
      </c>
      <c r="N144" t="str">
        <f>IF(orders!I144="Rob","Robusta",IF(orders!I144="Exc","Exesa",IF(orders!I144="Ara","Arabica",IF(orders!I144="Lib","Liberica",""))))</f>
        <v>Exesa</v>
      </c>
      <c r="O144" t="str">
        <f t="shared" si="5"/>
        <v>Light</v>
      </c>
      <c r="P144" t="str">
        <f>_xlfn.XLOOKUP(orderstable[[#This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 0," ",_xlfn.XLOOKUP(C145,customers!$A$1:$A$1001,customers!$C$1:$C$1001,0))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4"/>
        <v>17.46</v>
      </c>
      <c r="N145" t="str">
        <f>IF(orders!I145="Rob","Robusta",IF(orders!I145="Exc","Exesa",IF(orders!I145="Ara","Arabica",IF(orders!I145="Lib","Liberica",""))))</f>
        <v>Liberica</v>
      </c>
      <c r="O145" t="str">
        <f t="shared" si="5"/>
        <v>Medium</v>
      </c>
      <c r="P145" t="str">
        <f>_xlfn.XLOOKUP(orderstable[[#This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 0," ",_xlfn.XLOOKUP(C146,customers!$A$1:$A$1001,customers!$C$1:$C$1001,0))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4"/>
        <v>68.309999999999988</v>
      </c>
      <c r="N146" t="str">
        <f>IF(orders!I146="Rob","Robusta",IF(orders!I146="Exc","Exesa",IF(orders!I146="Ara","Arabica",IF(orders!I146="Lib","Liberica",""))))</f>
        <v>Exesa</v>
      </c>
      <c r="O146" t="str">
        <f t="shared" si="5"/>
        <v>Light</v>
      </c>
      <c r="P146" t="str">
        <f>_xlfn.XLOOKUP(orderstable[[#This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 0," ",_xlfn.XLOOKUP(C147,customers!$A$1:$A$1001,customers!$C$1:$C$1001,0))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4"/>
        <v>17.46</v>
      </c>
      <c r="N147" t="str">
        <f>IF(orders!I147="Rob","Robusta",IF(orders!I147="Exc","Exesa",IF(orders!I147="Ara","Arabica",IF(orders!I147="Lib","Liberica",""))))</f>
        <v>Liberica</v>
      </c>
      <c r="O147" t="str">
        <f t="shared" si="5"/>
        <v>Medium</v>
      </c>
      <c r="P147" t="str">
        <f>_xlfn.XLOOKUP(orderstable[[#This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 0," ",_xlfn.XLOOKUP(C148,customers!$A$1:$A$1001,customers!$C$1:$C$1001,0))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4"/>
        <v>43.650000000000006</v>
      </c>
      <c r="N148" t="str">
        <f>IF(orders!I148="Rob","Robusta",IF(orders!I148="Exc","Exesa",IF(orders!I148="Ara","Arabica",IF(orders!I148="Lib","Liberica",""))))</f>
        <v>Liberica</v>
      </c>
      <c r="O148" t="str">
        <f t="shared" si="5"/>
        <v>Medium</v>
      </c>
      <c r="P148" t="str">
        <f>_xlfn.XLOOKUP(orderstable[[#This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 0," ",_xlfn.XLOOKUP(C149,customers!$A$1:$A$1001,customers!$C$1:$C$1001,0))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4"/>
        <v>27.5</v>
      </c>
      <c r="N149" t="str">
        <f>IF(orders!I149="Rob","Robusta",IF(orders!I149="Exc","Exesa",IF(orders!I149="Ara","Arabica",IF(orders!I149="Lib","Liberica",""))))</f>
        <v>Exesa</v>
      </c>
      <c r="O149" t="str">
        <f t="shared" si="5"/>
        <v>Medium</v>
      </c>
      <c r="P149" t="str">
        <f>_xlfn.XLOOKUP(orderstable[[#This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 0," ",_xlfn.XLOOKUP(C150,customers!$A$1:$A$1001,customers!$C$1:$C$1001,0))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4"/>
        <v>18.225000000000001</v>
      </c>
      <c r="N150" t="str">
        <f>IF(orders!I150="Rob","Robusta",IF(orders!I150="Exc","Exesa",IF(orders!I150="Ara","Arabica",IF(orders!I150="Lib","Liberica",""))))</f>
        <v>Exesa</v>
      </c>
      <c r="O150" t="str">
        <f t="shared" si="5"/>
        <v>Dark</v>
      </c>
      <c r="P150" t="str">
        <f>_xlfn.XLOOKUP(orderstable[[#This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 0," ",_xlfn.XLOOKUP(C151,customers!$A$1:$A$1001,customers!$C$1:$C$1001,0))</f>
        <v xml:space="preserve">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4"/>
        <v>51.749999999999993</v>
      </c>
      <c r="N151" t="str">
        <f>IF(orders!I151="Rob","Robusta",IF(orders!I151="Exc","Exesa",IF(orders!I151="Ara","Arabica",IF(orders!I151="Lib","Liberica",""))))</f>
        <v>Arabica</v>
      </c>
      <c r="O151" t="str">
        <f t="shared" si="5"/>
        <v>Medium</v>
      </c>
      <c r="P151" t="str">
        <f>_xlfn.XLOOKUP(orderstable[[#This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 0," ",_xlfn.XLOOKUP(C152,customers!$A$1:$A$1001,customers!$C$1:$C$1001,0))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4"/>
        <v>12.95</v>
      </c>
      <c r="N152" t="str">
        <f>IF(orders!I152="Rob","Robusta",IF(orders!I152="Exc","Exesa",IF(orders!I152="Ara","Arabica",IF(orders!I152="Lib","Liberica",""))))</f>
        <v>Liberica</v>
      </c>
      <c r="O152" t="str">
        <f t="shared" si="5"/>
        <v>Dark</v>
      </c>
      <c r="P152" t="str">
        <f>_xlfn.XLOOKUP(orderstable[[#This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 0," ",_xlfn.XLOOKUP(C153,customers!$A$1:$A$1001,customers!$C$1:$C$1001,0))</f>
        <v xml:space="preserve">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4"/>
        <v>33.75</v>
      </c>
      <c r="N153" t="str">
        <f>IF(orders!I153="Rob","Robusta",IF(orders!I153="Exc","Exesa",IF(orders!I153="Ara","Arabica",IF(orders!I153="Lib","Liberica",""))))</f>
        <v>Arabica</v>
      </c>
      <c r="O153" t="str">
        <f t="shared" si="5"/>
        <v>Medium</v>
      </c>
      <c r="P153" t="str">
        <f>_xlfn.XLOOKUP(orderstable[[#This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 0," ",_xlfn.XLOOKUP(C154,customers!$A$1:$A$1001,customers!$C$1:$C$1001,0))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4"/>
        <v>68.655000000000001</v>
      </c>
      <c r="N154" t="str">
        <f>IF(orders!I154="Rob","Robusta",IF(orders!I154="Exc","Exesa",IF(orders!I154="Ara","Arabica",IF(orders!I154="Lib","Liberica",""))))</f>
        <v>Robusta</v>
      </c>
      <c r="O154" t="str">
        <f t="shared" si="5"/>
        <v>Medium</v>
      </c>
      <c r="P154" t="str">
        <f>_xlfn.XLOOKUP(orderstable[[#This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 0," ",_xlfn.XLOOKUP(C155,customers!$A$1:$A$1001,customers!$C$1:$C$1001,0))</f>
        <v xml:space="preserve">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4"/>
        <v>2.6849999999999996</v>
      </c>
      <c r="N155" t="str">
        <f>IF(orders!I155="Rob","Robusta",IF(orders!I155="Exc","Exesa",IF(orders!I155="Ara","Arabica",IF(orders!I155="Lib","Liberica",""))))</f>
        <v>Robusta</v>
      </c>
      <c r="O155" t="str">
        <f t="shared" si="5"/>
        <v>Dark</v>
      </c>
      <c r="P155" t="str">
        <f>_xlfn.XLOOKUP(orderstable[[#This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 0," ",_xlfn.XLOOKUP(C156,customers!$A$1:$A$1001,customers!$C$1:$C$1001,0))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4"/>
        <v>114.42499999999998</v>
      </c>
      <c r="N156" t="str">
        <f>IF(orders!I156="Rob","Robusta",IF(orders!I156="Exc","Exesa",IF(orders!I156="Ara","Arabica",IF(orders!I156="Lib","Liberica",""))))</f>
        <v>Arabica</v>
      </c>
      <c r="O156" t="str">
        <f t="shared" si="5"/>
        <v>Dark</v>
      </c>
      <c r="P156" t="str">
        <f>_xlfn.XLOOKUP(orderstable[[#This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 0," ",_xlfn.XLOOKUP(C157,customers!$A$1:$A$1001,customers!$C$1:$C$1001,0))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4"/>
        <v>155.24999999999997</v>
      </c>
      <c r="N157" t="str">
        <f>IF(orders!I157="Rob","Robusta",IF(orders!I157="Exc","Exesa",IF(orders!I157="Ara","Arabica",IF(orders!I157="Lib","Liberica",""))))</f>
        <v>Arabica</v>
      </c>
      <c r="O157" t="str">
        <f t="shared" si="5"/>
        <v>Medium</v>
      </c>
      <c r="P157" t="str">
        <f>_xlfn.XLOOKUP(orderstable[[#This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 0," ",_xlfn.XLOOKUP(C158,customers!$A$1:$A$1001,customers!$C$1:$C$1001,0))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4"/>
        <v>77.624999999999986</v>
      </c>
      <c r="N158" t="str">
        <f>IF(orders!I158="Rob","Robusta",IF(orders!I158="Exc","Exesa",IF(orders!I158="Ara","Arabica",IF(orders!I158="Lib","Liberica",""))))</f>
        <v>Arabica</v>
      </c>
      <c r="O158" t="str">
        <f t="shared" si="5"/>
        <v>Medium</v>
      </c>
      <c r="P158" t="str">
        <f>_xlfn.XLOOKUP(orderstable[[#This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 0," ",_xlfn.XLOOKUP(C159,customers!$A$1:$A$1001,customers!$C$1:$C$1001,0))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4"/>
        <v>61.754999999999995</v>
      </c>
      <c r="N159" t="str">
        <f>IF(orders!I159="Rob","Robusta",IF(orders!I159="Exc","Exesa",IF(orders!I159="Ara","Arabica",IF(orders!I159="Lib","Liberica",""))))</f>
        <v>Robusta</v>
      </c>
      <c r="O159" t="str">
        <f t="shared" si="5"/>
        <v>Dark</v>
      </c>
      <c r="P159" t="str">
        <f>_xlfn.XLOOKUP(orderstable[[#This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 0," ",_xlfn.XLOOKUP(C160,customers!$A$1:$A$1001,customers!$C$1:$C$1001,0))</f>
        <v xml:space="preserve">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4"/>
        <v>123.50999999999999</v>
      </c>
      <c r="N160" t="str">
        <f>IF(orders!I160="Rob","Robusta",IF(orders!I160="Exc","Exesa",IF(orders!I160="Ara","Arabica",IF(orders!I160="Lib","Liberica",""))))</f>
        <v>Robusta</v>
      </c>
      <c r="O160" t="str">
        <f t="shared" si="5"/>
        <v>Dark</v>
      </c>
      <c r="P160" t="str">
        <f>_xlfn.XLOOKUP(orderstable[[#This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 0," ",_xlfn.XLOOKUP(C161,customers!$A$1:$A$1001,customers!$C$1:$C$1001,0))</f>
        <v xml:space="preserve">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4"/>
        <v>218.73</v>
      </c>
      <c r="N161" t="str">
        <f>IF(orders!I161="Rob","Robusta",IF(orders!I161="Exc","Exesa",IF(orders!I161="Ara","Arabica",IF(orders!I161="Lib","Liberica",""))))</f>
        <v>Liberica</v>
      </c>
      <c r="O161" t="str">
        <f t="shared" si="5"/>
        <v>Light</v>
      </c>
      <c r="P161" t="str">
        <f>_xlfn.XLOOKUP(orderstable[[#This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 0," ",_xlfn.XLOOKUP(C162,customers!$A$1:$A$1001,customers!$C$1:$C$1001,0))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4"/>
        <v>33</v>
      </c>
      <c r="N162" t="str">
        <f>IF(orders!I162="Rob","Robusta",IF(orders!I162="Exc","Exesa",IF(orders!I162="Ara","Arabica",IF(orders!I162="Lib","Liberica",""))))</f>
        <v>Exesa</v>
      </c>
      <c r="O162" t="str">
        <f t="shared" si="5"/>
        <v>Medium</v>
      </c>
      <c r="P162" t="str">
        <f>_xlfn.XLOOKUP(orderstable[[#This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 0," ",_xlfn.XLOOKUP(C163,customers!$A$1:$A$1001,customers!$C$1:$C$1001,0))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4"/>
        <v>23.31</v>
      </c>
      <c r="N163" t="str">
        <f>IF(orders!I163="Rob","Robusta",IF(orders!I163="Exc","Exesa",IF(orders!I163="Ara","Arabica",IF(orders!I163="Lib","Liberica",""))))</f>
        <v>Arabica</v>
      </c>
      <c r="O163" t="str">
        <f t="shared" si="5"/>
        <v>Light</v>
      </c>
      <c r="P163" t="str">
        <f>_xlfn.XLOOKUP(orderstable[[#This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 0," ",_xlfn.XLOOKUP(C164,customers!$A$1:$A$1001,customers!$C$1:$C$1001,0))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4"/>
        <v>21.87</v>
      </c>
      <c r="N164" t="str">
        <f>IF(orders!I164="Rob","Robusta",IF(orders!I164="Exc","Exesa",IF(orders!I164="Ara","Arabica",IF(orders!I164="Lib","Liberica",""))))</f>
        <v>Exesa</v>
      </c>
      <c r="O164" t="str">
        <f t="shared" si="5"/>
        <v>Dark</v>
      </c>
      <c r="P164" t="str">
        <f>_xlfn.XLOOKUP(orderstable[[#This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 0," ",_xlfn.XLOOKUP(C165,customers!$A$1:$A$1001,customers!$C$1:$C$1001,0))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4"/>
        <v>16.11</v>
      </c>
      <c r="N165" t="str">
        <f>IF(orders!I165="Rob","Robusta",IF(orders!I165="Exc","Exesa",IF(orders!I165="Ara","Arabica",IF(orders!I165="Lib","Liberica",""))))</f>
        <v>Robusta</v>
      </c>
      <c r="O165" t="str">
        <f t="shared" si="5"/>
        <v>Dark</v>
      </c>
      <c r="P165" t="str">
        <f>_xlfn.XLOOKUP(orderstable[[#This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 0," ",_xlfn.XLOOKUP(C166,customers!$A$1:$A$1001,customers!$C$1:$C$1001,0))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4"/>
        <v>29.16</v>
      </c>
      <c r="N166" t="str">
        <f>IF(orders!I166="Rob","Robusta",IF(orders!I166="Exc","Exesa",IF(orders!I166="Ara","Arabica",IF(orders!I166="Lib","Liberica",""))))</f>
        <v>Exesa</v>
      </c>
      <c r="O166" t="str">
        <f t="shared" si="5"/>
        <v>Dark</v>
      </c>
      <c r="P166" t="str">
        <f>_xlfn.XLOOKUP(orderstable[[#This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 0," ",_xlfn.XLOOKUP(C167,customers!$A$1:$A$1001,customers!$C$1:$C$1001,0))</f>
        <v xml:space="preserve">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4"/>
        <v>53.699999999999996</v>
      </c>
      <c r="N167" t="str">
        <f>IF(orders!I167="Rob","Robusta",IF(orders!I167="Exc","Exesa",IF(orders!I167="Ara","Arabica",IF(orders!I167="Lib","Liberica",""))))</f>
        <v>Robusta</v>
      </c>
      <c r="O167" t="str">
        <f t="shared" si="5"/>
        <v>Dark</v>
      </c>
      <c r="P167" t="str">
        <f>_xlfn.XLOOKUP(orderstable[[#This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 0," ",_xlfn.XLOOKUP(C168,customers!$A$1:$A$1001,customers!$C$1:$C$1001,0))</f>
        <v xml:space="preserve">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4"/>
        <v>26.849999999999994</v>
      </c>
      <c r="N168" t="str">
        <f>IF(orders!I168="Rob","Robusta",IF(orders!I168="Exc","Exesa",IF(orders!I168="Ara","Arabica",IF(orders!I168="Lib","Liberica",""))))</f>
        <v>Robusta</v>
      </c>
      <c r="O168" t="str">
        <f t="shared" si="5"/>
        <v>Dark</v>
      </c>
      <c r="P168" t="str">
        <f>_xlfn.XLOOKUP(orderstable[[#This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 0," ",_xlfn.XLOOKUP(C169,customers!$A$1:$A$1001,customers!$C$1:$C$1001,0))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4"/>
        <v>41.25</v>
      </c>
      <c r="N169" t="str">
        <f>IF(orders!I169="Rob","Robusta",IF(orders!I169="Exc","Exesa",IF(orders!I169="Ara","Arabica",IF(orders!I169="Lib","Liberica",""))))</f>
        <v>Exesa</v>
      </c>
      <c r="O169" t="str">
        <f t="shared" si="5"/>
        <v>Medium</v>
      </c>
      <c r="P169" t="str">
        <f>_xlfn.XLOOKUP(orderstable[[#This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 0," ",_xlfn.XLOOKUP(C170,customers!$A$1:$A$1001,customers!$C$1:$C$1001,0))</f>
        <v xml:space="preserve">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4"/>
        <v>40.5</v>
      </c>
      <c r="N170" t="str">
        <f>IF(orders!I170="Rob","Robusta",IF(orders!I170="Exc","Exesa",IF(orders!I170="Ara","Arabica",IF(orders!I170="Lib","Liberica",""))))</f>
        <v>Arabica</v>
      </c>
      <c r="O170" t="str">
        <f t="shared" si="5"/>
        <v>Medium</v>
      </c>
      <c r="P170" t="str">
        <f>_xlfn.XLOOKUP(orderstable[[#This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 0," ",_xlfn.XLOOKUP(C171,customers!$A$1:$A$1001,customers!$C$1:$C$1001,0))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4"/>
        <v>17.899999999999999</v>
      </c>
      <c r="N171" t="str">
        <f>IF(orders!I171="Rob","Robusta",IF(orders!I171="Exc","Exesa",IF(orders!I171="Ara","Arabica",IF(orders!I171="Lib","Liberica",""))))</f>
        <v>Robusta</v>
      </c>
      <c r="O171" t="str">
        <f t="shared" si="5"/>
        <v>Dark</v>
      </c>
      <c r="P171" t="str">
        <f>_xlfn.XLOOKUP(orderstable[[#This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 0," ",_xlfn.XLOOKUP(C172,customers!$A$1:$A$1001,customers!$C$1:$C$1001,0))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4"/>
        <v>68.309999999999988</v>
      </c>
      <c r="N172" t="str">
        <f>IF(orders!I172="Rob","Robusta",IF(orders!I172="Exc","Exesa",IF(orders!I172="Ara","Arabica",IF(orders!I172="Lib","Liberica",""))))</f>
        <v>Exesa</v>
      </c>
      <c r="O172" t="str">
        <f t="shared" si="5"/>
        <v>Light</v>
      </c>
      <c r="P172" t="str">
        <f>_xlfn.XLOOKUP(orderstable[[#This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 0," ",_xlfn.XLOOKUP(C173,customers!$A$1:$A$1001,customers!$C$1:$C$1001,0))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4"/>
        <v>63.249999999999993</v>
      </c>
      <c r="N173" t="str">
        <f>IF(orders!I173="Rob","Robusta",IF(orders!I173="Exc","Exesa",IF(orders!I173="Ara","Arabica",IF(orders!I173="Lib","Liberica",""))))</f>
        <v>Exesa</v>
      </c>
      <c r="O173" t="str">
        <f t="shared" si="5"/>
        <v>Medium</v>
      </c>
      <c r="P173" t="str">
        <f>_xlfn.XLOOKUP(orderstable[[#This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 0," ",_xlfn.XLOOKUP(C174,customers!$A$1:$A$1001,customers!$C$1:$C$1001,0))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4"/>
        <v>21.87</v>
      </c>
      <c r="N174" t="str">
        <f>IF(orders!I174="Rob","Robusta",IF(orders!I174="Exc","Exesa",IF(orders!I174="Ara","Arabica",IF(orders!I174="Lib","Liberica",""))))</f>
        <v>Exesa</v>
      </c>
      <c r="O174" t="str">
        <f t="shared" si="5"/>
        <v>Dark</v>
      </c>
      <c r="P174" t="str">
        <f>_xlfn.XLOOKUP(orderstable[[#This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 0," ",_xlfn.XLOOKUP(C175,customers!$A$1:$A$1001,customers!$C$1:$C$1001,0))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4"/>
        <v>91.539999999999992</v>
      </c>
      <c r="N175" t="str">
        <f>IF(orders!I175="Rob","Robusta",IF(orders!I175="Exc","Exesa",IF(orders!I175="Ara","Arabica",IF(orders!I175="Lib","Liberica",""))))</f>
        <v>Robusta</v>
      </c>
      <c r="O175" t="str">
        <f t="shared" si="5"/>
        <v>Medium</v>
      </c>
      <c r="P175" t="str">
        <f>_xlfn.XLOOKUP(orderstable[[#This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 0," ",_xlfn.XLOOKUP(C176,customers!$A$1:$A$1001,customers!$C$1:$C$1001,0))</f>
        <v xml:space="preserve">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4"/>
        <v>204.92999999999995</v>
      </c>
      <c r="N176" t="str">
        <f>IF(orders!I176="Rob","Robusta",IF(orders!I176="Exc","Exesa",IF(orders!I176="Ara","Arabica",IF(orders!I176="Lib","Liberica",""))))</f>
        <v>Exesa</v>
      </c>
      <c r="O176" t="str">
        <f t="shared" si="5"/>
        <v>Light</v>
      </c>
      <c r="P176" t="str">
        <f>_xlfn.XLOOKUP(orderstable[[#This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 0," ",_xlfn.XLOOKUP(C177,customers!$A$1:$A$1001,customers!$C$1:$C$1001,0))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4"/>
        <v>63.249999999999993</v>
      </c>
      <c r="N177" t="str">
        <f>IF(orders!I177="Rob","Robusta",IF(orders!I177="Exc","Exesa",IF(orders!I177="Ara","Arabica",IF(orders!I177="Lib","Liberica",""))))</f>
        <v>Exesa</v>
      </c>
      <c r="O177" t="str">
        <f t="shared" si="5"/>
        <v>Medium</v>
      </c>
      <c r="P177" t="str">
        <f>_xlfn.XLOOKUP(orderstable[[#This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 0," ",_xlfn.XLOOKUP(C178,customers!$A$1:$A$1001,customers!$C$1:$C$1001,0))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4"/>
        <v>34.154999999999994</v>
      </c>
      <c r="N178" t="str">
        <f>IF(orders!I178="Rob","Robusta",IF(orders!I178="Exc","Exesa",IF(orders!I178="Ara","Arabica",IF(orders!I178="Lib","Liberica",""))))</f>
        <v>Exesa</v>
      </c>
      <c r="O178" t="str">
        <f t="shared" si="5"/>
        <v>Light</v>
      </c>
      <c r="P178" t="str">
        <f>_xlfn.XLOOKUP(orderstable[[#This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 0," ",_xlfn.XLOOKUP(C179,customers!$A$1:$A$1001,customers!$C$1:$C$1001,0))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4"/>
        <v>109.93999999999998</v>
      </c>
      <c r="N179" t="str">
        <f>IF(orders!I179="Rob","Robusta",IF(orders!I179="Exc","Exesa",IF(orders!I179="Ara","Arabica",IF(orders!I179="Lib","Liberica",""))))</f>
        <v>Robusta</v>
      </c>
      <c r="O179" t="str">
        <f t="shared" si="5"/>
        <v>Light</v>
      </c>
      <c r="P179" t="str">
        <f>_xlfn.XLOOKUP(orderstable[[#This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 0," ",_xlfn.XLOOKUP(C180,customers!$A$1:$A$1001,customers!$C$1:$C$1001,0))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4"/>
        <v>25.9</v>
      </c>
      <c r="N180" t="str">
        <f>IF(orders!I180="Rob","Robusta",IF(orders!I180="Exc","Exesa",IF(orders!I180="Ara","Arabica",IF(orders!I180="Lib","Liberica",""))))</f>
        <v>Arabica</v>
      </c>
      <c r="O180" t="str">
        <f t="shared" si="5"/>
        <v>Light</v>
      </c>
      <c r="P180" t="str">
        <f>_xlfn.XLOOKUP(orderstable[[#This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 0," ",_xlfn.XLOOKUP(C181,customers!$A$1:$A$1001,customers!$C$1:$C$1001,0))</f>
        <v xml:space="preserve">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4"/>
        <v>2.9849999999999999</v>
      </c>
      <c r="N181" t="str">
        <f>IF(orders!I181="Rob","Robusta",IF(orders!I181="Exc","Exesa",IF(orders!I181="Ara","Arabica",IF(orders!I181="Lib","Liberica",""))))</f>
        <v>Arabica</v>
      </c>
      <c r="O181" t="str">
        <f t="shared" si="5"/>
        <v>Dark</v>
      </c>
      <c r="P181" t="str">
        <f>_xlfn.XLOOKUP(orderstable[[#This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 0," ",_xlfn.XLOOKUP(C182,customers!$A$1:$A$1001,customers!$C$1:$C$1001,0))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4"/>
        <v>22.274999999999999</v>
      </c>
      <c r="N182" t="str">
        <f>IF(orders!I182="Rob","Robusta",IF(orders!I182="Exc","Exesa",IF(orders!I182="Ara","Arabica",IF(orders!I182="Lib","Liberica",""))))</f>
        <v>Exesa</v>
      </c>
      <c r="O182" t="str">
        <f t="shared" si="5"/>
        <v>Light</v>
      </c>
      <c r="P182" t="str">
        <f>_xlfn.XLOOKUP(orderstable[[#This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 0," ",_xlfn.XLOOKUP(C183,customers!$A$1:$A$1001,customers!$C$1:$C$1001,0))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4"/>
        <v>29.849999999999998</v>
      </c>
      <c r="N183" t="str">
        <f>IF(orders!I183="Rob","Robusta",IF(orders!I183="Exc","Exesa",IF(orders!I183="Ara","Arabica",IF(orders!I183="Lib","Liberica",""))))</f>
        <v>Arabica</v>
      </c>
      <c r="O183" t="str">
        <f t="shared" si="5"/>
        <v>Dark</v>
      </c>
      <c r="P183" t="str">
        <f>_xlfn.XLOOKUP(orderstable[[#This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 0," ",_xlfn.XLOOKUP(C184,customers!$A$1:$A$1001,customers!$C$1:$C$1001,0))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4"/>
        <v>32.22</v>
      </c>
      <c r="N184" t="str">
        <f>IF(orders!I184="Rob","Robusta",IF(orders!I184="Exc","Exesa",IF(orders!I184="Ara","Arabica",IF(orders!I184="Lib","Liberica",""))))</f>
        <v>Robusta</v>
      </c>
      <c r="O184" t="str">
        <f t="shared" si="5"/>
        <v>Dark</v>
      </c>
      <c r="P184" t="str">
        <f>_xlfn.XLOOKUP(orderstable[[#This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 0," ",_xlfn.XLOOKUP(C185,customers!$A$1:$A$1001,customers!$C$1:$C$1001,0))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4"/>
        <v>8.25</v>
      </c>
      <c r="N185" t="str">
        <f>IF(orders!I185="Rob","Robusta",IF(orders!I185="Exc","Exesa",IF(orders!I185="Ara","Arabica",IF(orders!I185="Lib","Liberica",""))))</f>
        <v>Exesa</v>
      </c>
      <c r="O185" t="str">
        <f t="shared" si="5"/>
        <v>Medium</v>
      </c>
      <c r="P185" t="str">
        <f>_xlfn.XLOOKUP(orderstable[[#This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 0," ",_xlfn.XLOOKUP(C186,customers!$A$1:$A$1001,customers!$C$1:$C$1001,0))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4"/>
        <v>31.08</v>
      </c>
      <c r="N186" t="str">
        <f>IF(orders!I186="Rob","Robusta",IF(orders!I186="Exc","Exesa",IF(orders!I186="Ara","Arabica",IF(orders!I186="Lib","Liberica",""))))</f>
        <v>Arabica</v>
      </c>
      <c r="O186" t="str">
        <f t="shared" si="5"/>
        <v>Light</v>
      </c>
      <c r="P186" t="str">
        <f>_xlfn.XLOOKUP(orderstable[[#This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 0," ",_xlfn.XLOOKUP(C187,customers!$A$1:$A$1001,customers!$C$1:$C$1001,0))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4"/>
        <v>36.450000000000003</v>
      </c>
      <c r="N187" t="str">
        <f>IF(orders!I187="Rob","Robusta",IF(orders!I187="Exc","Exesa",IF(orders!I187="Ara","Arabica",IF(orders!I187="Lib","Liberica",""))))</f>
        <v>Exesa</v>
      </c>
      <c r="O187" t="str">
        <f t="shared" si="5"/>
        <v>Dark</v>
      </c>
      <c r="P187" t="str">
        <f>_xlfn.XLOOKUP(orderstable[[#This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 0," ",_xlfn.XLOOKUP(C188,customers!$A$1:$A$1001,customers!$C$1:$C$1001,0))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4"/>
        <v>68.655000000000001</v>
      </c>
      <c r="N188" t="str">
        <f>IF(orders!I188="Rob","Robusta",IF(orders!I188="Exc","Exesa",IF(orders!I188="Ara","Arabica",IF(orders!I188="Lib","Liberica",""))))</f>
        <v>Robusta</v>
      </c>
      <c r="O188" t="str">
        <f t="shared" si="5"/>
        <v>Medium</v>
      </c>
      <c r="P188" t="str">
        <f>_xlfn.XLOOKUP(orderstable[[#This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 0," ",_xlfn.XLOOKUP(C189,customers!$A$1:$A$1001,customers!$C$1:$C$1001,0))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4"/>
        <v>43.650000000000006</v>
      </c>
      <c r="N189" t="str">
        <f>IF(orders!I189="Rob","Robusta",IF(orders!I189="Exc","Exesa",IF(orders!I189="Ara","Arabica",IF(orders!I189="Lib","Liberica",""))))</f>
        <v>Liberica</v>
      </c>
      <c r="O189" t="str">
        <f t="shared" si="5"/>
        <v>Medium</v>
      </c>
      <c r="P189" t="str">
        <f>_xlfn.XLOOKUP(orderstable[[#This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 0," ",_xlfn.XLOOKUP(C190,customers!$A$1:$A$1001,customers!$C$1:$C$1001,0))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4"/>
        <v>4.4550000000000001</v>
      </c>
      <c r="N190" t="str">
        <f>IF(orders!I190="Rob","Robusta",IF(orders!I190="Exc","Exesa",IF(orders!I190="Ara","Arabica",IF(orders!I190="Lib","Liberica",""))))</f>
        <v>Exesa</v>
      </c>
      <c r="O190" t="str">
        <f t="shared" si="5"/>
        <v>Light</v>
      </c>
      <c r="P190" t="str">
        <f>_xlfn.XLOOKUP(orderstable[[#This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 0," ",_xlfn.XLOOKUP(C191,customers!$A$1:$A$1001,customers!$C$1:$C$1001,0))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4"/>
        <v>43.650000000000006</v>
      </c>
      <c r="N191" t="str">
        <f>IF(orders!I191="Rob","Robusta",IF(orders!I191="Exc","Exesa",IF(orders!I191="Ara","Arabica",IF(orders!I191="Lib","Liberica",""))))</f>
        <v>Liberica</v>
      </c>
      <c r="O191" t="str">
        <f t="shared" si="5"/>
        <v>Medium</v>
      </c>
      <c r="P191" t="str">
        <f>_xlfn.XLOOKUP(orderstable[[#This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 0," ",_xlfn.XLOOKUP(C192,customers!$A$1:$A$1001,customers!$C$1:$C$1001,0))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4"/>
        <v>33.464999999999996</v>
      </c>
      <c r="N192" t="str">
        <f>IF(orders!I192="Rob","Robusta",IF(orders!I192="Exc","Exesa",IF(orders!I192="Ara","Arabica",IF(orders!I192="Lib","Liberica",""))))</f>
        <v>Liberica</v>
      </c>
      <c r="O192" t="str">
        <f t="shared" si="5"/>
        <v>Medium</v>
      </c>
      <c r="P192" t="str">
        <f>_xlfn.XLOOKUP(orderstable[[#This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 0," ",_xlfn.XLOOKUP(C193,customers!$A$1:$A$1001,customers!$C$1:$C$1001,0))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4"/>
        <v>19.424999999999997</v>
      </c>
      <c r="N193" t="str">
        <f>IF(orders!I193="Rob","Robusta",IF(orders!I193="Exc","Exesa",IF(orders!I193="Ara","Arabica",IF(orders!I193="Lib","Liberica",""))))</f>
        <v>Liberica</v>
      </c>
      <c r="O193" t="str">
        <f t="shared" si="5"/>
        <v>Dark</v>
      </c>
      <c r="P193" t="str">
        <f>_xlfn.XLOOKUP(orderstable[[#This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 0," ",_xlfn.XLOOKUP(C194,customers!$A$1:$A$1001,customers!$C$1:$C$1001,0))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4"/>
        <v>72.900000000000006</v>
      </c>
      <c r="N194" t="str">
        <f>IF(orders!I194="Rob","Robusta",IF(orders!I194="Exc","Exesa",IF(orders!I194="Ara","Arabica",IF(orders!I194="Lib","Liberica",""))))</f>
        <v>Exesa</v>
      </c>
      <c r="O194" t="str">
        <f t="shared" si="5"/>
        <v>Dark</v>
      </c>
      <c r="P194" t="str">
        <f>_xlfn.XLOOKUP(orderstable[[#This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 0," ",_xlfn.XLOOKUP(C195,customers!$A$1:$A$1001,customers!$C$1:$C$1001,0))</f>
        <v xml:space="preserve">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6">L195*E195</f>
        <v>44.55</v>
      </c>
      <c r="N195" t="str">
        <f>IF(orders!I195="Rob","Robusta",IF(orders!I195="Exc","Exesa",IF(orders!I195="Ara","Arabica",IF(orders!I195="Lib","Liberica",""))))</f>
        <v>Exesa</v>
      </c>
      <c r="O195" t="str">
        <f t="shared" ref="O195:O258" si="7">IF(J195="M","Medium",IF(J195="L","Light",IF(J195="D","Dark","")))</f>
        <v>Light</v>
      </c>
      <c r="P195" t="str">
        <f>_xlfn.XLOOKUP(orderstable[[#This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 0," ",_xlfn.XLOOKUP(C196,customers!$A$1:$A$1001,customers!$C$1:$C$1001,0))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6"/>
        <v>36.450000000000003</v>
      </c>
      <c r="N196" t="str">
        <f>IF(orders!I196="Rob","Robusta",IF(orders!I196="Exc","Exesa",IF(orders!I196="Ara","Arabica",IF(orders!I196="Lib","Liberica",""))))</f>
        <v>Exesa</v>
      </c>
      <c r="O196" t="str">
        <f t="shared" si="7"/>
        <v>Dark</v>
      </c>
      <c r="P196" t="str">
        <f>_xlfn.XLOOKUP(orderstable[[#This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 0," ",_xlfn.XLOOKUP(C197,customers!$A$1:$A$1001,customers!$C$1:$C$1001,0))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6"/>
        <v>38.849999999999994</v>
      </c>
      <c r="N197" t="str">
        <f>IF(orders!I197="Rob","Robusta",IF(orders!I197="Exc","Exesa",IF(orders!I197="Ara","Arabica",IF(orders!I197="Lib","Liberica",""))))</f>
        <v>Arabica</v>
      </c>
      <c r="O197" t="str">
        <f t="shared" si="7"/>
        <v>Light</v>
      </c>
      <c r="P197" t="str">
        <f>_xlfn.XLOOKUP(orderstable[[#This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 0," ",_xlfn.XLOOKUP(C198,customers!$A$1:$A$1001,customers!$C$1:$C$1001,0))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6"/>
        <v>53.46</v>
      </c>
      <c r="N198" t="str">
        <f>IF(orders!I198="Rob","Robusta",IF(orders!I198="Exc","Exesa",IF(orders!I198="Ara","Arabica",IF(orders!I198="Lib","Liberica",""))))</f>
        <v>Exesa</v>
      </c>
      <c r="O198" t="str">
        <f t="shared" si="7"/>
        <v>Light</v>
      </c>
      <c r="P198" t="str">
        <f>_xlfn.XLOOKUP(orderstable[[#This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 0," ",_xlfn.XLOOKUP(C199,customers!$A$1:$A$1001,customers!$C$1:$C$1001,0))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6"/>
        <v>59.569999999999993</v>
      </c>
      <c r="N199" t="str">
        <f>IF(orders!I199="Rob","Robusta",IF(orders!I199="Exc","Exesa",IF(orders!I199="Ara","Arabica",IF(orders!I199="Lib","Liberica",""))))</f>
        <v>Liberica</v>
      </c>
      <c r="O199" t="str">
        <f t="shared" si="7"/>
        <v>Dark</v>
      </c>
      <c r="P199" t="str">
        <f>_xlfn.XLOOKUP(orderstable[[#This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 0," ",_xlfn.XLOOKUP(C200,customers!$A$1:$A$1001,customers!$C$1:$C$1001,0))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6"/>
        <v>89.35499999999999</v>
      </c>
      <c r="N200" t="str">
        <f>IF(orders!I200="Rob","Robusta",IF(orders!I200="Exc","Exesa",IF(orders!I200="Ara","Arabica",IF(orders!I200="Lib","Liberica",""))))</f>
        <v>Liberica</v>
      </c>
      <c r="O200" t="str">
        <f t="shared" si="7"/>
        <v>Dark</v>
      </c>
      <c r="P200" t="str">
        <f>_xlfn.XLOOKUP(orderstable[[#This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 0," ",_xlfn.XLOOKUP(C201,customers!$A$1:$A$1001,customers!$C$1:$C$1001,0))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6"/>
        <v>38.04</v>
      </c>
      <c r="N201" t="str">
        <f>IF(orders!I201="Rob","Robusta",IF(orders!I201="Exc","Exesa",IF(orders!I201="Ara","Arabica",IF(orders!I201="Lib","Liberica",""))))</f>
        <v>Liberica</v>
      </c>
      <c r="O201" t="str">
        <f t="shared" si="7"/>
        <v>Light</v>
      </c>
      <c r="P201" t="str">
        <f>_xlfn.XLOOKUP(orderstable[[#This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 0," ",_xlfn.XLOOKUP(C202,customers!$A$1:$A$1001,customers!$C$1:$C$1001,0))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6"/>
        <v>41.25</v>
      </c>
      <c r="N202" t="str">
        <f>IF(orders!I202="Rob","Robusta",IF(orders!I202="Exc","Exesa",IF(orders!I202="Ara","Arabica",IF(orders!I202="Lib","Liberica",""))))</f>
        <v>Exesa</v>
      </c>
      <c r="O202" t="str">
        <f t="shared" si="7"/>
        <v>Medium</v>
      </c>
      <c r="P202" t="str">
        <f>_xlfn.XLOOKUP(orderstable[[#This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 0," ",_xlfn.XLOOKUP(C203,customers!$A$1:$A$1001,customers!$C$1:$C$1001,0))</f>
        <v xml:space="preserve">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6"/>
        <v>57.06</v>
      </c>
      <c r="N203" t="str">
        <f>IF(orders!I203="Rob","Robusta",IF(orders!I203="Exc","Exesa",IF(orders!I203="Ara","Arabica",IF(orders!I203="Lib","Liberica",""))))</f>
        <v>Liberica</v>
      </c>
      <c r="O203" t="str">
        <f t="shared" si="7"/>
        <v>Light</v>
      </c>
      <c r="P203" t="str">
        <f>_xlfn.XLOOKUP(orderstable[[#This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 0," ",_xlfn.XLOOKUP(C204,customers!$A$1:$A$1001,customers!$C$1:$C$1001,0))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6"/>
        <v>178.70999999999998</v>
      </c>
      <c r="N204" t="str">
        <f>IF(orders!I204="Rob","Robusta",IF(orders!I204="Exc","Exesa",IF(orders!I204="Ara","Arabica",IF(orders!I204="Lib","Liberica",""))))</f>
        <v>Liberica</v>
      </c>
      <c r="O204" t="str">
        <f t="shared" si="7"/>
        <v>Dark</v>
      </c>
      <c r="P204" t="str">
        <f>_xlfn.XLOOKUP(orderstable[[#This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 0," ",_xlfn.XLOOKUP(C205,customers!$A$1:$A$1001,customers!$C$1:$C$1001,0))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6"/>
        <v>4.7549999999999999</v>
      </c>
      <c r="N205" t="str">
        <f>IF(orders!I205="Rob","Robusta",IF(orders!I205="Exc","Exesa",IF(orders!I205="Ara","Arabica",IF(orders!I205="Lib","Liberica",""))))</f>
        <v>Liberica</v>
      </c>
      <c r="O205" t="str">
        <f t="shared" si="7"/>
        <v>Light</v>
      </c>
      <c r="P205" t="str">
        <f>_xlfn.XLOOKUP(orderstable[[#This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 0," ",_xlfn.XLOOKUP(C206,customers!$A$1:$A$1001,customers!$C$1:$C$1001,0))</f>
        <v xml:space="preserve">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6"/>
        <v>82.5</v>
      </c>
      <c r="N206" t="str">
        <f>IF(orders!I206="Rob","Robusta",IF(orders!I206="Exc","Exesa",IF(orders!I206="Ara","Arabica",IF(orders!I206="Lib","Liberica",""))))</f>
        <v>Exesa</v>
      </c>
      <c r="O206" t="str">
        <f t="shared" si="7"/>
        <v>Medium</v>
      </c>
      <c r="P206" t="str">
        <f>_xlfn.XLOOKUP(orderstable[[#This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 0," ",_xlfn.XLOOKUP(C207,customers!$A$1:$A$1001,customers!$C$1:$C$1001,0))</f>
        <v xml:space="preserve">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6"/>
        <v>8.0549999999999997</v>
      </c>
      <c r="N207" t="str">
        <f>IF(orders!I207="Rob","Robusta",IF(orders!I207="Exc","Exesa",IF(orders!I207="Ara","Arabica",IF(orders!I207="Lib","Liberica",""))))</f>
        <v>Robusta</v>
      </c>
      <c r="O207" t="str">
        <f t="shared" si="7"/>
        <v>Dark</v>
      </c>
      <c r="P207" t="str">
        <f>_xlfn.XLOOKUP(orderstable[[#This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 0," ",_xlfn.XLOOKUP(C208,customers!$A$1:$A$1001,customers!$C$1:$C$1001,0))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6"/>
        <v>22.5</v>
      </c>
      <c r="N208" t="str">
        <f>IF(orders!I208="Rob","Robusta",IF(orders!I208="Exc","Exesa",IF(orders!I208="Ara","Arabica",IF(orders!I208="Lib","Liberica",""))))</f>
        <v>Arabica</v>
      </c>
      <c r="O208" t="str">
        <f t="shared" si="7"/>
        <v>Medium</v>
      </c>
      <c r="P208" t="str">
        <f>_xlfn.XLOOKUP(orderstable[[#This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 0," ",_xlfn.XLOOKUP(C209,customers!$A$1:$A$1001,customers!$C$1:$C$1001,0))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6"/>
        <v>40.5</v>
      </c>
      <c r="N209" t="str">
        <f>IF(orders!I209="Rob","Robusta",IF(orders!I209="Exc","Exesa",IF(orders!I209="Ara","Arabica",IF(orders!I209="Lib","Liberica",""))))</f>
        <v>Arabica</v>
      </c>
      <c r="O209" t="str">
        <f t="shared" si="7"/>
        <v>Medium</v>
      </c>
      <c r="P209" t="str">
        <f>_xlfn.XLOOKUP(orderstable[[#This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 0," ",_xlfn.XLOOKUP(C210,customers!$A$1:$A$1001,customers!$C$1:$C$1001,0))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6"/>
        <v>29.16</v>
      </c>
      <c r="N210" t="str">
        <f>IF(orders!I210="Rob","Robusta",IF(orders!I210="Exc","Exesa",IF(orders!I210="Ara","Arabica",IF(orders!I210="Lib","Liberica",""))))</f>
        <v>Exesa</v>
      </c>
      <c r="O210" t="str">
        <f t="shared" si="7"/>
        <v>Dark</v>
      </c>
      <c r="P210" t="str">
        <f>_xlfn.XLOOKUP(orderstable[[#This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 0," ",_xlfn.XLOOKUP(C211,customers!$A$1:$A$1001,customers!$C$1:$C$1001,0))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6"/>
        <v>6.75</v>
      </c>
      <c r="N211" t="str">
        <f>IF(orders!I211="Rob","Robusta",IF(orders!I211="Exc","Exesa",IF(orders!I211="Ara","Arabica",IF(orders!I211="Lib","Liberica",""))))</f>
        <v>Arabica</v>
      </c>
      <c r="O211" t="str">
        <f t="shared" si="7"/>
        <v>Medium</v>
      </c>
      <c r="P211" t="str">
        <f>_xlfn.XLOOKUP(orderstable[[#This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 0," ",_xlfn.XLOOKUP(C212,customers!$A$1:$A$1001,customers!$C$1:$C$1001,0))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6"/>
        <v>51.8</v>
      </c>
      <c r="N212" t="str">
        <f>IF(orders!I212="Rob","Robusta",IF(orders!I212="Exc","Exesa",IF(orders!I212="Ara","Arabica",IF(orders!I212="Lib","Liberica",""))))</f>
        <v>Liberica</v>
      </c>
      <c r="O212" t="str">
        <f t="shared" si="7"/>
        <v>Dark</v>
      </c>
      <c r="P212" t="str">
        <f>_xlfn.XLOOKUP(orderstable[[#This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 0," ",_xlfn.XLOOKUP(C213,customers!$A$1:$A$1001,customers!$C$1:$C$1001,0))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6"/>
        <v>53.46</v>
      </c>
      <c r="N213" t="str">
        <f>IF(orders!I213="Rob","Robusta",IF(orders!I213="Exc","Exesa",IF(orders!I213="Ara","Arabica",IF(orders!I213="Lib","Liberica",""))))</f>
        <v>Exesa</v>
      </c>
      <c r="O213" t="str">
        <f t="shared" si="7"/>
        <v>Light</v>
      </c>
      <c r="P213" t="str">
        <f>_xlfn.XLOOKUP(orderstable[[#This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 0," ",_xlfn.XLOOKUP(C214,customers!$A$1:$A$1001,customers!$C$1:$C$1001,0))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6"/>
        <v>14.58</v>
      </c>
      <c r="N214" t="str">
        <f>IF(orders!I214="Rob","Robusta",IF(orders!I214="Exc","Exesa",IF(orders!I214="Ara","Arabica",IF(orders!I214="Lib","Liberica",""))))</f>
        <v>Exesa</v>
      </c>
      <c r="O214" t="str">
        <f t="shared" si="7"/>
        <v>Dark</v>
      </c>
      <c r="P214" t="str">
        <f>_xlfn.XLOOKUP(orderstable[[#This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 0," ",_xlfn.XLOOKUP(C215,customers!$A$1:$A$1001,customers!$C$1:$C$1001,0))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6"/>
        <v>20.584999999999997</v>
      </c>
      <c r="N215" t="str">
        <f>IF(orders!I215="Rob","Robusta",IF(orders!I215="Exc","Exesa",IF(orders!I215="Ara","Arabica",IF(orders!I215="Lib","Liberica",""))))</f>
        <v>Robusta</v>
      </c>
      <c r="O215" t="str">
        <f t="shared" si="7"/>
        <v>Dark</v>
      </c>
      <c r="P215" t="str">
        <f>_xlfn.XLOOKUP(orderstable[[#This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 0," ",_xlfn.XLOOKUP(C216,customers!$A$1:$A$1001,customers!$C$1:$C$1001,0))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6"/>
        <v>31.7</v>
      </c>
      <c r="N216" t="str">
        <f>IF(orders!I216="Rob","Robusta",IF(orders!I216="Exc","Exesa",IF(orders!I216="Ara","Arabica",IF(orders!I216="Lib","Liberica",""))))</f>
        <v>Liberica</v>
      </c>
      <c r="O216" t="str">
        <f t="shared" si="7"/>
        <v>Light</v>
      </c>
      <c r="P216" t="str">
        <f>_xlfn.XLOOKUP(orderstable[[#This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 0," ",_xlfn.XLOOKUP(C217,customers!$A$1:$A$1001,customers!$C$1:$C$1001,0))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6"/>
        <v>23.31</v>
      </c>
      <c r="N217" t="str">
        <f>IF(orders!I217="Rob","Robusta",IF(orders!I217="Exc","Exesa",IF(orders!I217="Ara","Arabica",IF(orders!I217="Lib","Liberica",""))))</f>
        <v>Liberica</v>
      </c>
      <c r="O217" t="str">
        <f t="shared" si="7"/>
        <v>Dark</v>
      </c>
      <c r="P217" t="str">
        <f>_xlfn.XLOOKUP(orderstable[[#This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 0," ",_xlfn.XLOOKUP(C218,customers!$A$1:$A$1001,customers!$C$1:$C$1001,0))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6"/>
        <v>58.2</v>
      </c>
      <c r="N218" t="str">
        <f>IF(orders!I218="Rob","Robusta",IF(orders!I218="Exc","Exesa",IF(orders!I218="Ara","Arabica",IF(orders!I218="Lib","Liberica",""))))</f>
        <v>Liberica</v>
      </c>
      <c r="O218" t="str">
        <f t="shared" si="7"/>
        <v>Medium</v>
      </c>
      <c r="P218" t="str">
        <f>_xlfn.XLOOKUP(orderstable[[#This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 0," ",_xlfn.XLOOKUP(C219,customers!$A$1:$A$1001,customers!$C$1:$C$1001,0))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6"/>
        <v>35.64</v>
      </c>
      <c r="N219" t="str">
        <f>IF(orders!I219="Rob","Robusta",IF(orders!I219="Exc","Exesa",IF(orders!I219="Ara","Arabica",IF(orders!I219="Lib","Liberica",""))))</f>
        <v>Exesa</v>
      </c>
      <c r="O219" t="str">
        <f t="shared" si="7"/>
        <v>Light</v>
      </c>
      <c r="P219" t="str">
        <f>_xlfn.XLOOKUP(orderstable[[#This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 0," ",_xlfn.XLOOKUP(C220,customers!$A$1:$A$1001,customers!$C$1:$C$1001,0))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6"/>
        <v>56.25</v>
      </c>
      <c r="N220" t="str">
        <f>IF(orders!I220="Rob","Robusta",IF(orders!I220="Exc","Exesa",IF(orders!I220="Ara","Arabica",IF(orders!I220="Lib","Liberica",""))))</f>
        <v>Arabica</v>
      </c>
      <c r="O220" t="str">
        <f t="shared" si="7"/>
        <v>Medium</v>
      </c>
      <c r="P220" t="str">
        <f>_xlfn.XLOOKUP(orderstable[[#This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 0," ",_xlfn.XLOOKUP(C221,customers!$A$1:$A$1001,customers!$C$1:$C$1001,0))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6"/>
        <v>10.754999999999999</v>
      </c>
      <c r="N221" t="str">
        <f>IF(orders!I221="Rob","Robusta",IF(orders!I221="Exc","Exesa",IF(orders!I221="Ara","Arabica",IF(orders!I221="Lib","Liberica",""))))</f>
        <v>Robusta</v>
      </c>
      <c r="O221" t="str">
        <f t="shared" si="7"/>
        <v>Light</v>
      </c>
      <c r="P221" t="str">
        <f>_xlfn.XLOOKUP(orderstable[[#This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 0," ",_xlfn.XLOOKUP(C222,customers!$A$1:$A$1001,customers!$C$1:$C$1001,0))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6"/>
        <v>14.924999999999999</v>
      </c>
      <c r="N222" t="str">
        <f>IF(orders!I222="Rob","Robusta",IF(orders!I222="Exc","Exesa",IF(orders!I222="Ara","Arabica",IF(orders!I222="Lib","Liberica",""))))</f>
        <v>Robusta</v>
      </c>
      <c r="O222" t="str">
        <f t="shared" si="7"/>
        <v>Medium</v>
      </c>
      <c r="P222" t="str">
        <f>_xlfn.XLOOKUP(orderstable[[#This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 0," ",_xlfn.XLOOKUP(C223,customers!$A$1:$A$1001,customers!$C$1:$C$1001,0))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6"/>
        <v>77.699999999999989</v>
      </c>
      <c r="N223" t="str">
        <f>IF(orders!I223="Rob","Robusta",IF(orders!I223="Exc","Exesa",IF(orders!I223="Ara","Arabica",IF(orders!I223="Lib","Liberica",""))))</f>
        <v>Arabica</v>
      </c>
      <c r="O223" t="str">
        <f t="shared" si="7"/>
        <v>Light</v>
      </c>
      <c r="P223" t="str">
        <f>_xlfn.XLOOKUP(orderstable[[#This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 0," ",_xlfn.XLOOKUP(C224,customers!$A$1:$A$1001,customers!$C$1:$C$1001,0))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6"/>
        <v>23.31</v>
      </c>
      <c r="N224" t="str">
        <f>IF(orders!I224="Rob","Robusta",IF(orders!I224="Exc","Exesa",IF(orders!I224="Ara","Arabica",IF(orders!I224="Lib","Liberica",""))))</f>
        <v>Liberica</v>
      </c>
      <c r="O224" t="str">
        <f t="shared" si="7"/>
        <v>Dark</v>
      </c>
      <c r="P224" t="str">
        <f>_xlfn.XLOOKUP(orderstable[[#This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 0," ",_xlfn.XLOOKUP(C225,customers!$A$1:$A$1001,customers!$C$1:$C$1001,0))</f>
        <v xml:space="preserve">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6"/>
        <v>59.4</v>
      </c>
      <c r="N225" t="str">
        <f>IF(orders!I225="Rob","Robusta",IF(orders!I225="Exc","Exesa",IF(orders!I225="Ara","Arabica",IF(orders!I225="Lib","Liberica",""))))</f>
        <v>Exesa</v>
      </c>
      <c r="O225" t="str">
        <f t="shared" si="7"/>
        <v>Light</v>
      </c>
      <c r="P225" t="str">
        <f>_xlfn.XLOOKUP(orderstable[[#This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 0," ",_xlfn.XLOOKUP(C226,customers!$A$1:$A$1001,customers!$C$1:$C$1001,0))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6"/>
        <v>119.13999999999999</v>
      </c>
      <c r="N226" t="str">
        <f>IF(orders!I226="Rob","Robusta",IF(orders!I226="Exc","Exesa",IF(orders!I226="Ara","Arabica",IF(orders!I226="Lib","Liberica",""))))</f>
        <v>Liberica</v>
      </c>
      <c r="O226" t="str">
        <f t="shared" si="7"/>
        <v>Dark</v>
      </c>
      <c r="P226" t="str">
        <f>_xlfn.XLOOKUP(orderstable[[#This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 0," ",_xlfn.XLOOKUP(C227,customers!$A$1:$A$1001,customers!$C$1:$C$1001,0))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6"/>
        <v>14.339999999999998</v>
      </c>
      <c r="N227" t="str">
        <f>IF(orders!I227="Rob","Robusta",IF(orders!I227="Exc","Exesa",IF(orders!I227="Ara","Arabica",IF(orders!I227="Lib","Liberica",""))))</f>
        <v>Robusta</v>
      </c>
      <c r="O227" t="str">
        <f t="shared" si="7"/>
        <v>Light</v>
      </c>
      <c r="P227" t="str">
        <f>_xlfn.XLOOKUP(orderstable[[#This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 0," ",_xlfn.XLOOKUP(C228,customers!$A$1:$A$1001,customers!$C$1:$C$1001,0))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6"/>
        <v>129.37499999999997</v>
      </c>
      <c r="N228" t="str">
        <f>IF(orders!I228="Rob","Robusta",IF(orders!I228="Exc","Exesa",IF(orders!I228="Ara","Arabica",IF(orders!I228="Lib","Liberica",""))))</f>
        <v>Arabica</v>
      </c>
      <c r="O228" t="str">
        <f t="shared" si="7"/>
        <v>Medium</v>
      </c>
      <c r="P228" t="str">
        <f>_xlfn.XLOOKUP(orderstable[[#This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 0," ",_xlfn.XLOOKUP(C229,customers!$A$1:$A$1001,customers!$C$1:$C$1001,0))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6"/>
        <v>16.11</v>
      </c>
      <c r="N229" t="str">
        <f>IF(orders!I229="Rob","Robusta",IF(orders!I229="Exc","Exesa",IF(orders!I229="Ara","Arabica",IF(orders!I229="Lib","Liberica",""))))</f>
        <v>Robusta</v>
      </c>
      <c r="O229" t="str">
        <f t="shared" si="7"/>
        <v>Dark</v>
      </c>
      <c r="P229" t="str">
        <f>_xlfn.XLOOKUP(orderstable[[#This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 0," ",_xlfn.XLOOKUP(C230,customers!$A$1:$A$1001,customers!$C$1:$C$1001,0))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6"/>
        <v>17.924999999999997</v>
      </c>
      <c r="N230" t="str">
        <f>IF(orders!I230="Rob","Robusta",IF(orders!I230="Exc","Exesa",IF(orders!I230="Ara","Arabica",IF(orders!I230="Lib","Liberica",""))))</f>
        <v>Robusta</v>
      </c>
      <c r="O230" t="str">
        <f t="shared" si="7"/>
        <v>Light</v>
      </c>
      <c r="P230" t="str">
        <f>_xlfn.XLOOKUP(orderstable[[#This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 0," ",_xlfn.XLOOKUP(C231,customers!$A$1:$A$1001,customers!$C$1:$C$1001,0))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6"/>
        <v>8.73</v>
      </c>
      <c r="N231" t="str">
        <f>IF(orders!I231="Rob","Robusta",IF(orders!I231="Exc","Exesa",IF(orders!I231="Ara","Arabica",IF(orders!I231="Lib","Liberica",""))))</f>
        <v>Liberica</v>
      </c>
      <c r="O231" t="str">
        <f t="shared" si="7"/>
        <v>Medium</v>
      </c>
      <c r="P231" t="str">
        <f>_xlfn.XLOOKUP(orderstable[[#This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 0," ",_xlfn.XLOOKUP(C232,customers!$A$1:$A$1001,customers!$C$1:$C$1001,0))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6"/>
        <v>51.749999999999993</v>
      </c>
      <c r="N232" t="str">
        <f>IF(orders!I232="Rob","Robusta",IF(orders!I232="Exc","Exesa",IF(orders!I232="Ara","Arabica",IF(orders!I232="Lib","Liberica",""))))</f>
        <v>Arabica</v>
      </c>
      <c r="O232" t="str">
        <f t="shared" si="7"/>
        <v>Medium</v>
      </c>
      <c r="P232" t="str">
        <f>_xlfn.XLOOKUP(orderstable[[#This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 0," ",_xlfn.XLOOKUP(C233,customers!$A$1:$A$1001,customers!$C$1:$C$1001,0))</f>
        <v xml:space="preserve">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6"/>
        <v>8.73</v>
      </c>
      <c r="N233" t="str">
        <f>IF(orders!I233="Rob","Robusta",IF(orders!I233="Exc","Exesa",IF(orders!I233="Ara","Arabica",IF(orders!I233="Lib","Liberica",""))))</f>
        <v>Liberica</v>
      </c>
      <c r="O233" t="str">
        <f t="shared" si="7"/>
        <v>Medium</v>
      </c>
      <c r="P233" t="str">
        <f>_xlfn.XLOOKUP(orderstable[[#This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 0," ",_xlfn.XLOOKUP(C234,customers!$A$1:$A$1001,customers!$C$1:$C$1001,0))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6"/>
        <v>23.774999999999999</v>
      </c>
      <c r="N234" t="str">
        <f>IF(orders!I234="Rob","Robusta",IF(orders!I234="Exc","Exesa",IF(orders!I234="Ara","Arabica",IF(orders!I234="Lib","Liberica",""))))</f>
        <v>Liberica</v>
      </c>
      <c r="O234" t="str">
        <f t="shared" si="7"/>
        <v>Light</v>
      </c>
      <c r="P234" t="str">
        <f>_xlfn.XLOOKUP(orderstable[[#This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 0," ",_xlfn.XLOOKUP(C235,customers!$A$1:$A$1001,customers!$C$1:$C$1001,0))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6"/>
        <v>20.625</v>
      </c>
      <c r="N235" t="str">
        <f>IF(orders!I235="Rob","Robusta",IF(orders!I235="Exc","Exesa",IF(orders!I235="Ara","Arabica",IF(orders!I235="Lib","Liberica",""))))</f>
        <v>Exesa</v>
      </c>
      <c r="O235" t="str">
        <f t="shared" si="7"/>
        <v>Medium</v>
      </c>
      <c r="P235" t="str">
        <f>_xlfn.XLOOKUP(orderstable[[#This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 0," ",_xlfn.XLOOKUP(C236,customers!$A$1:$A$1001,customers!$C$1:$C$1001,0))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6"/>
        <v>36.454999999999998</v>
      </c>
      <c r="N236" t="str">
        <f>IF(orders!I236="Rob","Robusta",IF(orders!I236="Exc","Exesa",IF(orders!I236="Ara","Arabica",IF(orders!I236="Lib","Liberica",""))))</f>
        <v>Liberica</v>
      </c>
      <c r="O236" t="str">
        <f t="shared" si="7"/>
        <v>Light</v>
      </c>
      <c r="P236" t="str">
        <f>_xlfn.XLOOKUP(orderstable[[#This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 0," ",_xlfn.XLOOKUP(C237,customers!$A$1:$A$1001,customers!$C$1:$C$1001,0))</f>
        <v xml:space="preserve">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6"/>
        <v>182.27499999999998</v>
      </c>
      <c r="N237" t="str">
        <f>IF(orders!I237="Rob","Robusta",IF(orders!I237="Exc","Exesa",IF(orders!I237="Ara","Arabica",IF(orders!I237="Lib","Liberica",""))))</f>
        <v>Liberica</v>
      </c>
      <c r="O237" t="str">
        <f t="shared" si="7"/>
        <v>Light</v>
      </c>
      <c r="P237" t="str">
        <f>_xlfn.XLOOKUP(orderstable[[#This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 0," ",_xlfn.XLOOKUP(C238,customers!$A$1:$A$1001,customers!$C$1:$C$1001,0))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6"/>
        <v>89.35499999999999</v>
      </c>
      <c r="N238" t="str">
        <f>IF(orders!I238="Rob","Robusta",IF(orders!I238="Exc","Exesa",IF(orders!I238="Ara","Arabica",IF(orders!I238="Lib","Liberica",""))))</f>
        <v>Liberica</v>
      </c>
      <c r="O238" t="str">
        <f t="shared" si="7"/>
        <v>Dark</v>
      </c>
      <c r="P238" t="str">
        <f>_xlfn.XLOOKUP(orderstable[[#This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 0," ",_xlfn.XLOOKUP(C239,customers!$A$1:$A$1001,customers!$C$1:$C$1001,0))</f>
        <v xml:space="preserve">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6"/>
        <v>3.5849999999999995</v>
      </c>
      <c r="N239" t="str">
        <f>IF(orders!I239="Rob","Robusta",IF(orders!I239="Exc","Exesa",IF(orders!I239="Ara","Arabica",IF(orders!I239="Lib","Liberica",""))))</f>
        <v>Robusta</v>
      </c>
      <c r="O239" t="str">
        <f t="shared" si="7"/>
        <v>Light</v>
      </c>
      <c r="P239" t="str">
        <f>_xlfn.XLOOKUP(orderstable[[#This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 0," ",_xlfn.XLOOKUP(C240,customers!$A$1:$A$1001,customers!$C$1:$C$1001,0))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6"/>
        <v>45.769999999999996</v>
      </c>
      <c r="N240" t="str">
        <f>IF(orders!I240="Rob","Robusta",IF(orders!I240="Exc","Exesa",IF(orders!I240="Ara","Arabica",IF(orders!I240="Lib","Liberica",""))))</f>
        <v>Robusta</v>
      </c>
      <c r="O240" t="str">
        <f t="shared" si="7"/>
        <v>Medium</v>
      </c>
      <c r="P240" t="str">
        <f>_xlfn.XLOOKUP(orderstable[[#This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 0," ",_xlfn.XLOOKUP(C241,customers!$A$1:$A$1001,customers!$C$1:$C$1001,0))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6"/>
        <v>59.4</v>
      </c>
      <c r="N241" t="str">
        <f>IF(orders!I241="Rob","Robusta",IF(orders!I241="Exc","Exesa",IF(orders!I241="Ara","Arabica",IF(orders!I241="Lib","Liberica",""))))</f>
        <v>Exesa</v>
      </c>
      <c r="O241" t="str">
        <f t="shared" si="7"/>
        <v>Light</v>
      </c>
      <c r="P241" t="str">
        <f>_xlfn.XLOOKUP(orderstable[[#This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 0," ",_xlfn.XLOOKUP(C242,customers!$A$1:$A$1001,customers!$C$1:$C$1001,0))</f>
        <v xml:space="preserve">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6"/>
        <v>155.24999999999997</v>
      </c>
      <c r="N242" t="str">
        <f>IF(orders!I242="Rob","Robusta",IF(orders!I242="Exc","Exesa",IF(orders!I242="Ara","Arabica",IF(orders!I242="Lib","Liberica",""))))</f>
        <v>Arabica</v>
      </c>
      <c r="O242" t="str">
        <f t="shared" si="7"/>
        <v>Medium</v>
      </c>
      <c r="P242" t="str">
        <f>_xlfn.XLOOKUP(orderstable[[#This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 0," ",_xlfn.XLOOKUP(C243,customers!$A$1:$A$1001,customers!$C$1:$C$1001,0))</f>
        <v xml:space="preserve">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6"/>
        <v>45.769999999999996</v>
      </c>
      <c r="N243" t="str">
        <f>IF(orders!I243="Rob","Robusta",IF(orders!I243="Exc","Exesa",IF(orders!I243="Ara","Arabica",IF(orders!I243="Lib","Liberica",""))))</f>
        <v>Robusta</v>
      </c>
      <c r="O243" t="str">
        <f t="shared" si="7"/>
        <v>Medium</v>
      </c>
      <c r="P243" t="str">
        <f>_xlfn.XLOOKUP(orderstable[[#This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 0," ",_xlfn.XLOOKUP(C244,customers!$A$1:$A$1001,customers!$C$1:$C$1001,0))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6"/>
        <v>36.450000000000003</v>
      </c>
      <c r="N244" t="str">
        <f>IF(orders!I244="Rob","Robusta",IF(orders!I244="Exc","Exesa",IF(orders!I244="Ara","Arabica",IF(orders!I244="Lib","Liberica",""))))</f>
        <v>Exesa</v>
      </c>
      <c r="O244" t="str">
        <f t="shared" si="7"/>
        <v>Dark</v>
      </c>
      <c r="P244" t="str">
        <f>_xlfn.XLOOKUP(orderstable[[#This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 0," ",_xlfn.XLOOKUP(C245,customers!$A$1:$A$1001,customers!$C$1:$C$1001,0))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6"/>
        <v>29.16</v>
      </c>
      <c r="N245" t="str">
        <f>IF(orders!I245="Rob","Robusta",IF(orders!I245="Exc","Exesa",IF(orders!I245="Ara","Arabica",IF(orders!I245="Lib","Liberica",""))))</f>
        <v>Exesa</v>
      </c>
      <c r="O245" t="str">
        <f t="shared" si="7"/>
        <v>Dark</v>
      </c>
      <c r="P245" t="str">
        <f>_xlfn.XLOOKUP(orderstable[[#This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 0," ",_xlfn.XLOOKUP(C246,customers!$A$1:$A$1001,customers!$C$1:$C$1001,0))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6"/>
        <v>133.85999999999999</v>
      </c>
      <c r="N246" t="str">
        <f>IF(orders!I246="Rob","Robusta",IF(orders!I246="Exc","Exesa",IF(orders!I246="Ara","Arabica",IF(orders!I246="Lib","Liberica",""))))</f>
        <v>Liberica</v>
      </c>
      <c r="O246" t="str">
        <f t="shared" si="7"/>
        <v>Medium</v>
      </c>
      <c r="P246" t="str">
        <f>_xlfn.XLOOKUP(orderstable[[#This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 0," ",_xlfn.XLOOKUP(C247,customers!$A$1:$A$1001,customers!$C$1:$C$1001,0))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6"/>
        <v>23.774999999999999</v>
      </c>
      <c r="N247" t="str">
        <f>IF(orders!I247="Rob","Robusta",IF(orders!I247="Exc","Exesa",IF(orders!I247="Ara","Arabica",IF(orders!I247="Lib","Liberica",""))))</f>
        <v>Liberica</v>
      </c>
      <c r="O247" t="str">
        <f t="shared" si="7"/>
        <v>Light</v>
      </c>
      <c r="P247" t="str">
        <f>_xlfn.XLOOKUP(orderstable[[#This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 0," ",_xlfn.XLOOKUP(C248,customers!$A$1:$A$1001,customers!$C$1:$C$1001,0))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6"/>
        <v>38.849999999999994</v>
      </c>
      <c r="N248" t="str">
        <f>IF(orders!I248="Rob","Robusta",IF(orders!I248="Exc","Exesa",IF(orders!I248="Ara","Arabica",IF(orders!I248="Lib","Liberica",""))))</f>
        <v>Liberica</v>
      </c>
      <c r="O248" t="str">
        <f t="shared" si="7"/>
        <v>Dark</v>
      </c>
      <c r="P248" t="str">
        <f>_xlfn.XLOOKUP(orderstable[[#This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 0," ",_xlfn.XLOOKUP(C249,customers!$A$1:$A$1001,customers!$C$1:$C$1001,0))</f>
        <v xml:space="preserve">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6"/>
        <v>21.509999999999998</v>
      </c>
      <c r="N249" t="str">
        <f>IF(orders!I249="Rob","Robusta",IF(orders!I249="Exc","Exesa",IF(orders!I249="Ara","Arabica",IF(orders!I249="Lib","Liberica",""))))</f>
        <v>Robusta</v>
      </c>
      <c r="O249" t="str">
        <f t="shared" si="7"/>
        <v>Light</v>
      </c>
      <c r="P249" t="str">
        <f>_xlfn.XLOOKUP(orderstable[[#This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 0," ",_xlfn.XLOOKUP(C250,customers!$A$1:$A$1001,customers!$C$1:$C$1001,0))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6"/>
        <v>9.9499999999999993</v>
      </c>
      <c r="N250" t="str">
        <f>IF(orders!I250="Rob","Robusta",IF(orders!I250="Exc","Exesa",IF(orders!I250="Ara","Arabica",IF(orders!I250="Lib","Liberica",""))))</f>
        <v>Arabica</v>
      </c>
      <c r="O250" t="str">
        <f t="shared" si="7"/>
        <v>Dark</v>
      </c>
      <c r="P250" t="str">
        <f>_xlfn.XLOOKUP(orderstable[[#This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 0," ",_xlfn.XLOOKUP(C251,customers!$A$1:$A$1001,customers!$C$1:$C$1001,0))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6"/>
        <v>15.85</v>
      </c>
      <c r="N251" t="str">
        <f>IF(orders!I251="Rob","Robusta",IF(orders!I251="Exc","Exesa",IF(orders!I251="Ara","Arabica",IF(orders!I251="Lib","Liberica",""))))</f>
        <v>Liberica</v>
      </c>
      <c r="O251" t="str">
        <f t="shared" si="7"/>
        <v>Light</v>
      </c>
      <c r="P251" t="str">
        <f>_xlfn.XLOOKUP(orderstable[[#This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 0," ",_xlfn.XLOOKUP(C252,customers!$A$1:$A$1001,customers!$C$1:$C$1001,0))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6"/>
        <v>2.9849999999999999</v>
      </c>
      <c r="N252" t="str">
        <f>IF(orders!I252="Rob","Robusta",IF(orders!I252="Exc","Exesa",IF(orders!I252="Ara","Arabica",IF(orders!I252="Lib","Liberica",""))))</f>
        <v>Robusta</v>
      </c>
      <c r="O252" t="str">
        <f t="shared" si="7"/>
        <v>Medium</v>
      </c>
      <c r="P252" t="str">
        <f>_xlfn.XLOOKUP(orderstable[[#This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 0," ",_xlfn.XLOOKUP(C253,customers!$A$1:$A$1001,customers!$C$1:$C$1001,0))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6"/>
        <v>68.75</v>
      </c>
      <c r="N253" t="str">
        <f>IF(orders!I253="Rob","Robusta",IF(orders!I253="Exc","Exesa",IF(orders!I253="Ara","Arabica",IF(orders!I253="Lib","Liberica",""))))</f>
        <v>Exesa</v>
      </c>
      <c r="O253" t="str">
        <f t="shared" si="7"/>
        <v>Medium</v>
      </c>
      <c r="P253" t="str">
        <f>_xlfn.XLOOKUP(orderstable[[#This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 0," ",_xlfn.XLOOKUP(C254,customers!$A$1:$A$1001,customers!$C$1:$C$1001,0))</f>
        <v xml:space="preserve">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6"/>
        <v>29.849999999999998</v>
      </c>
      <c r="N254" t="str">
        <f>IF(orders!I254="Rob","Robusta",IF(orders!I254="Exc","Exesa",IF(orders!I254="Ara","Arabica",IF(orders!I254="Lib","Liberica",""))))</f>
        <v>Arabica</v>
      </c>
      <c r="O254" t="str">
        <f t="shared" si="7"/>
        <v>Dark</v>
      </c>
      <c r="P254" t="str">
        <f>_xlfn.XLOOKUP(orderstable[[#This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 0," ",_xlfn.XLOOKUP(C255,customers!$A$1:$A$1001,customers!$C$1:$C$1001,0))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6"/>
        <v>58.2</v>
      </c>
      <c r="N255" t="str">
        <f>IF(orders!I255="Rob","Robusta",IF(orders!I255="Exc","Exesa",IF(orders!I255="Ara","Arabica",IF(orders!I255="Lib","Liberica",""))))</f>
        <v>Liberica</v>
      </c>
      <c r="O255" t="str">
        <f t="shared" si="7"/>
        <v>Medium</v>
      </c>
      <c r="P255" t="str">
        <f>_xlfn.XLOOKUP(orderstable[[#This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 0," ",_xlfn.XLOOKUP(C256,customers!$A$1:$A$1001,customers!$C$1:$C$1001,0))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6"/>
        <v>28.679999999999996</v>
      </c>
      <c r="N256" t="str">
        <f>IF(orders!I256="Rob","Robusta",IF(orders!I256="Exc","Exesa",IF(orders!I256="Ara","Arabica",IF(orders!I256="Lib","Liberica",""))))</f>
        <v>Robusta</v>
      </c>
      <c r="O256" t="str">
        <f t="shared" si="7"/>
        <v>Light</v>
      </c>
      <c r="P256" t="str">
        <f>_xlfn.XLOOKUP(orderstable[[#This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 0," ",_xlfn.XLOOKUP(C257,customers!$A$1:$A$1001,customers!$C$1:$C$1001,0))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6"/>
        <v>21.509999999999998</v>
      </c>
      <c r="N257" t="str">
        <f>IF(orders!I257="Rob","Robusta",IF(orders!I257="Exc","Exesa",IF(orders!I257="Ara","Arabica",IF(orders!I257="Lib","Liberica",""))))</f>
        <v>Robusta</v>
      </c>
      <c r="O257" t="str">
        <f t="shared" si="7"/>
        <v>Light</v>
      </c>
      <c r="P257" t="str">
        <f>_xlfn.XLOOKUP(orderstable[[#This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 0," ",_xlfn.XLOOKUP(C258,customers!$A$1:$A$1001,customers!$C$1:$C$1001,0))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6"/>
        <v>17.46</v>
      </c>
      <c r="N258" t="str">
        <f>IF(orders!I258="Rob","Robusta",IF(orders!I258="Exc","Exesa",IF(orders!I258="Ara","Arabica",IF(orders!I258="Lib","Liberica",""))))</f>
        <v>Liberica</v>
      </c>
      <c r="O258" t="str">
        <f t="shared" si="7"/>
        <v>Medium</v>
      </c>
      <c r="P258" t="str">
        <f>_xlfn.XLOOKUP(orderstable[[#This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 0," ",_xlfn.XLOOKUP(C259,customers!$A$1:$A$1001,customers!$C$1:$C$1001,0))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8">L259*E259</f>
        <v>27.945</v>
      </c>
      <c r="N259" t="str">
        <f>IF(orders!I259="Rob","Robusta",IF(orders!I259="Exc","Exesa",IF(orders!I259="Ara","Arabica",IF(orders!I259="Lib","Liberica",""))))</f>
        <v>Exesa</v>
      </c>
      <c r="O259" t="str">
        <f t="shared" ref="O259:O322" si="9">IF(J259="M","Medium",IF(J259="L","Light",IF(J259="D","Dark","")))</f>
        <v>Dark</v>
      </c>
      <c r="P259" t="str">
        <f>_xlfn.XLOOKUP(orderstable[[#This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 0," ",_xlfn.XLOOKUP(C260,customers!$A$1:$A$1001,customers!$C$1:$C$1001,0))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8"/>
        <v>139.72499999999999</v>
      </c>
      <c r="N260" t="str">
        <f>IF(orders!I260="Rob","Robusta",IF(orders!I260="Exc","Exesa",IF(orders!I260="Ara","Arabica",IF(orders!I260="Lib","Liberica",""))))</f>
        <v>Exesa</v>
      </c>
      <c r="O260" t="str">
        <f t="shared" si="9"/>
        <v>Dark</v>
      </c>
      <c r="P260" t="str">
        <f>_xlfn.XLOOKUP(orderstable[[#This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 0," ",_xlfn.XLOOKUP(C261,customers!$A$1:$A$1001,customers!$C$1:$C$1001,0))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8"/>
        <v>5.97</v>
      </c>
      <c r="N261" t="str">
        <f>IF(orders!I261="Rob","Robusta",IF(orders!I261="Exc","Exesa",IF(orders!I261="Ara","Arabica",IF(orders!I261="Lib","Liberica",""))))</f>
        <v>Robusta</v>
      </c>
      <c r="O261" t="str">
        <f t="shared" si="9"/>
        <v>Medium</v>
      </c>
      <c r="P261" t="str">
        <f>_xlfn.XLOOKUP(orderstable[[#This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 0," ",_xlfn.XLOOKUP(C262,customers!$A$1:$A$1001,customers!$C$1:$C$1001,0))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8"/>
        <v>27.484999999999996</v>
      </c>
      <c r="N262" t="str">
        <f>IF(orders!I262="Rob","Robusta",IF(orders!I262="Exc","Exesa",IF(orders!I262="Ara","Arabica",IF(orders!I262="Lib","Liberica",""))))</f>
        <v>Robusta</v>
      </c>
      <c r="O262" t="str">
        <f t="shared" si="9"/>
        <v>Light</v>
      </c>
      <c r="P262" t="str">
        <f>_xlfn.XLOOKUP(orderstable[[#This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 0," ",_xlfn.XLOOKUP(C263,customers!$A$1:$A$1001,customers!$C$1:$C$1001,0))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8"/>
        <v>59.75</v>
      </c>
      <c r="N263" t="str">
        <f>IF(orders!I263="Rob","Robusta",IF(orders!I263="Exc","Exesa",IF(orders!I263="Ara","Arabica",IF(orders!I263="Lib","Liberica",""))))</f>
        <v>Robusta</v>
      </c>
      <c r="O263" t="str">
        <f t="shared" si="9"/>
        <v>Light</v>
      </c>
      <c r="P263" t="str">
        <f>_xlfn.XLOOKUP(orderstable[[#This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 0," ",_xlfn.XLOOKUP(C264,customers!$A$1:$A$1001,customers!$C$1:$C$1001,0))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8"/>
        <v>41.25</v>
      </c>
      <c r="N264" t="str">
        <f>IF(orders!I264="Rob","Robusta",IF(orders!I264="Exc","Exesa",IF(orders!I264="Ara","Arabica",IF(orders!I264="Lib","Liberica",""))))</f>
        <v>Exesa</v>
      </c>
      <c r="O264" t="str">
        <f t="shared" si="9"/>
        <v>Medium</v>
      </c>
      <c r="P264" t="str">
        <f>_xlfn.XLOOKUP(orderstable[[#This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 0," ",_xlfn.XLOOKUP(C265,customers!$A$1:$A$1001,customers!$C$1:$C$1001,0))</f>
        <v xml:space="preserve">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8"/>
        <v>133.85999999999999</v>
      </c>
      <c r="N265" t="str">
        <f>IF(orders!I265="Rob","Robusta",IF(orders!I265="Exc","Exesa",IF(orders!I265="Ara","Arabica",IF(orders!I265="Lib","Liberica",""))))</f>
        <v>Liberica</v>
      </c>
      <c r="O265" t="str">
        <f t="shared" si="9"/>
        <v>Medium</v>
      </c>
      <c r="P265" t="str">
        <f>_xlfn.XLOOKUP(orderstable[[#This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 0," ",_xlfn.XLOOKUP(C266,customers!$A$1:$A$1001,customers!$C$1:$C$1001,0))</f>
        <v xml:space="preserve">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8"/>
        <v>59.75</v>
      </c>
      <c r="N266" t="str">
        <f>IF(orders!I266="Rob","Robusta",IF(orders!I266="Exc","Exesa",IF(orders!I266="Ara","Arabica",IF(orders!I266="Lib","Liberica",""))))</f>
        <v>Robusta</v>
      </c>
      <c r="O266" t="str">
        <f t="shared" si="9"/>
        <v>Light</v>
      </c>
      <c r="P266" t="str">
        <f>_xlfn.XLOOKUP(orderstable[[#This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 0," ",_xlfn.XLOOKUP(C267,customers!$A$1:$A$1001,customers!$C$1:$C$1001,0))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8"/>
        <v>5.97</v>
      </c>
      <c r="N267" t="str">
        <f>IF(orders!I267="Rob","Robusta",IF(orders!I267="Exc","Exesa",IF(orders!I267="Ara","Arabica",IF(orders!I267="Lib","Liberica",""))))</f>
        <v>Arabica</v>
      </c>
      <c r="O267" t="str">
        <f t="shared" si="9"/>
        <v>Dark</v>
      </c>
      <c r="P267" t="str">
        <f>_xlfn.XLOOKUP(orderstable[[#This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 0," ",_xlfn.XLOOKUP(C268,customers!$A$1:$A$1001,customers!$C$1:$C$1001,0))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8"/>
        <v>24.3</v>
      </c>
      <c r="N268" t="str">
        <f>IF(orders!I268="Rob","Robusta",IF(orders!I268="Exc","Exesa",IF(orders!I268="Ara","Arabica",IF(orders!I268="Lib","Liberica",""))))</f>
        <v>Exesa</v>
      </c>
      <c r="O268" t="str">
        <f t="shared" si="9"/>
        <v>Dark</v>
      </c>
      <c r="P268" t="str">
        <f>_xlfn.XLOOKUP(orderstable[[#This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 0," ",_xlfn.XLOOKUP(C269,customers!$A$1:$A$1001,customers!$C$1:$C$1001,0))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8"/>
        <v>21.87</v>
      </c>
      <c r="N269" t="str">
        <f>IF(orders!I269="Rob","Robusta",IF(orders!I269="Exc","Exesa",IF(orders!I269="Ara","Arabica",IF(orders!I269="Lib","Liberica",""))))</f>
        <v>Exesa</v>
      </c>
      <c r="O269" t="str">
        <f t="shared" si="9"/>
        <v>Dark</v>
      </c>
      <c r="P269" t="str">
        <f>_xlfn.XLOOKUP(orderstable[[#This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 0," ",_xlfn.XLOOKUP(C270,customers!$A$1:$A$1001,customers!$C$1:$C$1001,0))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8"/>
        <v>19.899999999999999</v>
      </c>
      <c r="N270" t="str">
        <f>IF(orders!I270="Rob","Robusta",IF(orders!I270="Exc","Exesa",IF(orders!I270="Ara","Arabica",IF(orders!I270="Lib","Liberica",""))))</f>
        <v>Arabica</v>
      </c>
      <c r="O270" t="str">
        <f t="shared" si="9"/>
        <v>Dark</v>
      </c>
      <c r="P270" t="str">
        <f>_xlfn.XLOOKUP(orderstable[[#This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 0," ",_xlfn.XLOOKUP(C271,customers!$A$1:$A$1001,customers!$C$1:$C$1001,0))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8"/>
        <v>5.97</v>
      </c>
      <c r="N271" t="str">
        <f>IF(orders!I271="Rob","Robusta",IF(orders!I271="Exc","Exesa",IF(orders!I271="Ara","Arabica",IF(orders!I271="Lib","Liberica",""))))</f>
        <v>Arabica</v>
      </c>
      <c r="O271" t="str">
        <f t="shared" si="9"/>
        <v>Dark</v>
      </c>
      <c r="P271" t="str">
        <f>_xlfn.XLOOKUP(orderstable[[#This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 0," ",_xlfn.XLOOKUP(C272,customers!$A$1:$A$1001,customers!$C$1:$C$1001,0))</f>
        <v xml:space="preserve">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8"/>
        <v>7.29</v>
      </c>
      <c r="N272" t="str">
        <f>IF(orders!I272="Rob","Robusta",IF(orders!I272="Exc","Exesa",IF(orders!I272="Ara","Arabica",IF(orders!I272="Lib","Liberica",""))))</f>
        <v>Exesa</v>
      </c>
      <c r="O272" t="str">
        <f t="shared" si="9"/>
        <v>Dark</v>
      </c>
      <c r="P272" t="str">
        <f>_xlfn.XLOOKUP(orderstable[[#This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 0," ",_xlfn.XLOOKUP(C273,customers!$A$1:$A$1001,customers!$C$1:$C$1001,0))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8"/>
        <v>11.94</v>
      </c>
      <c r="N273" t="str">
        <f>IF(orders!I273="Rob","Robusta",IF(orders!I273="Exc","Exesa",IF(orders!I273="Ara","Arabica",IF(orders!I273="Lib","Liberica",""))))</f>
        <v>Arabica</v>
      </c>
      <c r="O273" t="str">
        <f t="shared" si="9"/>
        <v>Dark</v>
      </c>
      <c r="P273" t="str">
        <f>_xlfn.XLOOKUP(orderstable[[#This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 0," ",_xlfn.XLOOKUP(C274,customers!$A$1:$A$1001,customers!$C$1:$C$1001,0))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8"/>
        <v>71.699999999999989</v>
      </c>
      <c r="N274" t="str">
        <f>IF(orders!I274="Rob","Robusta",IF(orders!I274="Exc","Exesa",IF(orders!I274="Ara","Arabica",IF(orders!I274="Lib","Liberica",""))))</f>
        <v>Robusta</v>
      </c>
      <c r="O274" t="str">
        <f t="shared" si="9"/>
        <v>Light</v>
      </c>
      <c r="P274" t="str">
        <f>_xlfn.XLOOKUP(orderstable[[#This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 0," ",_xlfn.XLOOKUP(C275,customers!$A$1:$A$1001,customers!$C$1:$C$1001,0))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8"/>
        <v>7.77</v>
      </c>
      <c r="N275" t="str">
        <f>IF(orders!I275="Rob","Robusta",IF(orders!I275="Exc","Exesa",IF(orders!I275="Ara","Arabica",IF(orders!I275="Lib","Liberica",""))))</f>
        <v>Arabica</v>
      </c>
      <c r="O275" t="str">
        <f t="shared" si="9"/>
        <v>Light</v>
      </c>
      <c r="P275" t="str">
        <f>_xlfn.XLOOKUP(orderstable[[#This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 0," ",_xlfn.XLOOKUP(C276,customers!$A$1:$A$1001,customers!$C$1:$C$1001,0))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8"/>
        <v>25.874999999999996</v>
      </c>
      <c r="N276" t="str">
        <f>IF(orders!I276="Rob","Robusta",IF(orders!I276="Exc","Exesa",IF(orders!I276="Ara","Arabica",IF(orders!I276="Lib","Liberica",""))))</f>
        <v>Arabica</v>
      </c>
      <c r="O276" t="str">
        <f t="shared" si="9"/>
        <v>Medium</v>
      </c>
      <c r="P276" t="str">
        <f>_xlfn.XLOOKUP(orderstable[[#This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 0," ",_xlfn.XLOOKUP(C277,customers!$A$1:$A$1001,customers!$C$1:$C$1001,0))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8"/>
        <v>204.92999999999995</v>
      </c>
      <c r="N277" t="str">
        <f>IF(orders!I277="Rob","Robusta",IF(orders!I277="Exc","Exesa",IF(orders!I277="Ara","Arabica",IF(orders!I277="Lib","Liberica",""))))</f>
        <v>Exesa</v>
      </c>
      <c r="O277" t="str">
        <f t="shared" si="9"/>
        <v>Light</v>
      </c>
      <c r="P277" t="str">
        <f>_xlfn.XLOOKUP(orderstable[[#This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 0," ",_xlfn.XLOOKUP(C278,customers!$A$1:$A$1001,customers!$C$1:$C$1001,0))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8"/>
        <v>109.93999999999998</v>
      </c>
      <c r="N278" t="str">
        <f>IF(orders!I278="Rob","Robusta",IF(orders!I278="Exc","Exesa",IF(orders!I278="Ara","Arabica",IF(orders!I278="Lib","Liberica",""))))</f>
        <v>Robusta</v>
      </c>
      <c r="O278" t="str">
        <f t="shared" si="9"/>
        <v>Light</v>
      </c>
      <c r="P278" t="str">
        <f>_xlfn.XLOOKUP(orderstable[[#This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 0," ",_xlfn.XLOOKUP(C279,customers!$A$1:$A$1001,customers!$C$1:$C$1001,0))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8"/>
        <v>89.1</v>
      </c>
      <c r="N279" t="str">
        <f>IF(orders!I279="Rob","Robusta",IF(orders!I279="Exc","Exesa",IF(orders!I279="Ara","Arabica",IF(orders!I279="Lib","Liberica",""))))</f>
        <v>Exesa</v>
      </c>
      <c r="O279" t="str">
        <f t="shared" si="9"/>
        <v>Light</v>
      </c>
      <c r="P279" t="str">
        <f>_xlfn.XLOOKUP(orderstable[[#This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 0," ",_xlfn.XLOOKUP(C280,customers!$A$1:$A$1001,customers!$C$1:$C$1001,0))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8"/>
        <v>7.77</v>
      </c>
      <c r="N280" t="str">
        <f>IF(orders!I280="Rob","Robusta",IF(orders!I280="Exc","Exesa",IF(orders!I280="Ara","Arabica",IF(orders!I280="Lib","Liberica",""))))</f>
        <v>Arabica</v>
      </c>
      <c r="O280" t="str">
        <f t="shared" si="9"/>
        <v>Light</v>
      </c>
      <c r="P280" t="str">
        <f>_xlfn.XLOOKUP(orderstable[[#This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 0," ",_xlfn.XLOOKUP(C281,customers!$A$1:$A$1001,customers!$C$1:$C$1001,0))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8"/>
        <v>33.464999999999996</v>
      </c>
      <c r="N281" t="str">
        <f>IF(orders!I281="Rob","Robusta",IF(orders!I281="Exc","Exesa",IF(orders!I281="Ara","Arabica",IF(orders!I281="Lib","Liberica",""))))</f>
        <v>Liberica</v>
      </c>
      <c r="O281" t="str">
        <f t="shared" si="9"/>
        <v>Medium</v>
      </c>
      <c r="P281" t="str">
        <f>_xlfn.XLOOKUP(orderstable[[#This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 0," ",_xlfn.XLOOKUP(C282,customers!$A$1:$A$1001,customers!$C$1:$C$1001,0))</f>
        <v xml:space="preserve">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8"/>
        <v>41.25</v>
      </c>
      <c r="N282" t="str">
        <f>IF(orders!I282="Rob","Robusta",IF(orders!I282="Exc","Exesa",IF(orders!I282="Ara","Arabica",IF(orders!I282="Lib","Liberica",""))))</f>
        <v>Exesa</v>
      </c>
      <c r="O282" t="str">
        <f t="shared" si="9"/>
        <v>Medium</v>
      </c>
      <c r="P282" t="str">
        <f>_xlfn.XLOOKUP(orderstable[[#This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 0," ",_xlfn.XLOOKUP(C283,customers!$A$1:$A$1001,customers!$C$1:$C$1001,0))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8"/>
        <v>59.4</v>
      </c>
      <c r="N283" t="str">
        <f>IF(orders!I283="Rob","Robusta",IF(orders!I283="Exc","Exesa",IF(orders!I283="Ara","Arabica",IF(orders!I283="Lib","Liberica",""))))</f>
        <v>Exesa</v>
      </c>
      <c r="O283" t="str">
        <f t="shared" si="9"/>
        <v>Light</v>
      </c>
      <c r="P283" t="str">
        <f>_xlfn.XLOOKUP(orderstable[[#This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 0," ",_xlfn.XLOOKUP(C284,customers!$A$1:$A$1001,customers!$C$1:$C$1001,0))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8"/>
        <v>7.77</v>
      </c>
      <c r="N284" t="str">
        <f>IF(orders!I284="Rob","Robusta",IF(orders!I284="Exc","Exesa",IF(orders!I284="Ara","Arabica",IF(orders!I284="Lib","Liberica",""))))</f>
        <v>Arabica</v>
      </c>
      <c r="O284" t="str">
        <f t="shared" si="9"/>
        <v>Light</v>
      </c>
      <c r="P284" t="str">
        <f>_xlfn.XLOOKUP(orderstable[[#This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 0," ",_xlfn.XLOOKUP(C285,customers!$A$1:$A$1001,customers!$C$1:$C$1001,0))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8"/>
        <v>5.3699999999999992</v>
      </c>
      <c r="N285" t="str">
        <f>IF(orders!I285="Rob","Robusta",IF(orders!I285="Exc","Exesa",IF(orders!I285="Ara","Arabica",IF(orders!I285="Lib","Liberica",""))))</f>
        <v>Robusta</v>
      </c>
      <c r="O285" t="str">
        <f t="shared" si="9"/>
        <v>Dark</v>
      </c>
      <c r="P285" t="str">
        <f>_xlfn.XLOOKUP(orderstable[[#This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 0," ",_xlfn.XLOOKUP(C286,customers!$A$1:$A$1001,customers!$C$1:$C$1001,0))</f>
        <v xml:space="preserve">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8"/>
        <v>94.874999999999986</v>
      </c>
      <c r="N286" t="str">
        <f>IF(orders!I286="Rob","Robusta",IF(orders!I286="Exc","Exesa",IF(orders!I286="Ara","Arabica",IF(orders!I286="Lib","Liberica",""))))</f>
        <v>Exesa</v>
      </c>
      <c r="O286" t="str">
        <f t="shared" si="9"/>
        <v>Medium</v>
      </c>
      <c r="P286" t="str">
        <f>_xlfn.XLOOKUP(orderstable[[#This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 0," ",_xlfn.XLOOKUP(C287,customers!$A$1:$A$1001,customers!$C$1:$C$1001,0))</f>
        <v xml:space="preserve">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8"/>
        <v>36.454999999999998</v>
      </c>
      <c r="N287" t="str">
        <f>IF(orders!I287="Rob","Robusta",IF(orders!I287="Exc","Exesa",IF(orders!I287="Ara","Arabica",IF(orders!I287="Lib","Liberica",""))))</f>
        <v>Liberica</v>
      </c>
      <c r="O287" t="str">
        <f t="shared" si="9"/>
        <v>Light</v>
      </c>
      <c r="P287" t="str">
        <f>_xlfn.XLOOKUP(orderstable[[#This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 0," ",_xlfn.XLOOKUP(C288,customers!$A$1:$A$1001,customers!$C$1:$C$1001,0))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8"/>
        <v>13.5</v>
      </c>
      <c r="N288" t="str">
        <f>IF(orders!I288="Rob","Robusta",IF(orders!I288="Exc","Exesa",IF(orders!I288="Ara","Arabica",IF(orders!I288="Lib","Liberica",""))))</f>
        <v>Arabica</v>
      </c>
      <c r="O288" t="str">
        <f t="shared" si="9"/>
        <v>Medium</v>
      </c>
      <c r="P288" t="str">
        <f>_xlfn.XLOOKUP(orderstable[[#This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 0," ",_xlfn.XLOOKUP(C289,customers!$A$1:$A$1001,customers!$C$1:$C$1001,0))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8"/>
        <v>14.339999999999998</v>
      </c>
      <c r="N289" t="str">
        <f>IF(orders!I289="Rob","Robusta",IF(orders!I289="Exc","Exesa",IF(orders!I289="Ara","Arabica",IF(orders!I289="Lib","Liberica",""))))</f>
        <v>Robusta</v>
      </c>
      <c r="O289" t="str">
        <f t="shared" si="9"/>
        <v>Light</v>
      </c>
      <c r="P289" t="str">
        <f>_xlfn.XLOOKUP(orderstable[[#This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 0," ",_xlfn.XLOOKUP(C290,customers!$A$1:$A$1001,customers!$C$1:$C$1001,0))</f>
        <v xml:space="preserve">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8"/>
        <v>8.25</v>
      </c>
      <c r="N290" t="str">
        <f>IF(orders!I290="Rob","Robusta",IF(orders!I290="Exc","Exesa",IF(orders!I290="Ara","Arabica",IF(orders!I290="Lib","Liberica",""))))</f>
        <v>Exesa</v>
      </c>
      <c r="O290" t="str">
        <f t="shared" si="9"/>
        <v>Medium</v>
      </c>
      <c r="P290" t="str">
        <f>_xlfn.XLOOKUP(orderstable[[#This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 0," ",_xlfn.XLOOKUP(C291,customers!$A$1:$A$1001,customers!$C$1:$C$1001,0))</f>
        <v xml:space="preserve">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8"/>
        <v>13.424999999999997</v>
      </c>
      <c r="N291" t="str">
        <f>IF(orders!I291="Rob","Robusta",IF(orders!I291="Exc","Exesa",IF(orders!I291="Ara","Arabica",IF(orders!I291="Lib","Liberica",""))))</f>
        <v>Robusta</v>
      </c>
      <c r="O291" t="str">
        <f t="shared" si="9"/>
        <v>Dark</v>
      </c>
      <c r="P291" t="str">
        <f>_xlfn.XLOOKUP(orderstable[[#This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 0," ",_xlfn.XLOOKUP(C292,customers!$A$1:$A$1001,customers!$C$1:$C$1001,0))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8"/>
        <v>49.75</v>
      </c>
      <c r="N292" t="str">
        <f>IF(orders!I292="Rob","Robusta",IF(orders!I292="Exc","Exesa",IF(orders!I292="Ara","Arabica",IF(orders!I292="Lib","Liberica",""))))</f>
        <v>Arabica</v>
      </c>
      <c r="O292" t="str">
        <f t="shared" si="9"/>
        <v>Dark</v>
      </c>
      <c r="P292" t="str">
        <f>_xlfn.XLOOKUP(orderstable[[#This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 0," ",_xlfn.XLOOKUP(C293,customers!$A$1:$A$1001,customers!$C$1:$C$1001,0))</f>
        <v xml:space="preserve">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8"/>
        <v>16.5</v>
      </c>
      <c r="N293" t="str">
        <f>IF(orders!I293="Rob","Robusta",IF(orders!I293="Exc","Exesa",IF(orders!I293="Ara","Arabica",IF(orders!I293="Lib","Liberica",""))))</f>
        <v>Exesa</v>
      </c>
      <c r="O293" t="str">
        <f t="shared" si="9"/>
        <v>Medium</v>
      </c>
      <c r="P293" t="str">
        <f>_xlfn.XLOOKUP(orderstable[[#This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 0," ",_xlfn.XLOOKUP(C294,customers!$A$1:$A$1001,customers!$C$1:$C$1001,0))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8"/>
        <v>17.91</v>
      </c>
      <c r="N294" t="str">
        <f>IF(orders!I294="Rob","Robusta",IF(orders!I294="Exc","Exesa",IF(orders!I294="Ara","Arabica",IF(orders!I294="Lib","Liberica",""))))</f>
        <v>Arabica</v>
      </c>
      <c r="O294" t="str">
        <f t="shared" si="9"/>
        <v>Dark</v>
      </c>
      <c r="P294" t="str">
        <f>_xlfn.XLOOKUP(orderstable[[#This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 0," ",_xlfn.XLOOKUP(C295,customers!$A$1:$A$1001,customers!$C$1:$C$1001,0))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8"/>
        <v>29.849999999999998</v>
      </c>
      <c r="N295" t="str">
        <f>IF(orders!I295="Rob","Robusta",IF(orders!I295="Exc","Exesa",IF(orders!I295="Ara","Arabica",IF(orders!I295="Lib","Liberica",""))))</f>
        <v>Arabica</v>
      </c>
      <c r="O295" t="str">
        <f t="shared" si="9"/>
        <v>Dark</v>
      </c>
      <c r="P295" t="str">
        <f>_xlfn.XLOOKUP(orderstable[[#This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 0," ",_xlfn.XLOOKUP(C296,customers!$A$1:$A$1001,customers!$C$1:$C$1001,0))</f>
        <v xml:space="preserve">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8"/>
        <v>44.55</v>
      </c>
      <c r="N296" t="str">
        <f>IF(orders!I296="Rob","Robusta",IF(orders!I296="Exc","Exesa",IF(orders!I296="Ara","Arabica",IF(orders!I296="Lib","Liberica",""))))</f>
        <v>Exesa</v>
      </c>
      <c r="O296" t="str">
        <f t="shared" si="9"/>
        <v>Light</v>
      </c>
      <c r="P296" t="str">
        <f>_xlfn.XLOOKUP(orderstable[[#This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 0," ",_xlfn.XLOOKUP(C297,customers!$A$1:$A$1001,customers!$C$1:$C$1001,0))</f>
        <v xml:space="preserve">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8"/>
        <v>27.5</v>
      </c>
      <c r="N297" t="str">
        <f>IF(orders!I297="Rob","Robusta",IF(orders!I297="Exc","Exesa",IF(orders!I297="Ara","Arabica",IF(orders!I297="Lib","Liberica",""))))</f>
        <v>Exesa</v>
      </c>
      <c r="O297" t="str">
        <f t="shared" si="9"/>
        <v>Medium</v>
      </c>
      <c r="P297" t="str">
        <f>_xlfn.XLOOKUP(orderstable[[#This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 0," ",_xlfn.XLOOKUP(C298,customers!$A$1:$A$1001,customers!$C$1:$C$1001,0))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8"/>
        <v>35.82</v>
      </c>
      <c r="N298" t="str">
        <f>IF(orders!I298="Rob","Robusta",IF(orders!I298="Exc","Exesa",IF(orders!I298="Ara","Arabica",IF(orders!I298="Lib","Liberica",""))))</f>
        <v>Robusta</v>
      </c>
      <c r="O298" t="str">
        <f t="shared" si="9"/>
        <v>Medium</v>
      </c>
      <c r="P298" t="str">
        <f>_xlfn.XLOOKUP(orderstable[[#This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 0," ",_xlfn.XLOOKUP(C299,customers!$A$1:$A$1001,customers!$C$1:$C$1001,0))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8"/>
        <v>16.11</v>
      </c>
      <c r="N299" t="str">
        <f>IF(orders!I299="Rob","Robusta",IF(orders!I299="Exc","Exesa",IF(orders!I299="Ara","Arabica",IF(orders!I299="Lib","Liberica",""))))</f>
        <v>Robusta</v>
      </c>
      <c r="O299" t="str">
        <f t="shared" si="9"/>
        <v>Dark</v>
      </c>
      <c r="P299" t="str">
        <f>_xlfn.XLOOKUP(orderstable[[#This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 0," ",_xlfn.XLOOKUP(C300,customers!$A$1:$A$1001,customers!$C$1:$C$1001,0))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8"/>
        <v>26.73</v>
      </c>
      <c r="N300" t="str">
        <f>IF(orders!I300="Rob","Robusta",IF(orders!I300="Exc","Exesa",IF(orders!I300="Ara","Arabica",IF(orders!I300="Lib","Liberica",""))))</f>
        <v>Exesa</v>
      </c>
      <c r="O300" t="str">
        <f t="shared" si="9"/>
        <v>Light</v>
      </c>
      <c r="P300" t="str">
        <f>_xlfn.XLOOKUP(orderstable[[#This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 0," ",_xlfn.XLOOKUP(C301,customers!$A$1:$A$1001,customers!$C$1:$C$1001,0))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8"/>
        <v>204.92999999999995</v>
      </c>
      <c r="N301" t="str">
        <f>IF(orders!I301="Rob","Robusta",IF(orders!I301="Exc","Exesa",IF(orders!I301="Ara","Arabica",IF(orders!I301="Lib","Liberica",""))))</f>
        <v>Exesa</v>
      </c>
      <c r="O301" t="str">
        <f t="shared" si="9"/>
        <v>Light</v>
      </c>
      <c r="P301" t="str">
        <f>_xlfn.XLOOKUP(orderstable[[#This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 0," ",_xlfn.XLOOKUP(C302,customers!$A$1:$A$1001,customers!$C$1:$C$1001,0))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8"/>
        <v>38.849999999999994</v>
      </c>
      <c r="N302" t="str">
        <f>IF(orders!I302="Rob","Robusta",IF(orders!I302="Exc","Exesa",IF(orders!I302="Ara","Arabica",IF(orders!I302="Lib","Liberica",""))))</f>
        <v>Arabica</v>
      </c>
      <c r="O302" t="str">
        <f t="shared" si="9"/>
        <v>Light</v>
      </c>
      <c r="P302" t="str">
        <f>_xlfn.XLOOKUP(orderstable[[#This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 0," ",_xlfn.XLOOKUP(C303,customers!$A$1:$A$1001,customers!$C$1:$C$1001,0))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8"/>
        <v>15.54</v>
      </c>
      <c r="N303" t="str">
        <f>IF(orders!I303="Rob","Robusta",IF(orders!I303="Exc","Exesa",IF(orders!I303="Ara","Arabica",IF(orders!I303="Lib","Liberica",""))))</f>
        <v>Liberica</v>
      </c>
      <c r="O303" t="str">
        <f t="shared" si="9"/>
        <v>Dark</v>
      </c>
      <c r="P303" t="str">
        <f>_xlfn.XLOOKUP(orderstable[[#This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 0," ",_xlfn.XLOOKUP(C304,customers!$A$1:$A$1001,customers!$C$1:$C$1001,0))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8"/>
        <v>6.75</v>
      </c>
      <c r="N304" t="str">
        <f>IF(orders!I304="Rob","Robusta",IF(orders!I304="Exc","Exesa",IF(orders!I304="Ara","Arabica",IF(orders!I304="Lib","Liberica",""))))</f>
        <v>Arabica</v>
      </c>
      <c r="O304" t="str">
        <f t="shared" si="9"/>
        <v>Medium</v>
      </c>
      <c r="P304" t="str">
        <f>_xlfn.XLOOKUP(orderstable[[#This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 0," ",_xlfn.XLOOKUP(C305,customers!$A$1:$A$1001,customers!$C$1:$C$1001,0))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8"/>
        <v>111.78</v>
      </c>
      <c r="N305" t="str">
        <f>IF(orders!I305="Rob","Robusta",IF(orders!I305="Exc","Exesa",IF(orders!I305="Ara","Arabica",IF(orders!I305="Lib","Liberica",""))))</f>
        <v>Exesa</v>
      </c>
      <c r="O305" t="str">
        <f t="shared" si="9"/>
        <v>Dark</v>
      </c>
      <c r="P305" t="str">
        <f>_xlfn.XLOOKUP(orderstable[[#This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 0," ",_xlfn.XLOOKUP(C306,customers!$A$1:$A$1001,customers!$C$1:$C$1001,0))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8"/>
        <v>3.8849999999999998</v>
      </c>
      <c r="N306" t="str">
        <f>IF(orders!I306="Rob","Robusta",IF(orders!I306="Exc","Exesa",IF(orders!I306="Ara","Arabica",IF(orders!I306="Lib","Liberica",""))))</f>
        <v>Arabica</v>
      </c>
      <c r="O306" t="str">
        <f t="shared" si="9"/>
        <v>Light</v>
      </c>
      <c r="P306" t="str">
        <f>_xlfn.XLOOKUP(orderstable[[#This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 0," ",_xlfn.XLOOKUP(C307,customers!$A$1:$A$1001,customers!$C$1:$C$1001,0))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8"/>
        <v>21.825000000000003</v>
      </c>
      <c r="N307" t="str">
        <f>IF(orders!I307="Rob","Robusta",IF(orders!I307="Exc","Exesa",IF(orders!I307="Ara","Arabica",IF(orders!I307="Lib","Liberica",""))))</f>
        <v>Liberica</v>
      </c>
      <c r="O307" t="str">
        <f t="shared" si="9"/>
        <v>Medium</v>
      </c>
      <c r="P307" t="str">
        <f>_xlfn.XLOOKUP(orderstable[[#This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 0," ",_xlfn.XLOOKUP(C308,customers!$A$1:$A$1001,customers!$C$1:$C$1001,0))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8"/>
        <v>14.924999999999999</v>
      </c>
      <c r="N308" t="str">
        <f>IF(orders!I308="Rob","Robusta",IF(orders!I308="Exc","Exesa",IF(orders!I308="Ara","Arabica",IF(orders!I308="Lib","Liberica",""))))</f>
        <v>Robusta</v>
      </c>
      <c r="O308" t="str">
        <f t="shared" si="9"/>
        <v>Medium</v>
      </c>
      <c r="P308" t="str">
        <f>_xlfn.XLOOKUP(orderstable[[#This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 0," ",_xlfn.XLOOKUP(C309,customers!$A$1:$A$1001,customers!$C$1:$C$1001,0))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8"/>
        <v>33.75</v>
      </c>
      <c r="N309" t="str">
        <f>IF(orders!I309="Rob","Robusta",IF(orders!I309="Exc","Exesa",IF(orders!I309="Ara","Arabica",IF(orders!I309="Lib","Liberica",""))))</f>
        <v>Arabica</v>
      </c>
      <c r="O309" t="str">
        <f t="shared" si="9"/>
        <v>Medium</v>
      </c>
      <c r="P309" t="str">
        <f>_xlfn.XLOOKUP(orderstable[[#This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 0," ",_xlfn.XLOOKUP(C310,customers!$A$1:$A$1001,customers!$C$1:$C$1001,0))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8"/>
        <v>33.75</v>
      </c>
      <c r="N310" t="str">
        <f>IF(orders!I310="Rob","Robusta",IF(orders!I310="Exc","Exesa",IF(orders!I310="Ara","Arabica",IF(orders!I310="Lib","Liberica",""))))</f>
        <v>Arabica</v>
      </c>
      <c r="O310" t="str">
        <f t="shared" si="9"/>
        <v>Medium</v>
      </c>
      <c r="P310" t="str">
        <f>_xlfn.XLOOKUP(orderstable[[#This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 0," ",_xlfn.XLOOKUP(C311,customers!$A$1:$A$1001,customers!$C$1:$C$1001,0))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8"/>
        <v>26.19</v>
      </c>
      <c r="N311" t="str">
        <f>IF(orders!I311="Rob","Robusta",IF(orders!I311="Exc","Exesa",IF(orders!I311="Ara","Arabica",IF(orders!I311="Lib","Liberica",""))))</f>
        <v>Liberica</v>
      </c>
      <c r="O311" t="str">
        <f t="shared" si="9"/>
        <v>Medium</v>
      </c>
      <c r="P311" t="str">
        <f>_xlfn.XLOOKUP(orderstable[[#This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 0," ",_xlfn.XLOOKUP(C312,customers!$A$1:$A$1001,customers!$C$1:$C$1001,0))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8"/>
        <v>14.85</v>
      </c>
      <c r="N312" t="str">
        <f>IF(orders!I312="Rob","Robusta",IF(orders!I312="Exc","Exesa",IF(orders!I312="Ara","Arabica",IF(orders!I312="Lib","Liberica",""))))</f>
        <v>Exesa</v>
      </c>
      <c r="O312" t="str">
        <f t="shared" si="9"/>
        <v>Light</v>
      </c>
      <c r="P312" t="str">
        <f>_xlfn.XLOOKUP(orderstable[[#This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 0," ",_xlfn.XLOOKUP(C313,customers!$A$1:$A$1001,customers!$C$1:$C$1001,0))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8"/>
        <v>189.74999999999997</v>
      </c>
      <c r="N313" t="str">
        <f>IF(orders!I313="Rob","Robusta",IF(orders!I313="Exc","Exesa",IF(orders!I313="Ara","Arabica",IF(orders!I313="Lib","Liberica",""))))</f>
        <v>Exesa</v>
      </c>
      <c r="O313" t="str">
        <f t="shared" si="9"/>
        <v>Medium</v>
      </c>
      <c r="P313" t="str">
        <f>_xlfn.XLOOKUP(orderstable[[#This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 0," ",_xlfn.XLOOKUP(C314,customers!$A$1:$A$1001,customers!$C$1:$C$1001,0))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8"/>
        <v>5.97</v>
      </c>
      <c r="N314" t="str">
        <f>IF(orders!I314="Rob","Robusta",IF(orders!I314="Exc","Exesa",IF(orders!I314="Ara","Arabica",IF(orders!I314="Lib","Liberica",""))))</f>
        <v>Robusta</v>
      </c>
      <c r="O314" t="str">
        <f t="shared" si="9"/>
        <v>Medium</v>
      </c>
      <c r="P314" t="str">
        <f>_xlfn.XLOOKUP(orderstable[[#This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 0," ",_xlfn.XLOOKUP(C315,customers!$A$1:$A$1001,customers!$C$1:$C$1001,0))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8"/>
        <v>29.849999999999998</v>
      </c>
      <c r="N315" t="str">
        <f>IF(orders!I315="Rob","Robusta",IF(orders!I315="Exc","Exesa",IF(orders!I315="Ara","Arabica",IF(orders!I315="Lib","Liberica",""))))</f>
        <v>Robusta</v>
      </c>
      <c r="O315" t="str">
        <f t="shared" si="9"/>
        <v>Medium</v>
      </c>
      <c r="P315" t="str">
        <f>_xlfn.XLOOKUP(orderstable[[#This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 0," ",_xlfn.XLOOKUP(C316,customers!$A$1:$A$1001,customers!$C$1:$C$1001,0))</f>
        <v xml:space="preserve">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8"/>
        <v>44.75</v>
      </c>
      <c r="N316" t="str">
        <f>IF(orders!I316="Rob","Robusta",IF(orders!I316="Exc","Exesa",IF(orders!I316="Ara","Arabica",IF(orders!I316="Lib","Liberica",""))))</f>
        <v>Robusta</v>
      </c>
      <c r="O316" t="str">
        <f t="shared" si="9"/>
        <v>Dark</v>
      </c>
      <c r="P316" t="str">
        <f>_xlfn.XLOOKUP(orderstable[[#This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 0," ",_xlfn.XLOOKUP(C317,customers!$A$1:$A$1001,customers!$C$1:$C$1001,0))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8"/>
        <v>34.154999999999994</v>
      </c>
      <c r="N317" t="str">
        <f>IF(orders!I317="Rob","Robusta",IF(orders!I317="Exc","Exesa",IF(orders!I317="Ara","Arabica",IF(orders!I317="Lib","Liberica",""))))</f>
        <v>Exesa</v>
      </c>
      <c r="O317" t="str">
        <f t="shared" si="9"/>
        <v>Light</v>
      </c>
      <c r="P317" t="str">
        <f>_xlfn.XLOOKUP(orderstable[[#This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 0," ",_xlfn.XLOOKUP(C318,customers!$A$1:$A$1001,customers!$C$1:$C$1001,0))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8"/>
        <v>204.92999999999995</v>
      </c>
      <c r="N318" t="str">
        <f>IF(orders!I318="Rob","Robusta",IF(orders!I318="Exc","Exesa",IF(orders!I318="Ara","Arabica",IF(orders!I318="Lib","Liberica",""))))</f>
        <v>Exesa</v>
      </c>
      <c r="O318" t="str">
        <f t="shared" si="9"/>
        <v>Light</v>
      </c>
      <c r="P318" t="str">
        <f>_xlfn.XLOOKUP(orderstable[[#This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 0," ",_xlfn.XLOOKUP(C319,customers!$A$1:$A$1001,customers!$C$1:$C$1001,0))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8"/>
        <v>21.87</v>
      </c>
      <c r="N319" t="str">
        <f>IF(orders!I319="Rob","Robusta",IF(orders!I319="Exc","Exesa",IF(orders!I319="Ara","Arabica",IF(orders!I319="Lib","Liberica",""))))</f>
        <v>Exesa</v>
      </c>
      <c r="O319" t="str">
        <f t="shared" si="9"/>
        <v>Dark</v>
      </c>
      <c r="P319" t="str">
        <f>_xlfn.XLOOKUP(orderstable[[#This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 0," ",_xlfn.XLOOKUP(C320,customers!$A$1:$A$1001,customers!$C$1:$C$1001,0))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8"/>
        <v>51.749999999999993</v>
      </c>
      <c r="N320" t="str">
        <f>IF(orders!I320="Rob","Robusta",IF(orders!I320="Exc","Exesa",IF(orders!I320="Ara","Arabica",IF(orders!I320="Lib","Liberica",""))))</f>
        <v>Arabica</v>
      </c>
      <c r="O320" t="str">
        <f t="shared" si="9"/>
        <v>Medium</v>
      </c>
      <c r="P320" t="str">
        <f>_xlfn.XLOOKUP(orderstable[[#This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 0," ",_xlfn.XLOOKUP(C321,customers!$A$1:$A$1001,customers!$C$1:$C$1001,0))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8"/>
        <v>8.25</v>
      </c>
      <c r="N321" t="str">
        <f>IF(orders!I321="Rob","Robusta",IF(orders!I321="Exc","Exesa",IF(orders!I321="Ara","Arabica",IF(orders!I321="Lib","Liberica",""))))</f>
        <v>Exesa</v>
      </c>
      <c r="O321" t="str">
        <f t="shared" si="9"/>
        <v>Medium</v>
      </c>
      <c r="P321" t="str">
        <f>_xlfn.XLOOKUP(orderstable[[#This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 0," ",_xlfn.XLOOKUP(C322,customers!$A$1:$A$1001,customers!$C$1:$C$1001,0))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8"/>
        <v>19.424999999999997</v>
      </c>
      <c r="N322" t="str">
        <f>IF(orders!I322="Rob","Robusta",IF(orders!I322="Exc","Exesa",IF(orders!I322="Ara","Arabica",IF(orders!I322="Lib","Liberica",""))))</f>
        <v>Arabica</v>
      </c>
      <c r="O322" t="str">
        <f t="shared" si="9"/>
        <v>Light</v>
      </c>
      <c r="P322" t="str">
        <f>_xlfn.XLOOKUP(orderstable[[#This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 0," ",_xlfn.XLOOKUP(C323,customers!$A$1:$A$1001,customers!$C$1:$C$1001,0))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0">L323*E323</f>
        <v>20.25</v>
      </c>
      <c r="N323" t="str">
        <f>IF(orders!I323="Rob","Robusta",IF(orders!I323="Exc","Exesa",IF(orders!I323="Ara","Arabica",IF(orders!I323="Lib","Liberica",""))))</f>
        <v>Arabica</v>
      </c>
      <c r="O323" t="str">
        <f t="shared" ref="O323:O386" si="11">IF(J323="M","Medium",IF(J323="L","Light",IF(J323="D","Dark","")))</f>
        <v>Medium</v>
      </c>
      <c r="P323" t="str">
        <f>_xlfn.XLOOKUP(orderstable[[#This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 0," ",_xlfn.XLOOKUP(C324,customers!$A$1:$A$1001,customers!$C$1:$C$1001,0))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0"/>
        <v>23.31</v>
      </c>
      <c r="N324" t="str">
        <f>IF(orders!I324="Rob","Robusta",IF(orders!I324="Exc","Exesa",IF(orders!I324="Ara","Arabica",IF(orders!I324="Lib","Liberica",""))))</f>
        <v>Liberica</v>
      </c>
      <c r="O324" t="str">
        <f t="shared" si="11"/>
        <v>Dark</v>
      </c>
      <c r="P324" t="str">
        <f>_xlfn.XLOOKUP(orderstable[[#This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 0," ",_xlfn.XLOOKUP(C325,customers!$A$1:$A$1001,customers!$C$1:$C$1001,0))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0"/>
        <v>18.225000000000001</v>
      </c>
      <c r="N325" t="str">
        <f>IF(orders!I325="Rob","Robusta",IF(orders!I325="Exc","Exesa",IF(orders!I325="Ara","Arabica",IF(orders!I325="Lib","Liberica",""))))</f>
        <v>Exesa</v>
      </c>
      <c r="O325" t="str">
        <f t="shared" si="11"/>
        <v>Dark</v>
      </c>
      <c r="P325" t="str">
        <f>_xlfn.XLOOKUP(orderstable[[#This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 0," ",_xlfn.XLOOKUP(C326,customers!$A$1:$A$1001,customers!$C$1:$C$1001,0))</f>
        <v xml:space="preserve">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0"/>
        <v>13.75</v>
      </c>
      <c r="N326" t="str">
        <f>IF(orders!I326="Rob","Robusta",IF(orders!I326="Exc","Exesa",IF(orders!I326="Ara","Arabica",IF(orders!I326="Lib","Liberica",""))))</f>
        <v>Exesa</v>
      </c>
      <c r="O326" t="str">
        <f t="shared" si="11"/>
        <v>Medium</v>
      </c>
      <c r="P326" t="str">
        <f>_xlfn.XLOOKUP(orderstable[[#This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 0," ",_xlfn.XLOOKUP(C327,customers!$A$1:$A$1001,customers!$C$1:$C$1001,0))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0"/>
        <v>29.784999999999997</v>
      </c>
      <c r="N327" t="str">
        <f>IF(orders!I327="Rob","Robusta",IF(orders!I327="Exc","Exesa",IF(orders!I327="Ara","Arabica",IF(orders!I327="Lib","Liberica",""))))</f>
        <v>Arabica</v>
      </c>
      <c r="O327" t="str">
        <f t="shared" si="11"/>
        <v>Light</v>
      </c>
      <c r="P327" t="str">
        <f>_xlfn.XLOOKUP(orderstable[[#This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 0," ",_xlfn.XLOOKUP(C328,customers!$A$1:$A$1001,customers!$C$1:$C$1001,0))</f>
        <v xml:space="preserve">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0"/>
        <v>44.75</v>
      </c>
      <c r="N328" t="str">
        <f>IF(orders!I328="Rob","Robusta",IF(orders!I328="Exc","Exesa",IF(orders!I328="Ara","Arabica",IF(orders!I328="Lib","Liberica",""))))</f>
        <v>Robusta</v>
      </c>
      <c r="O328" t="str">
        <f t="shared" si="11"/>
        <v>Dark</v>
      </c>
      <c r="P328" t="str">
        <f>_xlfn.XLOOKUP(orderstable[[#This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 0," ",_xlfn.XLOOKUP(C329,customers!$A$1:$A$1001,customers!$C$1:$C$1001,0))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0"/>
        <v>44.75</v>
      </c>
      <c r="N329" t="str">
        <f>IF(orders!I329="Rob","Robusta",IF(orders!I329="Exc","Exesa",IF(orders!I329="Ara","Arabica",IF(orders!I329="Lib","Liberica",""))))</f>
        <v>Robusta</v>
      </c>
      <c r="O329" t="str">
        <f t="shared" si="11"/>
        <v>Dark</v>
      </c>
      <c r="P329" t="str">
        <f>_xlfn.XLOOKUP(orderstable[[#This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 0," ",_xlfn.XLOOKUP(C330,customers!$A$1:$A$1001,customers!$C$1:$C$1001,0))</f>
        <v xml:space="preserve">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0"/>
        <v>38.04</v>
      </c>
      <c r="N330" t="str">
        <f>IF(orders!I330="Rob","Robusta",IF(orders!I330="Exc","Exesa",IF(orders!I330="Ara","Arabica",IF(orders!I330="Lib","Liberica",""))))</f>
        <v>Liberica</v>
      </c>
      <c r="O330" t="str">
        <f t="shared" si="11"/>
        <v>Light</v>
      </c>
      <c r="P330" t="str">
        <f>_xlfn.XLOOKUP(orderstable[[#This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 0," ",_xlfn.XLOOKUP(C331,customers!$A$1:$A$1001,customers!$C$1:$C$1001,0))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0"/>
        <v>21.479999999999997</v>
      </c>
      <c r="N331" t="str">
        <f>IF(orders!I331="Rob","Robusta",IF(orders!I331="Exc","Exesa",IF(orders!I331="Ara","Arabica",IF(orders!I331="Lib","Liberica",""))))</f>
        <v>Robusta</v>
      </c>
      <c r="O331" t="str">
        <f t="shared" si="11"/>
        <v>Dark</v>
      </c>
      <c r="P331" t="str">
        <f>_xlfn.XLOOKUP(orderstable[[#This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 0," ",_xlfn.XLOOKUP(C332,customers!$A$1:$A$1001,customers!$C$1:$C$1001,0))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0"/>
        <v>16.11</v>
      </c>
      <c r="N332" t="str">
        <f>IF(orders!I332="Rob","Robusta",IF(orders!I332="Exc","Exesa",IF(orders!I332="Ara","Arabica",IF(orders!I332="Lib","Liberica",""))))</f>
        <v>Robusta</v>
      </c>
      <c r="O332" t="str">
        <f t="shared" si="11"/>
        <v>Dark</v>
      </c>
      <c r="P332" t="str">
        <f>_xlfn.XLOOKUP(orderstable[[#This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 0," ",_xlfn.XLOOKUP(C333,customers!$A$1:$A$1001,customers!$C$1:$C$1001,0))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0"/>
        <v>22.884999999999998</v>
      </c>
      <c r="N333" t="str">
        <f>IF(orders!I333="Rob","Robusta",IF(orders!I333="Exc","Exesa",IF(orders!I333="Ara","Arabica",IF(orders!I333="Lib","Liberica",""))))</f>
        <v>Robusta</v>
      </c>
      <c r="O333" t="str">
        <f t="shared" si="11"/>
        <v>Medium</v>
      </c>
      <c r="P333" t="str">
        <f>_xlfn.XLOOKUP(orderstable[[#This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 0," ",_xlfn.XLOOKUP(C334,customers!$A$1:$A$1001,customers!$C$1:$C$1001,0))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0"/>
        <v>17.91</v>
      </c>
      <c r="N334" t="str">
        <f>IF(orders!I334="Rob","Robusta",IF(orders!I334="Exc","Exesa",IF(orders!I334="Ara","Arabica",IF(orders!I334="Lib","Liberica",""))))</f>
        <v>Arabica</v>
      </c>
      <c r="O334" t="str">
        <f t="shared" si="11"/>
        <v>Dark</v>
      </c>
      <c r="P334" t="str">
        <f>_xlfn.XLOOKUP(orderstable[[#This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 0," ",_xlfn.XLOOKUP(C335,customers!$A$1:$A$1001,customers!$C$1:$C$1001,0))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0"/>
        <v>23.88</v>
      </c>
      <c r="N335" t="str">
        <f>IF(orders!I335="Rob","Robusta",IF(orders!I335="Exc","Exesa",IF(orders!I335="Ara","Arabica",IF(orders!I335="Lib","Liberica",""))))</f>
        <v>Robusta</v>
      </c>
      <c r="O335" t="str">
        <f t="shared" si="11"/>
        <v>Medium</v>
      </c>
      <c r="P335" t="str">
        <f>_xlfn.XLOOKUP(orderstable[[#This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 0," ",_xlfn.XLOOKUP(C336,customers!$A$1:$A$1001,customers!$C$1:$C$1001,0))</f>
        <v xml:space="preserve">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0"/>
        <v>59.75</v>
      </c>
      <c r="N336" t="str">
        <f>IF(orders!I336="Rob","Robusta",IF(orders!I336="Exc","Exesa",IF(orders!I336="Ara","Arabica",IF(orders!I336="Lib","Liberica",""))))</f>
        <v>Robusta</v>
      </c>
      <c r="O336" t="str">
        <f t="shared" si="11"/>
        <v>Light</v>
      </c>
      <c r="P336" t="str">
        <f>_xlfn.XLOOKUP(orderstable[[#This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 0," ",_xlfn.XLOOKUP(C337,customers!$A$1:$A$1001,customers!$C$1:$C$1001,0))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0"/>
        <v>28.53</v>
      </c>
      <c r="N337" t="str">
        <f>IF(orders!I337="Rob","Robusta",IF(orders!I337="Exc","Exesa",IF(orders!I337="Ara","Arabica",IF(orders!I337="Lib","Liberica",""))))</f>
        <v>Liberica</v>
      </c>
      <c r="O337" t="str">
        <f t="shared" si="11"/>
        <v>Light</v>
      </c>
      <c r="P337" t="str">
        <f>_xlfn.XLOOKUP(orderstable[[#This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 0," ",_xlfn.XLOOKUP(C338,customers!$A$1:$A$1001,customers!$C$1:$C$1001,0))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0"/>
        <v>45</v>
      </c>
      <c r="N338" t="str">
        <f>IF(orders!I338="Rob","Robusta",IF(orders!I338="Exc","Exesa",IF(orders!I338="Ara","Arabica",IF(orders!I338="Lib","Liberica",""))))</f>
        <v>Arabica</v>
      </c>
      <c r="O338" t="str">
        <f t="shared" si="11"/>
        <v>Medium</v>
      </c>
      <c r="P338" t="str">
        <f>_xlfn.XLOOKUP(orderstable[[#This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 0," ",_xlfn.XLOOKUP(C339,customers!$A$1:$A$1001,customers!$C$1:$C$1001,0))</f>
        <v xml:space="preserve">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0"/>
        <v>55.89</v>
      </c>
      <c r="N339" t="str">
        <f>IF(orders!I339="Rob","Robusta",IF(orders!I339="Exc","Exesa",IF(orders!I339="Ara","Arabica",IF(orders!I339="Lib","Liberica",""))))</f>
        <v>Exesa</v>
      </c>
      <c r="O339" t="str">
        <f t="shared" si="11"/>
        <v>Dark</v>
      </c>
      <c r="P339" t="str">
        <f>_xlfn.XLOOKUP(orderstable[[#This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 0," ",_xlfn.XLOOKUP(C340,customers!$A$1:$A$1001,customers!$C$1:$C$1001,0))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0"/>
        <v>59.4</v>
      </c>
      <c r="N340" t="str">
        <f>IF(orders!I340="Rob","Robusta",IF(orders!I340="Exc","Exesa",IF(orders!I340="Ara","Arabica",IF(orders!I340="Lib","Liberica",""))))</f>
        <v>Exesa</v>
      </c>
      <c r="O340" t="str">
        <f t="shared" si="11"/>
        <v>Light</v>
      </c>
      <c r="P340" t="str">
        <f>_xlfn.XLOOKUP(orderstable[[#This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 0," ",_xlfn.XLOOKUP(C341,customers!$A$1:$A$1001,customers!$C$1:$C$1001,0))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0"/>
        <v>7.29</v>
      </c>
      <c r="N341" t="str">
        <f>IF(orders!I341="Rob","Robusta",IF(orders!I341="Exc","Exesa",IF(orders!I341="Ara","Arabica",IF(orders!I341="Lib","Liberica",""))))</f>
        <v>Exesa</v>
      </c>
      <c r="O341" t="str">
        <f t="shared" si="11"/>
        <v>Dark</v>
      </c>
      <c r="P341" t="str">
        <f>_xlfn.XLOOKUP(orderstable[[#This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 0," ",_xlfn.XLOOKUP(C342,customers!$A$1:$A$1001,customers!$C$1:$C$1001,0))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0"/>
        <v>7.29</v>
      </c>
      <c r="N342" t="str">
        <f>IF(orders!I342="Rob","Robusta",IF(orders!I342="Exc","Exesa",IF(orders!I342="Ara","Arabica",IF(orders!I342="Lib","Liberica",""))))</f>
        <v>Exesa</v>
      </c>
      <c r="O342" t="str">
        <f t="shared" si="11"/>
        <v>Dark</v>
      </c>
      <c r="P342" t="str">
        <f>_xlfn.XLOOKUP(orderstable[[#This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 0," ",_xlfn.XLOOKUP(C343,customers!$A$1:$A$1001,customers!$C$1:$C$1001,0))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0"/>
        <v>17.82</v>
      </c>
      <c r="N343" t="str">
        <f>IF(orders!I343="Rob","Robusta",IF(orders!I343="Exc","Exesa",IF(orders!I343="Ara","Arabica",IF(orders!I343="Lib","Liberica",""))))</f>
        <v>Exesa</v>
      </c>
      <c r="O343" t="str">
        <f t="shared" si="11"/>
        <v>Light</v>
      </c>
      <c r="P343" t="str">
        <f>_xlfn.XLOOKUP(orderstable[[#This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 0," ",_xlfn.XLOOKUP(C344,customers!$A$1:$A$1001,customers!$C$1:$C$1001,0))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0"/>
        <v>38.849999999999994</v>
      </c>
      <c r="N344" t="str">
        <f>IF(orders!I344="Rob","Robusta",IF(orders!I344="Exc","Exesa",IF(orders!I344="Ara","Arabica",IF(orders!I344="Lib","Liberica",""))))</f>
        <v>Liberica</v>
      </c>
      <c r="O344" t="str">
        <f t="shared" si="11"/>
        <v>Dark</v>
      </c>
      <c r="P344" t="str">
        <f>_xlfn.XLOOKUP(orderstable[[#This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 0," ",_xlfn.XLOOKUP(C345,customers!$A$1:$A$1001,customers!$C$1:$C$1001,0))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0"/>
        <v>32.22</v>
      </c>
      <c r="N345" t="str">
        <f>IF(orders!I345="Rob","Robusta",IF(orders!I345="Exc","Exesa",IF(orders!I345="Ara","Arabica",IF(orders!I345="Lib","Liberica",""))))</f>
        <v>Robusta</v>
      </c>
      <c r="O345" t="str">
        <f t="shared" si="11"/>
        <v>Dark</v>
      </c>
      <c r="P345" t="str">
        <f>_xlfn.XLOOKUP(orderstable[[#This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 0," ",_xlfn.XLOOKUP(C346,customers!$A$1:$A$1001,customers!$C$1:$C$1001,0))</f>
        <v xml:space="preserve">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0"/>
        <v>19.899999999999999</v>
      </c>
      <c r="N346" t="str">
        <f>IF(orders!I346="Rob","Robusta",IF(orders!I346="Exc","Exesa",IF(orders!I346="Ara","Arabica",IF(orders!I346="Lib","Liberica",""))))</f>
        <v>Robusta</v>
      </c>
      <c r="O346" t="str">
        <f t="shared" si="11"/>
        <v>Medium</v>
      </c>
      <c r="P346" t="str">
        <f>_xlfn.XLOOKUP(orderstable[[#This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 0," ",_xlfn.XLOOKUP(C347,customers!$A$1:$A$1001,customers!$C$1:$C$1001,0))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0"/>
        <v>59.75</v>
      </c>
      <c r="N347" t="str">
        <f>IF(orders!I347="Rob","Robusta",IF(orders!I347="Exc","Exesa",IF(orders!I347="Ara","Arabica",IF(orders!I347="Lib","Liberica",""))))</f>
        <v>Robusta</v>
      </c>
      <c r="O347" t="str">
        <f t="shared" si="11"/>
        <v>Light</v>
      </c>
      <c r="P347" t="str">
        <f>_xlfn.XLOOKUP(orderstable[[#This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 0," ",_xlfn.XLOOKUP(C348,customers!$A$1:$A$1001,customers!$C$1:$C$1001,0))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0"/>
        <v>23.31</v>
      </c>
      <c r="N348" t="str">
        <f>IF(orders!I348="Rob","Robusta",IF(orders!I348="Exc","Exesa",IF(orders!I348="Ara","Arabica",IF(orders!I348="Lib","Liberica",""))))</f>
        <v>Arabica</v>
      </c>
      <c r="O348" t="str">
        <f t="shared" si="11"/>
        <v>Light</v>
      </c>
      <c r="P348" t="str">
        <f>_xlfn.XLOOKUP(orderstable[[#This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 0," ",_xlfn.XLOOKUP(C349,customers!$A$1:$A$1001,customers!$C$1:$C$1001,0))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0"/>
        <v>43.650000000000006</v>
      </c>
      <c r="N349" t="str">
        <f>IF(orders!I349="Rob","Robusta",IF(orders!I349="Exc","Exesa",IF(orders!I349="Ara","Arabica",IF(orders!I349="Lib","Liberica",""))))</f>
        <v>Liberica</v>
      </c>
      <c r="O349" t="str">
        <f t="shared" si="11"/>
        <v>Medium</v>
      </c>
      <c r="P349" t="str">
        <f>_xlfn.XLOOKUP(orderstable[[#This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 0," ",_xlfn.XLOOKUP(C350,customers!$A$1:$A$1001,customers!$C$1:$C$1001,0))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0"/>
        <v>204.92999999999995</v>
      </c>
      <c r="N350" t="str">
        <f>IF(orders!I350="Rob","Robusta",IF(orders!I350="Exc","Exesa",IF(orders!I350="Ara","Arabica",IF(orders!I350="Lib","Liberica",""))))</f>
        <v>Exesa</v>
      </c>
      <c r="O350" t="str">
        <f t="shared" si="11"/>
        <v>Light</v>
      </c>
      <c r="P350" t="str">
        <f>_xlfn.XLOOKUP(orderstable[[#This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 0," ",_xlfn.XLOOKUP(C351,customers!$A$1:$A$1001,customers!$C$1:$C$1001,0))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0"/>
        <v>14.339999999999998</v>
      </c>
      <c r="N351" t="str">
        <f>IF(orders!I351="Rob","Robusta",IF(orders!I351="Exc","Exesa",IF(orders!I351="Ara","Arabica",IF(orders!I351="Lib","Liberica",""))))</f>
        <v>Robusta</v>
      </c>
      <c r="O351" t="str">
        <f t="shared" si="11"/>
        <v>Light</v>
      </c>
      <c r="P351" t="str">
        <f>_xlfn.XLOOKUP(orderstable[[#This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 0," ",_xlfn.XLOOKUP(C352,customers!$A$1:$A$1001,customers!$C$1:$C$1001,0))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0"/>
        <v>23.88</v>
      </c>
      <c r="N352" t="str">
        <f>IF(orders!I352="Rob","Robusta",IF(orders!I352="Exc","Exesa",IF(orders!I352="Ara","Arabica",IF(orders!I352="Lib","Liberica",""))))</f>
        <v>Arabica</v>
      </c>
      <c r="O352" t="str">
        <f t="shared" si="11"/>
        <v>Dark</v>
      </c>
      <c r="P352" t="str">
        <f>_xlfn.XLOOKUP(orderstable[[#This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 0," ",_xlfn.XLOOKUP(C353,customers!$A$1:$A$1001,customers!$C$1:$C$1001,0))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0"/>
        <v>22.5</v>
      </c>
      <c r="N353" t="str">
        <f>IF(orders!I353="Rob","Robusta",IF(orders!I353="Exc","Exesa",IF(orders!I353="Ara","Arabica",IF(orders!I353="Lib","Liberica",""))))</f>
        <v>Arabica</v>
      </c>
      <c r="O353" t="str">
        <f t="shared" si="11"/>
        <v>Medium</v>
      </c>
      <c r="P353" t="str">
        <f>_xlfn.XLOOKUP(orderstable[[#This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 0," ",_xlfn.XLOOKUP(C354,customers!$A$1:$A$1001,customers!$C$1:$C$1001,0))</f>
        <v xml:space="preserve">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0"/>
        <v>36.450000000000003</v>
      </c>
      <c r="N354" t="str">
        <f>IF(orders!I354="Rob","Robusta",IF(orders!I354="Exc","Exesa",IF(orders!I354="Ara","Arabica",IF(orders!I354="Lib","Liberica",""))))</f>
        <v>Exesa</v>
      </c>
      <c r="O354" t="str">
        <f t="shared" si="11"/>
        <v>Dark</v>
      </c>
      <c r="P354" t="str">
        <f>_xlfn.XLOOKUP(orderstable[[#This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 0," ",_xlfn.XLOOKUP(C355,customers!$A$1:$A$1001,customers!$C$1:$C$1001,0))</f>
        <v xml:space="preserve">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0"/>
        <v>27</v>
      </c>
      <c r="N355" t="str">
        <f>IF(orders!I355="Rob","Robusta",IF(orders!I355="Exc","Exesa",IF(orders!I355="Ara","Arabica",IF(orders!I355="Lib","Liberica",""))))</f>
        <v>Arabica</v>
      </c>
      <c r="O355" t="str">
        <f t="shared" si="11"/>
        <v>Medium</v>
      </c>
      <c r="P355" t="str">
        <f>_xlfn.XLOOKUP(orderstable[[#This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 0," ",_xlfn.XLOOKUP(C356,customers!$A$1:$A$1001,customers!$C$1:$C$1001,0))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0"/>
        <v>155.24999999999997</v>
      </c>
      <c r="N356" t="str">
        <f>IF(orders!I356="Rob","Robusta",IF(orders!I356="Exc","Exesa",IF(orders!I356="Ara","Arabica",IF(orders!I356="Lib","Liberica",""))))</f>
        <v>Arabica</v>
      </c>
      <c r="O356" t="str">
        <f t="shared" si="11"/>
        <v>Medium</v>
      </c>
      <c r="P356" t="str">
        <f>_xlfn.XLOOKUP(orderstable[[#This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 0," ",_xlfn.XLOOKUP(C357,customers!$A$1:$A$1001,customers!$C$1:$C$1001,0))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0"/>
        <v>114.42499999999998</v>
      </c>
      <c r="N357" t="str">
        <f>IF(orders!I357="Rob","Robusta",IF(orders!I357="Exc","Exesa",IF(orders!I357="Ara","Arabica",IF(orders!I357="Lib","Liberica",""))))</f>
        <v>Arabica</v>
      </c>
      <c r="O357" t="str">
        <f t="shared" si="11"/>
        <v>Dark</v>
      </c>
      <c r="P357" t="str">
        <f>_xlfn.XLOOKUP(orderstable[[#This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 0," ",_xlfn.XLOOKUP(C358,customers!$A$1:$A$1001,customers!$C$1:$C$1001,0))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0"/>
        <v>51.8</v>
      </c>
      <c r="N358" t="str">
        <f>IF(orders!I358="Rob","Robusta",IF(orders!I358="Exc","Exesa",IF(orders!I358="Ara","Arabica",IF(orders!I358="Lib","Liberica",""))))</f>
        <v>Liberica</v>
      </c>
      <c r="O358" t="str">
        <f t="shared" si="11"/>
        <v>Dark</v>
      </c>
      <c r="P358" t="str">
        <f>_xlfn.XLOOKUP(orderstable[[#This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 0," ",_xlfn.XLOOKUP(C359,customers!$A$1:$A$1001,customers!$C$1:$C$1001,0))</f>
        <v xml:space="preserve">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0"/>
        <v>155.24999999999997</v>
      </c>
      <c r="N359" t="str">
        <f>IF(orders!I359="Rob","Robusta",IF(orders!I359="Exc","Exesa",IF(orders!I359="Ara","Arabica",IF(orders!I359="Lib","Liberica",""))))</f>
        <v>Arabica</v>
      </c>
      <c r="O359" t="str">
        <f t="shared" si="11"/>
        <v>Medium</v>
      </c>
      <c r="P359" t="str">
        <f>_xlfn.XLOOKUP(orderstable[[#This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 0," ",_xlfn.XLOOKUP(C360,customers!$A$1:$A$1001,customers!$C$1:$C$1001,0))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0"/>
        <v>29.784999999999997</v>
      </c>
      <c r="N360" t="str">
        <f>IF(orders!I360="Rob","Robusta",IF(orders!I360="Exc","Exesa",IF(orders!I360="Ara","Arabica",IF(orders!I360="Lib","Liberica",""))))</f>
        <v>Arabica</v>
      </c>
      <c r="O360" t="str">
        <f t="shared" si="11"/>
        <v>Light</v>
      </c>
      <c r="P360" t="str">
        <f>_xlfn.XLOOKUP(orderstable[[#This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 0," ",_xlfn.XLOOKUP(C361,customers!$A$1:$A$1001,customers!$C$1:$C$1001,0))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0"/>
        <v>21.509999999999998</v>
      </c>
      <c r="N361" t="str">
        <f>IF(orders!I361="Rob","Robusta",IF(orders!I361="Exc","Exesa",IF(orders!I361="Ara","Arabica",IF(orders!I361="Lib","Liberica",""))))</f>
        <v>Robusta</v>
      </c>
      <c r="O361" t="str">
        <f t="shared" si="11"/>
        <v>Light</v>
      </c>
      <c r="P361" t="str">
        <f>_xlfn.XLOOKUP(orderstable[[#This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 0," ",_xlfn.XLOOKUP(C362,customers!$A$1:$A$1001,customers!$C$1:$C$1001,0))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0"/>
        <v>41.169999999999995</v>
      </c>
      <c r="N362" t="str">
        <f>IF(orders!I362="Rob","Robusta",IF(orders!I362="Exc","Exesa",IF(orders!I362="Ara","Arabica",IF(orders!I362="Lib","Liberica",""))))</f>
        <v>Robusta</v>
      </c>
      <c r="O362" t="str">
        <f t="shared" si="11"/>
        <v>Dark</v>
      </c>
      <c r="P362" t="str">
        <f>_xlfn.XLOOKUP(orderstable[[#This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 0," ",_xlfn.XLOOKUP(C363,customers!$A$1:$A$1001,customers!$C$1:$C$1001,0))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0"/>
        <v>5.97</v>
      </c>
      <c r="N363" t="str">
        <f>IF(orders!I363="Rob","Robusta",IF(orders!I363="Exc","Exesa",IF(orders!I363="Ara","Arabica",IF(orders!I363="Lib","Liberica",""))))</f>
        <v>Robusta</v>
      </c>
      <c r="O363" t="str">
        <f t="shared" si="11"/>
        <v>Medium</v>
      </c>
      <c r="P363" t="str">
        <f>_xlfn.XLOOKUP(orderstable[[#This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 0," ",_xlfn.XLOOKUP(C364,customers!$A$1:$A$1001,customers!$C$1:$C$1001,0))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0"/>
        <v>74.25</v>
      </c>
      <c r="N364" t="str">
        <f>IF(orders!I364="Rob","Robusta",IF(orders!I364="Exc","Exesa",IF(orders!I364="Ara","Arabica",IF(orders!I364="Lib","Liberica",""))))</f>
        <v>Exesa</v>
      </c>
      <c r="O364" t="str">
        <f t="shared" si="11"/>
        <v>Light</v>
      </c>
      <c r="P364" t="str">
        <f>_xlfn.XLOOKUP(orderstable[[#This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 0," ",_xlfn.XLOOKUP(C365,customers!$A$1:$A$1001,customers!$C$1:$C$1001,0))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0"/>
        <v>87.300000000000011</v>
      </c>
      <c r="N365" t="str">
        <f>IF(orders!I365="Rob","Robusta",IF(orders!I365="Exc","Exesa",IF(orders!I365="Ara","Arabica",IF(orders!I365="Lib","Liberica",""))))</f>
        <v>Liberica</v>
      </c>
      <c r="O365" t="str">
        <f t="shared" si="11"/>
        <v>Medium</v>
      </c>
      <c r="P365" t="str">
        <f>_xlfn.XLOOKUP(orderstable[[#This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 0," ",_xlfn.XLOOKUP(C366,customers!$A$1:$A$1001,customers!$C$1:$C$1001,0))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0"/>
        <v>72.900000000000006</v>
      </c>
      <c r="N366" t="str">
        <f>IF(orders!I366="Rob","Robusta",IF(orders!I366="Exc","Exesa",IF(orders!I366="Ara","Arabica",IF(orders!I366="Lib","Liberica",""))))</f>
        <v>Exesa</v>
      </c>
      <c r="O366" t="str">
        <f t="shared" si="11"/>
        <v>Dark</v>
      </c>
      <c r="P366" t="str">
        <f>_xlfn.XLOOKUP(orderstable[[#This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 0," ",_xlfn.XLOOKUP(C367,customers!$A$1:$A$1001,customers!$C$1:$C$1001,0))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0"/>
        <v>7.77</v>
      </c>
      <c r="N367" t="str">
        <f>IF(orders!I367="Rob","Robusta",IF(orders!I367="Exc","Exesa",IF(orders!I367="Ara","Arabica",IF(orders!I367="Lib","Liberica",""))))</f>
        <v>Liberica</v>
      </c>
      <c r="O367" t="str">
        <f t="shared" si="11"/>
        <v>Dark</v>
      </c>
      <c r="P367" t="str">
        <f>_xlfn.XLOOKUP(orderstable[[#This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 0," ",_xlfn.XLOOKUP(C368,customers!$A$1:$A$1001,customers!$C$1:$C$1001,0))</f>
        <v xml:space="preserve">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0"/>
        <v>43.74</v>
      </c>
      <c r="N368" t="str">
        <f>IF(orders!I368="Rob","Robusta",IF(orders!I368="Exc","Exesa",IF(orders!I368="Ara","Arabica",IF(orders!I368="Lib","Liberica",""))))</f>
        <v>Exesa</v>
      </c>
      <c r="O368" t="str">
        <f t="shared" si="11"/>
        <v>Dark</v>
      </c>
      <c r="P368" t="str">
        <f>_xlfn.XLOOKUP(orderstable[[#This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 0," ",_xlfn.XLOOKUP(C369,customers!$A$1:$A$1001,customers!$C$1:$C$1001,0))</f>
        <v xml:space="preserve">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0"/>
        <v>8.73</v>
      </c>
      <c r="N369" t="str">
        <f>IF(orders!I369="Rob","Robusta",IF(orders!I369="Exc","Exesa",IF(orders!I369="Ara","Arabica",IF(orders!I369="Lib","Liberica",""))))</f>
        <v>Liberica</v>
      </c>
      <c r="O369" t="str">
        <f t="shared" si="11"/>
        <v>Medium</v>
      </c>
      <c r="P369" t="str">
        <f>_xlfn.XLOOKUP(orderstable[[#This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 0," ",_xlfn.XLOOKUP(C370,customers!$A$1:$A$1001,customers!$C$1:$C$1001,0))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0"/>
        <v>63.249999999999993</v>
      </c>
      <c r="N370" t="str">
        <f>IF(orders!I370="Rob","Robusta",IF(orders!I370="Exc","Exesa",IF(orders!I370="Ara","Arabica",IF(orders!I370="Lib","Liberica",""))))</f>
        <v>Exesa</v>
      </c>
      <c r="O370" t="str">
        <f t="shared" si="11"/>
        <v>Medium</v>
      </c>
      <c r="P370" t="str">
        <f>_xlfn.XLOOKUP(orderstable[[#This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 0," ",_xlfn.XLOOKUP(C371,customers!$A$1:$A$1001,customers!$C$1:$C$1001,0))</f>
        <v xml:space="preserve">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0"/>
        <v>8.91</v>
      </c>
      <c r="N371" t="str">
        <f>IF(orders!I371="Rob","Robusta",IF(orders!I371="Exc","Exesa",IF(orders!I371="Ara","Arabica",IF(orders!I371="Lib","Liberica",""))))</f>
        <v>Exesa</v>
      </c>
      <c r="O371" t="str">
        <f t="shared" si="11"/>
        <v>Light</v>
      </c>
      <c r="P371" t="str">
        <f>_xlfn.XLOOKUP(orderstable[[#This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 0," ",_xlfn.XLOOKUP(C372,customers!$A$1:$A$1001,customers!$C$1:$C$1001,0))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0"/>
        <v>24.3</v>
      </c>
      <c r="N372" t="str">
        <f>IF(orders!I372="Rob","Robusta",IF(orders!I372="Exc","Exesa",IF(orders!I372="Ara","Arabica",IF(orders!I372="Lib","Liberica",""))))</f>
        <v>Exesa</v>
      </c>
      <c r="O372" t="str">
        <f t="shared" si="11"/>
        <v>Dark</v>
      </c>
      <c r="P372" t="str">
        <f>_xlfn.XLOOKUP(orderstable[[#This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 0," ",_xlfn.XLOOKUP(C373,customers!$A$1:$A$1001,customers!$C$1:$C$1001,0))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0"/>
        <v>46.62</v>
      </c>
      <c r="N373" t="str">
        <f>IF(orders!I373="Rob","Robusta",IF(orders!I373="Exc","Exesa",IF(orders!I373="Ara","Arabica",IF(orders!I373="Lib","Liberica",""))))</f>
        <v>Arabica</v>
      </c>
      <c r="O373" t="str">
        <f t="shared" si="11"/>
        <v>Light</v>
      </c>
      <c r="P373" t="str">
        <f>_xlfn.XLOOKUP(orderstable[[#This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 0," ",_xlfn.XLOOKUP(C374,customers!$A$1:$A$1001,customers!$C$1:$C$1001,0))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0"/>
        <v>43.019999999999996</v>
      </c>
      <c r="N374" t="str">
        <f>IF(orders!I374="Rob","Robusta",IF(orders!I374="Exc","Exesa",IF(orders!I374="Ara","Arabica",IF(orders!I374="Lib","Liberica",""))))</f>
        <v>Robusta</v>
      </c>
      <c r="O374" t="str">
        <f t="shared" si="11"/>
        <v>Light</v>
      </c>
      <c r="P374" t="str">
        <f>_xlfn.XLOOKUP(orderstable[[#This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 0," ",_xlfn.XLOOKUP(C375,customers!$A$1:$A$1001,customers!$C$1:$C$1001,0))</f>
        <v xml:space="preserve">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0"/>
        <v>17.91</v>
      </c>
      <c r="N375" t="str">
        <f>IF(orders!I375="Rob","Robusta",IF(orders!I375="Exc","Exesa",IF(orders!I375="Ara","Arabica",IF(orders!I375="Lib","Liberica",""))))</f>
        <v>Arabica</v>
      </c>
      <c r="O375" t="str">
        <f t="shared" si="11"/>
        <v>Dark</v>
      </c>
      <c r="P375" t="str">
        <f>_xlfn.XLOOKUP(orderstable[[#This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 0," ",_xlfn.XLOOKUP(C376,customers!$A$1:$A$1001,customers!$C$1:$C$1001,0))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0"/>
        <v>38.04</v>
      </c>
      <c r="N376" t="str">
        <f>IF(orders!I376="Rob","Robusta",IF(orders!I376="Exc","Exesa",IF(orders!I376="Ara","Arabica",IF(orders!I376="Lib","Liberica",""))))</f>
        <v>Liberica</v>
      </c>
      <c r="O376" t="str">
        <f t="shared" si="11"/>
        <v>Light</v>
      </c>
      <c r="P376" t="str">
        <f>_xlfn.XLOOKUP(orderstable[[#This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 0," ",_xlfn.XLOOKUP(C377,customers!$A$1:$A$1001,customers!$C$1:$C$1001,0))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0"/>
        <v>6.75</v>
      </c>
      <c r="N377" t="str">
        <f>IF(orders!I377="Rob","Robusta",IF(orders!I377="Exc","Exesa",IF(orders!I377="Ara","Arabica",IF(orders!I377="Lib","Liberica",""))))</f>
        <v>Arabica</v>
      </c>
      <c r="O377" t="str">
        <f t="shared" si="11"/>
        <v>Medium</v>
      </c>
      <c r="P377" t="str">
        <f>_xlfn.XLOOKUP(orderstable[[#This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 0," ",_xlfn.XLOOKUP(C378,customers!$A$1:$A$1001,customers!$C$1:$C$1001,0))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0"/>
        <v>5.97</v>
      </c>
      <c r="N378" t="str">
        <f>IF(orders!I378="Rob","Robusta",IF(orders!I378="Exc","Exesa",IF(orders!I378="Ara","Arabica",IF(orders!I378="Lib","Liberica",""))))</f>
        <v>Robusta</v>
      </c>
      <c r="O378" t="str">
        <f t="shared" si="11"/>
        <v>Medium</v>
      </c>
      <c r="P378" t="str">
        <f>_xlfn.XLOOKUP(orderstable[[#This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 0," ",_xlfn.XLOOKUP(C379,customers!$A$1:$A$1001,customers!$C$1:$C$1001,0))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0"/>
        <v>8.0549999999999997</v>
      </c>
      <c r="N379" t="str">
        <f>IF(orders!I379="Rob","Robusta",IF(orders!I379="Exc","Exesa",IF(orders!I379="Ara","Arabica",IF(orders!I379="Lib","Liberica",""))))</f>
        <v>Robusta</v>
      </c>
      <c r="O379" t="str">
        <f t="shared" si="11"/>
        <v>Dark</v>
      </c>
      <c r="P379" t="str">
        <f>_xlfn.XLOOKUP(orderstable[[#This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 0," ",_xlfn.XLOOKUP(C380,customers!$A$1:$A$1001,customers!$C$1:$C$1001,0))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0"/>
        <v>23.31</v>
      </c>
      <c r="N380" t="str">
        <f>IF(orders!I380="Rob","Robusta",IF(orders!I380="Exc","Exesa",IF(orders!I380="Ara","Arabica",IF(orders!I380="Lib","Liberica",""))))</f>
        <v>Arabica</v>
      </c>
      <c r="O380" t="str">
        <f t="shared" si="11"/>
        <v>Light</v>
      </c>
      <c r="P380" t="str">
        <f>_xlfn.XLOOKUP(orderstable[[#This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 0," ",_xlfn.XLOOKUP(C381,customers!$A$1:$A$1001,customers!$C$1:$C$1001,0))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0"/>
        <v>43.019999999999996</v>
      </c>
      <c r="N381" t="str">
        <f>IF(orders!I381="Rob","Robusta",IF(orders!I381="Exc","Exesa",IF(orders!I381="Ara","Arabica",IF(orders!I381="Lib","Liberica",""))))</f>
        <v>Robusta</v>
      </c>
      <c r="O381" t="str">
        <f t="shared" si="11"/>
        <v>Light</v>
      </c>
      <c r="P381" t="str">
        <f>_xlfn.XLOOKUP(orderstable[[#This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 0," ",_xlfn.XLOOKUP(C382,customers!$A$1:$A$1001,customers!$C$1:$C$1001,0))</f>
        <v xml:space="preserve">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0"/>
        <v>23.31</v>
      </c>
      <c r="N382" t="str">
        <f>IF(orders!I382="Rob","Robusta",IF(orders!I382="Exc","Exesa",IF(orders!I382="Ara","Arabica",IF(orders!I382="Lib","Liberica",""))))</f>
        <v>Liberica</v>
      </c>
      <c r="O382" t="str">
        <f t="shared" si="11"/>
        <v>Dark</v>
      </c>
      <c r="P382" t="str">
        <f>_xlfn.XLOOKUP(orderstable[[#This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 0," ",_xlfn.XLOOKUP(C383,customers!$A$1:$A$1001,customers!$C$1:$C$1001,0))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0"/>
        <v>14.924999999999999</v>
      </c>
      <c r="N383" t="str">
        <f>IF(orders!I383="Rob","Robusta",IF(orders!I383="Exc","Exesa",IF(orders!I383="Ara","Arabica",IF(orders!I383="Lib","Liberica",""))))</f>
        <v>Arabica</v>
      </c>
      <c r="O383" t="str">
        <f t="shared" si="11"/>
        <v>Dark</v>
      </c>
      <c r="P383" t="str">
        <f>_xlfn.XLOOKUP(orderstable[[#This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 0," ",_xlfn.XLOOKUP(C384,customers!$A$1:$A$1001,customers!$C$1:$C$1001,0))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0"/>
        <v>21.87</v>
      </c>
      <c r="N384" t="str">
        <f>IF(orders!I384="Rob","Robusta",IF(orders!I384="Exc","Exesa",IF(orders!I384="Ara","Arabica",IF(orders!I384="Lib","Liberica",""))))</f>
        <v>Exesa</v>
      </c>
      <c r="O384" t="str">
        <f t="shared" si="11"/>
        <v>Dark</v>
      </c>
      <c r="P384" t="str">
        <f>_xlfn.XLOOKUP(orderstable[[#This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 0," ",_xlfn.XLOOKUP(C385,customers!$A$1:$A$1001,customers!$C$1:$C$1001,0))</f>
        <v xml:space="preserve">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0"/>
        <v>53.46</v>
      </c>
      <c r="N385" t="str">
        <f>IF(orders!I385="Rob","Robusta",IF(orders!I385="Exc","Exesa",IF(orders!I385="Ara","Arabica",IF(orders!I385="Lib","Liberica",""))))</f>
        <v>Exesa</v>
      </c>
      <c r="O385" t="str">
        <f t="shared" si="11"/>
        <v>Light</v>
      </c>
      <c r="P385" t="str">
        <f>_xlfn.XLOOKUP(orderstable[[#This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 0," ",_xlfn.XLOOKUP(C386,customers!$A$1:$A$1001,customers!$C$1:$C$1001,0))</f>
        <v xml:space="preserve">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0"/>
        <v>119.13999999999999</v>
      </c>
      <c r="N386" t="str">
        <f>IF(orders!I386="Rob","Robusta",IF(orders!I386="Exc","Exesa",IF(orders!I386="Ara","Arabica",IF(orders!I386="Lib","Liberica",""))))</f>
        <v>Arabica</v>
      </c>
      <c r="O386" t="str">
        <f t="shared" si="11"/>
        <v>Light</v>
      </c>
      <c r="P386" t="str">
        <f>_xlfn.XLOOKUP(orderstable[[#This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 0," ",_xlfn.XLOOKUP(C387,customers!$A$1:$A$1001,customers!$C$1:$C$1001,0))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2">L387*E387</f>
        <v>43.650000000000006</v>
      </c>
      <c r="N387" t="str">
        <f>IF(orders!I387="Rob","Robusta",IF(orders!I387="Exc","Exesa",IF(orders!I387="Ara","Arabica",IF(orders!I387="Lib","Liberica",""))))</f>
        <v>Liberica</v>
      </c>
      <c r="O387" t="str">
        <f t="shared" ref="O387:O450" si="13">IF(J387="M","Medium",IF(J387="L","Light",IF(J387="D","Dark","")))</f>
        <v>Medium</v>
      </c>
      <c r="P387" t="str">
        <f>_xlfn.XLOOKUP(orderstable[[#This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 0," ",_xlfn.XLOOKUP(C388,customers!$A$1:$A$1001,customers!$C$1:$C$1001,0))</f>
        <v xml:space="preserve">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2"/>
        <v>17.91</v>
      </c>
      <c r="N388" t="str">
        <f>IF(orders!I388="Rob","Robusta",IF(orders!I388="Exc","Exesa",IF(orders!I388="Ara","Arabica",IF(orders!I388="Lib","Liberica",""))))</f>
        <v>Arabica</v>
      </c>
      <c r="O388" t="str">
        <f t="shared" si="13"/>
        <v>Dark</v>
      </c>
      <c r="P388" t="str">
        <f>_xlfn.XLOOKUP(orderstable[[#This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 0," ",_xlfn.XLOOKUP(C389,customers!$A$1:$A$1001,customers!$C$1:$C$1001,0))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2"/>
        <v>74.25</v>
      </c>
      <c r="N389" t="str">
        <f>IF(orders!I389="Rob","Robusta",IF(orders!I389="Exc","Exesa",IF(orders!I389="Ara","Arabica",IF(orders!I389="Lib","Liberica",""))))</f>
        <v>Exesa</v>
      </c>
      <c r="O389" t="str">
        <f t="shared" si="13"/>
        <v>Light</v>
      </c>
      <c r="P389" t="str">
        <f>_xlfn.XLOOKUP(orderstable[[#This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 0," ",_xlfn.XLOOKUP(C390,customers!$A$1:$A$1001,customers!$C$1:$C$1001,0))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2"/>
        <v>11.654999999999999</v>
      </c>
      <c r="N390" t="str">
        <f>IF(orders!I390="Rob","Robusta",IF(orders!I390="Exc","Exesa",IF(orders!I390="Ara","Arabica",IF(orders!I390="Lib","Liberica",""))))</f>
        <v>Liberica</v>
      </c>
      <c r="O390" t="str">
        <f t="shared" si="13"/>
        <v>Dark</v>
      </c>
      <c r="P390" t="str">
        <f>_xlfn.XLOOKUP(orderstable[[#This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 0," ",_xlfn.XLOOKUP(C391,customers!$A$1:$A$1001,customers!$C$1:$C$1001,0))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2"/>
        <v>23.31</v>
      </c>
      <c r="N391" t="str">
        <f>IF(orders!I391="Rob","Robusta",IF(orders!I391="Exc","Exesa",IF(orders!I391="Ara","Arabica",IF(orders!I391="Lib","Liberica",""))))</f>
        <v>Liberica</v>
      </c>
      <c r="O391" t="str">
        <f t="shared" si="13"/>
        <v>Dark</v>
      </c>
      <c r="P391" t="str">
        <f>_xlfn.XLOOKUP(orderstable[[#This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 0," ",_xlfn.XLOOKUP(C392,customers!$A$1:$A$1001,customers!$C$1:$C$1001,0))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2"/>
        <v>14.58</v>
      </c>
      <c r="N392" t="str">
        <f>IF(orders!I392="Rob","Robusta",IF(orders!I392="Exc","Exesa",IF(orders!I392="Ara","Arabica",IF(orders!I392="Lib","Liberica",""))))</f>
        <v>Exesa</v>
      </c>
      <c r="O392" t="str">
        <f t="shared" si="13"/>
        <v>Dark</v>
      </c>
      <c r="P392" t="str">
        <f>_xlfn.XLOOKUP(orderstable[[#This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 0," ",_xlfn.XLOOKUP(C393,customers!$A$1:$A$1001,customers!$C$1:$C$1001,0))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2"/>
        <v>13.5</v>
      </c>
      <c r="N393" t="str">
        <f>IF(orders!I393="Rob","Robusta",IF(orders!I393="Exc","Exesa",IF(orders!I393="Ara","Arabica",IF(orders!I393="Lib","Liberica",""))))</f>
        <v>Arabica</v>
      </c>
      <c r="O393" t="str">
        <f t="shared" si="13"/>
        <v>Medium</v>
      </c>
      <c r="P393" t="str">
        <f>_xlfn.XLOOKUP(orderstable[[#This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 0," ",_xlfn.XLOOKUP(C394,customers!$A$1:$A$1001,customers!$C$1:$C$1001,0))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2"/>
        <v>89.1</v>
      </c>
      <c r="N394" t="str">
        <f>IF(orders!I394="Rob","Robusta",IF(orders!I394="Exc","Exesa",IF(orders!I394="Ara","Arabica",IF(orders!I394="Lib","Liberica",""))))</f>
        <v>Exesa</v>
      </c>
      <c r="O394" t="str">
        <f t="shared" si="13"/>
        <v>Light</v>
      </c>
      <c r="P394" t="str">
        <f>_xlfn.XLOOKUP(orderstable[[#This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 0," ",_xlfn.XLOOKUP(C395,customers!$A$1:$A$1001,customers!$C$1:$C$1001,0))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2"/>
        <v>3.8849999999999998</v>
      </c>
      <c r="N395" t="str">
        <f>IF(orders!I395="Rob","Robusta",IF(orders!I395="Exc","Exesa",IF(orders!I395="Ara","Arabica",IF(orders!I395="Lib","Liberica",""))))</f>
        <v>Arabica</v>
      </c>
      <c r="O395" t="str">
        <f t="shared" si="13"/>
        <v>Light</v>
      </c>
      <c r="P395" t="str">
        <f>_xlfn.XLOOKUP(orderstable[[#This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 0," ",_xlfn.XLOOKUP(C396,customers!$A$1:$A$1001,customers!$C$1:$C$1001,0))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2"/>
        <v>109.93999999999998</v>
      </c>
      <c r="N396" t="str">
        <f>IF(orders!I396="Rob","Robusta",IF(orders!I396="Exc","Exesa",IF(orders!I396="Ara","Arabica",IF(orders!I396="Lib","Liberica",""))))</f>
        <v>Robusta</v>
      </c>
      <c r="O396" t="str">
        <f t="shared" si="13"/>
        <v>Light</v>
      </c>
      <c r="P396" t="str">
        <f>_xlfn.XLOOKUP(orderstable[[#This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 0," ",_xlfn.XLOOKUP(C397,customers!$A$1:$A$1001,customers!$C$1:$C$1001,0))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2"/>
        <v>46.62</v>
      </c>
      <c r="N397" t="str">
        <f>IF(orders!I397="Rob","Robusta",IF(orders!I397="Exc","Exesa",IF(orders!I397="Ara","Arabica",IF(orders!I397="Lib","Liberica",""))))</f>
        <v>Liberica</v>
      </c>
      <c r="O397" t="str">
        <f t="shared" si="13"/>
        <v>Dark</v>
      </c>
      <c r="P397" t="str">
        <f>_xlfn.XLOOKUP(orderstable[[#This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 0," ",_xlfn.XLOOKUP(C398,customers!$A$1:$A$1001,customers!$C$1:$C$1001,0))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2"/>
        <v>38.849999999999994</v>
      </c>
      <c r="N398" t="str">
        <f>IF(orders!I398="Rob","Robusta",IF(orders!I398="Exc","Exesa",IF(orders!I398="Ara","Arabica",IF(orders!I398="Lib","Liberica",""))))</f>
        <v>Arabica</v>
      </c>
      <c r="O398" t="str">
        <f t="shared" si="13"/>
        <v>Light</v>
      </c>
      <c r="P398" t="str">
        <f>_xlfn.XLOOKUP(orderstable[[#This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 0," ",_xlfn.XLOOKUP(C399,customers!$A$1:$A$1001,customers!$C$1:$C$1001,0))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2"/>
        <v>31.08</v>
      </c>
      <c r="N399" t="str">
        <f>IF(orders!I399="Rob","Robusta",IF(orders!I399="Exc","Exesa",IF(orders!I399="Ara","Arabica",IF(orders!I399="Lib","Liberica",""))))</f>
        <v>Liberica</v>
      </c>
      <c r="O399" t="str">
        <f t="shared" si="13"/>
        <v>Dark</v>
      </c>
      <c r="P399" t="str">
        <f>_xlfn.XLOOKUP(orderstable[[#This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 0," ",_xlfn.XLOOKUP(C400,customers!$A$1:$A$1001,customers!$C$1:$C$1001,0))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2"/>
        <v>17.91</v>
      </c>
      <c r="N400" t="str">
        <f>IF(orders!I400="Rob","Robusta",IF(orders!I400="Exc","Exesa",IF(orders!I400="Ara","Arabica",IF(orders!I400="Lib","Liberica",""))))</f>
        <v>Arabica</v>
      </c>
      <c r="O400" t="str">
        <f t="shared" si="13"/>
        <v>Dark</v>
      </c>
      <c r="P400" t="str">
        <f>_xlfn.XLOOKUP(orderstable[[#This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 0," ",_xlfn.XLOOKUP(C401,customers!$A$1:$A$1001,customers!$C$1:$C$1001,0))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2"/>
        <v>167.67000000000002</v>
      </c>
      <c r="N401" t="str">
        <f>IF(orders!I401="Rob","Robusta",IF(orders!I401="Exc","Exesa",IF(orders!I401="Ara","Arabica",IF(orders!I401="Lib","Liberica",""))))</f>
        <v>Exesa</v>
      </c>
      <c r="O401" t="str">
        <f t="shared" si="13"/>
        <v>Dark</v>
      </c>
      <c r="P401" t="str">
        <f>_xlfn.XLOOKUP(orderstable[[#This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 0," ",_xlfn.XLOOKUP(C402,customers!$A$1:$A$1001,customers!$C$1:$C$1001,0))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2"/>
        <v>63.4</v>
      </c>
      <c r="N402" t="str">
        <f>IF(orders!I402="Rob","Robusta",IF(orders!I402="Exc","Exesa",IF(orders!I402="Ara","Arabica",IF(orders!I402="Lib","Liberica",""))))</f>
        <v>Liberica</v>
      </c>
      <c r="O402" t="str">
        <f t="shared" si="13"/>
        <v>Light</v>
      </c>
      <c r="P402" t="str">
        <f>_xlfn.XLOOKUP(orderstable[[#This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 0," ",_xlfn.XLOOKUP(C403,customers!$A$1:$A$1001,customers!$C$1:$C$1001,0))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2"/>
        <v>8.73</v>
      </c>
      <c r="N403" t="str">
        <f>IF(orders!I403="Rob","Robusta",IF(orders!I403="Exc","Exesa",IF(orders!I403="Ara","Arabica",IF(orders!I403="Lib","Liberica",""))))</f>
        <v>Liberica</v>
      </c>
      <c r="O403" t="str">
        <f t="shared" si="13"/>
        <v>Medium</v>
      </c>
      <c r="P403" t="str">
        <f>_xlfn.XLOOKUP(orderstable[[#This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 0," ",_xlfn.XLOOKUP(C404,customers!$A$1:$A$1001,customers!$C$1:$C$1001,0))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2"/>
        <v>26.849999999999998</v>
      </c>
      <c r="N404" t="str">
        <f>IF(orders!I404="Rob","Robusta",IF(orders!I404="Exc","Exesa",IF(orders!I404="Ara","Arabica",IF(orders!I404="Lib","Liberica",""))))</f>
        <v>Robusta</v>
      </c>
      <c r="O404" t="str">
        <f t="shared" si="13"/>
        <v>Dark</v>
      </c>
      <c r="P404" t="str">
        <f>_xlfn.XLOOKUP(orderstable[[#This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 0," ",_xlfn.XLOOKUP(C405,customers!$A$1:$A$1001,customers!$C$1:$C$1001,0))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2"/>
        <v>9.51</v>
      </c>
      <c r="N405" t="str">
        <f>IF(orders!I405="Rob","Robusta",IF(orders!I405="Exc","Exesa",IF(orders!I405="Ara","Arabica",IF(orders!I405="Lib","Liberica",""))))</f>
        <v>Liberica</v>
      </c>
      <c r="O405" t="str">
        <f t="shared" si="13"/>
        <v>Light</v>
      </c>
      <c r="P405" t="str">
        <f>_xlfn.XLOOKUP(orderstable[[#This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 0," ",_xlfn.XLOOKUP(C406,customers!$A$1:$A$1001,customers!$C$1:$C$1001,0))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2"/>
        <v>39.799999999999997</v>
      </c>
      <c r="N406" t="str">
        <f>IF(orders!I406="Rob","Robusta",IF(orders!I406="Exc","Exesa",IF(orders!I406="Ara","Arabica",IF(orders!I406="Lib","Liberica",""))))</f>
        <v>Arabica</v>
      </c>
      <c r="O406" t="str">
        <f t="shared" si="13"/>
        <v>Dark</v>
      </c>
      <c r="P406" t="str">
        <f>_xlfn.XLOOKUP(orderstable[[#This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 0," ",_xlfn.XLOOKUP(C407,customers!$A$1:$A$1001,customers!$C$1:$C$1001,0))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2"/>
        <v>24.75</v>
      </c>
      <c r="N407" t="str">
        <f>IF(orders!I407="Rob","Robusta",IF(orders!I407="Exc","Exesa",IF(orders!I407="Ara","Arabica",IF(orders!I407="Lib","Liberica",""))))</f>
        <v>Exesa</v>
      </c>
      <c r="O407" t="str">
        <f t="shared" si="13"/>
        <v>Medium</v>
      </c>
      <c r="P407" t="str">
        <f>_xlfn.XLOOKUP(orderstable[[#This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 0," ",_xlfn.XLOOKUP(C408,customers!$A$1:$A$1001,customers!$C$1:$C$1001,0))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2"/>
        <v>68.75</v>
      </c>
      <c r="N408" t="str">
        <f>IF(orders!I408="Rob","Robusta",IF(orders!I408="Exc","Exesa",IF(orders!I408="Ara","Arabica",IF(orders!I408="Lib","Liberica",""))))</f>
        <v>Exesa</v>
      </c>
      <c r="O408" t="str">
        <f t="shared" si="13"/>
        <v>Medium</v>
      </c>
      <c r="P408" t="str">
        <f>_xlfn.XLOOKUP(orderstable[[#This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 0," ",_xlfn.XLOOKUP(C409,customers!$A$1:$A$1001,customers!$C$1:$C$1001,0))</f>
        <v xml:space="preserve">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2"/>
        <v>49.5</v>
      </c>
      <c r="N409" t="str">
        <f>IF(orders!I409="Rob","Robusta",IF(orders!I409="Exc","Exesa",IF(orders!I409="Ara","Arabica",IF(orders!I409="Lib","Liberica",""))))</f>
        <v>Exesa</v>
      </c>
      <c r="O409" t="str">
        <f t="shared" si="13"/>
        <v>Medium</v>
      </c>
      <c r="P409" t="str">
        <f>_xlfn.XLOOKUP(orderstable[[#This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 0," ",_xlfn.XLOOKUP(C410,customers!$A$1:$A$1001,customers!$C$1:$C$1001,0))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2"/>
        <v>51.749999999999993</v>
      </c>
      <c r="N410" t="str">
        <f>IF(orders!I410="Rob","Robusta",IF(orders!I410="Exc","Exesa",IF(orders!I410="Ara","Arabica",IF(orders!I410="Lib","Liberica",""))))</f>
        <v>Arabica</v>
      </c>
      <c r="O410" t="str">
        <f t="shared" si="13"/>
        <v>Medium</v>
      </c>
      <c r="P410" t="str">
        <f>_xlfn.XLOOKUP(orderstable[[#This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 0," ",_xlfn.XLOOKUP(C411,customers!$A$1:$A$1001,customers!$C$1:$C$1001,0))</f>
        <v xml:space="preserve">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2"/>
        <v>47.55</v>
      </c>
      <c r="N411" t="str">
        <f>IF(orders!I411="Rob","Robusta",IF(orders!I411="Exc","Exesa",IF(orders!I411="Ara","Arabica",IF(orders!I411="Lib","Liberica",""))))</f>
        <v>Liberica</v>
      </c>
      <c r="O411" t="str">
        <f t="shared" si="13"/>
        <v>Light</v>
      </c>
      <c r="P411" t="str">
        <f>_xlfn.XLOOKUP(orderstable[[#This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 0," ",_xlfn.XLOOKUP(C412,customers!$A$1:$A$1001,customers!$C$1:$C$1001,0))</f>
        <v xml:space="preserve">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2"/>
        <v>15.54</v>
      </c>
      <c r="N412" t="str">
        <f>IF(orders!I412="Rob","Robusta",IF(orders!I412="Exc","Exesa",IF(orders!I412="Ara","Arabica",IF(orders!I412="Lib","Liberica",""))))</f>
        <v>Arabica</v>
      </c>
      <c r="O412" t="str">
        <f t="shared" si="13"/>
        <v>Light</v>
      </c>
      <c r="P412" t="str">
        <f>_xlfn.XLOOKUP(orderstable[[#This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 0," ",_xlfn.XLOOKUP(C413,customers!$A$1:$A$1001,customers!$C$1:$C$1001,0))</f>
        <v xml:space="preserve">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2"/>
        <v>87.300000000000011</v>
      </c>
      <c r="N413" t="str">
        <f>IF(orders!I413="Rob","Robusta",IF(orders!I413="Exc","Exesa",IF(orders!I413="Ara","Arabica",IF(orders!I413="Lib","Liberica",""))))</f>
        <v>Liberica</v>
      </c>
      <c r="O413" t="str">
        <f t="shared" si="13"/>
        <v>Medium</v>
      </c>
      <c r="P413" t="str">
        <f>_xlfn.XLOOKUP(orderstable[[#This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 0," ",_xlfn.XLOOKUP(C414,customers!$A$1:$A$1001,customers!$C$1:$C$1001,0))</f>
        <v xml:space="preserve">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2"/>
        <v>56.25</v>
      </c>
      <c r="N414" t="str">
        <f>IF(orders!I414="Rob","Robusta",IF(orders!I414="Exc","Exesa",IF(orders!I414="Ara","Arabica",IF(orders!I414="Lib","Liberica",""))))</f>
        <v>Arabica</v>
      </c>
      <c r="O414" t="str">
        <f t="shared" si="13"/>
        <v>Medium</v>
      </c>
      <c r="P414" t="str">
        <f>_xlfn.XLOOKUP(orderstable[[#This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 0," ",_xlfn.XLOOKUP(C415,customers!$A$1:$A$1001,customers!$C$1:$C$1001,0))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2"/>
        <v>36.454999999999998</v>
      </c>
      <c r="N415" t="str">
        <f>IF(orders!I415="Rob","Robusta",IF(orders!I415="Exc","Exesa",IF(orders!I415="Ara","Arabica",IF(orders!I415="Lib","Liberica",""))))</f>
        <v>Liberica</v>
      </c>
      <c r="O415" t="str">
        <f t="shared" si="13"/>
        <v>Light</v>
      </c>
      <c r="P415" t="str">
        <f>_xlfn.XLOOKUP(orderstable[[#This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 0," ",_xlfn.XLOOKUP(C416,customers!$A$1:$A$1001,customers!$C$1:$C$1001,0))</f>
        <v xml:space="preserve">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2"/>
        <v>10.754999999999999</v>
      </c>
      <c r="N416" t="str">
        <f>IF(orders!I416="Rob","Robusta",IF(orders!I416="Exc","Exesa",IF(orders!I416="Ara","Arabica",IF(orders!I416="Lib","Liberica",""))))</f>
        <v>Robusta</v>
      </c>
      <c r="O416" t="str">
        <f t="shared" si="13"/>
        <v>Light</v>
      </c>
      <c r="P416" t="str">
        <f>_xlfn.XLOOKUP(orderstable[[#This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 0," ",_xlfn.XLOOKUP(C417,customers!$A$1:$A$1001,customers!$C$1:$C$1001,0))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2"/>
        <v>8.9550000000000001</v>
      </c>
      <c r="N417" t="str">
        <f>IF(orders!I417="Rob","Robusta",IF(orders!I417="Exc","Exesa",IF(orders!I417="Ara","Arabica",IF(orders!I417="Lib","Liberica",""))))</f>
        <v>Robusta</v>
      </c>
      <c r="O417" t="str">
        <f t="shared" si="13"/>
        <v>Medium</v>
      </c>
      <c r="P417" t="str">
        <f>_xlfn.XLOOKUP(orderstable[[#This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 0," ",_xlfn.XLOOKUP(C418,customers!$A$1:$A$1001,customers!$C$1:$C$1001,0))</f>
        <v xml:space="preserve">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2"/>
        <v>23.31</v>
      </c>
      <c r="N418" t="str">
        <f>IF(orders!I418="Rob","Robusta",IF(orders!I418="Exc","Exesa",IF(orders!I418="Ara","Arabica",IF(orders!I418="Lib","Liberica",""))))</f>
        <v>Arabica</v>
      </c>
      <c r="O418" t="str">
        <f t="shared" si="13"/>
        <v>Light</v>
      </c>
      <c r="P418" t="str">
        <f>_xlfn.XLOOKUP(orderstable[[#This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 0," ",_xlfn.XLOOKUP(C419,customers!$A$1:$A$1001,customers!$C$1:$C$1001,0))</f>
        <v xml:space="preserve">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2"/>
        <v>29.784999999999997</v>
      </c>
      <c r="N419" t="str">
        <f>IF(orders!I419="Rob","Robusta",IF(orders!I419="Exc","Exesa",IF(orders!I419="Ara","Arabica",IF(orders!I419="Lib","Liberica",""))))</f>
        <v>Arabica</v>
      </c>
      <c r="O419" t="str">
        <f t="shared" si="13"/>
        <v>Light</v>
      </c>
      <c r="P419" t="str">
        <f>_xlfn.XLOOKUP(orderstable[[#This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 0," ",_xlfn.XLOOKUP(C420,customers!$A$1:$A$1001,customers!$C$1:$C$1001,0))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2"/>
        <v>148.92499999999998</v>
      </c>
      <c r="N420" t="str">
        <f>IF(orders!I420="Rob","Robusta",IF(orders!I420="Exc","Exesa",IF(orders!I420="Ara","Arabica",IF(orders!I420="Lib","Liberica",""))))</f>
        <v>Arabica</v>
      </c>
      <c r="O420" t="str">
        <f t="shared" si="13"/>
        <v>Light</v>
      </c>
      <c r="P420" t="str">
        <f>_xlfn.XLOOKUP(orderstable[[#This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 0," ",_xlfn.XLOOKUP(C421,customers!$A$1:$A$1001,customers!$C$1:$C$1001,0))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2"/>
        <v>8.73</v>
      </c>
      <c r="N421" t="str">
        <f>IF(orders!I421="Rob","Robusta",IF(orders!I421="Exc","Exesa",IF(orders!I421="Ara","Arabica",IF(orders!I421="Lib","Liberica",""))))</f>
        <v>Liberica</v>
      </c>
      <c r="O421" t="str">
        <f t="shared" si="13"/>
        <v>Medium</v>
      </c>
      <c r="P421" t="str">
        <f>_xlfn.XLOOKUP(orderstable[[#This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 0," ",_xlfn.XLOOKUP(C422,customers!$A$1:$A$1001,customers!$C$1:$C$1001,0))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2"/>
        <v>31.08</v>
      </c>
      <c r="N422" t="str">
        <f>IF(orders!I422="Rob","Robusta",IF(orders!I422="Exc","Exesa",IF(orders!I422="Ara","Arabica",IF(orders!I422="Lib","Liberica",""))))</f>
        <v>Liberica</v>
      </c>
      <c r="O422" t="str">
        <f t="shared" si="13"/>
        <v>Dark</v>
      </c>
      <c r="P422" t="str">
        <f>_xlfn.XLOOKUP(orderstable[[#This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 0," ",_xlfn.XLOOKUP(C423,customers!$A$1:$A$1001,customers!$C$1:$C$1001,0))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2"/>
        <v>137.31</v>
      </c>
      <c r="N423" t="str">
        <f>IF(orders!I423="Rob","Robusta",IF(orders!I423="Exc","Exesa",IF(orders!I423="Ara","Arabica",IF(orders!I423="Lib","Liberica",""))))</f>
        <v>Arabica</v>
      </c>
      <c r="O423" t="str">
        <f t="shared" si="13"/>
        <v>Dark</v>
      </c>
      <c r="P423" t="str">
        <f>_xlfn.XLOOKUP(orderstable[[#This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 0," ",_xlfn.XLOOKUP(C424,customers!$A$1:$A$1001,customers!$C$1:$C$1001,0))</f>
        <v xml:space="preserve">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2"/>
        <v>29.849999999999998</v>
      </c>
      <c r="N424" t="str">
        <f>IF(orders!I424="Rob","Robusta",IF(orders!I424="Exc","Exesa",IF(orders!I424="Ara","Arabica",IF(orders!I424="Lib","Liberica",""))))</f>
        <v>Arabica</v>
      </c>
      <c r="O424" t="str">
        <f t="shared" si="13"/>
        <v>Dark</v>
      </c>
      <c r="P424" t="str">
        <f>_xlfn.XLOOKUP(orderstable[[#This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 0," ",_xlfn.XLOOKUP(C425,customers!$A$1:$A$1001,customers!$C$1:$C$1001,0))</f>
        <v xml:space="preserve">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2"/>
        <v>17.91</v>
      </c>
      <c r="N425" t="str">
        <f>IF(orders!I425="Rob","Robusta",IF(orders!I425="Exc","Exesa",IF(orders!I425="Ara","Arabica",IF(orders!I425="Lib","Liberica",""))))</f>
        <v>Robusta</v>
      </c>
      <c r="O425" t="str">
        <f t="shared" si="13"/>
        <v>Medium</v>
      </c>
      <c r="P425" t="str">
        <f>_xlfn.XLOOKUP(orderstable[[#This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 0," ",_xlfn.XLOOKUP(C426,customers!$A$1:$A$1001,customers!$C$1:$C$1001,0))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2"/>
        <v>26.73</v>
      </c>
      <c r="N426" t="str">
        <f>IF(orders!I426="Rob","Robusta",IF(orders!I426="Exc","Exesa",IF(orders!I426="Ara","Arabica",IF(orders!I426="Lib","Liberica",""))))</f>
        <v>Exesa</v>
      </c>
      <c r="O426" t="str">
        <f t="shared" si="13"/>
        <v>Light</v>
      </c>
      <c r="P426" t="str">
        <f>_xlfn.XLOOKUP(orderstable[[#This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 0," ",_xlfn.XLOOKUP(C427,customers!$A$1:$A$1001,customers!$C$1:$C$1001,0))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2"/>
        <v>17.899999999999999</v>
      </c>
      <c r="N427" t="str">
        <f>IF(orders!I427="Rob","Robusta",IF(orders!I427="Exc","Exesa",IF(orders!I427="Ara","Arabica",IF(orders!I427="Lib","Liberica",""))))</f>
        <v>Robusta</v>
      </c>
      <c r="O427" t="str">
        <f t="shared" si="13"/>
        <v>Dark</v>
      </c>
      <c r="P427" t="str">
        <f>_xlfn.XLOOKUP(orderstable[[#This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 0," ",_xlfn.XLOOKUP(C428,customers!$A$1:$A$1001,customers!$C$1:$C$1001,0))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2"/>
        <v>14.339999999999998</v>
      </c>
      <c r="N428" t="str">
        <f>IF(orders!I428="Rob","Robusta",IF(orders!I428="Exc","Exesa",IF(orders!I428="Ara","Arabica",IF(orders!I428="Lib","Liberica",""))))</f>
        <v>Robusta</v>
      </c>
      <c r="O428" t="str">
        <f t="shared" si="13"/>
        <v>Light</v>
      </c>
      <c r="P428" t="str">
        <f>_xlfn.XLOOKUP(orderstable[[#This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 0," ",_xlfn.XLOOKUP(C429,customers!$A$1:$A$1001,customers!$C$1:$C$1001,0))</f>
        <v xml:space="preserve">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2"/>
        <v>77.624999999999986</v>
      </c>
      <c r="N429" t="str">
        <f>IF(orders!I429="Rob","Robusta",IF(orders!I429="Exc","Exesa",IF(orders!I429="Ara","Arabica",IF(orders!I429="Lib","Liberica",""))))</f>
        <v>Arabica</v>
      </c>
      <c r="O429" t="str">
        <f t="shared" si="13"/>
        <v>Medium</v>
      </c>
      <c r="P429" t="str">
        <f>_xlfn.XLOOKUP(orderstable[[#This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 0," ",_xlfn.XLOOKUP(C430,customers!$A$1:$A$1001,customers!$C$1:$C$1001,0))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2"/>
        <v>59.75</v>
      </c>
      <c r="N430" t="str">
        <f>IF(orders!I430="Rob","Robusta",IF(orders!I430="Exc","Exesa",IF(orders!I430="Ara","Arabica",IF(orders!I430="Lib","Liberica",""))))</f>
        <v>Robusta</v>
      </c>
      <c r="O430" t="str">
        <f t="shared" si="13"/>
        <v>Light</v>
      </c>
      <c r="P430" t="str">
        <f>_xlfn.XLOOKUP(orderstable[[#This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 0," ",_xlfn.XLOOKUP(C431,customers!$A$1:$A$1001,customers!$C$1:$C$1001,0))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2"/>
        <v>77.699999999999989</v>
      </c>
      <c r="N431" t="str">
        <f>IF(orders!I431="Rob","Robusta",IF(orders!I431="Exc","Exesa",IF(orders!I431="Ara","Arabica",IF(orders!I431="Lib","Liberica",""))))</f>
        <v>Arabica</v>
      </c>
      <c r="O431" t="str">
        <f t="shared" si="13"/>
        <v>Light</v>
      </c>
      <c r="P431" t="str">
        <f>_xlfn.XLOOKUP(orderstable[[#This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 0," ",_xlfn.XLOOKUP(C432,customers!$A$1:$A$1001,customers!$C$1:$C$1001,0))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2"/>
        <v>5.3699999999999992</v>
      </c>
      <c r="N432" t="str">
        <f>IF(orders!I432="Rob","Robusta",IF(orders!I432="Exc","Exesa",IF(orders!I432="Ara","Arabica",IF(orders!I432="Lib","Liberica",""))))</f>
        <v>Robusta</v>
      </c>
      <c r="O432" t="str">
        <f t="shared" si="13"/>
        <v>Dark</v>
      </c>
      <c r="P432" t="str">
        <f>_xlfn.XLOOKUP(orderstable[[#This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 0," ",_xlfn.XLOOKUP(C433,customers!$A$1:$A$1001,customers!$C$1:$C$1001,0))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2"/>
        <v>83.835000000000008</v>
      </c>
      <c r="N433" t="str">
        <f>IF(orders!I433="Rob","Robusta",IF(orders!I433="Exc","Exesa",IF(orders!I433="Ara","Arabica",IF(orders!I433="Lib","Liberica",""))))</f>
        <v>Exesa</v>
      </c>
      <c r="O433" t="str">
        <f t="shared" si="13"/>
        <v>Dark</v>
      </c>
      <c r="P433" t="str">
        <f>_xlfn.XLOOKUP(orderstable[[#This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 0," ",_xlfn.XLOOKUP(C434,customers!$A$1:$A$1001,customers!$C$1:$C$1001,0))</f>
        <v xml:space="preserve">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2"/>
        <v>22.5</v>
      </c>
      <c r="N434" t="str">
        <f>IF(orders!I434="Rob","Robusta",IF(orders!I434="Exc","Exesa",IF(orders!I434="Ara","Arabica",IF(orders!I434="Lib","Liberica",""))))</f>
        <v>Arabica</v>
      </c>
      <c r="O434" t="str">
        <f t="shared" si="13"/>
        <v>Medium</v>
      </c>
      <c r="P434" t="str">
        <f>_xlfn.XLOOKUP(orderstable[[#This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 0," ",_xlfn.XLOOKUP(C435,customers!$A$1:$A$1001,customers!$C$1:$C$1001,0))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2"/>
        <v>200.78999999999996</v>
      </c>
      <c r="N435" t="str">
        <f>IF(orders!I435="Rob","Robusta",IF(orders!I435="Exc","Exesa",IF(orders!I435="Ara","Arabica",IF(orders!I435="Lib","Liberica",""))))</f>
        <v>Liberica</v>
      </c>
      <c r="O435" t="str">
        <f t="shared" si="13"/>
        <v>Medium</v>
      </c>
      <c r="P435" t="str">
        <f>_xlfn.XLOOKUP(orderstable[[#This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 0," ",_xlfn.XLOOKUP(C436,customers!$A$1:$A$1001,customers!$C$1:$C$1001,0))</f>
        <v xml:space="preserve">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2"/>
        <v>67.5</v>
      </c>
      <c r="N436" t="str">
        <f>IF(orders!I436="Rob","Robusta",IF(orders!I436="Exc","Exesa",IF(orders!I436="Ara","Arabica",IF(orders!I436="Lib","Liberica",""))))</f>
        <v>Arabica</v>
      </c>
      <c r="O436" t="str">
        <f t="shared" si="13"/>
        <v>Medium</v>
      </c>
      <c r="P436" t="str">
        <f>_xlfn.XLOOKUP(orderstable[[#This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 0," ",_xlfn.XLOOKUP(C437,customers!$A$1:$A$1001,customers!$C$1:$C$1001,0))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2"/>
        <v>8.25</v>
      </c>
      <c r="N437" t="str">
        <f>IF(orders!I437="Rob","Robusta",IF(orders!I437="Exc","Exesa",IF(orders!I437="Ara","Arabica",IF(orders!I437="Lib","Liberica",""))))</f>
        <v>Exesa</v>
      </c>
      <c r="O437" t="str">
        <f t="shared" si="13"/>
        <v>Medium</v>
      </c>
      <c r="P437" t="str">
        <f>_xlfn.XLOOKUP(orderstable[[#This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 0," ",_xlfn.XLOOKUP(C438,customers!$A$1:$A$1001,customers!$C$1:$C$1001,0))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2"/>
        <v>9.51</v>
      </c>
      <c r="N438" t="str">
        <f>IF(orders!I438="Rob","Robusta",IF(orders!I438="Exc","Exesa",IF(orders!I438="Ara","Arabica",IF(orders!I438="Lib","Liberica",""))))</f>
        <v>Liberica</v>
      </c>
      <c r="O438" t="str">
        <f t="shared" si="13"/>
        <v>Light</v>
      </c>
      <c r="P438" t="str">
        <f>_xlfn.XLOOKUP(orderstable[[#This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 0," ",_xlfn.XLOOKUP(C439,customers!$A$1:$A$1001,customers!$C$1:$C$1001,0))</f>
        <v xml:space="preserve">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2"/>
        <v>29.784999999999997</v>
      </c>
      <c r="N439" t="str">
        <f>IF(orders!I439="Rob","Robusta",IF(orders!I439="Exc","Exesa",IF(orders!I439="Ara","Arabica",IF(orders!I439="Lib","Liberica",""))))</f>
        <v>Liberica</v>
      </c>
      <c r="O439" t="str">
        <f t="shared" si="13"/>
        <v>Dark</v>
      </c>
      <c r="P439" t="str">
        <f>_xlfn.XLOOKUP(orderstable[[#This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 0," ",_xlfn.XLOOKUP(C440,customers!$A$1:$A$1001,customers!$C$1:$C$1001,0))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2"/>
        <v>15.54</v>
      </c>
      <c r="N440" t="str">
        <f>IF(orders!I440="Rob","Robusta",IF(orders!I440="Exc","Exesa",IF(orders!I440="Ara","Arabica",IF(orders!I440="Lib","Liberica",""))))</f>
        <v>Liberica</v>
      </c>
      <c r="O440" t="str">
        <f t="shared" si="13"/>
        <v>Dark</v>
      </c>
      <c r="P440" t="str">
        <f>_xlfn.XLOOKUP(orderstable[[#This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 0," ",_xlfn.XLOOKUP(C441,customers!$A$1:$A$1001,customers!$C$1:$C$1001,0))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2"/>
        <v>35.64</v>
      </c>
      <c r="N441" t="str">
        <f>IF(orders!I441="Rob","Robusta",IF(orders!I441="Exc","Exesa",IF(orders!I441="Ara","Arabica",IF(orders!I441="Lib","Liberica",""))))</f>
        <v>Exesa</v>
      </c>
      <c r="O441" t="str">
        <f t="shared" si="13"/>
        <v>Light</v>
      </c>
      <c r="P441" t="str">
        <f>_xlfn.XLOOKUP(orderstable[[#This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 0," ",_xlfn.XLOOKUP(C442,customers!$A$1:$A$1001,customers!$C$1:$C$1001,0))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2"/>
        <v>103.49999999999999</v>
      </c>
      <c r="N442" t="str">
        <f>IF(orders!I442="Rob","Robusta",IF(orders!I442="Exc","Exesa",IF(orders!I442="Ara","Arabica",IF(orders!I442="Lib","Liberica",""))))</f>
        <v>Arabica</v>
      </c>
      <c r="O442" t="str">
        <f t="shared" si="13"/>
        <v>Medium</v>
      </c>
      <c r="P442" t="str">
        <f>_xlfn.XLOOKUP(orderstable[[#This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 0," ",_xlfn.XLOOKUP(C443,customers!$A$1:$A$1001,customers!$C$1:$C$1001,0))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2"/>
        <v>36.450000000000003</v>
      </c>
      <c r="N443" t="str">
        <f>IF(orders!I443="Rob","Robusta",IF(orders!I443="Exc","Exesa",IF(orders!I443="Ara","Arabica",IF(orders!I443="Lib","Liberica",""))))</f>
        <v>Exesa</v>
      </c>
      <c r="O443" t="str">
        <f t="shared" si="13"/>
        <v>Dark</v>
      </c>
      <c r="P443" t="str">
        <f>_xlfn.XLOOKUP(orderstable[[#This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 0," ",_xlfn.XLOOKUP(C444,customers!$A$1:$A$1001,customers!$C$1:$C$1001,0))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2"/>
        <v>35.849999999999994</v>
      </c>
      <c r="N444" t="str">
        <f>IF(orders!I444="Rob","Robusta",IF(orders!I444="Exc","Exesa",IF(orders!I444="Ara","Arabica",IF(orders!I444="Lib","Liberica",""))))</f>
        <v>Robusta</v>
      </c>
      <c r="O444" t="str">
        <f t="shared" si="13"/>
        <v>Light</v>
      </c>
      <c r="P444" t="str">
        <f>_xlfn.XLOOKUP(orderstable[[#This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 0," ",_xlfn.XLOOKUP(C445,customers!$A$1:$A$1001,customers!$C$1:$C$1001,0))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2"/>
        <v>22.274999999999999</v>
      </c>
      <c r="N445" t="str">
        <f>IF(orders!I445="Rob","Robusta",IF(orders!I445="Exc","Exesa",IF(orders!I445="Ara","Arabica",IF(orders!I445="Lib","Liberica",""))))</f>
        <v>Exesa</v>
      </c>
      <c r="O445" t="str">
        <f t="shared" si="13"/>
        <v>Light</v>
      </c>
      <c r="P445" t="str">
        <f>_xlfn.XLOOKUP(orderstable[[#This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 0," ",_xlfn.XLOOKUP(C446,customers!$A$1:$A$1001,customers!$C$1:$C$1001,0))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2"/>
        <v>24.75</v>
      </c>
      <c r="N446" t="str">
        <f>IF(orders!I446="Rob","Robusta",IF(orders!I446="Exc","Exesa",IF(orders!I446="Ara","Arabica",IF(orders!I446="Lib","Liberica",""))))</f>
        <v>Exesa</v>
      </c>
      <c r="O446" t="str">
        <f t="shared" si="13"/>
        <v>Medium</v>
      </c>
      <c r="P446" t="str">
        <f>_xlfn.XLOOKUP(orderstable[[#This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 0," ",_xlfn.XLOOKUP(C447,customers!$A$1:$A$1001,customers!$C$1:$C$1001,0))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2"/>
        <v>66.929999999999993</v>
      </c>
      <c r="N447" t="str">
        <f>IF(orders!I447="Rob","Robusta",IF(orders!I447="Exc","Exesa",IF(orders!I447="Ara","Arabica",IF(orders!I447="Lib","Liberica",""))))</f>
        <v>Liberica</v>
      </c>
      <c r="O447" t="str">
        <f t="shared" si="13"/>
        <v>Medium</v>
      </c>
      <c r="P447" t="str">
        <f>_xlfn.XLOOKUP(orderstable[[#This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 0," ",_xlfn.XLOOKUP(C448,customers!$A$1:$A$1001,customers!$C$1:$C$1001,0))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2"/>
        <v>8.73</v>
      </c>
      <c r="N448" t="str">
        <f>IF(orders!I448="Rob","Robusta",IF(orders!I448="Exc","Exesa",IF(orders!I448="Ara","Arabica",IF(orders!I448="Lib","Liberica",""))))</f>
        <v>Liberica</v>
      </c>
      <c r="O448" t="str">
        <f t="shared" si="13"/>
        <v>Medium</v>
      </c>
      <c r="P448" t="str">
        <f>_xlfn.XLOOKUP(orderstable[[#This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 0," ",_xlfn.XLOOKUP(C449,customers!$A$1:$A$1001,customers!$C$1:$C$1001,0))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2"/>
        <v>17.91</v>
      </c>
      <c r="N449" t="str">
        <f>IF(orders!I449="Rob","Robusta",IF(orders!I449="Exc","Exesa",IF(orders!I449="Ara","Arabica",IF(orders!I449="Lib","Liberica",""))))</f>
        <v>Robusta</v>
      </c>
      <c r="O449" t="str">
        <f t="shared" si="13"/>
        <v>Medium</v>
      </c>
      <c r="P449" t="str">
        <f>_xlfn.XLOOKUP(orderstable[[#This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 0," ",_xlfn.XLOOKUP(C450,customers!$A$1:$A$1001,customers!$C$1:$C$1001,0))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2"/>
        <v>7.169999999999999</v>
      </c>
      <c r="N450" t="str">
        <f>IF(orders!I450="Rob","Robusta",IF(orders!I450="Exc","Exesa",IF(orders!I450="Ara","Arabica",IF(orders!I450="Lib","Liberica",""))))</f>
        <v>Robusta</v>
      </c>
      <c r="O450" t="str">
        <f t="shared" si="13"/>
        <v>Light</v>
      </c>
      <c r="P450" t="str">
        <f>_xlfn.XLOOKUP(orderstable[[#This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 0," ",_xlfn.XLOOKUP(C451,customers!$A$1:$A$1001,customers!$C$1:$C$1001,0))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14">L451*E451</f>
        <v>5.3699999999999992</v>
      </c>
      <c r="N451" t="str">
        <f>IF(orders!I451="Rob","Robusta",IF(orders!I451="Exc","Exesa",IF(orders!I451="Ara","Arabica",IF(orders!I451="Lib","Liberica",""))))</f>
        <v>Robusta</v>
      </c>
      <c r="O451" t="str">
        <f t="shared" ref="O451:O514" si="15">IF(J451="M","Medium",IF(J451="L","Light",IF(J451="D","Dark","")))</f>
        <v>Dark</v>
      </c>
      <c r="P451" t="str">
        <f>_xlfn.XLOOKUP(orderstable[[#This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 0," ",_xlfn.XLOOKUP(C452,customers!$A$1:$A$1001,customers!$C$1:$C$1001,0))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14"/>
        <v>23.774999999999999</v>
      </c>
      <c r="N452" t="str">
        <f>IF(orders!I452="Rob","Robusta",IF(orders!I452="Exc","Exesa",IF(orders!I452="Ara","Arabica",IF(orders!I452="Lib","Liberica",""))))</f>
        <v>Liberica</v>
      </c>
      <c r="O452" t="str">
        <f t="shared" si="15"/>
        <v>Light</v>
      </c>
      <c r="P452" t="str">
        <f>_xlfn.XLOOKUP(orderstable[[#This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 0," ",_xlfn.XLOOKUP(C453,customers!$A$1:$A$1001,customers!$C$1:$C$1001,0))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14"/>
        <v>41.169999999999995</v>
      </c>
      <c r="N453" t="str">
        <f>IF(orders!I453="Rob","Robusta",IF(orders!I453="Exc","Exesa",IF(orders!I453="Ara","Arabica",IF(orders!I453="Lib","Liberica",""))))</f>
        <v>Robusta</v>
      </c>
      <c r="O453" t="str">
        <f t="shared" si="15"/>
        <v>Dark</v>
      </c>
      <c r="P453" t="str">
        <f>_xlfn.XLOOKUP(orderstable[[#This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 0," ",_xlfn.XLOOKUP(C454,customers!$A$1:$A$1001,customers!$C$1:$C$1001,0))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14"/>
        <v>11.654999999999999</v>
      </c>
      <c r="N454" t="str">
        <f>IF(orders!I454="Rob","Robusta",IF(orders!I454="Exc","Exesa",IF(orders!I454="Ara","Arabica",IF(orders!I454="Lib","Liberica",""))))</f>
        <v>Arabica</v>
      </c>
      <c r="O454" t="str">
        <f t="shared" si="15"/>
        <v>Light</v>
      </c>
      <c r="P454" t="str">
        <f>_xlfn.XLOOKUP(orderstable[[#This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 0," ",_xlfn.XLOOKUP(C455,customers!$A$1:$A$1001,customers!$C$1:$C$1001,0))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14"/>
        <v>38.04</v>
      </c>
      <c r="N455" t="str">
        <f>IF(orders!I455="Rob","Robusta",IF(orders!I455="Exc","Exesa",IF(orders!I455="Ara","Arabica",IF(orders!I455="Lib","Liberica",""))))</f>
        <v>Liberica</v>
      </c>
      <c r="O455" t="str">
        <f t="shared" si="15"/>
        <v>Light</v>
      </c>
      <c r="P455" t="str">
        <f>_xlfn.XLOOKUP(orderstable[[#This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 0," ",_xlfn.XLOOKUP(C456,customers!$A$1:$A$1001,customers!$C$1:$C$1001,0))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14"/>
        <v>82.339999999999989</v>
      </c>
      <c r="N456" t="str">
        <f>IF(orders!I456="Rob","Robusta",IF(orders!I456="Exc","Exesa",IF(orders!I456="Ara","Arabica",IF(orders!I456="Lib","Liberica",""))))</f>
        <v>Robusta</v>
      </c>
      <c r="O456" t="str">
        <f t="shared" si="15"/>
        <v>Dark</v>
      </c>
      <c r="P456" t="str">
        <f>_xlfn.XLOOKUP(orderstable[[#This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 0," ",_xlfn.XLOOKUP(C457,customers!$A$1:$A$1001,customers!$C$1:$C$1001,0))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14"/>
        <v>9.51</v>
      </c>
      <c r="N457" t="str">
        <f>IF(orders!I457="Rob","Robusta",IF(orders!I457="Exc","Exesa",IF(orders!I457="Ara","Arabica",IF(orders!I457="Lib","Liberica",""))))</f>
        <v>Liberica</v>
      </c>
      <c r="O457" t="str">
        <f t="shared" si="15"/>
        <v>Light</v>
      </c>
      <c r="P457" t="str">
        <f>_xlfn.XLOOKUP(orderstable[[#This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 0," ",_xlfn.XLOOKUP(C458,customers!$A$1:$A$1001,customers!$C$1:$C$1001,0))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14"/>
        <v>41.169999999999995</v>
      </c>
      <c r="N458" t="str">
        <f>IF(orders!I458="Rob","Robusta",IF(orders!I458="Exc","Exesa",IF(orders!I458="Ara","Arabica",IF(orders!I458="Lib","Liberica",""))))</f>
        <v>Robusta</v>
      </c>
      <c r="O458" t="str">
        <f t="shared" si="15"/>
        <v>Dark</v>
      </c>
      <c r="P458" t="str">
        <f>_xlfn.XLOOKUP(orderstable[[#This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 0," ",_xlfn.XLOOKUP(C459,customers!$A$1:$A$1001,customers!$C$1:$C$1001,0))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14"/>
        <v>47.55</v>
      </c>
      <c r="N459" t="str">
        <f>IF(orders!I459="Rob","Robusta",IF(orders!I459="Exc","Exesa",IF(orders!I459="Ara","Arabica",IF(orders!I459="Lib","Liberica",""))))</f>
        <v>Liberica</v>
      </c>
      <c r="O459" t="str">
        <f t="shared" si="15"/>
        <v>Light</v>
      </c>
      <c r="P459" t="str">
        <f>_xlfn.XLOOKUP(orderstable[[#This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 0," ",_xlfn.XLOOKUP(C460,customers!$A$1:$A$1001,customers!$C$1:$C$1001,0))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14"/>
        <v>45</v>
      </c>
      <c r="N460" t="str">
        <f>IF(orders!I460="Rob","Robusta",IF(orders!I460="Exc","Exesa",IF(orders!I460="Ara","Arabica",IF(orders!I460="Lib","Liberica",""))))</f>
        <v>Arabica</v>
      </c>
      <c r="O460" t="str">
        <f t="shared" si="15"/>
        <v>Medium</v>
      </c>
      <c r="P460" t="str">
        <f>_xlfn.XLOOKUP(orderstable[[#This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 0," ",_xlfn.XLOOKUP(C461,customers!$A$1:$A$1001,customers!$C$1:$C$1001,0))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14"/>
        <v>23.774999999999999</v>
      </c>
      <c r="N461" t="str">
        <f>IF(orders!I461="Rob","Robusta",IF(orders!I461="Exc","Exesa",IF(orders!I461="Ara","Arabica",IF(orders!I461="Lib","Liberica",""))))</f>
        <v>Liberica</v>
      </c>
      <c r="O461" t="str">
        <f t="shared" si="15"/>
        <v>Light</v>
      </c>
      <c r="P461" t="str">
        <f>_xlfn.XLOOKUP(orderstable[[#This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 0," ",_xlfn.XLOOKUP(C462,customers!$A$1:$A$1001,customers!$C$1:$C$1001,0))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14"/>
        <v>16.11</v>
      </c>
      <c r="N462" t="str">
        <f>IF(orders!I462="Rob","Robusta",IF(orders!I462="Exc","Exesa",IF(orders!I462="Ara","Arabica",IF(orders!I462="Lib","Liberica",""))))</f>
        <v>Robusta</v>
      </c>
      <c r="O462" t="str">
        <f t="shared" si="15"/>
        <v>Dark</v>
      </c>
      <c r="P462" t="str">
        <f>_xlfn.XLOOKUP(orderstable[[#This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 0," ",_xlfn.XLOOKUP(C463,customers!$A$1:$A$1001,customers!$C$1:$C$1001,0))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14"/>
        <v>10.739999999999998</v>
      </c>
      <c r="N463" t="str">
        <f>IF(orders!I463="Rob","Robusta",IF(orders!I463="Exc","Exesa",IF(orders!I463="Ara","Arabica",IF(orders!I463="Lib","Liberica",""))))</f>
        <v>Robusta</v>
      </c>
      <c r="O463" t="str">
        <f t="shared" si="15"/>
        <v>Dark</v>
      </c>
      <c r="P463" t="str">
        <f>_xlfn.XLOOKUP(orderstable[[#This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 0," ",_xlfn.XLOOKUP(C464,customers!$A$1:$A$1001,customers!$C$1:$C$1001,0))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14"/>
        <v>49.75</v>
      </c>
      <c r="N464" t="str">
        <f>IF(orders!I464="Rob","Robusta",IF(orders!I464="Exc","Exesa",IF(orders!I464="Ara","Arabica",IF(orders!I464="Lib","Liberica",""))))</f>
        <v>Arabica</v>
      </c>
      <c r="O464" t="str">
        <f t="shared" si="15"/>
        <v>Dark</v>
      </c>
      <c r="P464" t="str">
        <f>_xlfn.XLOOKUP(orderstable[[#This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 0," ",_xlfn.XLOOKUP(C465,customers!$A$1:$A$1001,customers!$C$1:$C$1001,0))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14"/>
        <v>27.5</v>
      </c>
      <c r="N465" t="str">
        <f>IF(orders!I465="Rob","Robusta",IF(orders!I465="Exc","Exesa",IF(orders!I465="Ara","Arabica",IF(orders!I465="Lib","Liberica",""))))</f>
        <v>Exesa</v>
      </c>
      <c r="O465" t="str">
        <f t="shared" si="15"/>
        <v>Medium</v>
      </c>
      <c r="P465" t="str">
        <f>_xlfn.XLOOKUP(orderstable[[#This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 0," ",_xlfn.XLOOKUP(C466,customers!$A$1:$A$1001,customers!$C$1:$C$1001,0))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14"/>
        <v>119.13999999999999</v>
      </c>
      <c r="N466" t="str">
        <f>IF(orders!I466="Rob","Robusta",IF(orders!I466="Exc","Exesa",IF(orders!I466="Ara","Arabica",IF(orders!I466="Lib","Liberica",""))))</f>
        <v>Liberica</v>
      </c>
      <c r="O466" t="str">
        <f t="shared" si="15"/>
        <v>Dark</v>
      </c>
      <c r="P466" t="str">
        <f>_xlfn.XLOOKUP(orderstable[[#This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 0," ",_xlfn.XLOOKUP(C467,customers!$A$1:$A$1001,customers!$C$1:$C$1001,0))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14"/>
        <v>20.584999999999997</v>
      </c>
      <c r="N467" t="str">
        <f>IF(orders!I467="Rob","Robusta",IF(orders!I467="Exc","Exesa",IF(orders!I467="Ara","Arabica",IF(orders!I467="Lib","Liberica",""))))</f>
        <v>Robusta</v>
      </c>
      <c r="O467" t="str">
        <f t="shared" si="15"/>
        <v>Dark</v>
      </c>
      <c r="P467" t="str">
        <f>_xlfn.XLOOKUP(orderstable[[#This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 0," ",_xlfn.XLOOKUP(C468,customers!$A$1:$A$1001,customers!$C$1:$C$1001,0))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14"/>
        <v>8.9550000000000001</v>
      </c>
      <c r="N468" t="str">
        <f>IF(orders!I468="Rob","Robusta",IF(orders!I468="Exc","Exesa",IF(orders!I468="Ara","Arabica",IF(orders!I468="Lib","Liberica",""))))</f>
        <v>Arabica</v>
      </c>
      <c r="O468" t="str">
        <f t="shared" si="15"/>
        <v>Dark</v>
      </c>
      <c r="P468" t="str">
        <f>_xlfn.XLOOKUP(orderstable[[#This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 0," ",_xlfn.XLOOKUP(C469,customers!$A$1:$A$1001,customers!$C$1:$C$1001,0))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14"/>
        <v>5.97</v>
      </c>
      <c r="N469" t="str">
        <f>IF(orders!I469="Rob","Robusta",IF(orders!I469="Exc","Exesa",IF(orders!I469="Ara","Arabica",IF(orders!I469="Lib","Liberica",""))))</f>
        <v>Arabica</v>
      </c>
      <c r="O469" t="str">
        <f t="shared" si="15"/>
        <v>Dark</v>
      </c>
      <c r="P469" t="str">
        <f>_xlfn.XLOOKUP(orderstable[[#This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 0," ",_xlfn.XLOOKUP(C470,customers!$A$1:$A$1001,customers!$C$1:$C$1001,0))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14"/>
        <v>41.25</v>
      </c>
      <c r="N470" t="str">
        <f>IF(orders!I470="Rob","Robusta",IF(orders!I470="Exc","Exesa",IF(orders!I470="Ara","Arabica",IF(orders!I470="Lib","Liberica",""))))</f>
        <v>Exesa</v>
      </c>
      <c r="O470" t="str">
        <f t="shared" si="15"/>
        <v>Medium</v>
      </c>
      <c r="P470" t="str">
        <f>_xlfn.XLOOKUP(orderstable[[#This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 0," ",_xlfn.XLOOKUP(C471,customers!$A$1:$A$1001,customers!$C$1:$C$1001,0))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14"/>
        <v>22.274999999999999</v>
      </c>
      <c r="N471" t="str">
        <f>IF(orders!I471="Rob","Robusta",IF(orders!I471="Exc","Exesa",IF(orders!I471="Ara","Arabica",IF(orders!I471="Lib","Liberica",""))))</f>
        <v>Exesa</v>
      </c>
      <c r="O471" t="str">
        <f t="shared" si="15"/>
        <v>Light</v>
      </c>
      <c r="P471" t="str">
        <f>_xlfn.XLOOKUP(orderstable[[#This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 0," ",_xlfn.XLOOKUP(C472,customers!$A$1:$A$1001,customers!$C$1:$C$1001,0))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14"/>
        <v>6.75</v>
      </c>
      <c r="N472" t="str">
        <f>IF(orders!I472="Rob","Robusta",IF(orders!I472="Exc","Exesa",IF(orders!I472="Ara","Arabica",IF(orders!I472="Lib","Liberica",""))))</f>
        <v>Arabica</v>
      </c>
      <c r="O472" t="str">
        <f t="shared" si="15"/>
        <v>Medium</v>
      </c>
      <c r="P472" t="str">
        <f>_xlfn.XLOOKUP(orderstable[[#This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 0," ",_xlfn.XLOOKUP(C473,customers!$A$1:$A$1001,customers!$C$1:$C$1001,0))</f>
        <v xml:space="preserve">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14"/>
        <v>133.85999999999999</v>
      </c>
      <c r="N473" t="str">
        <f>IF(orders!I473="Rob","Robusta",IF(orders!I473="Exc","Exesa",IF(orders!I473="Ara","Arabica",IF(orders!I473="Lib","Liberica",""))))</f>
        <v>Liberica</v>
      </c>
      <c r="O473" t="str">
        <f t="shared" si="15"/>
        <v>Medium</v>
      </c>
      <c r="P473" t="str">
        <f>_xlfn.XLOOKUP(orderstable[[#This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 0," ",_xlfn.XLOOKUP(C474,customers!$A$1:$A$1001,customers!$C$1:$C$1001,0))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14"/>
        <v>5.97</v>
      </c>
      <c r="N474" t="str">
        <f>IF(orders!I474="Rob","Robusta",IF(orders!I474="Exc","Exesa",IF(orders!I474="Ara","Arabica",IF(orders!I474="Lib","Liberica",""))))</f>
        <v>Arabica</v>
      </c>
      <c r="O474" t="str">
        <f t="shared" si="15"/>
        <v>Dark</v>
      </c>
      <c r="P474" t="str">
        <f>_xlfn.XLOOKUP(orderstable[[#This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 0," ",_xlfn.XLOOKUP(C475,customers!$A$1:$A$1001,customers!$C$1:$C$1001,0))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14"/>
        <v>25.9</v>
      </c>
      <c r="N475" t="str">
        <f>IF(orders!I475="Rob","Robusta",IF(orders!I475="Exc","Exesa",IF(orders!I475="Ara","Arabica",IF(orders!I475="Lib","Liberica",""))))</f>
        <v>Arabica</v>
      </c>
      <c r="O475" t="str">
        <f t="shared" si="15"/>
        <v>Light</v>
      </c>
      <c r="P475" t="str">
        <f>_xlfn.XLOOKUP(orderstable[[#This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 0," ",_xlfn.XLOOKUP(C476,customers!$A$1:$A$1001,customers!$C$1:$C$1001,0))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14"/>
        <v>31.624999999999996</v>
      </c>
      <c r="N476" t="str">
        <f>IF(orders!I476="Rob","Robusta",IF(orders!I476="Exc","Exesa",IF(orders!I476="Ara","Arabica",IF(orders!I476="Lib","Liberica",""))))</f>
        <v>Exesa</v>
      </c>
      <c r="O476" t="str">
        <f t="shared" si="15"/>
        <v>Medium</v>
      </c>
      <c r="P476" t="str">
        <f>_xlfn.XLOOKUP(orderstable[[#This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 0," ",_xlfn.XLOOKUP(C477,customers!$A$1:$A$1001,customers!$C$1:$C$1001,0))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14"/>
        <v>8.73</v>
      </c>
      <c r="N477" t="str">
        <f>IF(orders!I477="Rob","Robusta",IF(orders!I477="Exc","Exesa",IF(orders!I477="Ara","Arabica",IF(orders!I477="Lib","Liberica",""))))</f>
        <v>Liberica</v>
      </c>
      <c r="O477" t="str">
        <f t="shared" si="15"/>
        <v>Medium</v>
      </c>
      <c r="P477" t="str">
        <f>_xlfn.XLOOKUP(orderstable[[#This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 0," ",_xlfn.XLOOKUP(C478,customers!$A$1:$A$1001,customers!$C$1:$C$1001,0))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14"/>
        <v>26.73</v>
      </c>
      <c r="N478" t="str">
        <f>IF(orders!I478="Rob","Robusta",IF(orders!I478="Exc","Exesa",IF(orders!I478="Ara","Arabica",IF(orders!I478="Lib","Liberica",""))))</f>
        <v>Exesa</v>
      </c>
      <c r="O478" t="str">
        <f t="shared" si="15"/>
        <v>Light</v>
      </c>
      <c r="P478" t="str">
        <f>_xlfn.XLOOKUP(orderstable[[#This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 0," ",_xlfn.XLOOKUP(C479,customers!$A$1:$A$1001,customers!$C$1:$C$1001,0))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14"/>
        <v>26.19</v>
      </c>
      <c r="N479" t="str">
        <f>IF(orders!I479="Rob","Robusta",IF(orders!I479="Exc","Exesa",IF(orders!I479="Ara","Arabica",IF(orders!I479="Lib","Liberica",""))))</f>
        <v>Liberica</v>
      </c>
      <c r="O479" t="str">
        <f t="shared" si="15"/>
        <v>Medium</v>
      </c>
      <c r="P479" t="str">
        <f>_xlfn.XLOOKUP(orderstable[[#This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 0," ",_xlfn.XLOOKUP(C480,customers!$A$1:$A$1001,customers!$C$1:$C$1001,0))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14"/>
        <v>53.699999999999996</v>
      </c>
      <c r="N480" t="str">
        <f>IF(orders!I480="Rob","Robusta",IF(orders!I480="Exc","Exesa",IF(orders!I480="Ara","Arabica",IF(orders!I480="Lib","Liberica",""))))</f>
        <v>Robusta</v>
      </c>
      <c r="O480" t="str">
        <f t="shared" si="15"/>
        <v>Dark</v>
      </c>
      <c r="P480" t="str">
        <f>_xlfn.XLOOKUP(orderstable[[#This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 0," ",_xlfn.XLOOKUP(C481,customers!$A$1:$A$1001,customers!$C$1:$C$1001,0))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14"/>
        <v>126.49999999999999</v>
      </c>
      <c r="N481" t="str">
        <f>IF(orders!I481="Rob","Robusta",IF(orders!I481="Exc","Exesa",IF(orders!I481="Ara","Arabica",IF(orders!I481="Lib","Liberica",""))))</f>
        <v>Exesa</v>
      </c>
      <c r="O481" t="str">
        <f t="shared" si="15"/>
        <v>Medium</v>
      </c>
      <c r="P481" t="str">
        <f>_xlfn.XLOOKUP(orderstable[[#This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 0," ",_xlfn.XLOOKUP(C482,customers!$A$1:$A$1001,customers!$C$1:$C$1001,0))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14"/>
        <v>4.125</v>
      </c>
      <c r="N482" t="str">
        <f>IF(orders!I482="Rob","Robusta",IF(orders!I482="Exc","Exesa",IF(orders!I482="Ara","Arabica",IF(orders!I482="Lib","Liberica",""))))</f>
        <v>Exesa</v>
      </c>
      <c r="O482" t="str">
        <f t="shared" si="15"/>
        <v>Medium</v>
      </c>
      <c r="P482" t="str">
        <f>_xlfn.XLOOKUP(orderstable[[#This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 0," ",_xlfn.XLOOKUP(C483,customers!$A$1:$A$1001,customers!$C$1:$C$1001,0))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14"/>
        <v>23.9</v>
      </c>
      <c r="N483" t="str">
        <f>IF(orders!I483="Rob","Robusta",IF(orders!I483="Exc","Exesa",IF(orders!I483="Ara","Arabica",IF(orders!I483="Lib","Liberica",""))))</f>
        <v>Robusta</v>
      </c>
      <c r="O483" t="str">
        <f t="shared" si="15"/>
        <v>Light</v>
      </c>
      <c r="P483" t="str">
        <f>_xlfn.XLOOKUP(orderstable[[#This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 0," ",_xlfn.XLOOKUP(C484,customers!$A$1:$A$1001,customers!$C$1:$C$1001,0))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14"/>
        <v>139.72499999999999</v>
      </c>
      <c r="N484" t="str">
        <f>IF(orders!I484="Rob","Robusta",IF(orders!I484="Exc","Exesa",IF(orders!I484="Ara","Arabica",IF(orders!I484="Lib","Liberica",""))))</f>
        <v>Exesa</v>
      </c>
      <c r="O484" t="str">
        <f t="shared" si="15"/>
        <v>Dark</v>
      </c>
      <c r="P484" t="str">
        <f>_xlfn.XLOOKUP(orderstable[[#This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 0," ",_xlfn.XLOOKUP(C485,customers!$A$1:$A$1001,customers!$C$1:$C$1001,0))</f>
        <v xml:space="preserve">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14"/>
        <v>59.569999999999993</v>
      </c>
      <c r="N485" t="str">
        <f>IF(orders!I485="Rob","Robusta",IF(orders!I485="Exc","Exesa",IF(orders!I485="Ara","Arabica",IF(orders!I485="Lib","Liberica",""))))</f>
        <v>Liberica</v>
      </c>
      <c r="O485" t="str">
        <f t="shared" si="15"/>
        <v>Dark</v>
      </c>
      <c r="P485" t="str">
        <f>_xlfn.XLOOKUP(orderstable[[#This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 0," ",_xlfn.XLOOKUP(C486,customers!$A$1:$A$1001,customers!$C$1:$C$1001,0))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14"/>
        <v>57.06</v>
      </c>
      <c r="N486" t="str">
        <f>IF(orders!I486="Rob","Robusta",IF(orders!I486="Exc","Exesa",IF(orders!I486="Ara","Arabica",IF(orders!I486="Lib","Liberica",""))))</f>
        <v>Liberica</v>
      </c>
      <c r="O486" t="str">
        <f t="shared" si="15"/>
        <v>Light</v>
      </c>
      <c r="P486" t="str">
        <f>_xlfn.XLOOKUP(orderstable[[#This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 0," ",_xlfn.XLOOKUP(C487,customers!$A$1:$A$1001,customers!$C$1:$C$1001,0))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14"/>
        <v>21.509999999999998</v>
      </c>
      <c r="N487" t="str">
        <f>IF(orders!I487="Rob","Robusta",IF(orders!I487="Exc","Exesa",IF(orders!I487="Ara","Arabica",IF(orders!I487="Lib","Liberica",""))))</f>
        <v>Robusta</v>
      </c>
      <c r="O487" t="str">
        <f t="shared" si="15"/>
        <v>Light</v>
      </c>
      <c r="P487" t="str">
        <f>_xlfn.XLOOKUP(orderstable[[#This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 0," ",_xlfn.XLOOKUP(C488,customers!$A$1:$A$1001,customers!$C$1:$C$1001,0))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14"/>
        <v>52.38</v>
      </c>
      <c r="N488" t="str">
        <f>IF(orders!I488="Rob","Robusta",IF(orders!I488="Exc","Exesa",IF(orders!I488="Ara","Arabica",IF(orders!I488="Lib","Liberica",""))))</f>
        <v>Liberica</v>
      </c>
      <c r="O488" t="str">
        <f t="shared" si="15"/>
        <v>Medium</v>
      </c>
      <c r="P488" t="str">
        <f>_xlfn.XLOOKUP(orderstable[[#This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 0," ",_xlfn.XLOOKUP(C489,customers!$A$1:$A$1001,customers!$C$1:$C$1001,0))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14"/>
        <v>72.900000000000006</v>
      </c>
      <c r="N489" t="str">
        <f>IF(orders!I489="Rob","Robusta",IF(orders!I489="Exc","Exesa",IF(orders!I489="Ara","Arabica",IF(orders!I489="Lib","Liberica",""))))</f>
        <v>Exesa</v>
      </c>
      <c r="O489" t="str">
        <f t="shared" si="15"/>
        <v>Dark</v>
      </c>
      <c r="P489" t="str">
        <f>_xlfn.XLOOKUP(orderstable[[#This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 0," ",_xlfn.XLOOKUP(C490,customers!$A$1:$A$1001,customers!$C$1:$C$1001,0))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14"/>
        <v>14.924999999999999</v>
      </c>
      <c r="N490" t="str">
        <f>IF(orders!I490="Rob","Robusta",IF(orders!I490="Exc","Exesa",IF(orders!I490="Ara","Arabica",IF(orders!I490="Lib","Liberica",""))))</f>
        <v>Robusta</v>
      </c>
      <c r="O490" t="str">
        <f t="shared" si="15"/>
        <v>Medium</v>
      </c>
      <c r="P490" t="str">
        <f>_xlfn.XLOOKUP(orderstable[[#This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 0," ",_xlfn.XLOOKUP(C491,customers!$A$1:$A$1001,customers!$C$1:$C$1001,0))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14"/>
        <v>95.1</v>
      </c>
      <c r="N491" t="str">
        <f>IF(orders!I491="Rob","Robusta",IF(orders!I491="Exc","Exesa",IF(orders!I491="Ara","Arabica",IF(orders!I491="Lib","Liberica",""))))</f>
        <v>Liberica</v>
      </c>
      <c r="O491" t="str">
        <f t="shared" si="15"/>
        <v>Light</v>
      </c>
      <c r="P491" t="str">
        <f>_xlfn.XLOOKUP(orderstable[[#This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 0," ",_xlfn.XLOOKUP(C492,customers!$A$1:$A$1001,customers!$C$1:$C$1001,0))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14"/>
        <v>15.54</v>
      </c>
      <c r="N492" t="str">
        <f>IF(orders!I492="Rob","Robusta",IF(orders!I492="Exc","Exesa",IF(orders!I492="Ara","Arabica",IF(orders!I492="Lib","Liberica",""))))</f>
        <v>Liberica</v>
      </c>
      <c r="O492" t="str">
        <f t="shared" si="15"/>
        <v>Dark</v>
      </c>
      <c r="P492" t="str">
        <f>_xlfn.XLOOKUP(orderstable[[#This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 0," ",_xlfn.XLOOKUP(C493,customers!$A$1:$A$1001,customers!$C$1:$C$1001,0))</f>
        <v xml:space="preserve">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14"/>
        <v>23.31</v>
      </c>
      <c r="N493" t="str">
        <f>IF(orders!I493="Rob","Robusta",IF(orders!I493="Exc","Exesa",IF(orders!I493="Ara","Arabica",IF(orders!I493="Lib","Liberica",""))))</f>
        <v>Liberica</v>
      </c>
      <c r="O493" t="str">
        <f t="shared" si="15"/>
        <v>Dark</v>
      </c>
      <c r="P493" t="str">
        <f>_xlfn.XLOOKUP(orderstable[[#This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 0," ",_xlfn.XLOOKUP(C494,customers!$A$1:$A$1001,customers!$C$1:$C$1001,0))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14"/>
        <v>4.125</v>
      </c>
      <c r="N494" t="str">
        <f>IF(orders!I494="Rob","Robusta",IF(orders!I494="Exc","Exesa",IF(orders!I494="Ara","Arabica",IF(orders!I494="Lib","Liberica",""))))</f>
        <v>Exesa</v>
      </c>
      <c r="O494" t="str">
        <f t="shared" si="15"/>
        <v>Medium</v>
      </c>
      <c r="P494" t="str">
        <f>_xlfn.XLOOKUP(orderstable[[#This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 0," ",_xlfn.XLOOKUP(C495,customers!$A$1:$A$1001,customers!$C$1:$C$1001,0))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14"/>
        <v>35.82</v>
      </c>
      <c r="N495" t="str">
        <f>IF(orders!I495="Rob","Robusta",IF(orders!I495="Exc","Exesa",IF(orders!I495="Ara","Arabica",IF(orders!I495="Lib","Liberica",""))))</f>
        <v>Robusta</v>
      </c>
      <c r="O495" t="str">
        <f t="shared" si="15"/>
        <v>Medium</v>
      </c>
      <c r="P495" t="str">
        <f>_xlfn.XLOOKUP(orderstable[[#This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 0," ",_xlfn.XLOOKUP(C496,customers!$A$1:$A$1001,customers!$C$1:$C$1001,0))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14"/>
        <v>31.7</v>
      </c>
      <c r="N496" t="str">
        <f>IF(orders!I496="Rob","Robusta",IF(orders!I496="Exc","Exesa",IF(orders!I496="Ara","Arabica",IF(orders!I496="Lib","Liberica",""))))</f>
        <v>Liberica</v>
      </c>
      <c r="O496" t="str">
        <f t="shared" si="15"/>
        <v>Light</v>
      </c>
      <c r="P496" t="str">
        <f>_xlfn.XLOOKUP(orderstable[[#This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 0," ",_xlfn.XLOOKUP(C497,customers!$A$1:$A$1001,customers!$C$1:$C$1001,0))</f>
        <v xml:space="preserve">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14"/>
        <v>79.25</v>
      </c>
      <c r="N497" t="str">
        <f>IF(orders!I497="Rob","Robusta",IF(orders!I497="Exc","Exesa",IF(orders!I497="Ara","Arabica",IF(orders!I497="Lib","Liberica",""))))</f>
        <v>Liberica</v>
      </c>
      <c r="O497" t="str">
        <f t="shared" si="15"/>
        <v>Light</v>
      </c>
      <c r="P497" t="str">
        <f>_xlfn.XLOOKUP(orderstable[[#This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 0," ",_xlfn.XLOOKUP(C498,customers!$A$1:$A$1001,customers!$C$1:$C$1001,0))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14"/>
        <v>10.935</v>
      </c>
      <c r="N498" t="str">
        <f>IF(orders!I498="Rob","Robusta",IF(orders!I498="Exc","Exesa",IF(orders!I498="Ara","Arabica",IF(orders!I498="Lib","Liberica",""))))</f>
        <v>Exesa</v>
      </c>
      <c r="O498" t="str">
        <f t="shared" si="15"/>
        <v>Dark</v>
      </c>
      <c r="P498" t="str">
        <f>_xlfn.XLOOKUP(orderstable[[#This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 0," ",_xlfn.XLOOKUP(C499,customers!$A$1:$A$1001,customers!$C$1:$C$1001,0))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14"/>
        <v>39.799999999999997</v>
      </c>
      <c r="N499" t="str">
        <f>IF(orders!I499="Rob","Robusta",IF(orders!I499="Exc","Exesa",IF(orders!I499="Ara","Arabica",IF(orders!I499="Lib","Liberica",""))))</f>
        <v>Arabica</v>
      </c>
      <c r="O499" t="str">
        <f t="shared" si="15"/>
        <v>Dark</v>
      </c>
      <c r="P499" t="str">
        <f>_xlfn.XLOOKUP(orderstable[[#This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 0," ",_xlfn.XLOOKUP(C500,customers!$A$1:$A$1001,customers!$C$1:$C$1001,0))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14"/>
        <v>49.75</v>
      </c>
      <c r="N500" t="str">
        <f>IF(orders!I500="Rob","Robusta",IF(orders!I500="Exc","Exesa",IF(orders!I500="Ara","Arabica",IF(orders!I500="Lib","Liberica",""))))</f>
        <v>Robusta</v>
      </c>
      <c r="O500" t="str">
        <f t="shared" si="15"/>
        <v>Medium</v>
      </c>
      <c r="P500" t="str">
        <f>_xlfn.XLOOKUP(orderstable[[#This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 0," ",_xlfn.XLOOKUP(C501,customers!$A$1:$A$1001,customers!$C$1:$C$1001,0))</f>
        <v xml:space="preserve">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14"/>
        <v>8.0549999999999997</v>
      </c>
      <c r="N501" t="str">
        <f>IF(orders!I501="Rob","Robusta",IF(orders!I501="Exc","Exesa",IF(orders!I501="Ara","Arabica",IF(orders!I501="Lib","Liberica",""))))</f>
        <v>Robusta</v>
      </c>
      <c r="O501" t="str">
        <f t="shared" si="15"/>
        <v>Dark</v>
      </c>
      <c r="P501" t="str">
        <f>_xlfn.XLOOKUP(orderstable[[#This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 0," ",_xlfn.XLOOKUP(C502,customers!$A$1:$A$1001,customers!$C$1:$C$1001,0))</f>
        <v xml:space="preserve">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14"/>
        <v>47.8</v>
      </c>
      <c r="N502" t="str">
        <f>IF(orders!I502="Rob","Robusta",IF(orders!I502="Exc","Exesa",IF(orders!I502="Ara","Arabica",IF(orders!I502="Lib","Liberica",""))))</f>
        <v>Robusta</v>
      </c>
      <c r="O502" t="str">
        <f t="shared" si="15"/>
        <v>Light</v>
      </c>
      <c r="P502" t="str">
        <f>_xlfn.XLOOKUP(orderstable[[#This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 0," ",_xlfn.XLOOKUP(C503,customers!$A$1:$A$1001,customers!$C$1:$C$1001,0))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14"/>
        <v>11.94</v>
      </c>
      <c r="N503" t="str">
        <f>IF(orders!I503="Rob","Robusta",IF(orders!I503="Exc","Exesa",IF(orders!I503="Ara","Arabica",IF(orders!I503="Lib","Liberica",""))))</f>
        <v>Robusta</v>
      </c>
      <c r="O503" t="str">
        <f t="shared" si="15"/>
        <v>Medium</v>
      </c>
      <c r="P503" t="str">
        <f>_xlfn.XLOOKUP(orderstable[[#This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 0," ",_xlfn.XLOOKUP(C504,customers!$A$1:$A$1001,customers!$C$1:$C$1001,0))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14"/>
        <v>16.5</v>
      </c>
      <c r="N504" t="str">
        <f>IF(orders!I504="Rob","Robusta",IF(orders!I504="Exc","Exesa",IF(orders!I504="Ara","Arabica",IF(orders!I504="Lib","Liberica",""))))</f>
        <v>Exesa</v>
      </c>
      <c r="O504" t="str">
        <f t="shared" si="15"/>
        <v>Medium</v>
      </c>
      <c r="P504" t="str">
        <f>_xlfn.XLOOKUP(orderstable[[#This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 0," ",_xlfn.XLOOKUP(C505,customers!$A$1:$A$1001,customers!$C$1:$C$1001,0))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14"/>
        <v>51.8</v>
      </c>
      <c r="N505" t="str">
        <f>IF(orders!I505="Rob","Robusta",IF(orders!I505="Exc","Exesa",IF(orders!I505="Ara","Arabica",IF(orders!I505="Lib","Liberica",""))))</f>
        <v>Liberica</v>
      </c>
      <c r="O505" t="str">
        <f t="shared" si="15"/>
        <v>Dark</v>
      </c>
      <c r="P505" t="str">
        <f>_xlfn.XLOOKUP(orderstable[[#This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 0," ",_xlfn.XLOOKUP(C506,customers!$A$1:$A$1001,customers!$C$1:$C$1001,0))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14"/>
        <v>14.265000000000001</v>
      </c>
      <c r="N506" t="str">
        <f>IF(orders!I506="Rob","Robusta",IF(orders!I506="Exc","Exesa",IF(orders!I506="Ara","Arabica",IF(orders!I506="Lib","Liberica",""))))</f>
        <v>Liberica</v>
      </c>
      <c r="O506" t="str">
        <f t="shared" si="15"/>
        <v>Light</v>
      </c>
      <c r="P506" t="str">
        <f>_xlfn.XLOOKUP(orderstable[[#This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 0," ",_xlfn.XLOOKUP(C507,customers!$A$1:$A$1001,customers!$C$1:$C$1001,0))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14"/>
        <v>26.19</v>
      </c>
      <c r="N507" t="str">
        <f>IF(orders!I507="Rob","Robusta",IF(orders!I507="Exc","Exesa",IF(orders!I507="Ara","Arabica",IF(orders!I507="Lib","Liberica",""))))</f>
        <v>Liberica</v>
      </c>
      <c r="O507" t="str">
        <f t="shared" si="15"/>
        <v>Medium</v>
      </c>
      <c r="P507" t="str">
        <f>_xlfn.XLOOKUP(orderstable[[#This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 0," ",_xlfn.XLOOKUP(C508,customers!$A$1:$A$1001,customers!$C$1:$C$1001,0))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14"/>
        <v>25.9</v>
      </c>
      <c r="N508" t="str">
        <f>IF(orders!I508="Rob","Robusta",IF(orders!I508="Exc","Exesa",IF(orders!I508="Ara","Arabica",IF(orders!I508="Lib","Liberica",""))))</f>
        <v>Arabica</v>
      </c>
      <c r="O508" t="str">
        <f t="shared" si="15"/>
        <v>Light</v>
      </c>
      <c r="P508" t="str">
        <f>_xlfn.XLOOKUP(orderstable[[#This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 0," ",_xlfn.XLOOKUP(C509,customers!$A$1:$A$1001,customers!$C$1:$C$1001,0))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14"/>
        <v>89.35499999999999</v>
      </c>
      <c r="N509" t="str">
        <f>IF(orders!I509="Rob","Robusta",IF(orders!I509="Exc","Exesa",IF(orders!I509="Ara","Arabica",IF(orders!I509="Lib","Liberica",""))))</f>
        <v>Arabica</v>
      </c>
      <c r="O509" t="str">
        <f t="shared" si="15"/>
        <v>Light</v>
      </c>
      <c r="P509" t="str">
        <f>_xlfn.XLOOKUP(orderstable[[#This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 0," ",_xlfn.XLOOKUP(C510,customers!$A$1:$A$1001,customers!$C$1:$C$1001,0))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14"/>
        <v>46.62</v>
      </c>
      <c r="N510" t="str">
        <f>IF(orders!I510="Rob","Robusta",IF(orders!I510="Exc","Exesa",IF(orders!I510="Ara","Arabica",IF(orders!I510="Lib","Liberica",""))))</f>
        <v>Liberica</v>
      </c>
      <c r="O510" t="str">
        <f t="shared" si="15"/>
        <v>Dark</v>
      </c>
      <c r="P510" t="str">
        <f>_xlfn.XLOOKUP(orderstable[[#This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 0," ",_xlfn.XLOOKUP(C511,customers!$A$1:$A$1001,customers!$C$1:$C$1001,0))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14"/>
        <v>29.849999999999998</v>
      </c>
      <c r="N511" t="str">
        <f>IF(orders!I511="Rob","Robusta",IF(orders!I511="Exc","Exesa",IF(orders!I511="Ara","Arabica",IF(orders!I511="Lib","Liberica",""))))</f>
        <v>Arabica</v>
      </c>
      <c r="O511" t="str">
        <f t="shared" si="15"/>
        <v>Dark</v>
      </c>
      <c r="P511" t="str">
        <f>_xlfn.XLOOKUP(orderstable[[#This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 0," ",_xlfn.XLOOKUP(C512,customers!$A$1:$A$1001,customers!$C$1:$C$1001,0))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14"/>
        <v>10.754999999999999</v>
      </c>
      <c r="N512" t="str">
        <f>IF(orders!I512="Rob","Robusta",IF(orders!I512="Exc","Exesa",IF(orders!I512="Ara","Arabica",IF(orders!I512="Lib","Liberica",""))))</f>
        <v>Robusta</v>
      </c>
      <c r="O512" t="str">
        <f t="shared" si="15"/>
        <v>Light</v>
      </c>
      <c r="P512" t="str">
        <f>_xlfn.XLOOKUP(orderstable[[#This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 0," ",_xlfn.XLOOKUP(C513,customers!$A$1:$A$1001,customers!$C$1:$C$1001,0))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14"/>
        <v>13.5</v>
      </c>
      <c r="N513" t="str">
        <f>IF(orders!I513="Rob","Robusta",IF(orders!I513="Exc","Exesa",IF(orders!I513="Ara","Arabica",IF(orders!I513="Lib","Liberica",""))))</f>
        <v>Arabica</v>
      </c>
      <c r="O513" t="str">
        <f t="shared" si="15"/>
        <v>Medium</v>
      </c>
      <c r="P513" t="str">
        <f>_xlfn.XLOOKUP(orderstable[[#This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 0," ",_xlfn.XLOOKUP(C514,customers!$A$1:$A$1001,customers!$C$1:$C$1001,0))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14"/>
        <v>47.55</v>
      </c>
      <c r="N514" t="str">
        <f>IF(orders!I514="Rob","Robusta",IF(orders!I514="Exc","Exesa",IF(orders!I514="Ara","Arabica",IF(orders!I514="Lib","Liberica",""))))</f>
        <v>Liberica</v>
      </c>
      <c r="O514" t="str">
        <f t="shared" si="15"/>
        <v>Light</v>
      </c>
      <c r="P514" t="str">
        <f>_xlfn.XLOOKUP(orderstable[[#This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 0," ",_xlfn.XLOOKUP(C515,customers!$A$1:$A$1001,customers!$C$1:$C$1001,0))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16">L515*E515</f>
        <v>79.25</v>
      </c>
      <c r="N515" t="str">
        <f>IF(orders!I515="Rob","Robusta",IF(orders!I515="Exc","Exesa",IF(orders!I515="Ara","Arabica",IF(orders!I515="Lib","Liberica",""))))</f>
        <v>Liberica</v>
      </c>
      <c r="O515" t="str">
        <f t="shared" ref="O515:O578" si="17">IF(J515="M","Medium",IF(J515="L","Light",IF(J515="D","Dark","")))</f>
        <v>Light</v>
      </c>
      <c r="P515" t="str">
        <f>_xlfn.XLOOKUP(orderstable[[#This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 0," ",_xlfn.XLOOKUP(C516,customers!$A$1:$A$1001,customers!$C$1:$C$1001,0))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16"/>
        <v>26.19</v>
      </c>
      <c r="N516" t="str">
        <f>IF(orders!I516="Rob","Robusta",IF(orders!I516="Exc","Exesa",IF(orders!I516="Ara","Arabica",IF(orders!I516="Lib","Liberica",""))))</f>
        <v>Liberica</v>
      </c>
      <c r="O516" t="str">
        <f t="shared" si="17"/>
        <v>Medium</v>
      </c>
      <c r="P516" t="str">
        <f>_xlfn.XLOOKUP(orderstable[[#This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 0," ",_xlfn.XLOOKUP(C517,customers!$A$1:$A$1001,customers!$C$1:$C$1001,0))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16"/>
        <v>21.509999999999998</v>
      </c>
      <c r="N517" t="str">
        <f>IF(orders!I517="Rob","Robusta",IF(orders!I517="Exc","Exesa",IF(orders!I517="Ara","Arabica",IF(orders!I517="Lib","Liberica",""))))</f>
        <v>Robusta</v>
      </c>
      <c r="O517" t="str">
        <f t="shared" si="17"/>
        <v>Light</v>
      </c>
      <c r="P517" t="str">
        <f>_xlfn.XLOOKUP(orderstable[[#This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 0," ",_xlfn.XLOOKUP(C518,customers!$A$1:$A$1001,customers!$C$1:$C$1001,0))</f>
        <v xml:space="preserve">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16"/>
        <v>102.92499999999998</v>
      </c>
      <c r="N518" t="str">
        <f>IF(orders!I518="Rob","Robusta",IF(orders!I518="Exc","Exesa",IF(orders!I518="Ara","Arabica",IF(orders!I518="Lib","Liberica",""))))</f>
        <v>Robusta</v>
      </c>
      <c r="O518" t="str">
        <f t="shared" si="17"/>
        <v>Dark</v>
      </c>
      <c r="P518" t="str">
        <f>_xlfn.XLOOKUP(orderstable[[#This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 0," ",_xlfn.XLOOKUP(C519,customers!$A$1:$A$1001,customers!$C$1:$C$1001,0))</f>
        <v xml:space="preserve">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16"/>
        <v>7.77</v>
      </c>
      <c r="N519" t="str">
        <f>IF(orders!I519="Rob","Robusta",IF(orders!I519="Exc","Exesa",IF(orders!I519="Ara","Arabica",IF(orders!I519="Lib","Liberica",""))))</f>
        <v>Liberica</v>
      </c>
      <c r="O519" t="str">
        <f t="shared" si="17"/>
        <v>Dark</v>
      </c>
      <c r="P519" t="str">
        <f>_xlfn.XLOOKUP(orderstable[[#This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 0," ",_xlfn.XLOOKUP(C520,customers!$A$1:$A$1001,customers!$C$1:$C$1001,0))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16"/>
        <v>139.72499999999999</v>
      </c>
      <c r="N520" t="str">
        <f>IF(orders!I520="Rob","Robusta",IF(orders!I520="Exc","Exesa",IF(orders!I520="Ara","Arabica",IF(orders!I520="Lib","Liberica",""))))</f>
        <v>Exesa</v>
      </c>
      <c r="O520" t="str">
        <f t="shared" si="17"/>
        <v>Dark</v>
      </c>
      <c r="P520" t="str">
        <f>_xlfn.XLOOKUP(orderstable[[#This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 0," ",_xlfn.XLOOKUP(C521,customers!$A$1:$A$1001,customers!$C$1:$C$1001,0))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16"/>
        <v>11.94</v>
      </c>
      <c r="N521" t="str">
        <f>IF(orders!I521="Rob","Robusta",IF(orders!I521="Exc","Exesa",IF(orders!I521="Ara","Arabica",IF(orders!I521="Lib","Liberica",""))))</f>
        <v>Arabica</v>
      </c>
      <c r="O521" t="str">
        <f t="shared" si="17"/>
        <v>Dark</v>
      </c>
      <c r="P521" t="str">
        <f>_xlfn.XLOOKUP(orderstable[[#This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 0," ",_xlfn.XLOOKUP(C522,customers!$A$1:$A$1001,customers!$C$1:$C$1001,0))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16"/>
        <v>3.8849999999999998</v>
      </c>
      <c r="N522" t="str">
        <f>IF(orders!I522="Rob","Robusta",IF(orders!I522="Exc","Exesa",IF(orders!I522="Ara","Arabica",IF(orders!I522="Lib","Liberica",""))))</f>
        <v>Liberica</v>
      </c>
      <c r="O522" t="str">
        <f t="shared" si="17"/>
        <v>Dark</v>
      </c>
      <c r="P522" t="str">
        <f>_xlfn.XLOOKUP(orderstable[[#This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 0," ",_xlfn.XLOOKUP(C523,customers!$A$1:$A$1001,customers!$C$1:$C$1001,0))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16"/>
        <v>39.799999999999997</v>
      </c>
      <c r="N523" t="str">
        <f>IF(orders!I523="Rob","Robusta",IF(orders!I523="Exc","Exesa",IF(orders!I523="Ara","Arabica",IF(orders!I523="Lib","Liberica",""))))</f>
        <v>Robusta</v>
      </c>
      <c r="O523" t="str">
        <f t="shared" si="17"/>
        <v>Medium</v>
      </c>
      <c r="P523" t="str">
        <f>_xlfn.XLOOKUP(orderstable[[#This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 0," ",_xlfn.XLOOKUP(C524,customers!$A$1:$A$1001,customers!$C$1:$C$1001,0))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16"/>
        <v>29.849999999999998</v>
      </c>
      <c r="N524" t="str">
        <f>IF(orders!I524="Rob","Robusta",IF(orders!I524="Exc","Exesa",IF(orders!I524="Ara","Arabica",IF(orders!I524="Lib","Liberica",""))))</f>
        <v>Robusta</v>
      </c>
      <c r="O524" t="str">
        <f t="shared" si="17"/>
        <v>Medium</v>
      </c>
      <c r="P524" t="str">
        <f>_xlfn.XLOOKUP(orderstable[[#This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 0," ",_xlfn.XLOOKUP(C525,customers!$A$1:$A$1001,customers!$C$1:$C$1001,0))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16"/>
        <v>29.784999999999997</v>
      </c>
      <c r="N525" t="str">
        <f>IF(orders!I525="Rob","Robusta",IF(orders!I525="Exc","Exesa",IF(orders!I525="Ara","Arabica",IF(orders!I525="Lib","Liberica",""))))</f>
        <v>Liberica</v>
      </c>
      <c r="O525" t="str">
        <f t="shared" si="17"/>
        <v>Dark</v>
      </c>
      <c r="P525" t="str">
        <f>_xlfn.XLOOKUP(orderstable[[#This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 0," ",_xlfn.XLOOKUP(C526,customers!$A$1:$A$1001,customers!$C$1:$C$1001,0))</f>
        <v xml:space="preserve">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16"/>
        <v>72.91</v>
      </c>
      <c r="N526" t="str">
        <f>IF(orders!I526="Rob","Robusta",IF(orders!I526="Exc","Exesa",IF(orders!I526="Ara","Arabica",IF(orders!I526="Lib","Liberica",""))))</f>
        <v>Liberica</v>
      </c>
      <c r="O526" t="str">
        <f t="shared" si="17"/>
        <v>Light</v>
      </c>
      <c r="P526" t="str">
        <f>_xlfn.XLOOKUP(orderstable[[#This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 0," ",_xlfn.XLOOKUP(C527,customers!$A$1:$A$1001,customers!$C$1:$C$1001,0))</f>
        <v xml:space="preserve">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16"/>
        <v>13.424999999999997</v>
      </c>
      <c r="N527" t="str">
        <f>IF(orders!I527="Rob","Robusta",IF(orders!I527="Exc","Exesa",IF(orders!I527="Ara","Arabica",IF(orders!I527="Lib","Liberica",""))))</f>
        <v>Robusta</v>
      </c>
      <c r="O527" t="str">
        <f t="shared" si="17"/>
        <v>Dark</v>
      </c>
      <c r="P527" t="str">
        <f>_xlfn.XLOOKUP(orderstable[[#This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 0," ",_xlfn.XLOOKUP(C528,customers!$A$1:$A$1001,customers!$C$1:$C$1001,0))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16"/>
        <v>126.49999999999999</v>
      </c>
      <c r="N528" t="str">
        <f>IF(orders!I528="Rob","Robusta",IF(orders!I528="Exc","Exesa",IF(orders!I528="Ara","Arabica",IF(orders!I528="Lib","Liberica",""))))</f>
        <v>Exesa</v>
      </c>
      <c r="O528" t="str">
        <f t="shared" si="17"/>
        <v>Medium</v>
      </c>
      <c r="P528" t="str">
        <f>_xlfn.XLOOKUP(orderstable[[#This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 0," ",_xlfn.XLOOKUP(C529,customers!$A$1:$A$1001,customers!$C$1:$C$1001,0))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16"/>
        <v>41.25</v>
      </c>
      <c r="N529" t="str">
        <f>IF(orders!I529="Rob","Robusta",IF(orders!I529="Exc","Exesa",IF(orders!I529="Ara","Arabica",IF(orders!I529="Lib","Liberica",""))))</f>
        <v>Exesa</v>
      </c>
      <c r="O529" t="str">
        <f t="shared" si="17"/>
        <v>Medium</v>
      </c>
      <c r="P529" t="str">
        <f>_xlfn.XLOOKUP(orderstable[[#This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 0," ",_xlfn.XLOOKUP(C530,customers!$A$1:$A$1001,customers!$C$1:$C$1001,0))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16"/>
        <v>53.46</v>
      </c>
      <c r="N530" t="str">
        <f>IF(orders!I530="Rob","Robusta",IF(orders!I530="Exc","Exesa",IF(orders!I530="Ara","Arabica",IF(orders!I530="Lib","Liberica",""))))</f>
        <v>Exesa</v>
      </c>
      <c r="O530" t="str">
        <f t="shared" si="17"/>
        <v>Light</v>
      </c>
      <c r="P530" t="str">
        <f>_xlfn.XLOOKUP(orderstable[[#This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 0," ",_xlfn.XLOOKUP(C531,customers!$A$1:$A$1001,customers!$C$1:$C$1001,0))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16"/>
        <v>59.699999999999996</v>
      </c>
      <c r="N531" t="str">
        <f>IF(orders!I531="Rob","Robusta",IF(orders!I531="Exc","Exesa",IF(orders!I531="Ara","Arabica",IF(orders!I531="Lib","Liberica",""))))</f>
        <v>Robusta</v>
      </c>
      <c r="O531" t="str">
        <f t="shared" si="17"/>
        <v>Medium</v>
      </c>
      <c r="P531" t="str">
        <f>_xlfn.XLOOKUP(orderstable[[#This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 0," ",_xlfn.XLOOKUP(C532,customers!$A$1:$A$1001,customers!$C$1:$C$1001,0))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16"/>
        <v>59.699999999999996</v>
      </c>
      <c r="N532" t="str">
        <f>IF(orders!I532="Rob","Robusta",IF(orders!I532="Exc","Exesa",IF(orders!I532="Ara","Arabica",IF(orders!I532="Lib","Liberica",""))))</f>
        <v>Robusta</v>
      </c>
      <c r="O532" t="str">
        <f t="shared" si="17"/>
        <v>Medium</v>
      </c>
      <c r="P532" t="str">
        <f>_xlfn.XLOOKUP(orderstable[[#This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 0," ",_xlfn.XLOOKUP(C533,customers!$A$1:$A$1001,customers!$C$1:$C$1001,0))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16"/>
        <v>44.75</v>
      </c>
      <c r="N533" t="str">
        <f>IF(orders!I533="Rob","Robusta",IF(orders!I533="Exc","Exesa",IF(orders!I533="Ara","Arabica",IF(orders!I533="Lib","Liberica",""))))</f>
        <v>Robusta</v>
      </c>
      <c r="O533" t="str">
        <f t="shared" si="17"/>
        <v>Dark</v>
      </c>
      <c r="P533" t="str">
        <f>_xlfn.XLOOKUP(orderstable[[#This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 0," ",_xlfn.XLOOKUP(C534,customers!$A$1:$A$1001,customers!$C$1:$C$1001,0))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16"/>
        <v>16.5</v>
      </c>
      <c r="N534" t="str">
        <f>IF(orders!I534="Rob","Robusta",IF(orders!I534="Exc","Exesa",IF(orders!I534="Ara","Arabica",IF(orders!I534="Lib","Liberica",""))))</f>
        <v>Exesa</v>
      </c>
      <c r="O534" t="str">
        <f t="shared" si="17"/>
        <v>Medium</v>
      </c>
      <c r="P534" t="str">
        <f>_xlfn.XLOOKUP(orderstable[[#This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 0," ",_xlfn.XLOOKUP(C535,customers!$A$1:$A$1001,customers!$C$1:$C$1001,0))</f>
        <v xml:space="preserve">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16"/>
        <v>21.479999999999997</v>
      </c>
      <c r="N535" t="str">
        <f>IF(orders!I535="Rob","Robusta",IF(orders!I535="Exc","Exesa",IF(orders!I535="Ara","Arabica",IF(orders!I535="Lib","Liberica",""))))</f>
        <v>Robusta</v>
      </c>
      <c r="O535" t="str">
        <f t="shared" si="17"/>
        <v>Dark</v>
      </c>
      <c r="P535" t="str">
        <f>_xlfn.XLOOKUP(orderstable[[#This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 0," ",_xlfn.XLOOKUP(C536,customers!$A$1:$A$1001,customers!$C$1:$C$1001,0))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16"/>
        <v>45.769999999999996</v>
      </c>
      <c r="N536" t="str">
        <f>IF(orders!I536="Rob","Robusta",IF(orders!I536="Exc","Exesa",IF(orders!I536="Ara","Arabica",IF(orders!I536="Lib","Liberica",""))))</f>
        <v>Robusta</v>
      </c>
      <c r="O536" t="str">
        <f t="shared" si="17"/>
        <v>Medium</v>
      </c>
      <c r="P536" t="str">
        <f>_xlfn.XLOOKUP(orderstable[[#This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 0," ",_xlfn.XLOOKUP(C537,customers!$A$1:$A$1001,customers!$C$1:$C$1001,0))</f>
        <v xml:space="preserve">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16"/>
        <v>9.51</v>
      </c>
      <c r="N537" t="str">
        <f>IF(orders!I537="Rob","Robusta",IF(orders!I537="Exc","Exesa",IF(orders!I537="Ara","Arabica",IF(orders!I537="Lib","Liberica",""))))</f>
        <v>Liberica</v>
      </c>
      <c r="O537" t="str">
        <f t="shared" si="17"/>
        <v>Light</v>
      </c>
      <c r="P537" t="str">
        <f>_xlfn.XLOOKUP(orderstable[[#This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 0," ",_xlfn.XLOOKUP(C538,customers!$A$1:$A$1001,customers!$C$1:$C$1001,0))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16"/>
        <v>8.0549999999999997</v>
      </c>
      <c r="N538" t="str">
        <f>IF(orders!I538="Rob","Robusta",IF(orders!I538="Exc","Exesa",IF(orders!I538="Ara","Arabica",IF(orders!I538="Lib","Liberica",""))))</f>
        <v>Robusta</v>
      </c>
      <c r="O538" t="str">
        <f t="shared" si="17"/>
        <v>Dark</v>
      </c>
      <c r="P538" t="str">
        <f>_xlfn.XLOOKUP(orderstable[[#This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 0," ",_xlfn.XLOOKUP(C539,customers!$A$1:$A$1001,customers!$C$1:$C$1001,0))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16"/>
        <v>111.78</v>
      </c>
      <c r="N539" t="str">
        <f>IF(orders!I539="Rob","Robusta",IF(orders!I539="Exc","Exesa",IF(orders!I539="Ara","Arabica",IF(orders!I539="Lib","Liberica",""))))</f>
        <v>Exesa</v>
      </c>
      <c r="O539" t="str">
        <f t="shared" si="17"/>
        <v>Dark</v>
      </c>
      <c r="P539" t="str">
        <f>_xlfn.XLOOKUP(orderstable[[#This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 0," ",_xlfn.XLOOKUP(C540,customers!$A$1:$A$1001,customers!$C$1:$C$1001,0))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16"/>
        <v>10.739999999999998</v>
      </c>
      <c r="N540" t="str">
        <f>IF(orders!I540="Rob","Robusta",IF(orders!I540="Exc","Exesa",IF(orders!I540="Ara","Arabica",IF(orders!I540="Lib","Liberica",""))))</f>
        <v>Robusta</v>
      </c>
      <c r="O540" t="str">
        <f t="shared" si="17"/>
        <v>Dark</v>
      </c>
      <c r="P540" t="str">
        <f>_xlfn.XLOOKUP(orderstable[[#This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 0," ",_xlfn.XLOOKUP(C541,customers!$A$1:$A$1001,customers!$C$1:$C$1001,0))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16"/>
        <v>26.849999999999994</v>
      </c>
      <c r="N541" t="str">
        <f>IF(orders!I541="Rob","Robusta",IF(orders!I541="Exc","Exesa",IF(orders!I541="Ara","Arabica",IF(orders!I541="Lib","Liberica",""))))</f>
        <v>Robusta</v>
      </c>
      <c r="O541" t="str">
        <f t="shared" si="17"/>
        <v>Dark</v>
      </c>
      <c r="P541" t="str">
        <f>_xlfn.XLOOKUP(orderstable[[#This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 0," ",_xlfn.XLOOKUP(C542,customers!$A$1:$A$1001,customers!$C$1:$C$1001,0))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16"/>
        <v>63.4</v>
      </c>
      <c r="N542" t="str">
        <f>IF(orders!I542="Rob","Robusta",IF(orders!I542="Exc","Exesa",IF(orders!I542="Ara","Arabica",IF(orders!I542="Lib","Liberica",""))))</f>
        <v>Liberica</v>
      </c>
      <c r="O542" t="str">
        <f t="shared" si="17"/>
        <v>Light</v>
      </c>
      <c r="P542" t="str">
        <f>_xlfn.XLOOKUP(orderstable[[#This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 0," ",_xlfn.XLOOKUP(C543,customers!$A$1:$A$1001,customers!$C$1:$C$1001,0))</f>
        <v xml:space="preserve">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16"/>
        <v>22.884999999999998</v>
      </c>
      <c r="N543" t="str">
        <f>IF(orders!I543="Rob","Robusta",IF(orders!I543="Exc","Exesa",IF(orders!I543="Ara","Arabica",IF(orders!I543="Lib","Liberica",""))))</f>
        <v>Arabica</v>
      </c>
      <c r="O543" t="str">
        <f t="shared" si="17"/>
        <v>Dark</v>
      </c>
      <c r="P543" t="str">
        <f>_xlfn.XLOOKUP(orderstable[[#This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 0," ",_xlfn.XLOOKUP(C544,customers!$A$1:$A$1001,customers!$C$1:$C$1001,0))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16"/>
        <v>103.49999999999999</v>
      </c>
      <c r="N544" t="str">
        <f>IF(orders!I544="Rob","Robusta",IF(orders!I544="Exc","Exesa",IF(orders!I544="Ara","Arabica",IF(orders!I544="Lib","Liberica",""))))</f>
        <v>Arabica</v>
      </c>
      <c r="O544" t="str">
        <f t="shared" si="17"/>
        <v>Medium</v>
      </c>
      <c r="P544" t="str">
        <f>_xlfn.XLOOKUP(orderstable[[#This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 0," ",_xlfn.XLOOKUP(C545,customers!$A$1:$A$1001,customers!$C$1:$C$1001,0))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16"/>
        <v>54.969999999999992</v>
      </c>
      <c r="N545" t="str">
        <f>IF(orders!I545="Rob","Robusta",IF(orders!I545="Exc","Exesa",IF(orders!I545="Ara","Arabica",IF(orders!I545="Lib","Liberica",""))))</f>
        <v>Robusta</v>
      </c>
      <c r="O545" t="str">
        <f t="shared" si="17"/>
        <v>Light</v>
      </c>
      <c r="P545" t="str">
        <f>_xlfn.XLOOKUP(orderstable[[#This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 0," ",_xlfn.XLOOKUP(C546,customers!$A$1:$A$1001,customers!$C$1:$C$1001,0))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16"/>
        <v>15.54</v>
      </c>
      <c r="N546" t="str">
        <f>IF(orders!I546="Rob","Robusta",IF(orders!I546="Exc","Exesa",IF(orders!I546="Ara","Arabica",IF(orders!I546="Lib","Liberica",""))))</f>
        <v>Arabica</v>
      </c>
      <c r="O546" t="str">
        <f t="shared" si="17"/>
        <v>Light</v>
      </c>
      <c r="P546" t="str">
        <f>_xlfn.XLOOKUP(orderstable[[#This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 0," ",_xlfn.XLOOKUP(C547,customers!$A$1:$A$1001,customers!$C$1:$C$1001,0))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16"/>
        <v>15.54</v>
      </c>
      <c r="N547" t="str">
        <f>IF(orders!I547="Rob","Robusta",IF(orders!I547="Exc","Exesa",IF(orders!I547="Ara","Arabica",IF(orders!I547="Lib","Liberica",""))))</f>
        <v>Liberica</v>
      </c>
      <c r="O547" t="str">
        <f t="shared" si="17"/>
        <v>Dark</v>
      </c>
      <c r="P547" t="str">
        <f>_xlfn.XLOOKUP(orderstable[[#This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 0," ",_xlfn.XLOOKUP(C548,customers!$A$1:$A$1001,customers!$C$1:$C$1001,0))</f>
        <v xml:space="preserve">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16"/>
        <v>83.835000000000008</v>
      </c>
      <c r="N548" t="str">
        <f>IF(orders!I548="Rob","Robusta",IF(orders!I548="Exc","Exesa",IF(orders!I548="Ara","Arabica",IF(orders!I548="Lib","Liberica",""))))</f>
        <v>Exesa</v>
      </c>
      <c r="O548" t="str">
        <f t="shared" si="17"/>
        <v>Dark</v>
      </c>
      <c r="P548" t="str">
        <f>_xlfn.XLOOKUP(orderstable[[#This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 0," ",_xlfn.XLOOKUP(C549,customers!$A$1:$A$1001,customers!$C$1:$C$1001,0))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16"/>
        <v>10.754999999999999</v>
      </c>
      <c r="N549" t="str">
        <f>IF(orders!I549="Rob","Robusta",IF(orders!I549="Exc","Exesa",IF(orders!I549="Ara","Arabica",IF(orders!I549="Lib","Liberica",""))))</f>
        <v>Robusta</v>
      </c>
      <c r="O549" t="str">
        <f t="shared" si="17"/>
        <v>Light</v>
      </c>
      <c r="P549" t="str">
        <f>_xlfn.XLOOKUP(orderstable[[#This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 0," ",_xlfn.XLOOKUP(C550,customers!$A$1:$A$1001,customers!$C$1:$C$1001,0))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16"/>
        <v>13.365</v>
      </c>
      <c r="N550" t="str">
        <f>IF(orders!I550="Rob","Robusta",IF(orders!I550="Exc","Exesa",IF(orders!I550="Ara","Arabica",IF(orders!I550="Lib","Liberica",""))))</f>
        <v>Exesa</v>
      </c>
      <c r="O550" t="str">
        <f t="shared" si="17"/>
        <v>Light</v>
      </c>
      <c r="P550" t="str">
        <f>_xlfn.XLOOKUP(orderstable[[#This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 0," ",_xlfn.XLOOKUP(C551,customers!$A$1:$A$1001,customers!$C$1:$C$1001,0))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16"/>
        <v>17.82</v>
      </c>
      <c r="N551" t="str">
        <f>IF(orders!I551="Rob","Robusta",IF(orders!I551="Exc","Exesa",IF(orders!I551="Ara","Arabica",IF(orders!I551="Lib","Liberica",""))))</f>
        <v>Exesa</v>
      </c>
      <c r="O551" t="str">
        <f t="shared" si="17"/>
        <v>Light</v>
      </c>
      <c r="P551" t="str">
        <f>_xlfn.XLOOKUP(orderstable[[#This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 0," ",_xlfn.XLOOKUP(C552,customers!$A$1:$A$1001,customers!$C$1:$C$1001,0))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16"/>
        <v>23.31</v>
      </c>
      <c r="N552" t="str">
        <f>IF(orders!I552="Rob","Robusta",IF(orders!I552="Exc","Exesa",IF(orders!I552="Ara","Arabica",IF(orders!I552="Lib","Liberica",""))))</f>
        <v>Liberica</v>
      </c>
      <c r="O552" t="str">
        <f t="shared" si="17"/>
        <v>Dark</v>
      </c>
      <c r="P552" t="str">
        <f>_xlfn.XLOOKUP(orderstable[[#This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 0," ",_xlfn.XLOOKUP(C553,customers!$A$1:$A$1001,customers!$C$1:$C$1001,0))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16"/>
        <v>7.29</v>
      </c>
      <c r="N553" t="str">
        <f>IF(orders!I553="Rob","Robusta",IF(orders!I553="Exc","Exesa",IF(orders!I553="Ara","Arabica",IF(orders!I553="Lib","Liberica",""))))</f>
        <v>Exesa</v>
      </c>
      <c r="O553" t="str">
        <f t="shared" si="17"/>
        <v>Dark</v>
      </c>
      <c r="P553" t="str">
        <f>_xlfn.XLOOKUP(orderstable[[#This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 0," ",_xlfn.XLOOKUP(C554,customers!$A$1:$A$1001,customers!$C$1:$C$1001,0))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16"/>
        <v>17.82</v>
      </c>
      <c r="N554" t="str">
        <f>IF(orders!I554="Rob","Robusta",IF(orders!I554="Exc","Exesa",IF(orders!I554="Ara","Arabica",IF(orders!I554="Lib","Liberica",""))))</f>
        <v>Exesa</v>
      </c>
      <c r="O554" t="str">
        <f t="shared" si="17"/>
        <v>Light</v>
      </c>
      <c r="P554" t="str">
        <f>_xlfn.XLOOKUP(orderstable[[#This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 0," ",_xlfn.XLOOKUP(C555,customers!$A$1:$A$1001,customers!$C$1:$C$1001,0))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16"/>
        <v>68.75</v>
      </c>
      <c r="N555" t="str">
        <f>IF(orders!I555="Rob","Robusta",IF(orders!I555="Exc","Exesa",IF(orders!I555="Ara","Arabica",IF(orders!I555="Lib","Liberica",""))))</f>
        <v>Exesa</v>
      </c>
      <c r="O555" t="str">
        <f t="shared" si="17"/>
        <v>Medium</v>
      </c>
      <c r="P555" t="str">
        <f>_xlfn.XLOOKUP(orderstable[[#This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 0," ",_xlfn.XLOOKUP(C556,customers!$A$1:$A$1001,customers!$C$1:$C$1001,0))</f>
        <v xml:space="preserve">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16"/>
        <v>54.969999999999992</v>
      </c>
      <c r="N556" t="str">
        <f>IF(orders!I556="Rob","Robusta",IF(orders!I556="Exc","Exesa",IF(orders!I556="Ara","Arabica",IF(orders!I556="Lib","Liberica",""))))</f>
        <v>Robusta</v>
      </c>
      <c r="O556" t="str">
        <f t="shared" si="17"/>
        <v>Light</v>
      </c>
      <c r="P556" t="str">
        <f>_xlfn.XLOOKUP(orderstable[[#This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 0," ",_xlfn.XLOOKUP(C557,customers!$A$1:$A$1001,customers!$C$1:$C$1001,0))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16"/>
        <v>82.5</v>
      </c>
      <c r="N557" t="str">
        <f>IF(orders!I557="Rob","Robusta",IF(orders!I557="Exc","Exesa",IF(orders!I557="Ara","Arabica",IF(orders!I557="Lib","Liberica",""))))</f>
        <v>Exesa</v>
      </c>
      <c r="O557" t="str">
        <f t="shared" si="17"/>
        <v>Medium</v>
      </c>
      <c r="P557" t="str">
        <f>_xlfn.XLOOKUP(orderstable[[#This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 0," ",_xlfn.XLOOKUP(C558,customers!$A$1:$A$1001,customers!$C$1:$C$1001,0))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16"/>
        <v>8.73</v>
      </c>
      <c r="N558" t="str">
        <f>IF(orders!I558="Rob","Robusta",IF(orders!I558="Exc","Exesa",IF(orders!I558="Ara","Arabica",IF(orders!I558="Lib","Liberica",""))))</f>
        <v>Liberica</v>
      </c>
      <c r="O558" t="str">
        <f t="shared" si="17"/>
        <v>Medium</v>
      </c>
      <c r="P558" t="str">
        <f>_xlfn.XLOOKUP(orderstable[[#This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 0," ",_xlfn.XLOOKUP(C559,customers!$A$1:$A$1001,customers!$C$1:$C$1001,0))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16"/>
        <v>59.4</v>
      </c>
      <c r="N559" t="str">
        <f>IF(orders!I559="Rob","Robusta",IF(orders!I559="Exc","Exesa",IF(orders!I559="Ara","Arabica",IF(orders!I559="Lib","Liberica",""))))</f>
        <v>Exesa</v>
      </c>
      <c r="O559" t="str">
        <f t="shared" si="17"/>
        <v>Light</v>
      </c>
      <c r="P559" t="str">
        <f>_xlfn.XLOOKUP(orderstable[[#This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 0," ",_xlfn.XLOOKUP(C560,customers!$A$1:$A$1001,customers!$C$1:$C$1001,0))</f>
        <v xml:space="preserve">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16"/>
        <v>15.54</v>
      </c>
      <c r="N560" t="str">
        <f>IF(orders!I560="Rob","Robusta",IF(orders!I560="Exc","Exesa",IF(orders!I560="Ara","Arabica",IF(orders!I560="Lib","Liberica",""))))</f>
        <v>Liberica</v>
      </c>
      <c r="O560" t="str">
        <f t="shared" si="17"/>
        <v>Dark</v>
      </c>
      <c r="P560" t="str">
        <f>_xlfn.XLOOKUP(orderstable[[#This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 0," ",_xlfn.XLOOKUP(C561,customers!$A$1:$A$1001,customers!$C$1:$C$1001,0))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16"/>
        <v>38.849999999999994</v>
      </c>
      <c r="N561" t="str">
        <f>IF(orders!I561="Rob","Robusta",IF(orders!I561="Exc","Exesa",IF(orders!I561="Ara","Arabica",IF(orders!I561="Lib","Liberica",""))))</f>
        <v>Arabica</v>
      </c>
      <c r="O561" t="str">
        <f t="shared" si="17"/>
        <v>Light</v>
      </c>
      <c r="P561" t="str">
        <f>_xlfn.XLOOKUP(orderstable[[#This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 0," ",_xlfn.XLOOKUP(C562,customers!$A$1:$A$1001,customers!$C$1:$C$1001,0))</f>
        <v xml:space="preserve">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16"/>
        <v>189.74999999999997</v>
      </c>
      <c r="N562" t="str">
        <f>IF(orders!I562="Rob","Robusta",IF(orders!I562="Exc","Exesa",IF(orders!I562="Ara","Arabica",IF(orders!I562="Lib","Liberica",""))))</f>
        <v>Exesa</v>
      </c>
      <c r="O562" t="str">
        <f t="shared" si="17"/>
        <v>Medium</v>
      </c>
      <c r="P562" t="str">
        <f>_xlfn.XLOOKUP(orderstable[[#This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 0," ",_xlfn.XLOOKUP(C563,customers!$A$1:$A$1001,customers!$C$1:$C$1001,0))</f>
        <v xml:space="preserve">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16"/>
        <v>17.91</v>
      </c>
      <c r="N563" t="str">
        <f>IF(orders!I563="Rob","Robusta",IF(orders!I563="Exc","Exesa",IF(orders!I563="Ara","Arabica",IF(orders!I563="Lib","Liberica",""))))</f>
        <v>Arabica</v>
      </c>
      <c r="O563" t="str">
        <f t="shared" si="17"/>
        <v>Dark</v>
      </c>
      <c r="P563" t="str">
        <f>_xlfn.XLOOKUP(orderstable[[#This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 0," ",_xlfn.XLOOKUP(C564,customers!$A$1:$A$1001,customers!$C$1:$C$1001,0))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16"/>
        <v>28.53</v>
      </c>
      <c r="N564" t="str">
        <f>IF(orders!I564="Rob","Robusta",IF(orders!I564="Exc","Exesa",IF(orders!I564="Ara","Arabica",IF(orders!I564="Lib","Liberica",""))))</f>
        <v>Liberica</v>
      </c>
      <c r="O564" t="str">
        <f t="shared" si="17"/>
        <v>Light</v>
      </c>
      <c r="P564" t="str">
        <f>_xlfn.XLOOKUP(orderstable[[#This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 0," ",_xlfn.XLOOKUP(C565,customers!$A$1:$A$1001,customers!$C$1:$C$1001,0))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16"/>
        <v>82.5</v>
      </c>
      <c r="N565" t="str">
        <f>IF(orders!I565="Rob","Robusta",IF(orders!I565="Exc","Exesa",IF(orders!I565="Ara","Arabica",IF(orders!I565="Lib","Liberica",""))))</f>
        <v>Exesa</v>
      </c>
      <c r="O565" t="str">
        <f t="shared" si="17"/>
        <v>Medium</v>
      </c>
      <c r="P565" t="str">
        <f>_xlfn.XLOOKUP(orderstable[[#This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 0," ",_xlfn.XLOOKUP(C566,customers!$A$1:$A$1001,customers!$C$1:$C$1001,0))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16"/>
        <v>14.339999999999998</v>
      </c>
      <c r="N566" t="str">
        <f>IF(orders!I566="Rob","Robusta",IF(orders!I566="Exc","Exesa",IF(orders!I566="Ara","Arabica",IF(orders!I566="Lib","Liberica",""))))</f>
        <v>Robusta</v>
      </c>
      <c r="O566" t="str">
        <f t="shared" si="17"/>
        <v>Light</v>
      </c>
      <c r="P566" t="str">
        <f>_xlfn.XLOOKUP(orderstable[[#This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 0," ",_xlfn.XLOOKUP(C567,customers!$A$1:$A$1001,customers!$C$1:$C$1001,0))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16"/>
        <v>82.339999999999989</v>
      </c>
      <c r="N567" t="str">
        <f>IF(orders!I567="Rob","Robusta",IF(orders!I567="Exc","Exesa",IF(orders!I567="Ara","Arabica",IF(orders!I567="Lib","Liberica",""))))</f>
        <v>Robusta</v>
      </c>
      <c r="O567" t="str">
        <f t="shared" si="17"/>
        <v>Dark</v>
      </c>
      <c r="P567" t="str">
        <f>_xlfn.XLOOKUP(orderstable[[#This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 0," ",_xlfn.XLOOKUP(C568,customers!$A$1:$A$1001,customers!$C$1:$C$1001,0))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16"/>
        <v>20.25</v>
      </c>
      <c r="N568" t="str">
        <f>IF(orders!I568="Rob","Robusta",IF(orders!I568="Exc","Exesa",IF(orders!I568="Ara","Arabica",IF(orders!I568="Lib","Liberica",""))))</f>
        <v>Arabica</v>
      </c>
      <c r="O568" t="str">
        <f t="shared" si="17"/>
        <v>Medium</v>
      </c>
      <c r="P568" t="str">
        <f>_xlfn.XLOOKUP(orderstable[[#This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 0," ",_xlfn.XLOOKUP(C569,customers!$A$1:$A$1001,customers!$C$1:$C$1001,0))</f>
        <v xml:space="preserve">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16"/>
        <v>164.90999999999997</v>
      </c>
      <c r="N569" t="str">
        <f>IF(orders!I569="Rob","Robusta",IF(orders!I569="Exc","Exesa",IF(orders!I569="Ara","Arabica",IF(orders!I569="Lib","Liberica",""))))</f>
        <v>Robusta</v>
      </c>
      <c r="O569" t="str">
        <f t="shared" si="17"/>
        <v>Light</v>
      </c>
      <c r="P569" t="str">
        <f>_xlfn.XLOOKUP(orderstable[[#This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 0," ",_xlfn.XLOOKUP(C570,customers!$A$1:$A$1001,customers!$C$1:$C$1001,0))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16"/>
        <v>19.02</v>
      </c>
      <c r="N570" t="str">
        <f>IF(orders!I570="Rob","Robusta",IF(orders!I570="Exc","Exesa",IF(orders!I570="Ara","Arabica",IF(orders!I570="Lib","Liberica",""))))</f>
        <v>Liberica</v>
      </c>
      <c r="O570" t="str">
        <f t="shared" si="17"/>
        <v>Light</v>
      </c>
      <c r="P570" t="str">
        <f>_xlfn.XLOOKUP(orderstable[[#This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 0," ",_xlfn.XLOOKUP(C571,customers!$A$1:$A$1001,customers!$C$1:$C$1001,0))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16"/>
        <v>137.31</v>
      </c>
      <c r="N571" t="str">
        <f>IF(orders!I571="Rob","Robusta",IF(orders!I571="Exc","Exesa",IF(orders!I571="Ara","Arabica",IF(orders!I571="Lib","Liberica",""))))</f>
        <v>Arabica</v>
      </c>
      <c r="O571" t="str">
        <f t="shared" si="17"/>
        <v>Dark</v>
      </c>
      <c r="P571" t="str">
        <f>_xlfn.XLOOKUP(orderstable[[#This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 0," ",_xlfn.XLOOKUP(C572,customers!$A$1:$A$1001,customers!$C$1:$C$1001,0))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16"/>
        <v>27</v>
      </c>
      <c r="N572" t="str">
        <f>IF(orders!I572="Rob","Robusta",IF(orders!I572="Exc","Exesa",IF(orders!I572="Ara","Arabica",IF(orders!I572="Lib","Liberica",""))))</f>
        <v>Arabica</v>
      </c>
      <c r="O572" t="str">
        <f t="shared" si="17"/>
        <v>Medium</v>
      </c>
      <c r="P572" t="str">
        <f>_xlfn.XLOOKUP(orderstable[[#This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 0," ",_xlfn.XLOOKUP(C573,customers!$A$1:$A$1001,customers!$C$1:$C$1001,0))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16"/>
        <v>35.64</v>
      </c>
      <c r="N573" t="str">
        <f>IF(orders!I573="Rob","Robusta",IF(orders!I573="Exc","Exesa",IF(orders!I573="Ara","Arabica",IF(orders!I573="Lib","Liberica",""))))</f>
        <v>Exesa</v>
      </c>
      <c r="O573" t="str">
        <f t="shared" si="17"/>
        <v>Light</v>
      </c>
      <c r="P573" t="str">
        <f>_xlfn.XLOOKUP(orderstable[[#This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 0," ",_xlfn.XLOOKUP(C574,customers!$A$1:$A$1001,customers!$C$1:$C$1001,0))</f>
        <v xml:space="preserve">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16"/>
        <v>5.97</v>
      </c>
      <c r="N574" t="str">
        <f>IF(orders!I574="Rob","Robusta",IF(orders!I574="Exc","Exesa",IF(orders!I574="Ara","Arabica",IF(orders!I574="Lib","Liberica",""))))</f>
        <v>Arabica</v>
      </c>
      <c r="O574" t="str">
        <f t="shared" si="17"/>
        <v>Dark</v>
      </c>
      <c r="P574" t="str">
        <f>_xlfn.XLOOKUP(orderstable[[#This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 0," ",_xlfn.XLOOKUP(C575,customers!$A$1:$A$1001,customers!$C$1:$C$1001,0))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16"/>
        <v>67.5</v>
      </c>
      <c r="N575" t="str">
        <f>IF(orders!I575="Rob","Robusta",IF(orders!I575="Exc","Exesa",IF(orders!I575="Ara","Arabica",IF(orders!I575="Lib","Liberica",""))))</f>
        <v>Arabica</v>
      </c>
      <c r="O575" t="str">
        <f t="shared" si="17"/>
        <v>Medium</v>
      </c>
      <c r="P575" t="str">
        <f>_xlfn.XLOOKUP(orderstable[[#This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 0," ",_xlfn.XLOOKUP(C576,customers!$A$1:$A$1001,customers!$C$1:$C$1001,0))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16"/>
        <v>21.509999999999998</v>
      </c>
      <c r="N576" t="str">
        <f>IF(orders!I576="Rob","Robusta",IF(orders!I576="Exc","Exesa",IF(orders!I576="Ara","Arabica",IF(orders!I576="Lib","Liberica",""))))</f>
        <v>Robusta</v>
      </c>
      <c r="O576" t="str">
        <f t="shared" si="17"/>
        <v>Light</v>
      </c>
      <c r="P576" t="str">
        <f>_xlfn.XLOOKUP(orderstable[[#This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 0," ",_xlfn.XLOOKUP(C577,customers!$A$1:$A$1001,customers!$C$1:$C$1001,0))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16"/>
        <v>66.929999999999993</v>
      </c>
      <c r="N577" t="str">
        <f>IF(orders!I577="Rob","Robusta",IF(orders!I577="Exc","Exesa",IF(orders!I577="Ara","Arabica",IF(orders!I577="Lib","Liberica",""))))</f>
        <v>Liberica</v>
      </c>
      <c r="O577" t="str">
        <f t="shared" si="17"/>
        <v>Medium</v>
      </c>
      <c r="P577" t="str">
        <f>_xlfn.XLOOKUP(orderstable[[#This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 0," ",_xlfn.XLOOKUP(C578,customers!$A$1:$A$1001,customers!$C$1:$C$1001,0))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16"/>
        <v>17.91</v>
      </c>
      <c r="N578" t="str">
        <f>IF(orders!I578="Rob","Robusta",IF(orders!I578="Exc","Exesa",IF(orders!I578="Ara","Arabica",IF(orders!I578="Lib","Liberica",""))))</f>
        <v>Arabica</v>
      </c>
      <c r="O578" t="str">
        <f t="shared" si="17"/>
        <v>Dark</v>
      </c>
      <c r="P578" t="str">
        <f>_xlfn.XLOOKUP(orderstable[[#This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 0," ",_xlfn.XLOOKUP(C579,customers!$A$1:$A$1001,customers!$C$1:$C$1001,0))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18">L579*E579</f>
        <v>58.2</v>
      </c>
      <c r="N579" t="str">
        <f>IF(orders!I579="Rob","Robusta",IF(orders!I579="Exc","Exesa",IF(orders!I579="Ara","Arabica",IF(orders!I579="Lib","Liberica",""))))</f>
        <v>Liberica</v>
      </c>
      <c r="O579" t="str">
        <f t="shared" ref="O579:O642" si="19">IF(J579="M","Medium",IF(J579="L","Light",IF(J579="D","Dark","")))</f>
        <v>Medium</v>
      </c>
      <c r="P579" t="str">
        <f>_xlfn.XLOOKUP(orderstable[[#This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 0," ",_xlfn.XLOOKUP(C580,customers!$A$1:$A$1001,customers!$C$1:$C$1001,0))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18"/>
        <v>13.365</v>
      </c>
      <c r="N580" t="str">
        <f>IF(orders!I580="Rob","Robusta",IF(orders!I580="Exc","Exesa",IF(orders!I580="Ara","Arabica",IF(orders!I580="Lib","Liberica",""))))</f>
        <v>Exesa</v>
      </c>
      <c r="O580" t="str">
        <f t="shared" si="19"/>
        <v>Light</v>
      </c>
      <c r="P580" t="str">
        <f>_xlfn.XLOOKUP(orderstable[[#This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 0," ",_xlfn.XLOOKUP(C581,customers!$A$1:$A$1001,customers!$C$1:$C$1001,0))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18"/>
        <v>33.75</v>
      </c>
      <c r="N581" t="str">
        <f>IF(orders!I581="Rob","Robusta",IF(orders!I581="Exc","Exesa",IF(orders!I581="Ara","Arabica",IF(orders!I581="Lib","Liberica",""))))</f>
        <v>Arabica</v>
      </c>
      <c r="O581" t="str">
        <f t="shared" si="19"/>
        <v>Medium</v>
      </c>
      <c r="P581" t="str">
        <f>_xlfn.XLOOKUP(orderstable[[#This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 0," ",_xlfn.XLOOKUP(C582,customers!$A$1:$A$1001,customers!$C$1:$C$1001,0))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18"/>
        <v>44.55</v>
      </c>
      <c r="N582" t="str">
        <f>IF(orders!I582="Rob","Robusta",IF(orders!I582="Exc","Exesa",IF(orders!I582="Ara","Arabica",IF(orders!I582="Lib","Liberica",""))))</f>
        <v>Exesa</v>
      </c>
      <c r="O582" t="str">
        <f t="shared" si="19"/>
        <v>Light</v>
      </c>
      <c r="P582" t="str">
        <f>_xlfn.XLOOKUP(orderstable[[#This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 0," ",_xlfn.XLOOKUP(C583,customers!$A$1:$A$1001,customers!$C$1:$C$1001,0))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18"/>
        <v>44.55</v>
      </c>
      <c r="N583" t="str">
        <f>IF(orders!I583="Rob","Robusta",IF(orders!I583="Exc","Exesa",IF(orders!I583="Ara","Arabica",IF(orders!I583="Lib","Liberica",""))))</f>
        <v>Exesa</v>
      </c>
      <c r="O583" t="str">
        <f t="shared" si="19"/>
        <v>Light</v>
      </c>
      <c r="P583" t="str">
        <f>_xlfn.XLOOKUP(orderstable[[#This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 0," ",_xlfn.XLOOKUP(C584,customers!$A$1:$A$1001,customers!$C$1:$C$1001,0))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18"/>
        <v>60.75</v>
      </c>
      <c r="N584" t="str">
        <f>IF(orders!I584="Rob","Robusta",IF(orders!I584="Exc","Exesa",IF(orders!I584="Ara","Arabica",IF(orders!I584="Lib","Liberica",""))))</f>
        <v>Exesa</v>
      </c>
      <c r="O584" t="str">
        <f t="shared" si="19"/>
        <v>Dark</v>
      </c>
      <c r="P584" t="str">
        <f>_xlfn.XLOOKUP(orderstable[[#This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 0," ",_xlfn.XLOOKUP(C585,customers!$A$1:$A$1001,customers!$C$1:$C$1001,0))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18"/>
        <v>3.5849999999999995</v>
      </c>
      <c r="N585" t="str">
        <f>IF(orders!I585="Rob","Robusta",IF(orders!I585="Exc","Exesa",IF(orders!I585="Ara","Arabica",IF(orders!I585="Lib","Liberica",""))))</f>
        <v>Robusta</v>
      </c>
      <c r="O585" t="str">
        <f t="shared" si="19"/>
        <v>Light</v>
      </c>
      <c r="P585" t="str">
        <f>_xlfn.XLOOKUP(orderstable[[#This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 0," ",_xlfn.XLOOKUP(C586,customers!$A$1:$A$1001,customers!$C$1:$C$1001,0))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18"/>
        <v>21.509999999999998</v>
      </c>
      <c r="N586" t="str">
        <f>IF(orders!I586="Rob","Robusta",IF(orders!I586="Exc","Exesa",IF(orders!I586="Ara","Arabica",IF(orders!I586="Lib","Liberica",""))))</f>
        <v>Robusta</v>
      </c>
      <c r="O586" t="str">
        <f t="shared" si="19"/>
        <v>Light</v>
      </c>
      <c r="P586" t="str">
        <f>_xlfn.XLOOKUP(orderstable[[#This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 0," ",_xlfn.XLOOKUP(C587,customers!$A$1:$A$1001,customers!$C$1:$C$1001,0))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18"/>
        <v>16.5</v>
      </c>
      <c r="N587" t="str">
        <f>IF(orders!I587="Rob","Robusta",IF(orders!I587="Exc","Exesa",IF(orders!I587="Ara","Arabica",IF(orders!I587="Lib","Liberica",""))))</f>
        <v>Exesa</v>
      </c>
      <c r="O587" t="str">
        <f t="shared" si="19"/>
        <v>Medium</v>
      </c>
      <c r="P587" t="str">
        <f>_xlfn.XLOOKUP(orderstable[[#This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 0," ",_xlfn.XLOOKUP(C588,customers!$A$1:$A$1001,customers!$C$1:$C$1001,0))</f>
        <v xml:space="preserve">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18"/>
        <v>82.454999999999984</v>
      </c>
      <c r="N588" t="str">
        <f>IF(orders!I588="Rob","Robusta",IF(orders!I588="Exc","Exesa",IF(orders!I588="Ara","Arabica",IF(orders!I588="Lib","Liberica",""))))</f>
        <v>Robusta</v>
      </c>
      <c r="O588" t="str">
        <f t="shared" si="19"/>
        <v>Light</v>
      </c>
      <c r="P588" t="str">
        <f>_xlfn.XLOOKUP(orderstable[[#This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 0," ",_xlfn.XLOOKUP(C589,customers!$A$1:$A$1001,customers!$C$1:$C$1001,0))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18"/>
        <v>7.77</v>
      </c>
      <c r="N589" t="str">
        <f>IF(orders!I589="Rob","Robusta",IF(orders!I589="Exc","Exesa",IF(orders!I589="Ara","Arabica",IF(orders!I589="Lib","Liberica",""))))</f>
        <v>Liberica</v>
      </c>
      <c r="O589" t="str">
        <f t="shared" si="19"/>
        <v>Dark</v>
      </c>
      <c r="P589" t="str">
        <f>_xlfn.XLOOKUP(orderstable[[#This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 0," ",_xlfn.XLOOKUP(C590,customers!$A$1:$A$1001,customers!$C$1:$C$1001,0))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18"/>
        <v>11.94</v>
      </c>
      <c r="N590" t="str">
        <f>IF(orders!I590="Rob","Robusta",IF(orders!I590="Exc","Exesa",IF(orders!I590="Ara","Arabica",IF(orders!I590="Lib","Liberica",""))))</f>
        <v>Robusta</v>
      </c>
      <c r="O590" t="str">
        <f t="shared" si="19"/>
        <v>Medium</v>
      </c>
      <c r="P590" t="str">
        <f>_xlfn.XLOOKUP(orderstable[[#This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 0," ",_xlfn.XLOOKUP(C591,customers!$A$1:$A$1001,customers!$C$1:$C$1001,0))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18"/>
        <v>204.92999999999995</v>
      </c>
      <c r="N591" t="str">
        <f>IF(orders!I591="Rob","Robusta",IF(orders!I591="Exc","Exesa",IF(orders!I591="Ara","Arabica",IF(orders!I591="Lib","Liberica",""))))</f>
        <v>Exesa</v>
      </c>
      <c r="O591" t="str">
        <f t="shared" si="19"/>
        <v>Light</v>
      </c>
      <c r="P591" t="str">
        <f>_xlfn.XLOOKUP(orderstable[[#This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 0," ",_xlfn.XLOOKUP(C592,customers!$A$1:$A$1001,customers!$C$1:$C$1001,0))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18"/>
        <v>63.249999999999993</v>
      </c>
      <c r="N592" t="str">
        <f>IF(orders!I592="Rob","Robusta",IF(orders!I592="Exc","Exesa",IF(orders!I592="Ara","Arabica",IF(orders!I592="Lib","Liberica",""))))</f>
        <v>Exesa</v>
      </c>
      <c r="O592" t="str">
        <f t="shared" si="19"/>
        <v>Medium</v>
      </c>
      <c r="P592" t="str">
        <f>_xlfn.XLOOKUP(orderstable[[#This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 0," ",_xlfn.XLOOKUP(C593,customers!$A$1:$A$1001,customers!$C$1:$C$1001,0))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18"/>
        <v>8.0549999999999997</v>
      </c>
      <c r="N593" t="str">
        <f>IF(orders!I593="Rob","Robusta",IF(orders!I593="Exc","Exesa",IF(orders!I593="Ara","Arabica",IF(orders!I593="Lib","Liberica",""))))</f>
        <v>Robusta</v>
      </c>
      <c r="O593" t="str">
        <f t="shared" si="19"/>
        <v>Dark</v>
      </c>
      <c r="P593" t="str">
        <f>_xlfn.XLOOKUP(orderstable[[#This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 0," ",_xlfn.XLOOKUP(C594,customers!$A$1:$A$1001,customers!$C$1:$C$1001,0))</f>
        <v xml:space="preserve">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18"/>
        <v>51.749999999999993</v>
      </c>
      <c r="N594" t="str">
        <f>IF(orders!I594="Rob","Robusta",IF(orders!I594="Exc","Exesa",IF(orders!I594="Ara","Arabica",IF(orders!I594="Lib","Liberica",""))))</f>
        <v>Arabica</v>
      </c>
      <c r="O594" t="str">
        <f t="shared" si="19"/>
        <v>Medium</v>
      </c>
      <c r="P594" t="str">
        <f>_xlfn.XLOOKUP(orderstable[[#This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 0," ",_xlfn.XLOOKUP(C595,customers!$A$1:$A$1001,customers!$C$1:$C$1001,0))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18"/>
        <v>27.945</v>
      </c>
      <c r="N595" t="str">
        <f>IF(orders!I595="Rob","Robusta",IF(orders!I595="Exc","Exesa",IF(orders!I595="Ara","Arabica",IF(orders!I595="Lib","Liberica",""))))</f>
        <v>Exesa</v>
      </c>
      <c r="O595" t="str">
        <f t="shared" si="19"/>
        <v>Dark</v>
      </c>
      <c r="P595" t="str">
        <f>_xlfn.XLOOKUP(orderstable[[#This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 0," ",_xlfn.XLOOKUP(C596,customers!$A$1:$A$1001,customers!$C$1:$C$1001,0))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18"/>
        <v>59.569999999999993</v>
      </c>
      <c r="N596" t="str">
        <f>IF(orders!I596="Rob","Robusta",IF(orders!I596="Exc","Exesa",IF(orders!I596="Ara","Arabica",IF(orders!I596="Lib","Liberica",""))))</f>
        <v>Arabica</v>
      </c>
      <c r="O596" t="str">
        <f t="shared" si="19"/>
        <v>Light</v>
      </c>
      <c r="P596" t="str">
        <f>_xlfn.XLOOKUP(orderstable[[#This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 0," ",_xlfn.XLOOKUP(C597,customers!$A$1:$A$1001,customers!$C$1:$C$1001,0))</f>
        <v xml:space="preserve">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18"/>
        <v>14.85</v>
      </c>
      <c r="N597" t="str">
        <f>IF(orders!I597="Rob","Robusta",IF(orders!I597="Exc","Exesa",IF(orders!I597="Ara","Arabica",IF(orders!I597="Lib","Liberica",""))))</f>
        <v>Exesa</v>
      </c>
      <c r="O597" t="str">
        <f t="shared" si="19"/>
        <v>Light</v>
      </c>
      <c r="P597" t="str">
        <f>_xlfn.XLOOKUP(orderstable[[#This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 0," ",_xlfn.XLOOKUP(C598,customers!$A$1:$A$1001,customers!$C$1:$C$1001,0))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18"/>
        <v>33.75</v>
      </c>
      <c r="N598" t="str">
        <f>IF(orders!I598="Rob","Robusta",IF(orders!I598="Exc","Exesa",IF(orders!I598="Ara","Arabica",IF(orders!I598="Lib","Liberica",""))))</f>
        <v>Arabica</v>
      </c>
      <c r="O598" t="str">
        <f t="shared" si="19"/>
        <v>Medium</v>
      </c>
      <c r="P598" t="str">
        <f>_xlfn.XLOOKUP(orderstable[[#This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 0," ",_xlfn.XLOOKUP(C599,customers!$A$1:$A$1001,customers!$C$1:$C$1001,0))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18"/>
        <v>145.82</v>
      </c>
      <c r="N599" t="str">
        <f>IF(orders!I599="Rob","Robusta",IF(orders!I599="Exc","Exesa",IF(orders!I599="Ara","Arabica",IF(orders!I599="Lib","Liberica",""))))</f>
        <v>Liberica</v>
      </c>
      <c r="O599" t="str">
        <f t="shared" si="19"/>
        <v>Light</v>
      </c>
      <c r="P599" t="str">
        <f>_xlfn.XLOOKUP(orderstable[[#This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 0," ",_xlfn.XLOOKUP(C600,customers!$A$1:$A$1001,customers!$C$1:$C$1001,0))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18"/>
        <v>11.94</v>
      </c>
      <c r="N600" t="str">
        <f>IF(orders!I600="Rob","Robusta",IF(orders!I600="Exc","Exesa",IF(orders!I600="Ara","Arabica",IF(orders!I600="Lib","Liberica",""))))</f>
        <v>Robusta</v>
      </c>
      <c r="O600" t="str">
        <f t="shared" si="19"/>
        <v>Medium</v>
      </c>
      <c r="P600" t="str">
        <f>_xlfn.XLOOKUP(orderstable[[#This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 0," ",_xlfn.XLOOKUP(C601,customers!$A$1:$A$1001,customers!$C$1:$C$1001,0))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18"/>
        <v>11.94</v>
      </c>
      <c r="N601" t="str">
        <f>IF(orders!I601="Rob","Robusta",IF(orders!I601="Exc","Exesa",IF(orders!I601="Ara","Arabica",IF(orders!I601="Lib","Liberica",""))))</f>
        <v>Arabica</v>
      </c>
      <c r="O601" t="str">
        <f t="shared" si="19"/>
        <v>Dark</v>
      </c>
      <c r="P601" t="str">
        <f>_xlfn.XLOOKUP(orderstable[[#This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 0," ",_xlfn.XLOOKUP(C602,customers!$A$1:$A$1001,customers!$C$1:$C$1001,0))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18"/>
        <v>7.77</v>
      </c>
      <c r="N602" t="str">
        <f>IF(orders!I602="Rob","Robusta",IF(orders!I602="Exc","Exesa",IF(orders!I602="Ara","Arabica",IF(orders!I602="Lib","Liberica",""))))</f>
        <v>Liberica</v>
      </c>
      <c r="O602" t="str">
        <f t="shared" si="19"/>
        <v>Dark</v>
      </c>
      <c r="P602" t="str">
        <f>_xlfn.XLOOKUP(orderstable[[#This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 0," ",_xlfn.XLOOKUP(C603,customers!$A$1:$A$1001,customers!$C$1:$C$1001,0))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18"/>
        <v>109.93999999999998</v>
      </c>
      <c r="N603" t="str">
        <f>IF(orders!I603="Rob","Robusta",IF(orders!I603="Exc","Exesa",IF(orders!I603="Ara","Arabica",IF(orders!I603="Lib","Liberica",""))))</f>
        <v>Robusta</v>
      </c>
      <c r="O603" t="str">
        <f t="shared" si="19"/>
        <v>Light</v>
      </c>
      <c r="P603" t="str">
        <f>_xlfn.XLOOKUP(orderstable[[#This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 0," ",_xlfn.XLOOKUP(C604,customers!$A$1:$A$1001,customers!$C$1:$C$1001,0))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18"/>
        <v>22.274999999999999</v>
      </c>
      <c r="N604" t="str">
        <f>IF(orders!I604="Rob","Robusta",IF(orders!I604="Exc","Exesa",IF(orders!I604="Ara","Arabica",IF(orders!I604="Lib","Liberica",""))))</f>
        <v>Exesa</v>
      </c>
      <c r="O604" t="str">
        <f t="shared" si="19"/>
        <v>Light</v>
      </c>
      <c r="P604" t="str">
        <f>_xlfn.XLOOKUP(orderstable[[#This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 0," ",_xlfn.XLOOKUP(C605,customers!$A$1:$A$1001,customers!$C$1:$C$1001,0))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18"/>
        <v>8.9550000000000001</v>
      </c>
      <c r="N605" t="str">
        <f>IF(orders!I605="Rob","Robusta",IF(orders!I605="Exc","Exesa",IF(orders!I605="Ara","Arabica",IF(orders!I605="Lib","Liberica",""))))</f>
        <v>Robusta</v>
      </c>
      <c r="O605" t="str">
        <f t="shared" si="19"/>
        <v>Medium</v>
      </c>
      <c r="P605" t="str">
        <f>_xlfn.XLOOKUP(orderstable[[#This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 0," ",_xlfn.XLOOKUP(C606,customers!$A$1:$A$1001,customers!$C$1:$C$1001,0))</f>
        <v xml:space="preserve">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18"/>
        <v>119.13999999999999</v>
      </c>
      <c r="N606" t="str">
        <f>IF(orders!I606="Rob","Robusta",IF(orders!I606="Exc","Exesa",IF(orders!I606="Ara","Arabica",IF(orders!I606="Lib","Liberica",""))))</f>
        <v>Liberica</v>
      </c>
      <c r="O606" t="str">
        <f t="shared" si="19"/>
        <v>Dark</v>
      </c>
      <c r="P606" t="str">
        <f>_xlfn.XLOOKUP(orderstable[[#This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 0," ",_xlfn.XLOOKUP(C607,customers!$A$1:$A$1001,customers!$C$1:$C$1001,0))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18"/>
        <v>148.92499999999998</v>
      </c>
      <c r="N607" t="str">
        <f>IF(orders!I607="Rob","Robusta",IF(orders!I607="Exc","Exesa",IF(orders!I607="Ara","Arabica",IF(orders!I607="Lib","Liberica",""))))</f>
        <v>Arabica</v>
      </c>
      <c r="O607" t="str">
        <f t="shared" si="19"/>
        <v>Light</v>
      </c>
      <c r="P607" t="str">
        <f>_xlfn.XLOOKUP(orderstable[[#This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 0," ",_xlfn.XLOOKUP(C608,customers!$A$1:$A$1001,customers!$C$1:$C$1001,0))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18"/>
        <v>109.36499999999999</v>
      </c>
      <c r="N608" t="str">
        <f>IF(orders!I608="Rob","Robusta",IF(orders!I608="Exc","Exesa",IF(orders!I608="Ara","Arabica",IF(orders!I608="Lib","Liberica",""))))</f>
        <v>Liberica</v>
      </c>
      <c r="O608" t="str">
        <f t="shared" si="19"/>
        <v>Light</v>
      </c>
      <c r="P608" t="str">
        <f>_xlfn.XLOOKUP(orderstable[[#This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 0," ",_xlfn.XLOOKUP(C609,customers!$A$1:$A$1001,customers!$C$1:$C$1001,0))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18"/>
        <v>3.645</v>
      </c>
      <c r="N609" t="str">
        <f>IF(orders!I609="Rob","Robusta",IF(orders!I609="Exc","Exesa",IF(orders!I609="Ara","Arabica",IF(orders!I609="Lib","Liberica",""))))</f>
        <v>Exesa</v>
      </c>
      <c r="O609" t="str">
        <f t="shared" si="19"/>
        <v>Dark</v>
      </c>
      <c r="P609" t="str">
        <f>_xlfn.XLOOKUP(orderstable[[#This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 0," ",_xlfn.XLOOKUP(C610,customers!$A$1:$A$1001,customers!$C$1:$C$1001,0))</f>
        <v xml:space="preserve">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18"/>
        <v>55.89</v>
      </c>
      <c r="N610" t="str">
        <f>IF(orders!I610="Rob","Robusta",IF(orders!I610="Exc","Exesa",IF(orders!I610="Ara","Arabica",IF(orders!I610="Lib","Liberica",""))))</f>
        <v>Exesa</v>
      </c>
      <c r="O610" t="str">
        <f t="shared" si="19"/>
        <v>Dark</v>
      </c>
      <c r="P610" t="str">
        <f>_xlfn.XLOOKUP(orderstable[[#This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 0," ",_xlfn.XLOOKUP(C611,customers!$A$1:$A$1001,customers!$C$1:$C$1001,0))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18"/>
        <v>26.19</v>
      </c>
      <c r="N611" t="str">
        <f>IF(orders!I611="Rob","Robusta",IF(orders!I611="Exc","Exesa",IF(orders!I611="Ara","Arabica",IF(orders!I611="Lib","Liberica",""))))</f>
        <v>Liberica</v>
      </c>
      <c r="O611" t="str">
        <f t="shared" si="19"/>
        <v>Medium</v>
      </c>
      <c r="P611" t="str">
        <f>_xlfn.XLOOKUP(orderstable[[#This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 0," ",_xlfn.XLOOKUP(C612,customers!$A$1:$A$1001,customers!$C$1:$C$1001,0))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18"/>
        <v>39.799999999999997</v>
      </c>
      <c r="N612" t="str">
        <f>IF(orders!I612="Rob","Robusta",IF(orders!I612="Exc","Exesa",IF(orders!I612="Ara","Arabica",IF(orders!I612="Lib","Liberica",""))))</f>
        <v>Robusta</v>
      </c>
      <c r="O612" t="str">
        <f t="shared" si="19"/>
        <v>Medium</v>
      </c>
      <c r="P612" t="str">
        <f>_xlfn.XLOOKUP(orderstable[[#This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 0," ",_xlfn.XLOOKUP(C613,customers!$A$1:$A$1001,customers!$C$1:$C$1001,0))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18"/>
        <v>68.309999999999988</v>
      </c>
      <c r="N613" t="str">
        <f>IF(orders!I613="Rob","Robusta",IF(orders!I613="Exc","Exesa",IF(orders!I613="Ara","Arabica",IF(orders!I613="Lib","Liberica",""))))</f>
        <v>Exesa</v>
      </c>
      <c r="O613" t="str">
        <f t="shared" si="19"/>
        <v>Light</v>
      </c>
      <c r="P613" t="str">
        <f>_xlfn.XLOOKUP(orderstable[[#This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 0," ",_xlfn.XLOOKUP(C614,customers!$A$1:$A$1001,customers!$C$1:$C$1001,0))</f>
        <v xml:space="preserve">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18"/>
        <v>13.5</v>
      </c>
      <c r="N614" t="str">
        <f>IF(orders!I614="Rob","Robusta",IF(orders!I614="Exc","Exesa",IF(orders!I614="Ara","Arabica",IF(orders!I614="Lib","Liberica",""))))</f>
        <v>Arabica</v>
      </c>
      <c r="O614" t="str">
        <f t="shared" si="19"/>
        <v>Medium</v>
      </c>
      <c r="P614" t="str">
        <f>_xlfn.XLOOKUP(orderstable[[#This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 0," ",_xlfn.XLOOKUP(C615,customers!$A$1:$A$1001,customers!$C$1:$C$1001,0))</f>
        <v xml:space="preserve">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18"/>
        <v>5.97</v>
      </c>
      <c r="N615" t="str">
        <f>IF(orders!I615="Rob","Robusta",IF(orders!I615="Exc","Exesa",IF(orders!I615="Ara","Arabica",IF(orders!I615="Lib","Liberica",""))))</f>
        <v>Robusta</v>
      </c>
      <c r="O615" t="str">
        <f t="shared" si="19"/>
        <v>Medium</v>
      </c>
      <c r="P615" t="str">
        <f>_xlfn.XLOOKUP(orderstable[[#This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 0," ",_xlfn.XLOOKUP(C616,customers!$A$1:$A$1001,customers!$C$1:$C$1001,0))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18"/>
        <v>29.849999999999998</v>
      </c>
      <c r="N616" t="str">
        <f>IF(orders!I616="Rob","Robusta",IF(orders!I616="Exc","Exesa",IF(orders!I616="Ara","Arabica",IF(orders!I616="Lib","Liberica",""))))</f>
        <v>Robusta</v>
      </c>
      <c r="O616" t="str">
        <f t="shared" si="19"/>
        <v>Medium</v>
      </c>
      <c r="P616" t="str">
        <f>_xlfn.XLOOKUP(orderstable[[#This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 0," ",_xlfn.XLOOKUP(C617,customers!$A$1:$A$1001,customers!$C$1:$C$1001,0))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18"/>
        <v>72.91</v>
      </c>
      <c r="N617" t="str">
        <f>IF(orders!I617="Rob","Robusta",IF(orders!I617="Exc","Exesa",IF(orders!I617="Ara","Arabica",IF(orders!I617="Lib","Liberica",""))))</f>
        <v>Liberica</v>
      </c>
      <c r="O617" t="str">
        <f t="shared" si="19"/>
        <v>Light</v>
      </c>
      <c r="P617" t="str">
        <f>_xlfn.XLOOKUP(orderstable[[#This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 0," ",_xlfn.XLOOKUP(C618,customers!$A$1:$A$1001,customers!$C$1:$C$1001,0))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18"/>
        <v>126.49999999999999</v>
      </c>
      <c r="N618" t="str">
        <f>IF(orders!I618="Rob","Robusta",IF(orders!I618="Exc","Exesa",IF(orders!I618="Ara","Arabica",IF(orders!I618="Lib","Liberica",""))))</f>
        <v>Exesa</v>
      </c>
      <c r="O618" t="str">
        <f t="shared" si="19"/>
        <v>Medium</v>
      </c>
      <c r="P618" t="str">
        <f>_xlfn.XLOOKUP(orderstable[[#This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 0," ",_xlfn.XLOOKUP(C619,customers!$A$1:$A$1001,customers!$C$1:$C$1001,0))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18"/>
        <v>33.464999999999996</v>
      </c>
      <c r="N619" t="str">
        <f>IF(orders!I619="Rob","Robusta",IF(orders!I619="Exc","Exesa",IF(orders!I619="Ara","Arabica",IF(orders!I619="Lib","Liberica",""))))</f>
        <v>Liberica</v>
      </c>
      <c r="O619" t="str">
        <f t="shared" si="19"/>
        <v>Medium</v>
      </c>
      <c r="P619" t="str">
        <f>_xlfn.XLOOKUP(orderstable[[#This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 0," ",_xlfn.XLOOKUP(C620,customers!$A$1:$A$1001,customers!$C$1:$C$1001,0))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18"/>
        <v>72.900000000000006</v>
      </c>
      <c r="N620" t="str">
        <f>IF(orders!I620="Rob","Robusta",IF(orders!I620="Exc","Exesa",IF(orders!I620="Ara","Arabica",IF(orders!I620="Lib","Liberica",""))))</f>
        <v>Exesa</v>
      </c>
      <c r="O620" t="str">
        <f t="shared" si="19"/>
        <v>Dark</v>
      </c>
      <c r="P620" t="str">
        <f>_xlfn.XLOOKUP(orderstable[[#This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 0," ",_xlfn.XLOOKUP(C621,customers!$A$1:$A$1001,customers!$C$1:$C$1001,0))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18"/>
        <v>15.54</v>
      </c>
      <c r="N621" t="str">
        <f>IF(orders!I621="Rob","Robusta",IF(orders!I621="Exc","Exesa",IF(orders!I621="Ara","Arabica",IF(orders!I621="Lib","Liberica",""))))</f>
        <v>Liberica</v>
      </c>
      <c r="O621" t="str">
        <f t="shared" si="19"/>
        <v>Dark</v>
      </c>
      <c r="P621" t="str">
        <f>_xlfn.XLOOKUP(orderstable[[#This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 0," ",_xlfn.XLOOKUP(C622,customers!$A$1:$A$1001,customers!$C$1:$C$1001,0))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18"/>
        <v>20.25</v>
      </c>
      <c r="N622" t="str">
        <f>IF(orders!I622="Rob","Robusta",IF(orders!I622="Exc","Exesa",IF(orders!I622="Ara","Arabica",IF(orders!I622="Lib","Liberica",""))))</f>
        <v>Arabica</v>
      </c>
      <c r="O622" t="str">
        <f t="shared" si="19"/>
        <v>Medium</v>
      </c>
      <c r="P622" t="str">
        <f>_xlfn.XLOOKUP(orderstable[[#This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 0," ",_xlfn.XLOOKUP(C623,customers!$A$1:$A$1001,customers!$C$1:$C$1001,0))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18"/>
        <v>77.699999999999989</v>
      </c>
      <c r="N623" t="str">
        <f>IF(orders!I623="Rob","Robusta",IF(orders!I623="Exc","Exesa",IF(orders!I623="Ara","Arabica",IF(orders!I623="Lib","Liberica",""))))</f>
        <v>Arabica</v>
      </c>
      <c r="O623" t="str">
        <f t="shared" si="19"/>
        <v>Light</v>
      </c>
      <c r="P623" t="str">
        <f>_xlfn.XLOOKUP(orderstable[[#This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 0," ",_xlfn.XLOOKUP(C624,customers!$A$1:$A$1001,customers!$C$1:$C$1001,0))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18"/>
        <v>133.85999999999999</v>
      </c>
      <c r="N624" t="str">
        <f>IF(orders!I624="Rob","Robusta",IF(orders!I624="Exc","Exesa",IF(orders!I624="Ara","Arabica",IF(orders!I624="Lib","Liberica",""))))</f>
        <v>Liberica</v>
      </c>
      <c r="O624" t="str">
        <f t="shared" si="19"/>
        <v>Medium</v>
      </c>
      <c r="P624" t="str">
        <f>_xlfn.XLOOKUP(orderstable[[#This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 0," ",_xlfn.XLOOKUP(C625,customers!$A$1:$A$1001,customers!$C$1:$C$1001,0))</f>
        <v xml:space="preserve">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18"/>
        <v>12.15</v>
      </c>
      <c r="N625" t="str">
        <f>IF(orders!I625="Rob","Robusta",IF(orders!I625="Exc","Exesa",IF(orders!I625="Ara","Arabica",IF(orders!I625="Lib","Liberica",""))))</f>
        <v>Exesa</v>
      </c>
      <c r="O625" t="str">
        <f t="shared" si="19"/>
        <v>Dark</v>
      </c>
      <c r="P625" t="str">
        <f>_xlfn.XLOOKUP(orderstable[[#This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 0," ",_xlfn.XLOOKUP(C626,customers!$A$1:$A$1001,customers!$C$1:$C$1001,0))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18"/>
        <v>63.249999999999993</v>
      </c>
      <c r="N626" t="str">
        <f>IF(orders!I626="Rob","Robusta",IF(orders!I626="Exc","Exesa",IF(orders!I626="Ara","Arabica",IF(orders!I626="Lib","Liberica",""))))</f>
        <v>Exesa</v>
      </c>
      <c r="O626" t="str">
        <f t="shared" si="19"/>
        <v>Medium</v>
      </c>
      <c r="P626" t="str">
        <f>_xlfn.XLOOKUP(orderstable[[#This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 0," ",_xlfn.XLOOKUP(C627,customers!$A$1:$A$1001,customers!$C$1:$C$1001,0))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18"/>
        <v>35.849999999999994</v>
      </c>
      <c r="N627" t="str">
        <f>IF(orders!I627="Rob","Robusta",IF(orders!I627="Exc","Exesa",IF(orders!I627="Ara","Arabica",IF(orders!I627="Lib","Liberica",""))))</f>
        <v>Robusta</v>
      </c>
      <c r="O627" t="str">
        <f t="shared" si="19"/>
        <v>Light</v>
      </c>
      <c r="P627" t="str">
        <f>_xlfn.XLOOKUP(orderstable[[#This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 0," ",_xlfn.XLOOKUP(C628,customers!$A$1:$A$1001,customers!$C$1:$C$1001,0))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18"/>
        <v>77.624999999999986</v>
      </c>
      <c r="N628" t="str">
        <f>IF(orders!I628="Rob","Robusta",IF(orders!I628="Exc","Exesa",IF(orders!I628="Ara","Arabica",IF(orders!I628="Lib","Liberica",""))))</f>
        <v>Arabica</v>
      </c>
      <c r="O628" t="str">
        <f t="shared" si="19"/>
        <v>Medium</v>
      </c>
      <c r="P628" t="str">
        <f>_xlfn.XLOOKUP(orderstable[[#This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 0," ",_xlfn.XLOOKUP(C629,customers!$A$1:$A$1001,customers!$C$1:$C$1001,0))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18"/>
        <v>63.249999999999993</v>
      </c>
      <c r="N629" t="str">
        <f>IF(orders!I629="Rob","Robusta",IF(orders!I629="Exc","Exesa",IF(orders!I629="Ara","Arabica",IF(orders!I629="Lib","Liberica",""))))</f>
        <v>Exesa</v>
      </c>
      <c r="O629" t="str">
        <f t="shared" si="19"/>
        <v>Medium</v>
      </c>
      <c r="P629" t="str">
        <f>_xlfn.XLOOKUP(orderstable[[#This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 0," ",_xlfn.XLOOKUP(C630,customers!$A$1:$A$1001,customers!$C$1:$C$1001,0))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18"/>
        <v>26.73</v>
      </c>
      <c r="N630" t="str">
        <f>IF(orders!I630="Rob","Robusta",IF(orders!I630="Exc","Exesa",IF(orders!I630="Ara","Arabica",IF(orders!I630="Lib","Liberica",""))))</f>
        <v>Exesa</v>
      </c>
      <c r="O630" t="str">
        <f t="shared" si="19"/>
        <v>Light</v>
      </c>
      <c r="P630" t="str">
        <f>_xlfn.XLOOKUP(orderstable[[#This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 0," ",_xlfn.XLOOKUP(C631,customers!$A$1:$A$1001,customers!$C$1:$C$1001,0))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18"/>
        <v>31.08</v>
      </c>
      <c r="N631" t="str">
        <f>IF(orders!I631="Rob","Robusta",IF(orders!I631="Exc","Exesa",IF(orders!I631="Ara","Arabica",IF(orders!I631="Lib","Liberica",""))))</f>
        <v>Liberica</v>
      </c>
      <c r="O631" t="str">
        <f t="shared" si="19"/>
        <v>Dark</v>
      </c>
      <c r="P631" t="str">
        <f>_xlfn.XLOOKUP(orderstable[[#This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 0," ",_xlfn.XLOOKUP(C632,customers!$A$1:$A$1001,customers!$C$1:$C$1001,0))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18"/>
        <v>2.9849999999999999</v>
      </c>
      <c r="N632" t="str">
        <f>IF(orders!I632="Rob","Robusta",IF(orders!I632="Exc","Exesa",IF(orders!I632="Ara","Arabica",IF(orders!I632="Lib","Liberica",""))))</f>
        <v>Arabica</v>
      </c>
      <c r="O632" t="str">
        <f t="shared" si="19"/>
        <v>Dark</v>
      </c>
      <c r="P632" t="str">
        <f>_xlfn.XLOOKUP(orderstable[[#This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 0," ",_xlfn.XLOOKUP(C633,customers!$A$1:$A$1001,customers!$C$1:$C$1001,0))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18"/>
        <v>102.92499999999998</v>
      </c>
      <c r="N633" t="str">
        <f>IF(orders!I633="Rob","Robusta",IF(orders!I633="Exc","Exesa",IF(orders!I633="Ara","Arabica",IF(orders!I633="Lib","Liberica",""))))</f>
        <v>Robusta</v>
      </c>
      <c r="O633" t="str">
        <f t="shared" si="19"/>
        <v>Dark</v>
      </c>
      <c r="P633" t="str">
        <f>_xlfn.XLOOKUP(orderstable[[#This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 0," ",_xlfn.XLOOKUP(C634,customers!$A$1:$A$1001,customers!$C$1:$C$1001,0))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18"/>
        <v>35.64</v>
      </c>
      <c r="N634" t="str">
        <f>IF(orders!I634="Rob","Robusta",IF(orders!I634="Exc","Exesa",IF(orders!I634="Ara","Arabica",IF(orders!I634="Lib","Liberica",""))))</f>
        <v>Exesa</v>
      </c>
      <c r="O634" t="str">
        <f t="shared" si="19"/>
        <v>Light</v>
      </c>
      <c r="P634" t="str">
        <f>_xlfn.XLOOKUP(orderstable[[#This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 0," ",_xlfn.XLOOKUP(C635,customers!$A$1:$A$1001,customers!$C$1:$C$1001,0))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18"/>
        <v>47.8</v>
      </c>
      <c r="N635" t="str">
        <f>IF(orders!I635="Rob","Robusta",IF(orders!I635="Exc","Exesa",IF(orders!I635="Ara","Arabica",IF(orders!I635="Lib","Liberica",""))))</f>
        <v>Robusta</v>
      </c>
      <c r="O635" t="str">
        <f t="shared" si="19"/>
        <v>Light</v>
      </c>
      <c r="P635" t="str">
        <f>_xlfn.XLOOKUP(orderstable[[#This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 0," ",_xlfn.XLOOKUP(C636,customers!$A$1:$A$1001,customers!$C$1:$C$1001,0))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18"/>
        <v>43.650000000000006</v>
      </c>
      <c r="N636" t="str">
        <f>IF(orders!I636="Rob","Robusta",IF(orders!I636="Exc","Exesa",IF(orders!I636="Ara","Arabica",IF(orders!I636="Lib","Liberica",""))))</f>
        <v>Liberica</v>
      </c>
      <c r="O636" t="str">
        <f t="shared" si="19"/>
        <v>Medium</v>
      </c>
      <c r="P636" t="str">
        <f>_xlfn.XLOOKUP(orderstable[[#This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 0," ",_xlfn.XLOOKUP(C637,customers!$A$1:$A$1001,customers!$C$1:$C$1001,0))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18"/>
        <v>35.64</v>
      </c>
      <c r="N637" t="str">
        <f>IF(orders!I637="Rob","Robusta",IF(orders!I637="Exc","Exesa",IF(orders!I637="Ara","Arabica",IF(orders!I637="Lib","Liberica",""))))</f>
        <v>Exesa</v>
      </c>
      <c r="O637" t="str">
        <f t="shared" si="19"/>
        <v>Light</v>
      </c>
      <c r="P637" t="str">
        <f>_xlfn.XLOOKUP(orderstable[[#This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 0," ",_xlfn.XLOOKUP(C638,customers!$A$1:$A$1001,customers!$C$1:$C$1001,0))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18"/>
        <v>95.1</v>
      </c>
      <c r="N638" t="str">
        <f>IF(orders!I638="Rob","Robusta",IF(orders!I638="Exc","Exesa",IF(orders!I638="Ara","Arabica",IF(orders!I638="Lib","Liberica",""))))</f>
        <v>Liberica</v>
      </c>
      <c r="O638" t="str">
        <f t="shared" si="19"/>
        <v>Light</v>
      </c>
      <c r="P638" t="str">
        <f>_xlfn.XLOOKUP(orderstable[[#This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 0," ",_xlfn.XLOOKUP(C639,customers!$A$1:$A$1001,customers!$C$1:$C$1001,0))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18"/>
        <v>31.624999999999996</v>
      </c>
      <c r="N639" t="str">
        <f>IF(orders!I639="Rob","Robusta",IF(orders!I639="Exc","Exesa",IF(orders!I639="Ara","Arabica",IF(orders!I639="Lib","Liberica",""))))</f>
        <v>Exesa</v>
      </c>
      <c r="O639" t="str">
        <f t="shared" si="19"/>
        <v>Medium</v>
      </c>
      <c r="P639" t="str">
        <f>_xlfn.XLOOKUP(orderstable[[#This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 0," ",_xlfn.XLOOKUP(C640,customers!$A$1:$A$1001,customers!$C$1:$C$1001,0))</f>
        <v xml:space="preserve">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18"/>
        <v>77.624999999999986</v>
      </c>
      <c r="N640" t="str">
        <f>IF(orders!I640="Rob","Robusta",IF(orders!I640="Exc","Exesa",IF(orders!I640="Ara","Arabica",IF(orders!I640="Lib","Liberica",""))))</f>
        <v>Arabica</v>
      </c>
      <c r="O640" t="str">
        <f t="shared" si="19"/>
        <v>Medium</v>
      </c>
      <c r="P640" t="str">
        <f>_xlfn.XLOOKUP(orderstable[[#This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 0," ",_xlfn.XLOOKUP(C641,customers!$A$1:$A$1001,customers!$C$1:$C$1001,0))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18"/>
        <v>3.8849999999999998</v>
      </c>
      <c r="N641" t="str">
        <f>IF(orders!I641="Rob","Robusta",IF(orders!I641="Exc","Exesa",IF(orders!I641="Ara","Arabica",IF(orders!I641="Lib","Liberica",""))))</f>
        <v>Liberica</v>
      </c>
      <c r="O641" t="str">
        <f t="shared" si="19"/>
        <v>Dark</v>
      </c>
      <c r="P641" t="str">
        <f>_xlfn.XLOOKUP(orderstable[[#This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 0," ",_xlfn.XLOOKUP(C642,customers!$A$1:$A$1001,customers!$C$1:$C$1001,0))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18"/>
        <v>137.42499999999998</v>
      </c>
      <c r="N642" t="str">
        <f>IF(orders!I642="Rob","Robusta",IF(orders!I642="Exc","Exesa",IF(orders!I642="Ara","Arabica",IF(orders!I642="Lib","Liberica",""))))</f>
        <v>Robusta</v>
      </c>
      <c r="O642" t="str">
        <f t="shared" si="19"/>
        <v>Light</v>
      </c>
      <c r="P642" t="str">
        <f>_xlfn.XLOOKUP(orderstable[[#This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 0," ",_xlfn.XLOOKUP(C643,customers!$A$1:$A$1001,customers!$C$1:$C$1001,0))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20">L643*E643</f>
        <v>35.849999999999994</v>
      </c>
      <c r="N643" t="str">
        <f>IF(orders!I643="Rob","Robusta",IF(orders!I643="Exc","Exesa",IF(orders!I643="Ara","Arabica",IF(orders!I643="Lib","Liberica",""))))</f>
        <v>Robusta</v>
      </c>
      <c r="O643" t="str">
        <f t="shared" ref="O643:O706" si="21">IF(J643="M","Medium",IF(J643="L","Light",IF(J643="D","Dark","")))</f>
        <v>Light</v>
      </c>
      <c r="P643" t="str">
        <f>_xlfn.XLOOKUP(orderstable[[#This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 0," ",_xlfn.XLOOKUP(C644,customers!$A$1:$A$1001,customers!$C$1:$C$1001,0))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20"/>
        <v>8.25</v>
      </c>
      <c r="N644" t="str">
        <f>IF(orders!I644="Rob","Robusta",IF(orders!I644="Exc","Exesa",IF(orders!I644="Ara","Arabica",IF(orders!I644="Lib","Liberica",""))))</f>
        <v>Exesa</v>
      </c>
      <c r="O644" t="str">
        <f t="shared" si="21"/>
        <v>Medium</v>
      </c>
      <c r="P644" t="str">
        <f>_xlfn.XLOOKUP(orderstable[[#This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 0," ",_xlfn.XLOOKUP(C645,customers!$A$1:$A$1001,customers!$C$1:$C$1001,0))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20"/>
        <v>102.46499999999997</v>
      </c>
      <c r="N645" t="str">
        <f>IF(orders!I645="Rob","Robusta",IF(orders!I645="Exc","Exesa",IF(orders!I645="Ara","Arabica",IF(orders!I645="Lib","Liberica",""))))</f>
        <v>Exesa</v>
      </c>
      <c r="O645" t="str">
        <f t="shared" si="21"/>
        <v>Light</v>
      </c>
      <c r="P645" t="str">
        <f>_xlfn.XLOOKUP(orderstable[[#This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 0," ",_xlfn.XLOOKUP(C646,customers!$A$1:$A$1001,customers!$C$1:$C$1001,0))</f>
        <v xml:space="preserve">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20"/>
        <v>41.169999999999995</v>
      </c>
      <c r="N646" t="str">
        <f>IF(orders!I646="Rob","Robusta",IF(orders!I646="Exc","Exesa",IF(orders!I646="Ara","Arabica",IF(orders!I646="Lib","Liberica",""))))</f>
        <v>Robusta</v>
      </c>
      <c r="O646" t="str">
        <f t="shared" si="21"/>
        <v>Dark</v>
      </c>
      <c r="P646" t="str">
        <f>_xlfn.XLOOKUP(orderstable[[#This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 0," ",_xlfn.XLOOKUP(C647,customers!$A$1:$A$1001,customers!$C$1:$C$1001,0))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20"/>
        <v>68.655000000000001</v>
      </c>
      <c r="N647" t="str">
        <f>IF(orders!I647="Rob","Robusta",IF(orders!I647="Exc","Exesa",IF(orders!I647="Ara","Arabica",IF(orders!I647="Lib","Liberica",""))))</f>
        <v>Arabica</v>
      </c>
      <c r="O647" t="str">
        <f t="shared" si="21"/>
        <v>Dark</v>
      </c>
      <c r="P647" t="str">
        <f>_xlfn.XLOOKUP(orderstable[[#This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 0," ",_xlfn.XLOOKUP(C648,customers!$A$1:$A$1001,customers!$C$1:$C$1001,0))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20"/>
        <v>9.9499999999999993</v>
      </c>
      <c r="N648" t="str">
        <f>IF(orders!I648="Rob","Robusta",IF(orders!I648="Exc","Exesa",IF(orders!I648="Ara","Arabica",IF(orders!I648="Lib","Liberica",""))))</f>
        <v>Arabica</v>
      </c>
      <c r="O648" t="str">
        <f t="shared" si="21"/>
        <v>Dark</v>
      </c>
      <c r="P648" t="str">
        <f>_xlfn.XLOOKUP(orderstable[[#This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 0," ",_xlfn.XLOOKUP(C649,customers!$A$1:$A$1001,customers!$C$1:$C$1001,0))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20"/>
        <v>28.53</v>
      </c>
      <c r="N649" t="str">
        <f>IF(orders!I649="Rob","Robusta",IF(orders!I649="Exc","Exesa",IF(orders!I649="Ara","Arabica",IF(orders!I649="Lib","Liberica",""))))</f>
        <v>Liberica</v>
      </c>
      <c r="O649" t="str">
        <f t="shared" si="21"/>
        <v>Light</v>
      </c>
      <c r="P649" t="str">
        <f>_xlfn.XLOOKUP(orderstable[[#This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 0," ",_xlfn.XLOOKUP(C650,customers!$A$1:$A$1001,customers!$C$1:$C$1001,0))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20"/>
        <v>16.11</v>
      </c>
      <c r="N650" t="str">
        <f>IF(orders!I650="Rob","Robusta",IF(orders!I650="Exc","Exesa",IF(orders!I650="Ara","Arabica",IF(orders!I650="Lib","Liberica",""))))</f>
        <v>Robusta</v>
      </c>
      <c r="O650" t="str">
        <f t="shared" si="21"/>
        <v>Dark</v>
      </c>
      <c r="P650" t="str">
        <f>_xlfn.XLOOKUP(orderstable[[#This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 0," ",_xlfn.XLOOKUP(C651,customers!$A$1:$A$1001,customers!$C$1:$C$1001,0))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20"/>
        <v>95.1</v>
      </c>
      <c r="N651" t="str">
        <f>IF(orders!I651="Rob","Robusta",IF(orders!I651="Exc","Exesa",IF(orders!I651="Ara","Arabica",IF(orders!I651="Lib","Liberica",""))))</f>
        <v>Liberica</v>
      </c>
      <c r="O651" t="str">
        <f t="shared" si="21"/>
        <v>Light</v>
      </c>
      <c r="P651" t="str">
        <f>_xlfn.XLOOKUP(orderstable[[#This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 0," ",_xlfn.XLOOKUP(C652,customers!$A$1:$A$1001,customers!$C$1:$C$1001,0))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20"/>
        <v>5.3699999999999992</v>
      </c>
      <c r="N652" t="str">
        <f>IF(orders!I652="Rob","Robusta",IF(orders!I652="Exc","Exesa",IF(orders!I652="Ara","Arabica",IF(orders!I652="Lib","Liberica",""))))</f>
        <v>Robusta</v>
      </c>
      <c r="O652" t="str">
        <f t="shared" si="21"/>
        <v>Dark</v>
      </c>
      <c r="P652" t="str">
        <f>_xlfn.XLOOKUP(orderstable[[#This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 0," ",_xlfn.XLOOKUP(C653,customers!$A$1:$A$1001,customers!$C$1:$C$1001,0))</f>
        <v xml:space="preserve">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20"/>
        <v>47.8</v>
      </c>
      <c r="N653" t="str">
        <f>IF(orders!I653="Rob","Robusta",IF(orders!I653="Exc","Exesa",IF(orders!I653="Ara","Arabica",IF(orders!I653="Lib","Liberica",""))))</f>
        <v>Robusta</v>
      </c>
      <c r="O653" t="str">
        <f t="shared" si="21"/>
        <v>Light</v>
      </c>
      <c r="P653" t="str">
        <f>_xlfn.XLOOKUP(orderstable[[#This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 0," ",_xlfn.XLOOKUP(C654,customers!$A$1:$A$1001,customers!$C$1:$C$1001,0))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20"/>
        <v>63.4</v>
      </c>
      <c r="N654" t="str">
        <f>IF(orders!I654="Rob","Robusta",IF(orders!I654="Exc","Exesa",IF(orders!I654="Ara","Arabica",IF(orders!I654="Lib","Liberica",""))))</f>
        <v>Liberica</v>
      </c>
      <c r="O654" t="str">
        <f t="shared" si="21"/>
        <v>Light</v>
      </c>
      <c r="P654" t="str">
        <f>_xlfn.XLOOKUP(orderstable[[#This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 0," ",_xlfn.XLOOKUP(C655,customers!$A$1:$A$1001,customers!$C$1:$C$1001,0))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20"/>
        <v>103.49999999999999</v>
      </c>
      <c r="N655" t="str">
        <f>IF(orders!I655="Rob","Robusta",IF(orders!I655="Exc","Exesa",IF(orders!I655="Ara","Arabica",IF(orders!I655="Lib","Liberica",""))))</f>
        <v>Arabica</v>
      </c>
      <c r="O655" t="str">
        <f t="shared" si="21"/>
        <v>Medium</v>
      </c>
      <c r="P655" t="str">
        <f>_xlfn.XLOOKUP(orderstable[[#This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 0," ",_xlfn.XLOOKUP(C656,customers!$A$1:$A$1001,customers!$C$1:$C$1001,0))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20"/>
        <v>68.655000000000001</v>
      </c>
      <c r="N656" t="str">
        <f>IF(orders!I656="Rob","Robusta",IF(orders!I656="Exc","Exesa",IF(orders!I656="Ara","Arabica",IF(orders!I656="Lib","Liberica",""))))</f>
        <v>Arabica</v>
      </c>
      <c r="O656" t="str">
        <f t="shared" si="21"/>
        <v>Dark</v>
      </c>
      <c r="P656" t="str">
        <f>_xlfn.XLOOKUP(orderstable[[#This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 0," ",_xlfn.XLOOKUP(C657,customers!$A$1:$A$1001,customers!$C$1:$C$1001,0))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20"/>
        <v>45.769999999999996</v>
      </c>
      <c r="N657" t="str">
        <f>IF(orders!I657="Rob","Robusta",IF(orders!I657="Exc","Exesa",IF(orders!I657="Ara","Arabica",IF(orders!I657="Lib","Liberica",""))))</f>
        <v>Robusta</v>
      </c>
      <c r="O657" t="str">
        <f t="shared" si="21"/>
        <v>Medium</v>
      </c>
      <c r="P657" t="str">
        <f>_xlfn.XLOOKUP(orderstable[[#This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 0," ",_xlfn.XLOOKUP(C658,customers!$A$1:$A$1001,customers!$C$1:$C$1001,0))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20"/>
        <v>51.8</v>
      </c>
      <c r="N658" t="str">
        <f>IF(orders!I658="Rob","Robusta",IF(orders!I658="Exc","Exesa",IF(orders!I658="Ara","Arabica",IF(orders!I658="Lib","Liberica",""))))</f>
        <v>Liberica</v>
      </c>
      <c r="O658" t="str">
        <f t="shared" si="21"/>
        <v>Dark</v>
      </c>
      <c r="P658" t="str">
        <f>_xlfn.XLOOKUP(orderstable[[#This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 0," ",_xlfn.XLOOKUP(C659,customers!$A$1:$A$1001,customers!$C$1:$C$1001,0))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20"/>
        <v>13.5</v>
      </c>
      <c r="N659" t="str">
        <f>IF(orders!I659="Rob","Robusta",IF(orders!I659="Exc","Exesa",IF(orders!I659="Ara","Arabica",IF(orders!I659="Lib","Liberica",""))))</f>
        <v>Arabica</v>
      </c>
      <c r="O659" t="str">
        <f t="shared" si="21"/>
        <v>Medium</v>
      </c>
      <c r="P659" t="str">
        <f>_xlfn.XLOOKUP(orderstable[[#This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 0," ",_xlfn.XLOOKUP(C660,customers!$A$1:$A$1001,customers!$C$1:$C$1001,0))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20"/>
        <v>24.75</v>
      </c>
      <c r="N660" t="str">
        <f>IF(orders!I660="Rob","Robusta",IF(orders!I660="Exc","Exesa",IF(orders!I660="Ara","Arabica",IF(orders!I660="Lib","Liberica",""))))</f>
        <v>Exesa</v>
      </c>
      <c r="O660" t="str">
        <f t="shared" si="21"/>
        <v>Medium</v>
      </c>
      <c r="P660" t="str">
        <f>_xlfn.XLOOKUP(orderstable[[#This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 0," ",_xlfn.XLOOKUP(C661,customers!$A$1:$A$1001,customers!$C$1:$C$1001,0))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20"/>
        <v>45.769999999999996</v>
      </c>
      <c r="N661" t="str">
        <f>IF(orders!I661="Rob","Robusta",IF(orders!I661="Exc","Exesa",IF(orders!I661="Ara","Arabica",IF(orders!I661="Lib","Liberica",""))))</f>
        <v>Arabica</v>
      </c>
      <c r="O661" t="str">
        <f t="shared" si="21"/>
        <v>Dark</v>
      </c>
      <c r="P661" t="str">
        <f>_xlfn.XLOOKUP(orderstable[[#This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 0," ",_xlfn.XLOOKUP(C662,customers!$A$1:$A$1001,customers!$C$1:$C$1001,0))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20"/>
        <v>53.46</v>
      </c>
      <c r="N662" t="str">
        <f>IF(orders!I662="Rob","Robusta",IF(orders!I662="Exc","Exesa",IF(orders!I662="Ara","Arabica",IF(orders!I662="Lib","Liberica",""))))</f>
        <v>Exesa</v>
      </c>
      <c r="O662" t="str">
        <f t="shared" si="21"/>
        <v>Light</v>
      </c>
      <c r="P662" t="str">
        <f>_xlfn.XLOOKUP(orderstable[[#This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 0," ",_xlfn.XLOOKUP(C663,customers!$A$1:$A$1001,customers!$C$1:$C$1001,0))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20"/>
        <v>20.25</v>
      </c>
      <c r="N663" t="str">
        <f>IF(orders!I663="Rob","Robusta",IF(orders!I663="Exc","Exesa",IF(orders!I663="Ara","Arabica",IF(orders!I663="Lib","Liberica",""))))</f>
        <v>Arabica</v>
      </c>
      <c r="O663" t="str">
        <f t="shared" si="21"/>
        <v>Medium</v>
      </c>
      <c r="P663" t="str">
        <f>_xlfn.XLOOKUP(orderstable[[#This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 0," ",_xlfn.XLOOKUP(C664,customers!$A$1:$A$1001,customers!$C$1:$C$1001,0))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20"/>
        <v>148.92499999999998</v>
      </c>
      <c r="N664" t="str">
        <f>IF(orders!I664="Rob","Robusta",IF(orders!I664="Exc","Exesa",IF(orders!I664="Ara","Arabica",IF(orders!I664="Lib","Liberica",""))))</f>
        <v>Liberica</v>
      </c>
      <c r="O664" t="str">
        <f t="shared" si="21"/>
        <v>Dark</v>
      </c>
      <c r="P664" t="str">
        <f>_xlfn.XLOOKUP(orderstable[[#This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 0," ",_xlfn.XLOOKUP(C665,customers!$A$1:$A$1001,customers!$C$1:$C$1001,0))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20"/>
        <v>67.5</v>
      </c>
      <c r="N665" t="str">
        <f>IF(orders!I665="Rob","Robusta",IF(orders!I665="Exc","Exesa",IF(orders!I665="Ara","Arabica",IF(orders!I665="Lib","Liberica",""))))</f>
        <v>Arabica</v>
      </c>
      <c r="O665" t="str">
        <f t="shared" si="21"/>
        <v>Medium</v>
      </c>
      <c r="P665" t="str">
        <f>_xlfn.XLOOKUP(orderstable[[#This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 0," ",_xlfn.XLOOKUP(C666,customers!$A$1:$A$1001,customers!$C$1:$C$1001,0))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20"/>
        <v>72.900000000000006</v>
      </c>
      <c r="N666" t="str">
        <f>IF(orders!I666="Rob","Robusta",IF(orders!I666="Exc","Exesa",IF(orders!I666="Ara","Arabica",IF(orders!I666="Lib","Liberica",""))))</f>
        <v>Exesa</v>
      </c>
      <c r="O666" t="str">
        <f t="shared" si="21"/>
        <v>Dark</v>
      </c>
      <c r="P666" t="str">
        <f>_xlfn.XLOOKUP(orderstable[[#This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 0," ",_xlfn.XLOOKUP(C667,customers!$A$1:$A$1001,customers!$C$1:$C$1001,0))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20"/>
        <v>7.77</v>
      </c>
      <c r="N667" t="str">
        <f>IF(orders!I667="Rob","Robusta",IF(orders!I667="Exc","Exesa",IF(orders!I667="Ara","Arabica",IF(orders!I667="Lib","Liberica",""))))</f>
        <v>Liberica</v>
      </c>
      <c r="O667" t="str">
        <f t="shared" si="21"/>
        <v>Dark</v>
      </c>
      <c r="P667" t="str">
        <f>_xlfn.XLOOKUP(orderstable[[#This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 0," ",_xlfn.XLOOKUP(C668,customers!$A$1:$A$1001,customers!$C$1:$C$1001,0))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20"/>
        <v>91.539999999999992</v>
      </c>
      <c r="N668" t="str">
        <f>IF(orders!I668="Rob","Robusta",IF(orders!I668="Exc","Exesa",IF(orders!I668="Ara","Arabica",IF(orders!I668="Lib","Liberica",""))))</f>
        <v>Arabica</v>
      </c>
      <c r="O668" t="str">
        <f t="shared" si="21"/>
        <v>Dark</v>
      </c>
      <c r="P668" t="str">
        <f>_xlfn.XLOOKUP(orderstable[[#This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 0," ",_xlfn.XLOOKUP(C669,customers!$A$1:$A$1001,customers!$C$1:$C$1001,0))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20"/>
        <v>59.699999999999996</v>
      </c>
      <c r="N669" t="str">
        <f>IF(orders!I669="Rob","Robusta",IF(orders!I669="Exc","Exesa",IF(orders!I669="Ara","Arabica",IF(orders!I669="Lib","Liberica",""))))</f>
        <v>Arabica</v>
      </c>
      <c r="O669" t="str">
        <f t="shared" si="21"/>
        <v>Dark</v>
      </c>
      <c r="P669" t="str">
        <f>_xlfn.XLOOKUP(orderstable[[#This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 0," ",_xlfn.XLOOKUP(C670,customers!$A$1:$A$1001,customers!$C$1:$C$1001,0))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20"/>
        <v>137.42499999999998</v>
      </c>
      <c r="N670" t="str">
        <f>IF(orders!I670="Rob","Robusta",IF(orders!I670="Exc","Exesa",IF(orders!I670="Ara","Arabica",IF(orders!I670="Lib","Liberica",""))))</f>
        <v>Robusta</v>
      </c>
      <c r="O670" t="str">
        <f t="shared" si="21"/>
        <v>Light</v>
      </c>
      <c r="P670" t="str">
        <f>_xlfn.XLOOKUP(orderstable[[#This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 0," ",_xlfn.XLOOKUP(C671,customers!$A$1:$A$1001,customers!$C$1:$C$1001,0))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20"/>
        <v>66.929999999999993</v>
      </c>
      <c r="N671" t="str">
        <f>IF(orders!I671="Rob","Robusta",IF(orders!I671="Exc","Exesa",IF(orders!I671="Ara","Arabica",IF(orders!I671="Lib","Liberica",""))))</f>
        <v>Liberica</v>
      </c>
      <c r="O671" t="str">
        <f t="shared" si="21"/>
        <v>Medium</v>
      </c>
      <c r="P671" t="str">
        <f>_xlfn.XLOOKUP(orderstable[[#This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 0," ",_xlfn.XLOOKUP(C672,customers!$A$1:$A$1001,customers!$C$1:$C$1001,0))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20"/>
        <v>13.095000000000001</v>
      </c>
      <c r="N672" t="str">
        <f>IF(orders!I672="Rob","Robusta",IF(orders!I672="Exc","Exesa",IF(orders!I672="Ara","Arabica",IF(orders!I672="Lib","Liberica",""))))</f>
        <v>Liberica</v>
      </c>
      <c r="O672" t="str">
        <f t="shared" si="21"/>
        <v>Medium</v>
      </c>
      <c r="P672" t="str">
        <f>_xlfn.XLOOKUP(orderstable[[#This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 0," ",_xlfn.XLOOKUP(C673,customers!$A$1:$A$1001,customers!$C$1:$C$1001,0))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20"/>
        <v>59.75</v>
      </c>
      <c r="N673" t="str">
        <f>IF(orders!I673="Rob","Robusta",IF(orders!I673="Exc","Exesa",IF(orders!I673="Ara","Arabica",IF(orders!I673="Lib","Liberica",""))))</f>
        <v>Robusta</v>
      </c>
      <c r="O673" t="str">
        <f t="shared" si="21"/>
        <v>Light</v>
      </c>
      <c r="P673" t="str">
        <f>_xlfn.XLOOKUP(orderstable[[#This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 0," ",_xlfn.XLOOKUP(C674,customers!$A$1:$A$1001,customers!$C$1:$C$1001,0))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20"/>
        <v>43.650000000000006</v>
      </c>
      <c r="N674" t="str">
        <f>IF(orders!I674="Rob","Robusta",IF(orders!I674="Exc","Exesa",IF(orders!I674="Ara","Arabica",IF(orders!I674="Lib","Liberica",""))))</f>
        <v>Liberica</v>
      </c>
      <c r="O674" t="str">
        <f t="shared" si="21"/>
        <v>Medium</v>
      </c>
      <c r="P674" t="str">
        <f>_xlfn.XLOOKUP(orderstable[[#This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 0," ",_xlfn.XLOOKUP(C675,customers!$A$1:$A$1001,customers!$C$1:$C$1001,0))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20"/>
        <v>82.5</v>
      </c>
      <c r="N675" t="str">
        <f>IF(orders!I675="Rob","Robusta",IF(orders!I675="Exc","Exesa",IF(orders!I675="Ara","Arabica",IF(orders!I675="Lib","Liberica",""))))</f>
        <v>Exesa</v>
      </c>
      <c r="O675" t="str">
        <f t="shared" si="21"/>
        <v>Medium</v>
      </c>
      <c r="P675" t="str">
        <f>_xlfn.XLOOKUP(orderstable[[#This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 0," ",_xlfn.XLOOKUP(C676,customers!$A$1:$A$1001,customers!$C$1:$C$1001,0))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20"/>
        <v>178.70999999999998</v>
      </c>
      <c r="N676" t="str">
        <f>IF(orders!I676="Rob","Robusta",IF(orders!I676="Exc","Exesa",IF(orders!I676="Ara","Arabica",IF(orders!I676="Lib","Liberica",""))))</f>
        <v>Arabica</v>
      </c>
      <c r="O676" t="str">
        <f t="shared" si="21"/>
        <v>Light</v>
      </c>
      <c r="P676" t="str">
        <f>_xlfn.XLOOKUP(orderstable[[#This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 0," ",_xlfn.XLOOKUP(C677,customers!$A$1:$A$1001,customers!$C$1:$C$1001,0))</f>
        <v xml:space="preserve">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20"/>
        <v>119.13999999999999</v>
      </c>
      <c r="N677" t="str">
        <f>IF(orders!I677="Rob","Robusta",IF(orders!I677="Exc","Exesa",IF(orders!I677="Ara","Arabica",IF(orders!I677="Lib","Liberica",""))))</f>
        <v>Liberica</v>
      </c>
      <c r="O677" t="str">
        <f t="shared" si="21"/>
        <v>Dark</v>
      </c>
      <c r="P677" t="str">
        <f>_xlfn.XLOOKUP(orderstable[[#This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 0," ",_xlfn.XLOOKUP(C678,customers!$A$1:$A$1001,customers!$C$1:$C$1001,0))</f>
        <v xml:space="preserve">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20"/>
        <v>47.55</v>
      </c>
      <c r="N678" t="str">
        <f>IF(orders!I678="Rob","Robusta",IF(orders!I678="Exc","Exesa",IF(orders!I678="Ara","Arabica",IF(orders!I678="Lib","Liberica",""))))</f>
        <v>Liberica</v>
      </c>
      <c r="O678" t="str">
        <f t="shared" si="21"/>
        <v>Light</v>
      </c>
      <c r="P678" t="str">
        <f>_xlfn.XLOOKUP(orderstable[[#This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 0," ",_xlfn.XLOOKUP(C679,customers!$A$1:$A$1001,customers!$C$1:$C$1001,0))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20"/>
        <v>43.650000000000006</v>
      </c>
      <c r="N679" t="str">
        <f>IF(orders!I679="Rob","Robusta",IF(orders!I679="Exc","Exesa",IF(orders!I679="Ara","Arabica",IF(orders!I679="Lib","Liberica",""))))</f>
        <v>Liberica</v>
      </c>
      <c r="O679" t="str">
        <f t="shared" si="21"/>
        <v>Medium</v>
      </c>
      <c r="P679" t="str">
        <f>_xlfn.XLOOKUP(orderstable[[#This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 0," ",_xlfn.XLOOKUP(C680,customers!$A$1:$A$1001,customers!$C$1:$C$1001,0))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20"/>
        <v>178.70999999999998</v>
      </c>
      <c r="N680" t="str">
        <f>IF(orders!I680="Rob","Robusta",IF(orders!I680="Exc","Exesa",IF(orders!I680="Ara","Arabica",IF(orders!I680="Lib","Liberica",""))))</f>
        <v>Arabica</v>
      </c>
      <c r="O680" t="str">
        <f t="shared" si="21"/>
        <v>Light</v>
      </c>
      <c r="P680" t="str">
        <f>_xlfn.XLOOKUP(orderstable[[#This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 0," ",_xlfn.XLOOKUP(C681,customers!$A$1:$A$1001,customers!$C$1:$C$1001,0))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20"/>
        <v>27.484999999999996</v>
      </c>
      <c r="N681" t="str">
        <f>IF(orders!I681="Rob","Robusta",IF(orders!I681="Exc","Exesa",IF(orders!I681="Ara","Arabica",IF(orders!I681="Lib","Liberica",""))))</f>
        <v>Robusta</v>
      </c>
      <c r="O681" t="str">
        <f t="shared" si="21"/>
        <v>Light</v>
      </c>
      <c r="P681" t="str">
        <f>_xlfn.XLOOKUP(orderstable[[#This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 0," ",_xlfn.XLOOKUP(C682,customers!$A$1:$A$1001,customers!$C$1:$C$1001,0))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20"/>
        <v>56.25</v>
      </c>
      <c r="N682" t="str">
        <f>IF(orders!I682="Rob","Robusta",IF(orders!I682="Exc","Exesa",IF(orders!I682="Ara","Arabica",IF(orders!I682="Lib","Liberica",""))))</f>
        <v>Arabica</v>
      </c>
      <c r="O682" t="str">
        <f t="shared" si="21"/>
        <v>Medium</v>
      </c>
      <c r="P682" t="str">
        <f>_xlfn.XLOOKUP(orderstable[[#This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 0," ",_xlfn.XLOOKUP(C683,customers!$A$1:$A$1001,customers!$C$1:$C$1001,0))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20"/>
        <v>9.51</v>
      </c>
      <c r="N683" t="str">
        <f>IF(orders!I683="Rob","Robusta",IF(orders!I683="Exc","Exesa",IF(orders!I683="Ara","Arabica",IF(orders!I683="Lib","Liberica",""))))</f>
        <v>Liberica</v>
      </c>
      <c r="O683" t="str">
        <f t="shared" si="21"/>
        <v>Light</v>
      </c>
      <c r="P683" t="str">
        <f>_xlfn.XLOOKUP(orderstable[[#This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 0," ",_xlfn.XLOOKUP(C684,customers!$A$1:$A$1001,customers!$C$1:$C$1001,0))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20"/>
        <v>8.25</v>
      </c>
      <c r="N684" t="str">
        <f>IF(orders!I684="Rob","Robusta",IF(orders!I684="Exc","Exesa",IF(orders!I684="Ara","Arabica",IF(orders!I684="Lib","Liberica",""))))</f>
        <v>Exesa</v>
      </c>
      <c r="O684" t="str">
        <f t="shared" si="21"/>
        <v>Medium</v>
      </c>
      <c r="P684" t="str">
        <f>_xlfn.XLOOKUP(orderstable[[#This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 0," ",_xlfn.XLOOKUP(C685,customers!$A$1:$A$1001,customers!$C$1:$C$1001,0))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20"/>
        <v>46.62</v>
      </c>
      <c r="N685" t="str">
        <f>IF(orders!I685="Rob","Robusta",IF(orders!I685="Exc","Exesa",IF(orders!I685="Ara","Arabica",IF(orders!I685="Lib","Liberica",""))))</f>
        <v>Liberica</v>
      </c>
      <c r="O685" t="str">
        <f t="shared" si="21"/>
        <v>Dark</v>
      </c>
      <c r="P685" t="str">
        <f>_xlfn.XLOOKUP(orderstable[[#This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 0," ",_xlfn.XLOOKUP(C686,customers!$A$1:$A$1001,customers!$C$1:$C$1001,0))</f>
        <v xml:space="preserve">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20"/>
        <v>71.699999999999989</v>
      </c>
      <c r="N686" t="str">
        <f>IF(orders!I686="Rob","Robusta",IF(orders!I686="Exc","Exesa",IF(orders!I686="Ara","Arabica",IF(orders!I686="Lib","Liberica",""))))</f>
        <v>Robusta</v>
      </c>
      <c r="O686" t="str">
        <f t="shared" si="21"/>
        <v>Light</v>
      </c>
      <c r="P686" t="str">
        <f>_xlfn.XLOOKUP(orderstable[[#This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 0," ",_xlfn.XLOOKUP(C687,customers!$A$1:$A$1001,customers!$C$1:$C$1001,0))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20"/>
        <v>72.91</v>
      </c>
      <c r="N687" t="str">
        <f>IF(orders!I687="Rob","Robusta",IF(orders!I687="Exc","Exesa",IF(orders!I687="Ara","Arabica",IF(orders!I687="Lib","Liberica",""))))</f>
        <v>Liberica</v>
      </c>
      <c r="O687" t="str">
        <f t="shared" si="21"/>
        <v>Light</v>
      </c>
      <c r="P687" t="str">
        <f>_xlfn.XLOOKUP(orderstable[[#This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 0," ",_xlfn.XLOOKUP(C688,customers!$A$1:$A$1001,customers!$C$1:$C$1001,0))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20"/>
        <v>8.0549999999999997</v>
      </c>
      <c r="N688" t="str">
        <f>IF(orders!I688="Rob","Robusta",IF(orders!I688="Exc","Exesa",IF(orders!I688="Ara","Arabica",IF(orders!I688="Lib","Liberica",""))))</f>
        <v>Robusta</v>
      </c>
      <c r="O688" t="str">
        <f t="shared" si="21"/>
        <v>Dark</v>
      </c>
      <c r="P688" t="str">
        <f>_xlfn.XLOOKUP(orderstable[[#This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 0," ",_xlfn.XLOOKUP(C689,customers!$A$1:$A$1001,customers!$C$1:$C$1001,0))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20"/>
        <v>16.5</v>
      </c>
      <c r="N689" t="str">
        <f>IF(orders!I689="Rob","Robusta",IF(orders!I689="Exc","Exesa",IF(orders!I689="Ara","Arabica",IF(orders!I689="Lib","Liberica",""))))</f>
        <v>Exesa</v>
      </c>
      <c r="O689" t="str">
        <f t="shared" si="21"/>
        <v>Medium</v>
      </c>
      <c r="P689" t="str">
        <f>_xlfn.XLOOKUP(orderstable[[#This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 0," ",_xlfn.XLOOKUP(C690,customers!$A$1:$A$1001,customers!$C$1:$C$1001,0))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20"/>
        <v>64.75</v>
      </c>
      <c r="N690" t="str">
        <f>IF(orders!I690="Rob","Robusta",IF(orders!I690="Exc","Exesa",IF(orders!I690="Ara","Arabica",IF(orders!I690="Lib","Liberica",""))))</f>
        <v>Arabica</v>
      </c>
      <c r="O690" t="str">
        <f t="shared" si="21"/>
        <v>Light</v>
      </c>
      <c r="P690" t="str">
        <f>_xlfn.XLOOKUP(orderstable[[#This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 0," ",_xlfn.XLOOKUP(C691,customers!$A$1:$A$1001,customers!$C$1:$C$1001,0))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20"/>
        <v>33.75</v>
      </c>
      <c r="N691" t="str">
        <f>IF(orders!I691="Rob","Robusta",IF(orders!I691="Exc","Exesa",IF(orders!I691="Ara","Arabica",IF(orders!I691="Lib","Liberica",""))))</f>
        <v>Arabica</v>
      </c>
      <c r="O691" t="str">
        <f t="shared" si="21"/>
        <v>Medium</v>
      </c>
      <c r="P691" t="str">
        <f>_xlfn.XLOOKUP(orderstable[[#This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 0," ",_xlfn.XLOOKUP(C692,customers!$A$1:$A$1001,customers!$C$1:$C$1001,0))</f>
        <v xml:space="preserve">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20"/>
        <v>178.70999999999998</v>
      </c>
      <c r="N692" t="str">
        <f>IF(orders!I692="Rob","Robusta",IF(orders!I692="Exc","Exesa",IF(orders!I692="Ara","Arabica",IF(orders!I692="Lib","Liberica",""))))</f>
        <v>Liberica</v>
      </c>
      <c r="O692" t="str">
        <f t="shared" si="21"/>
        <v>Dark</v>
      </c>
      <c r="P692" t="str">
        <f>_xlfn.XLOOKUP(orderstable[[#This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 0," ",_xlfn.XLOOKUP(C693,customers!$A$1:$A$1001,customers!$C$1:$C$1001,0))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20"/>
        <v>22.5</v>
      </c>
      <c r="N693" t="str">
        <f>IF(orders!I693="Rob","Robusta",IF(orders!I693="Exc","Exesa",IF(orders!I693="Ara","Arabica",IF(orders!I693="Lib","Liberica",""))))</f>
        <v>Arabica</v>
      </c>
      <c r="O693" t="str">
        <f t="shared" si="21"/>
        <v>Medium</v>
      </c>
      <c r="P693" t="str">
        <f>_xlfn.XLOOKUP(orderstable[[#This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 0," ",_xlfn.XLOOKUP(C694,customers!$A$1:$A$1001,customers!$C$1:$C$1001,0))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20"/>
        <v>12.95</v>
      </c>
      <c r="N694" t="str">
        <f>IF(orders!I694="Rob","Robusta",IF(orders!I694="Exc","Exesa",IF(orders!I694="Ara","Arabica",IF(orders!I694="Lib","Liberica",""))))</f>
        <v>Liberica</v>
      </c>
      <c r="O694" t="str">
        <f t="shared" si="21"/>
        <v>Dark</v>
      </c>
      <c r="P694" t="str">
        <f>_xlfn.XLOOKUP(orderstable[[#This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 0," ",_xlfn.XLOOKUP(C695,customers!$A$1:$A$1001,customers!$C$1:$C$1001,0))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20"/>
        <v>51.749999999999993</v>
      </c>
      <c r="N695" t="str">
        <f>IF(orders!I695="Rob","Robusta",IF(orders!I695="Exc","Exesa",IF(orders!I695="Ara","Arabica",IF(orders!I695="Lib","Liberica",""))))</f>
        <v>Arabica</v>
      </c>
      <c r="O695" t="str">
        <f t="shared" si="21"/>
        <v>Medium</v>
      </c>
      <c r="P695" t="str">
        <f>_xlfn.XLOOKUP(orderstable[[#This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 0," ",_xlfn.XLOOKUP(C696,customers!$A$1:$A$1001,customers!$C$1:$C$1001,0))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20"/>
        <v>36.450000000000003</v>
      </c>
      <c r="N696" t="str">
        <f>IF(orders!I696="Rob","Robusta",IF(orders!I696="Exc","Exesa",IF(orders!I696="Ara","Arabica",IF(orders!I696="Lib","Liberica",""))))</f>
        <v>Exesa</v>
      </c>
      <c r="O696" t="str">
        <f t="shared" si="21"/>
        <v>Dark</v>
      </c>
      <c r="P696" t="str">
        <f>_xlfn.XLOOKUP(orderstable[[#This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 0," ",_xlfn.XLOOKUP(C697,customers!$A$1:$A$1001,customers!$C$1:$C$1001,0))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20"/>
        <v>182.27499999999998</v>
      </c>
      <c r="N697" t="str">
        <f>IF(orders!I697="Rob","Robusta",IF(orders!I697="Exc","Exesa",IF(orders!I697="Ara","Arabica",IF(orders!I697="Lib","Liberica",""))))</f>
        <v>Liberica</v>
      </c>
      <c r="O697" t="str">
        <f t="shared" si="21"/>
        <v>Light</v>
      </c>
      <c r="P697" t="str">
        <f>_xlfn.XLOOKUP(orderstable[[#This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 0," ",_xlfn.XLOOKUP(C698,customers!$A$1:$A$1001,customers!$C$1:$C$1001,0))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20"/>
        <v>31.08</v>
      </c>
      <c r="N698" t="str">
        <f>IF(orders!I698="Rob","Robusta",IF(orders!I698="Exc","Exesa",IF(orders!I698="Ara","Arabica",IF(orders!I698="Lib","Liberica",""))))</f>
        <v>Liberica</v>
      </c>
      <c r="O698" t="str">
        <f t="shared" si="21"/>
        <v>Dark</v>
      </c>
      <c r="P698" t="str">
        <f>_xlfn.XLOOKUP(orderstable[[#This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 0," ",_xlfn.XLOOKUP(C699,customers!$A$1:$A$1001,customers!$C$1:$C$1001,0))</f>
        <v xml:space="preserve">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20"/>
        <v>20.25</v>
      </c>
      <c r="N699" t="str">
        <f>IF(orders!I699="Rob","Robusta",IF(orders!I699="Exc","Exesa",IF(orders!I699="Ara","Arabica",IF(orders!I699="Lib","Liberica",""))))</f>
        <v>Arabica</v>
      </c>
      <c r="O699" t="str">
        <f t="shared" si="21"/>
        <v>Medium</v>
      </c>
      <c r="P699" t="str">
        <f>_xlfn.XLOOKUP(orderstable[[#This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 0," ",_xlfn.XLOOKUP(C700,customers!$A$1:$A$1001,customers!$C$1:$C$1001,0))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20"/>
        <v>25.9</v>
      </c>
      <c r="N700" t="str">
        <f>IF(orders!I700="Rob","Robusta",IF(orders!I700="Exc","Exesa",IF(orders!I700="Ara","Arabica",IF(orders!I700="Lib","Liberica",""))))</f>
        <v>Liberica</v>
      </c>
      <c r="O700" t="str">
        <f t="shared" si="21"/>
        <v>Dark</v>
      </c>
      <c r="P700" t="str">
        <f>_xlfn.XLOOKUP(orderstable[[#This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 0," ",_xlfn.XLOOKUP(C701,customers!$A$1:$A$1001,customers!$C$1:$C$1001,0))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20"/>
        <v>23.88</v>
      </c>
      <c r="N701" t="str">
        <f>IF(orders!I701="Rob","Robusta",IF(orders!I701="Exc","Exesa",IF(orders!I701="Ara","Arabica",IF(orders!I701="Lib","Liberica",""))))</f>
        <v>Arabica</v>
      </c>
      <c r="O701" t="str">
        <f t="shared" si="21"/>
        <v>Dark</v>
      </c>
      <c r="P701" t="str">
        <f>_xlfn.XLOOKUP(orderstable[[#This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 0," ",_xlfn.XLOOKUP(C702,customers!$A$1:$A$1001,customers!$C$1:$C$1001,0))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20"/>
        <v>19.02</v>
      </c>
      <c r="N702" t="str">
        <f>IF(orders!I702="Rob","Robusta",IF(orders!I702="Exc","Exesa",IF(orders!I702="Ara","Arabica",IF(orders!I702="Lib","Liberica",""))))</f>
        <v>Liberica</v>
      </c>
      <c r="O702" t="str">
        <f t="shared" si="21"/>
        <v>Light</v>
      </c>
      <c r="P702" t="str">
        <f>_xlfn.XLOOKUP(orderstable[[#This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 0," ",_xlfn.XLOOKUP(C703,customers!$A$1:$A$1001,customers!$C$1:$C$1001,0))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20"/>
        <v>29.849999999999998</v>
      </c>
      <c r="N703" t="str">
        <f>IF(orders!I703="Rob","Robusta",IF(orders!I703="Exc","Exesa",IF(orders!I703="Ara","Arabica",IF(orders!I703="Lib","Liberica",""))))</f>
        <v>Arabica</v>
      </c>
      <c r="O703" t="str">
        <f t="shared" si="21"/>
        <v>Dark</v>
      </c>
      <c r="P703" t="str">
        <f>_xlfn.XLOOKUP(orderstable[[#This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 0," ",_xlfn.XLOOKUP(C704,customers!$A$1:$A$1001,customers!$C$1:$C$1001,0))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20"/>
        <v>7.77</v>
      </c>
      <c r="N704" t="str">
        <f>IF(orders!I704="Rob","Robusta",IF(orders!I704="Exc","Exesa",IF(orders!I704="Ara","Arabica",IF(orders!I704="Lib","Liberica",""))))</f>
        <v>Arabica</v>
      </c>
      <c r="O704" t="str">
        <f t="shared" si="21"/>
        <v>Light</v>
      </c>
      <c r="P704" t="str">
        <f>_xlfn.XLOOKUP(orderstable[[#This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 0," ",_xlfn.XLOOKUP(C705,customers!$A$1:$A$1001,customers!$C$1:$C$1001,0))</f>
        <v xml:space="preserve">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20"/>
        <v>119.13999999999999</v>
      </c>
      <c r="N705" t="str">
        <f>IF(orders!I705="Rob","Robusta",IF(orders!I705="Exc","Exesa",IF(orders!I705="Ara","Arabica",IF(orders!I705="Lib","Liberica",""))))</f>
        <v>Liberica</v>
      </c>
      <c r="O705" t="str">
        <f t="shared" si="21"/>
        <v>Dark</v>
      </c>
      <c r="P705" t="str">
        <f>_xlfn.XLOOKUP(orderstable[[#This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 0," ",_xlfn.XLOOKUP(C706,customers!$A$1:$A$1001,customers!$C$1:$C$1001,0))</f>
        <v xml:space="preserve">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20"/>
        <v>21.87</v>
      </c>
      <c r="N706" t="str">
        <f>IF(orders!I706="Rob","Robusta",IF(orders!I706="Exc","Exesa",IF(orders!I706="Ara","Arabica",IF(orders!I706="Lib","Liberica",""))))</f>
        <v>Exesa</v>
      </c>
      <c r="O706" t="str">
        <f t="shared" si="21"/>
        <v>Dark</v>
      </c>
      <c r="P706" t="str">
        <f>_xlfn.XLOOKUP(orderstable[[#This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 0," ",_xlfn.XLOOKUP(C707,customers!$A$1:$A$1001,customers!$C$1:$C$1001,0))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22">L707*E707</f>
        <v>17.82</v>
      </c>
      <c r="N707" t="str">
        <f>IF(orders!I707="Rob","Robusta",IF(orders!I707="Exc","Exesa",IF(orders!I707="Ara","Arabica",IF(orders!I707="Lib","Liberica",""))))</f>
        <v>Exesa</v>
      </c>
      <c r="O707" t="str">
        <f t="shared" ref="O707:O770" si="23">IF(J707="M","Medium",IF(J707="L","Light",IF(J707="D","Dark","")))</f>
        <v>Light</v>
      </c>
      <c r="P707" t="str">
        <f>_xlfn.XLOOKUP(orderstable[[#This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 0," ",_xlfn.XLOOKUP(C708,customers!$A$1:$A$1001,customers!$C$1:$C$1001,0))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22"/>
        <v>12.375</v>
      </c>
      <c r="N708" t="str">
        <f>IF(orders!I708="Rob","Robusta",IF(orders!I708="Exc","Exesa",IF(orders!I708="Ara","Arabica",IF(orders!I708="Lib","Liberica",""))))</f>
        <v>Exesa</v>
      </c>
      <c r="O708" t="str">
        <f t="shared" si="23"/>
        <v>Medium</v>
      </c>
      <c r="P708" t="str">
        <f>_xlfn.XLOOKUP(orderstable[[#This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 0," ",_xlfn.XLOOKUP(C709,customers!$A$1:$A$1001,customers!$C$1:$C$1001,0))</f>
        <v xml:space="preserve">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22"/>
        <v>25.9</v>
      </c>
      <c r="N709" t="str">
        <f>IF(orders!I709="Rob","Robusta",IF(orders!I709="Exc","Exesa",IF(orders!I709="Ara","Arabica",IF(orders!I709="Lib","Liberica",""))))</f>
        <v>Liberica</v>
      </c>
      <c r="O709" t="str">
        <f t="shared" si="23"/>
        <v>Dark</v>
      </c>
      <c r="P709" t="str">
        <f>_xlfn.XLOOKUP(orderstable[[#This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 0," ",_xlfn.XLOOKUP(C710,customers!$A$1:$A$1001,customers!$C$1:$C$1001,0))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22"/>
        <v>13.5</v>
      </c>
      <c r="N710" t="str">
        <f>IF(orders!I710="Rob","Robusta",IF(orders!I710="Exc","Exesa",IF(orders!I710="Ara","Arabica",IF(orders!I710="Lib","Liberica",""))))</f>
        <v>Arabica</v>
      </c>
      <c r="O710" t="str">
        <f t="shared" si="23"/>
        <v>Medium</v>
      </c>
      <c r="P710" t="str">
        <f>_xlfn.XLOOKUP(orderstable[[#This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 0," ",_xlfn.XLOOKUP(C711,customers!$A$1:$A$1001,customers!$C$1:$C$1001,0))</f>
        <v xml:space="preserve">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22"/>
        <v>17.82</v>
      </c>
      <c r="N711" t="str">
        <f>IF(orders!I711="Rob","Robusta",IF(orders!I711="Exc","Exesa",IF(orders!I711="Ara","Arabica",IF(orders!I711="Lib","Liberica",""))))</f>
        <v>Exesa</v>
      </c>
      <c r="O711" t="str">
        <f t="shared" si="23"/>
        <v>Light</v>
      </c>
      <c r="P711" t="str">
        <f>_xlfn.XLOOKUP(orderstable[[#This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 0," ",_xlfn.XLOOKUP(C712,customers!$A$1:$A$1001,customers!$C$1:$C$1001,0))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22"/>
        <v>24.75</v>
      </c>
      <c r="N712" t="str">
        <f>IF(orders!I712="Rob","Robusta",IF(orders!I712="Exc","Exesa",IF(orders!I712="Ara","Arabica",IF(orders!I712="Lib","Liberica",""))))</f>
        <v>Exesa</v>
      </c>
      <c r="O712" t="str">
        <f t="shared" si="23"/>
        <v>Medium</v>
      </c>
      <c r="P712" t="str">
        <f>_xlfn.XLOOKUP(orderstable[[#This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 0," ",_xlfn.XLOOKUP(C713,customers!$A$1:$A$1001,customers!$C$1:$C$1001,0))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22"/>
        <v>17.91</v>
      </c>
      <c r="N713" t="str">
        <f>IF(orders!I713="Rob","Robusta",IF(orders!I713="Exc","Exesa",IF(orders!I713="Ara","Arabica",IF(orders!I713="Lib","Liberica",""))))</f>
        <v>Robusta</v>
      </c>
      <c r="O713" t="str">
        <f t="shared" si="23"/>
        <v>Medium</v>
      </c>
      <c r="P713" t="str">
        <f>_xlfn.XLOOKUP(orderstable[[#This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 0," ",_xlfn.XLOOKUP(C714,customers!$A$1:$A$1001,customers!$C$1:$C$1001,0))</f>
        <v xml:space="preserve">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22"/>
        <v>16.5</v>
      </c>
      <c r="N714" t="str">
        <f>IF(orders!I714="Rob","Robusta",IF(orders!I714="Exc","Exesa",IF(orders!I714="Ara","Arabica",IF(orders!I714="Lib","Liberica",""))))</f>
        <v>Exesa</v>
      </c>
      <c r="O714" t="str">
        <f t="shared" si="23"/>
        <v>Medium</v>
      </c>
      <c r="P714" t="str">
        <f>_xlfn.XLOOKUP(orderstable[[#This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 0," ",_xlfn.XLOOKUP(C715,customers!$A$1:$A$1001,customers!$C$1:$C$1001,0))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22"/>
        <v>2.9849999999999999</v>
      </c>
      <c r="N715" t="str">
        <f>IF(orders!I715="Rob","Robusta",IF(orders!I715="Exc","Exesa",IF(orders!I715="Ara","Arabica",IF(orders!I715="Lib","Liberica",""))))</f>
        <v>Robusta</v>
      </c>
      <c r="O715" t="str">
        <f t="shared" si="23"/>
        <v>Medium</v>
      </c>
      <c r="P715" t="str">
        <f>_xlfn.XLOOKUP(orderstable[[#This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 0," ",_xlfn.XLOOKUP(C716,customers!$A$1:$A$1001,customers!$C$1:$C$1001,0))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22"/>
        <v>14.58</v>
      </c>
      <c r="N716" t="str">
        <f>IF(orders!I716="Rob","Robusta",IF(orders!I716="Exc","Exesa",IF(orders!I716="Ara","Arabica",IF(orders!I716="Lib","Liberica",""))))</f>
        <v>Exesa</v>
      </c>
      <c r="O716" t="str">
        <f t="shared" si="23"/>
        <v>Dark</v>
      </c>
      <c r="P716" t="str">
        <f>_xlfn.XLOOKUP(orderstable[[#This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 0," ",_xlfn.XLOOKUP(C717,customers!$A$1:$A$1001,customers!$C$1:$C$1001,0))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22"/>
        <v>89.1</v>
      </c>
      <c r="N717" t="str">
        <f>IF(orders!I717="Rob","Robusta",IF(orders!I717="Exc","Exesa",IF(orders!I717="Ara","Arabica",IF(orders!I717="Lib","Liberica",""))))</f>
        <v>Exesa</v>
      </c>
      <c r="O717" t="str">
        <f t="shared" si="23"/>
        <v>Light</v>
      </c>
      <c r="P717" t="str">
        <f>_xlfn.XLOOKUP(orderstable[[#This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 0," ",_xlfn.XLOOKUP(C718,customers!$A$1:$A$1001,customers!$C$1:$C$1001,0))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22"/>
        <v>35.849999999999994</v>
      </c>
      <c r="N718" t="str">
        <f>IF(orders!I718="Rob","Robusta",IF(orders!I718="Exc","Exesa",IF(orders!I718="Ara","Arabica",IF(orders!I718="Lib","Liberica",""))))</f>
        <v>Robusta</v>
      </c>
      <c r="O718" t="str">
        <f t="shared" si="23"/>
        <v>Light</v>
      </c>
      <c r="P718" t="str">
        <f>_xlfn.XLOOKUP(orderstable[[#This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 0," ",_xlfn.XLOOKUP(C719,customers!$A$1:$A$1001,customers!$C$1:$C$1001,0))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22"/>
        <v>68.655000000000001</v>
      </c>
      <c r="N719" t="str">
        <f>IF(orders!I719="Rob","Robusta",IF(orders!I719="Exc","Exesa",IF(orders!I719="Ara","Arabica",IF(orders!I719="Lib","Liberica",""))))</f>
        <v>Arabica</v>
      </c>
      <c r="O719" t="str">
        <f t="shared" si="23"/>
        <v>Dark</v>
      </c>
      <c r="P719" t="str">
        <f>_xlfn.XLOOKUP(orderstable[[#This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 0," ",_xlfn.XLOOKUP(C720,customers!$A$1:$A$1001,customers!$C$1:$C$1001,0))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22"/>
        <v>38.849999999999994</v>
      </c>
      <c r="N720" t="str">
        <f>IF(orders!I720="Rob","Robusta",IF(orders!I720="Exc","Exesa",IF(orders!I720="Ara","Arabica",IF(orders!I720="Lib","Liberica",""))))</f>
        <v>Liberica</v>
      </c>
      <c r="O720" t="str">
        <f t="shared" si="23"/>
        <v>Dark</v>
      </c>
      <c r="P720" t="str">
        <f>_xlfn.XLOOKUP(orderstable[[#This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 0," ",_xlfn.XLOOKUP(C721,customers!$A$1:$A$1001,customers!$C$1:$C$1001,0))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22"/>
        <v>79.25</v>
      </c>
      <c r="N721" t="str">
        <f>IF(orders!I721="Rob","Robusta",IF(orders!I721="Exc","Exesa",IF(orders!I721="Ara","Arabica",IF(orders!I721="Lib","Liberica",""))))</f>
        <v>Liberica</v>
      </c>
      <c r="O721" t="str">
        <f t="shared" si="23"/>
        <v>Light</v>
      </c>
      <c r="P721" t="str">
        <f>_xlfn.XLOOKUP(orderstable[[#This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 0," ",_xlfn.XLOOKUP(C722,customers!$A$1:$A$1001,customers!$C$1:$C$1001,0))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22"/>
        <v>36.450000000000003</v>
      </c>
      <c r="N722" t="str">
        <f>IF(orders!I722="Rob","Robusta",IF(orders!I722="Exc","Exesa",IF(orders!I722="Ara","Arabica",IF(orders!I722="Lib","Liberica",""))))</f>
        <v>Exesa</v>
      </c>
      <c r="O722" t="str">
        <f t="shared" si="23"/>
        <v>Dark</v>
      </c>
      <c r="P722" t="str">
        <f>_xlfn.XLOOKUP(orderstable[[#This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 0," ",_xlfn.XLOOKUP(C723,customers!$A$1:$A$1001,customers!$C$1:$C$1001,0))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22"/>
        <v>8.9550000000000001</v>
      </c>
      <c r="N723" t="str">
        <f>IF(orders!I723="Rob","Robusta",IF(orders!I723="Exc","Exesa",IF(orders!I723="Ara","Arabica",IF(orders!I723="Lib","Liberica",""))))</f>
        <v>Robusta</v>
      </c>
      <c r="O723" t="str">
        <f t="shared" si="23"/>
        <v>Medium</v>
      </c>
      <c r="P723" t="str">
        <f>_xlfn.XLOOKUP(orderstable[[#This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 0," ",_xlfn.XLOOKUP(C724,customers!$A$1:$A$1001,customers!$C$1:$C$1001,0))</f>
        <v xml:space="preserve">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22"/>
        <v>24.3</v>
      </c>
      <c r="N724" t="str">
        <f>IF(orders!I724="Rob","Robusta",IF(orders!I724="Exc","Exesa",IF(orders!I724="Ara","Arabica",IF(orders!I724="Lib","Liberica",""))))</f>
        <v>Exesa</v>
      </c>
      <c r="O724" t="str">
        <f t="shared" si="23"/>
        <v>Dark</v>
      </c>
      <c r="P724" t="str">
        <f>_xlfn.XLOOKUP(orderstable[[#This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 0," ",_xlfn.XLOOKUP(C725,customers!$A$1:$A$1001,customers!$C$1:$C$1001,0))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22"/>
        <v>63.249999999999993</v>
      </c>
      <c r="N725" t="str">
        <f>IF(orders!I725="Rob","Robusta",IF(orders!I725="Exc","Exesa",IF(orders!I725="Ara","Arabica",IF(orders!I725="Lib","Liberica",""))))</f>
        <v>Exesa</v>
      </c>
      <c r="O725" t="str">
        <f t="shared" si="23"/>
        <v>Medium</v>
      </c>
      <c r="P725" t="str">
        <f>_xlfn.XLOOKUP(orderstable[[#This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 0," ",_xlfn.XLOOKUP(C726,customers!$A$1:$A$1001,customers!$C$1:$C$1001,0))</f>
        <v xml:space="preserve">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22"/>
        <v>6.75</v>
      </c>
      <c r="N726" t="str">
        <f>IF(orders!I726="Rob","Robusta",IF(orders!I726="Exc","Exesa",IF(orders!I726="Ara","Arabica",IF(orders!I726="Lib","Liberica",""))))</f>
        <v>Arabica</v>
      </c>
      <c r="O726" t="str">
        <f t="shared" si="23"/>
        <v>Medium</v>
      </c>
      <c r="P726" t="str">
        <f>_xlfn.XLOOKUP(orderstable[[#This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 0," ",_xlfn.XLOOKUP(C727,customers!$A$1:$A$1001,customers!$C$1:$C$1001,0))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22"/>
        <v>23.31</v>
      </c>
      <c r="N727" t="str">
        <f>IF(orders!I727="Rob","Robusta",IF(orders!I727="Exc","Exesa",IF(orders!I727="Ara","Arabica",IF(orders!I727="Lib","Liberica",""))))</f>
        <v>Arabica</v>
      </c>
      <c r="O727" t="str">
        <f t="shared" si="23"/>
        <v>Light</v>
      </c>
      <c r="P727" t="str">
        <f>_xlfn.XLOOKUP(orderstable[[#This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 0," ",_xlfn.XLOOKUP(C728,customers!$A$1:$A$1001,customers!$C$1:$C$1001,0))</f>
        <v xml:space="preserve">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22"/>
        <v>145.82</v>
      </c>
      <c r="N728" t="str">
        <f>IF(orders!I728="Rob","Robusta",IF(orders!I728="Exc","Exesa",IF(orders!I728="Ara","Arabica",IF(orders!I728="Lib","Liberica",""))))</f>
        <v>Liberica</v>
      </c>
      <c r="O728" t="str">
        <f t="shared" si="23"/>
        <v>Light</v>
      </c>
      <c r="P728" t="str">
        <f>_xlfn.XLOOKUP(orderstable[[#This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 0," ",_xlfn.XLOOKUP(C729,customers!$A$1:$A$1001,customers!$C$1:$C$1001,0))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22"/>
        <v>29.849999999999998</v>
      </c>
      <c r="N729" t="str">
        <f>IF(orders!I729="Rob","Robusta",IF(orders!I729="Exc","Exesa",IF(orders!I729="Ara","Arabica",IF(orders!I729="Lib","Liberica",""))))</f>
        <v>Robusta</v>
      </c>
      <c r="O729" t="str">
        <f t="shared" si="23"/>
        <v>Medium</v>
      </c>
      <c r="P729" t="str">
        <f>_xlfn.XLOOKUP(orderstable[[#This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 0," ",_xlfn.XLOOKUP(C730,customers!$A$1:$A$1001,customers!$C$1:$C$1001,0))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22"/>
        <v>21.87</v>
      </c>
      <c r="N730" t="str">
        <f>IF(orders!I730="Rob","Robusta",IF(orders!I730="Exc","Exesa",IF(orders!I730="Ara","Arabica",IF(orders!I730="Lib","Liberica",""))))</f>
        <v>Exesa</v>
      </c>
      <c r="O730" t="str">
        <f t="shared" si="23"/>
        <v>Dark</v>
      </c>
      <c r="P730" t="str">
        <f>_xlfn.XLOOKUP(orderstable[[#This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 0," ",_xlfn.XLOOKUP(C731,customers!$A$1:$A$1001,customers!$C$1:$C$1001,0))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22"/>
        <v>4.3650000000000002</v>
      </c>
      <c r="N731" t="str">
        <f>IF(orders!I731="Rob","Robusta",IF(orders!I731="Exc","Exesa",IF(orders!I731="Ara","Arabica",IF(orders!I731="Lib","Liberica",""))))</f>
        <v>Liberica</v>
      </c>
      <c r="O731" t="str">
        <f t="shared" si="23"/>
        <v>Medium</v>
      </c>
      <c r="P731" t="str">
        <f>_xlfn.XLOOKUP(orderstable[[#This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 0," ",_xlfn.XLOOKUP(C732,customers!$A$1:$A$1001,customers!$C$1:$C$1001,0))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22"/>
        <v>36.454999999999998</v>
      </c>
      <c r="N732" t="str">
        <f>IF(orders!I732="Rob","Robusta",IF(orders!I732="Exc","Exesa",IF(orders!I732="Ara","Arabica",IF(orders!I732="Lib","Liberica",""))))</f>
        <v>Liberica</v>
      </c>
      <c r="O732" t="str">
        <f t="shared" si="23"/>
        <v>Light</v>
      </c>
      <c r="P732" t="str">
        <f>_xlfn.XLOOKUP(orderstable[[#This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 0," ",_xlfn.XLOOKUP(C733,customers!$A$1:$A$1001,customers!$C$1:$C$1001,0))</f>
        <v xml:space="preserve">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22"/>
        <v>15.54</v>
      </c>
      <c r="N733" t="str">
        <f>IF(orders!I733="Rob","Robusta",IF(orders!I733="Exc","Exesa",IF(orders!I733="Ara","Arabica",IF(orders!I733="Lib","Liberica",""))))</f>
        <v>Liberica</v>
      </c>
      <c r="O733" t="str">
        <f t="shared" si="23"/>
        <v>Dark</v>
      </c>
      <c r="P733" t="str">
        <f>_xlfn.XLOOKUP(orderstable[[#This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 0," ",_xlfn.XLOOKUP(C734,customers!$A$1:$A$1001,customers!$C$1:$C$1001,0))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22"/>
        <v>8.91</v>
      </c>
      <c r="N734" t="str">
        <f>IF(orders!I734="Rob","Robusta",IF(orders!I734="Exc","Exesa",IF(orders!I734="Ara","Arabica",IF(orders!I734="Lib","Liberica",""))))</f>
        <v>Exesa</v>
      </c>
      <c r="O734" t="str">
        <f t="shared" si="23"/>
        <v>Light</v>
      </c>
      <c r="P734" t="str">
        <f>_xlfn.XLOOKUP(orderstable[[#This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 0," ",_xlfn.XLOOKUP(C735,customers!$A$1:$A$1001,customers!$C$1:$C$1001,0))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22"/>
        <v>100.39499999999998</v>
      </c>
      <c r="N735" t="str">
        <f>IF(orders!I735="Rob","Robusta",IF(orders!I735="Exc","Exesa",IF(orders!I735="Ara","Arabica",IF(orders!I735="Lib","Liberica",""))))</f>
        <v>Liberica</v>
      </c>
      <c r="O735" t="str">
        <f t="shared" si="23"/>
        <v>Medium</v>
      </c>
      <c r="P735" t="str">
        <f>_xlfn.XLOOKUP(orderstable[[#This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 0," ",_xlfn.XLOOKUP(C736,customers!$A$1:$A$1001,customers!$C$1:$C$1001,0))</f>
        <v xml:space="preserve">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22"/>
        <v>13.424999999999997</v>
      </c>
      <c r="N736" t="str">
        <f>IF(orders!I736="Rob","Robusta",IF(orders!I736="Exc","Exesa",IF(orders!I736="Ara","Arabica",IF(orders!I736="Lib","Liberica",""))))</f>
        <v>Robusta</v>
      </c>
      <c r="O736" t="str">
        <f t="shared" si="23"/>
        <v>Dark</v>
      </c>
      <c r="P736" t="str">
        <f>_xlfn.XLOOKUP(orderstable[[#This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 0," ",_xlfn.XLOOKUP(C737,customers!$A$1:$A$1001,customers!$C$1:$C$1001,0))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22"/>
        <v>21.87</v>
      </c>
      <c r="N737" t="str">
        <f>IF(orders!I737="Rob","Robusta",IF(orders!I737="Exc","Exesa",IF(orders!I737="Ara","Arabica",IF(orders!I737="Lib","Liberica",""))))</f>
        <v>Exesa</v>
      </c>
      <c r="O737" t="str">
        <f t="shared" si="23"/>
        <v>Dark</v>
      </c>
      <c r="P737" t="str">
        <f>_xlfn.XLOOKUP(orderstable[[#This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 0," ",_xlfn.XLOOKUP(C738,customers!$A$1:$A$1001,customers!$C$1:$C$1001,0))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22"/>
        <v>25.9</v>
      </c>
      <c r="N738" t="str">
        <f>IF(orders!I738="Rob","Robusta",IF(orders!I738="Exc","Exesa",IF(orders!I738="Ara","Arabica",IF(orders!I738="Lib","Liberica",""))))</f>
        <v>Liberica</v>
      </c>
      <c r="O738" t="str">
        <f t="shared" si="23"/>
        <v>Dark</v>
      </c>
      <c r="P738" t="str">
        <f>_xlfn.XLOOKUP(orderstable[[#This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 0," ",_xlfn.XLOOKUP(C739,customers!$A$1:$A$1001,customers!$C$1:$C$1001,0))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22"/>
        <v>56.25</v>
      </c>
      <c r="N739" t="str">
        <f>IF(orders!I739="Rob","Robusta",IF(orders!I739="Exc","Exesa",IF(orders!I739="Ara","Arabica",IF(orders!I739="Lib","Liberica",""))))</f>
        <v>Arabica</v>
      </c>
      <c r="O739" t="str">
        <f t="shared" si="23"/>
        <v>Medium</v>
      </c>
      <c r="P739" t="str">
        <f>_xlfn.XLOOKUP(orderstable[[#This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 0," ",_xlfn.XLOOKUP(C740,customers!$A$1:$A$1001,customers!$C$1:$C$1001,0))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22"/>
        <v>10.754999999999999</v>
      </c>
      <c r="N740" t="str">
        <f>IF(orders!I740="Rob","Robusta",IF(orders!I740="Exc","Exesa",IF(orders!I740="Ara","Arabica",IF(orders!I740="Lib","Liberica",""))))</f>
        <v>Robusta</v>
      </c>
      <c r="O740" t="str">
        <f t="shared" si="23"/>
        <v>Light</v>
      </c>
      <c r="P740" t="str">
        <f>_xlfn.XLOOKUP(orderstable[[#This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 0," ",_xlfn.XLOOKUP(C741,customers!$A$1:$A$1001,customers!$C$1:$C$1001,0))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22"/>
        <v>18.225000000000001</v>
      </c>
      <c r="N741" t="str">
        <f>IF(orders!I741="Rob","Robusta",IF(orders!I741="Exc","Exesa",IF(orders!I741="Ara","Arabica",IF(orders!I741="Lib","Liberica",""))))</f>
        <v>Exesa</v>
      </c>
      <c r="O741" t="str">
        <f t="shared" si="23"/>
        <v>Dark</v>
      </c>
      <c r="P741" t="str">
        <f>_xlfn.XLOOKUP(orderstable[[#This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 0," ",_xlfn.XLOOKUP(C742,customers!$A$1:$A$1001,customers!$C$1:$C$1001,0))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22"/>
        <v>28.679999999999996</v>
      </c>
      <c r="N742" t="str">
        <f>IF(orders!I742="Rob","Robusta",IF(orders!I742="Exc","Exesa",IF(orders!I742="Ara","Arabica",IF(orders!I742="Lib","Liberica",""))))</f>
        <v>Robusta</v>
      </c>
      <c r="O742" t="str">
        <f t="shared" si="23"/>
        <v>Light</v>
      </c>
      <c r="P742" t="str">
        <f>_xlfn.XLOOKUP(orderstable[[#This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 0," ",_xlfn.XLOOKUP(C743,customers!$A$1:$A$1001,customers!$C$1:$C$1001,0))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22"/>
        <v>8.73</v>
      </c>
      <c r="N743" t="str">
        <f>IF(orders!I743="Rob","Robusta",IF(orders!I743="Exc","Exesa",IF(orders!I743="Ara","Arabica",IF(orders!I743="Lib","Liberica",""))))</f>
        <v>Liberica</v>
      </c>
      <c r="O743" t="str">
        <f t="shared" si="23"/>
        <v>Medium</v>
      </c>
      <c r="P743" t="str">
        <f>_xlfn.XLOOKUP(orderstable[[#This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 0," ",_xlfn.XLOOKUP(C744,customers!$A$1:$A$1001,customers!$C$1:$C$1001,0))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22"/>
        <v>58.2</v>
      </c>
      <c r="N744" t="str">
        <f>IF(orders!I744="Rob","Robusta",IF(orders!I744="Exc","Exesa",IF(orders!I744="Ara","Arabica",IF(orders!I744="Lib","Liberica",""))))</f>
        <v>Liberica</v>
      </c>
      <c r="O744" t="str">
        <f t="shared" si="23"/>
        <v>Medium</v>
      </c>
      <c r="P744" t="str">
        <f>_xlfn.XLOOKUP(orderstable[[#This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 0," ",_xlfn.XLOOKUP(C745,customers!$A$1:$A$1001,customers!$C$1:$C$1001,0))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22"/>
        <v>17.91</v>
      </c>
      <c r="N745" t="str">
        <f>IF(orders!I745="Rob","Robusta",IF(orders!I745="Exc","Exesa",IF(orders!I745="Ara","Arabica",IF(orders!I745="Lib","Liberica",""))))</f>
        <v>Arabica</v>
      </c>
      <c r="O745" t="str">
        <f t="shared" si="23"/>
        <v>Dark</v>
      </c>
      <c r="P745" t="str">
        <f>_xlfn.XLOOKUP(orderstable[[#This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 0," ",_xlfn.XLOOKUP(C746,customers!$A$1:$A$1001,customers!$C$1:$C$1001,0))</f>
        <v xml:space="preserve">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22"/>
        <v>17.91</v>
      </c>
      <c r="N746" t="str">
        <f>IF(orders!I746="Rob","Robusta",IF(orders!I746="Exc","Exesa",IF(orders!I746="Ara","Arabica",IF(orders!I746="Lib","Liberica",""))))</f>
        <v>Robusta</v>
      </c>
      <c r="O746" t="str">
        <f t="shared" si="23"/>
        <v>Medium</v>
      </c>
      <c r="P746" t="str">
        <f>_xlfn.XLOOKUP(orderstable[[#This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 0," ",_xlfn.XLOOKUP(C747,customers!$A$1:$A$1001,customers!$C$1:$C$1001,0))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22"/>
        <v>14.58</v>
      </c>
      <c r="N747" t="str">
        <f>IF(orders!I747="Rob","Robusta",IF(orders!I747="Exc","Exesa",IF(orders!I747="Ara","Arabica",IF(orders!I747="Lib","Liberica",""))))</f>
        <v>Exesa</v>
      </c>
      <c r="O747" t="str">
        <f t="shared" si="23"/>
        <v>Dark</v>
      </c>
      <c r="P747" t="str">
        <f>_xlfn.XLOOKUP(orderstable[[#This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 0," ",_xlfn.XLOOKUP(C748,customers!$A$1:$A$1001,customers!$C$1:$C$1001,0))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22"/>
        <v>33.75</v>
      </c>
      <c r="N748" t="str">
        <f>IF(orders!I748="Rob","Robusta",IF(orders!I748="Exc","Exesa",IF(orders!I748="Ara","Arabica",IF(orders!I748="Lib","Liberica",""))))</f>
        <v>Arabica</v>
      </c>
      <c r="O748" t="str">
        <f t="shared" si="23"/>
        <v>Medium</v>
      </c>
      <c r="P748" t="str">
        <f>_xlfn.XLOOKUP(orderstable[[#This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 0," ",_xlfn.XLOOKUP(C749,customers!$A$1:$A$1001,customers!$C$1:$C$1001,0))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22"/>
        <v>34.92</v>
      </c>
      <c r="N749" t="str">
        <f>IF(orders!I749="Rob","Robusta",IF(orders!I749="Exc","Exesa",IF(orders!I749="Ara","Arabica",IF(orders!I749="Lib","Liberica",""))))</f>
        <v>Liberica</v>
      </c>
      <c r="O749" t="str">
        <f t="shared" si="23"/>
        <v>Medium</v>
      </c>
      <c r="P749" t="str">
        <f>_xlfn.XLOOKUP(orderstable[[#This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 0," ",_xlfn.XLOOKUP(C750,customers!$A$1:$A$1001,customers!$C$1:$C$1001,0))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22"/>
        <v>14.58</v>
      </c>
      <c r="N750" t="str">
        <f>IF(orders!I750="Rob","Robusta",IF(orders!I750="Exc","Exesa",IF(orders!I750="Ara","Arabica",IF(orders!I750="Lib","Liberica",""))))</f>
        <v>Exesa</v>
      </c>
      <c r="O750" t="str">
        <f t="shared" si="23"/>
        <v>Dark</v>
      </c>
      <c r="P750" t="str">
        <f>_xlfn.XLOOKUP(orderstable[[#This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 0," ",_xlfn.XLOOKUP(C751,customers!$A$1:$A$1001,customers!$C$1:$C$1001,0))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22"/>
        <v>5.3699999999999992</v>
      </c>
      <c r="N751" t="str">
        <f>IF(orders!I751="Rob","Robusta",IF(orders!I751="Exc","Exesa",IF(orders!I751="Ara","Arabica",IF(orders!I751="Lib","Liberica",""))))</f>
        <v>Robusta</v>
      </c>
      <c r="O751" t="str">
        <f t="shared" si="23"/>
        <v>Dark</v>
      </c>
      <c r="P751" t="str">
        <f>_xlfn.XLOOKUP(orderstable[[#This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 0," ",_xlfn.XLOOKUP(C752,customers!$A$1:$A$1001,customers!$C$1:$C$1001,0))</f>
        <v xml:space="preserve">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22"/>
        <v>5.97</v>
      </c>
      <c r="N752" t="str">
        <f>IF(orders!I752="Rob","Robusta",IF(orders!I752="Exc","Exesa",IF(orders!I752="Ara","Arabica",IF(orders!I752="Lib","Liberica",""))))</f>
        <v>Robusta</v>
      </c>
      <c r="O752" t="str">
        <f t="shared" si="23"/>
        <v>Medium</v>
      </c>
      <c r="P752" t="str">
        <f>_xlfn.XLOOKUP(orderstable[[#This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 0," ",_xlfn.XLOOKUP(C753,customers!$A$1:$A$1001,customers!$C$1:$C$1001,0))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22"/>
        <v>19.02</v>
      </c>
      <c r="N753" t="str">
        <f>IF(orders!I753="Rob","Robusta",IF(orders!I753="Exc","Exesa",IF(orders!I753="Ara","Arabica",IF(orders!I753="Lib","Liberica",""))))</f>
        <v>Liberica</v>
      </c>
      <c r="O753" t="str">
        <f t="shared" si="23"/>
        <v>Light</v>
      </c>
      <c r="P753" t="str">
        <f>_xlfn.XLOOKUP(orderstable[[#This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 0," ",_xlfn.XLOOKUP(C754,customers!$A$1:$A$1001,customers!$C$1:$C$1001,0))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22"/>
        <v>27.5</v>
      </c>
      <c r="N754" t="str">
        <f>IF(orders!I754="Rob","Robusta",IF(orders!I754="Exc","Exesa",IF(orders!I754="Ara","Arabica",IF(orders!I754="Lib","Liberica",""))))</f>
        <v>Exesa</v>
      </c>
      <c r="O754" t="str">
        <f t="shared" si="23"/>
        <v>Medium</v>
      </c>
      <c r="P754" t="str">
        <f>_xlfn.XLOOKUP(orderstable[[#This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 0," ",_xlfn.XLOOKUP(C755,customers!$A$1:$A$1001,customers!$C$1:$C$1001,0))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22"/>
        <v>29.849999999999998</v>
      </c>
      <c r="N755" t="str">
        <f>IF(orders!I755="Rob","Robusta",IF(orders!I755="Exc","Exesa",IF(orders!I755="Ara","Arabica",IF(orders!I755="Lib","Liberica",""))))</f>
        <v>Arabica</v>
      </c>
      <c r="O755" t="str">
        <f t="shared" si="23"/>
        <v>Dark</v>
      </c>
      <c r="P755" t="str">
        <f>_xlfn.XLOOKUP(orderstable[[#This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 0," ",_xlfn.XLOOKUP(C756,customers!$A$1:$A$1001,customers!$C$1:$C$1001,0))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22"/>
        <v>17.91</v>
      </c>
      <c r="N756" t="str">
        <f>IF(orders!I756="Rob","Robusta",IF(orders!I756="Exc","Exesa",IF(orders!I756="Ara","Arabica",IF(orders!I756="Lib","Liberica",""))))</f>
        <v>Arabica</v>
      </c>
      <c r="O756" t="str">
        <f t="shared" si="23"/>
        <v>Dark</v>
      </c>
      <c r="P756" t="str">
        <f>_xlfn.XLOOKUP(orderstable[[#This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 0," ",_xlfn.XLOOKUP(C757,customers!$A$1:$A$1001,customers!$C$1:$C$1001,0))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22"/>
        <v>28.53</v>
      </c>
      <c r="N757" t="str">
        <f>IF(orders!I757="Rob","Robusta",IF(orders!I757="Exc","Exesa",IF(orders!I757="Ara","Arabica",IF(orders!I757="Lib","Liberica",""))))</f>
        <v>Liberica</v>
      </c>
      <c r="O757" t="str">
        <f t="shared" si="23"/>
        <v>Light</v>
      </c>
      <c r="P757" t="str">
        <f>_xlfn.XLOOKUP(orderstable[[#This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 0," ",_xlfn.XLOOKUP(C758,customers!$A$1:$A$1001,customers!$C$1:$C$1001,0))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22"/>
        <v>35.799999999999997</v>
      </c>
      <c r="N758" t="str">
        <f>IF(orders!I758="Rob","Robusta",IF(orders!I758="Exc","Exesa",IF(orders!I758="Ara","Arabica",IF(orders!I758="Lib","Liberica",""))))</f>
        <v>Robusta</v>
      </c>
      <c r="O758" t="str">
        <f t="shared" si="23"/>
        <v>Dark</v>
      </c>
      <c r="P758" t="str">
        <f>_xlfn.XLOOKUP(orderstable[[#This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 0," ",_xlfn.XLOOKUP(C759,customers!$A$1:$A$1001,customers!$C$1:$C$1001,0))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22"/>
        <v>17.91</v>
      </c>
      <c r="N759" t="str">
        <f>IF(orders!I759="Rob","Robusta",IF(orders!I759="Exc","Exesa",IF(orders!I759="Ara","Arabica",IF(orders!I759="Lib","Liberica",""))))</f>
        <v>Arabica</v>
      </c>
      <c r="O759" t="str">
        <f t="shared" si="23"/>
        <v>Dark</v>
      </c>
      <c r="P759" t="str">
        <f>_xlfn.XLOOKUP(orderstable[[#This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 0," ",_xlfn.XLOOKUP(C760,customers!$A$1:$A$1001,customers!$C$1:$C$1001,0))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22"/>
        <v>8.9499999999999993</v>
      </c>
      <c r="N760" t="str">
        <f>IF(orders!I760="Rob","Robusta",IF(orders!I760="Exc","Exesa",IF(orders!I760="Ara","Arabica",IF(orders!I760="Lib","Liberica",""))))</f>
        <v>Robusta</v>
      </c>
      <c r="O760" t="str">
        <f t="shared" si="23"/>
        <v>Dark</v>
      </c>
      <c r="P760" t="str">
        <f>_xlfn.XLOOKUP(orderstable[[#This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 0," ",_xlfn.XLOOKUP(C761,customers!$A$1:$A$1001,customers!$C$1:$C$1001,0))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22"/>
        <v>29.784999999999997</v>
      </c>
      <c r="N761" t="str">
        <f>IF(orders!I761="Rob","Robusta",IF(orders!I761="Exc","Exesa",IF(orders!I761="Ara","Arabica",IF(orders!I761="Lib","Liberica",""))))</f>
        <v>Liberica</v>
      </c>
      <c r="O761" t="str">
        <f t="shared" si="23"/>
        <v>Dark</v>
      </c>
      <c r="P761" t="str">
        <f>_xlfn.XLOOKUP(orderstable[[#This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 0," ",_xlfn.XLOOKUP(C762,customers!$A$1:$A$1001,customers!$C$1:$C$1001,0))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22"/>
        <v>44.55</v>
      </c>
      <c r="N762" t="str">
        <f>IF(orders!I762="Rob","Robusta",IF(orders!I762="Exc","Exesa",IF(orders!I762="Ara","Arabica",IF(orders!I762="Lib","Liberica",""))))</f>
        <v>Exesa</v>
      </c>
      <c r="O762" t="str">
        <f t="shared" si="23"/>
        <v>Light</v>
      </c>
      <c r="P762" t="str">
        <f>_xlfn.XLOOKUP(orderstable[[#This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 0," ",_xlfn.XLOOKUP(C763,customers!$A$1:$A$1001,customers!$C$1:$C$1001,0))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22"/>
        <v>89.1</v>
      </c>
      <c r="N763" t="str">
        <f>IF(orders!I763="Rob","Robusta",IF(orders!I763="Exc","Exesa",IF(orders!I763="Ara","Arabica",IF(orders!I763="Lib","Liberica",""))))</f>
        <v>Exesa</v>
      </c>
      <c r="O763" t="str">
        <f t="shared" si="23"/>
        <v>Light</v>
      </c>
      <c r="P763" t="str">
        <f>_xlfn.XLOOKUP(orderstable[[#This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 0," ",_xlfn.XLOOKUP(C764,customers!$A$1:$A$1001,customers!$C$1:$C$1001,0))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22"/>
        <v>43.650000000000006</v>
      </c>
      <c r="N764" t="str">
        <f>IF(orders!I764="Rob","Robusta",IF(orders!I764="Exc","Exesa",IF(orders!I764="Ara","Arabica",IF(orders!I764="Lib","Liberica",""))))</f>
        <v>Liberica</v>
      </c>
      <c r="O764" t="str">
        <f t="shared" si="23"/>
        <v>Medium</v>
      </c>
      <c r="P764" t="str">
        <f>_xlfn.XLOOKUP(orderstable[[#This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 0," ",_xlfn.XLOOKUP(C765,customers!$A$1:$A$1001,customers!$C$1:$C$1001,0))</f>
        <v xml:space="preserve">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22"/>
        <v>23.31</v>
      </c>
      <c r="N765" t="str">
        <f>IF(orders!I765="Rob","Robusta",IF(orders!I765="Exc","Exesa",IF(orders!I765="Ara","Arabica",IF(orders!I765="Lib","Liberica",""))))</f>
        <v>Arabica</v>
      </c>
      <c r="O765" t="str">
        <f t="shared" si="23"/>
        <v>Light</v>
      </c>
      <c r="P765" t="str">
        <f>_xlfn.XLOOKUP(orderstable[[#This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 0," ",_xlfn.XLOOKUP(C766,customers!$A$1:$A$1001,customers!$C$1:$C$1001,0))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22"/>
        <v>178.70999999999998</v>
      </c>
      <c r="N766" t="str">
        <f>IF(orders!I766="Rob","Robusta",IF(orders!I766="Exc","Exesa",IF(orders!I766="Ara","Arabica",IF(orders!I766="Lib","Liberica",""))))</f>
        <v>Arabica</v>
      </c>
      <c r="O766" t="str">
        <f t="shared" si="23"/>
        <v>Light</v>
      </c>
      <c r="P766" t="str">
        <f>_xlfn.XLOOKUP(orderstable[[#This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 0," ",_xlfn.XLOOKUP(C767,customers!$A$1:$A$1001,customers!$C$1:$C$1001,0))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22"/>
        <v>59.699999999999996</v>
      </c>
      <c r="N767" t="str">
        <f>IF(orders!I767="Rob","Robusta",IF(orders!I767="Exc","Exesa",IF(orders!I767="Ara","Arabica",IF(orders!I767="Lib","Liberica",""))))</f>
        <v>Robusta</v>
      </c>
      <c r="O767" t="str">
        <f t="shared" si="23"/>
        <v>Medium</v>
      </c>
      <c r="P767" t="str">
        <f>_xlfn.XLOOKUP(orderstable[[#This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 0," ",_xlfn.XLOOKUP(C768,customers!$A$1:$A$1001,customers!$C$1:$C$1001,0))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22"/>
        <v>15.54</v>
      </c>
      <c r="N768" t="str">
        <f>IF(orders!I768="Rob","Robusta",IF(orders!I768="Exc","Exesa",IF(orders!I768="Ara","Arabica",IF(orders!I768="Lib","Liberica",""))))</f>
        <v>Arabica</v>
      </c>
      <c r="O768" t="str">
        <f t="shared" si="23"/>
        <v>Light</v>
      </c>
      <c r="P768" t="str">
        <f>_xlfn.XLOOKUP(orderstable[[#This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 0," ",_xlfn.XLOOKUP(C769,customers!$A$1:$A$1001,customers!$C$1:$C$1001,0))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22"/>
        <v>89.35499999999999</v>
      </c>
      <c r="N769" t="str">
        <f>IF(orders!I769="Rob","Robusta",IF(orders!I769="Exc","Exesa",IF(orders!I769="Ara","Arabica",IF(orders!I769="Lib","Liberica",""))))</f>
        <v>Arabica</v>
      </c>
      <c r="O769" t="str">
        <f t="shared" si="23"/>
        <v>Light</v>
      </c>
      <c r="P769" t="str">
        <f>_xlfn.XLOOKUP(orderstable[[#This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 0," ",_xlfn.XLOOKUP(C770,customers!$A$1:$A$1001,customers!$C$1:$C$1001,0))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22"/>
        <v>23.9</v>
      </c>
      <c r="N770" t="str">
        <f>IF(orders!I770="Rob","Robusta",IF(orders!I770="Exc","Exesa",IF(orders!I770="Ara","Arabica",IF(orders!I770="Lib","Liberica",""))))</f>
        <v>Robusta</v>
      </c>
      <c r="O770" t="str">
        <f t="shared" si="23"/>
        <v>Light</v>
      </c>
      <c r="P770" t="str">
        <f>_xlfn.XLOOKUP(orderstable[[#This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 0," ",_xlfn.XLOOKUP(C771,customers!$A$1:$A$1001,customers!$C$1:$C$1001,0))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24">L771*E771</f>
        <v>137.31</v>
      </c>
      <c r="N771" t="str">
        <f>IF(orders!I771="Rob","Robusta",IF(orders!I771="Exc","Exesa",IF(orders!I771="Ara","Arabica",IF(orders!I771="Lib","Liberica",""))))</f>
        <v>Robusta</v>
      </c>
      <c r="O771" t="str">
        <f t="shared" ref="O771:O834" si="25">IF(J771="M","Medium",IF(J771="L","Light",IF(J771="D","Dark","")))</f>
        <v>Medium</v>
      </c>
      <c r="P771" t="str">
        <f>_xlfn.XLOOKUP(orderstable[[#This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 0," ",_xlfn.XLOOKUP(C772,customers!$A$1:$A$1001,customers!$C$1:$C$1001,0))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24"/>
        <v>9.9499999999999993</v>
      </c>
      <c r="N772" t="str">
        <f>IF(orders!I772="Rob","Robusta",IF(orders!I772="Exc","Exesa",IF(orders!I772="Ara","Arabica",IF(orders!I772="Lib","Liberica",""))))</f>
        <v>Arabica</v>
      </c>
      <c r="O772" t="str">
        <f t="shared" si="25"/>
        <v>Dark</v>
      </c>
      <c r="P772" t="str">
        <f>_xlfn.XLOOKUP(orderstable[[#This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 0," ",_xlfn.XLOOKUP(C773,customers!$A$1:$A$1001,customers!$C$1:$C$1001,0))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24"/>
        <v>21.509999999999998</v>
      </c>
      <c r="N773" t="str">
        <f>IF(orders!I773="Rob","Robusta",IF(orders!I773="Exc","Exesa",IF(orders!I773="Ara","Arabica",IF(orders!I773="Lib","Liberica",""))))</f>
        <v>Robusta</v>
      </c>
      <c r="O773" t="str">
        <f t="shared" si="25"/>
        <v>Light</v>
      </c>
      <c r="P773" t="str">
        <f>_xlfn.XLOOKUP(orderstable[[#This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 0," ",_xlfn.XLOOKUP(C774,customers!$A$1:$A$1001,customers!$C$1:$C$1001,0))</f>
        <v xml:space="preserve">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24"/>
        <v>82.5</v>
      </c>
      <c r="N774" t="str">
        <f>IF(orders!I774="Rob","Robusta",IF(orders!I774="Exc","Exesa",IF(orders!I774="Ara","Arabica",IF(orders!I774="Lib","Liberica",""))))</f>
        <v>Exesa</v>
      </c>
      <c r="O774" t="str">
        <f t="shared" si="25"/>
        <v>Medium</v>
      </c>
      <c r="P774" t="str">
        <f>_xlfn.XLOOKUP(orderstable[[#This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 0," ",_xlfn.XLOOKUP(C775,customers!$A$1:$A$1001,customers!$C$1:$C$1001,0))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24"/>
        <v>8.73</v>
      </c>
      <c r="N775" t="str">
        <f>IF(orders!I775="Rob","Robusta",IF(orders!I775="Exc","Exesa",IF(orders!I775="Ara","Arabica",IF(orders!I775="Lib","Liberica",""))))</f>
        <v>Liberica</v>
      </c>
      <c r="O775" t="str">
        <f t="shared" si="25"/>
        <v>Medium</v>
      </c>
      <c r="P775" t="str">
        <f>_xlfn.XLOOKUP(orderstable[[#This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 0," ",_xlfn.XLOOKUP(C776,customers!$A$1:$A$1001,customers!$C$1:$C$1001,0))</f>
        <v xml:space="preserve">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24"/>
        <v>19.899999999999999</v>
      </c>
      <c r="N776" t="str">
        <f>IF(orders!I776="Rob","Robusta",IF(orders!I776="Exc","Exesa",IF(orders!I776="Ara","Arabica",IF(orders!I776="Lib","Liberica",""))))</f>
        <v>Robusta</v>
      </c>
      <c r="O776" t="str">
        <f t="shared" si="25"/>
        <v>Medium</v>
      </c>
      <c r="P776" t="str">
        <f>_xlfn.XLOOKUP(orderstable[[#This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 0," ",_xlfn.XLOOKUP(C777,customers!$A$1:$A$1001,customers!$C$1:$C$1001,0))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24"/>
        <v>17.82</v>
      </c>
      <c r="N777" t="str">
        <f>IF(orders!I777="Rob","Robusta",IF(orders!I777="Exc","Exesa",IF(orders!I777="Ara","Arabica",IF(orders!I777="Lib","Liberica",""))))</f>
        <v>Exesa</v>
      </c>
      <c r="O777" t="str">
        <f t="shared" si="25"/>
        <v>Light</v>
      </c>
      <c r="P777" t="str">
        <f>_xlfn.XLOOKUP(orderstable[[#This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 0," ",_xlfn.XLOOKUP(C778,customers!$A$1:$A$1001,customers!$C$1:$C$1001,0))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24"/>
        <v>20.25</v>
      </c>
      <c r="N778" t="str">
        <f>IF(orders!I778="Rob","Robusta",IF(orders!I778="Exc","Exesa",IF(orders!I778="Ara","Arabica",IF(orders!I778="Lib","Liberica",""))))</f>
        <v>Arabica</v>
      </c>
      <c r="O778" t="str">
        <f t="shared" si="25"/>
        <v>Medium</v>
      </c>
      <c r="P778" t="str">
        <f>_xlfn.XLOOKUP(orderstable[[#This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 0," ",_xlfn.XLOOKUP(C779,customers!$A$1:$A$1001,customers!$C$1:$C$1001,0))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24"/>
        <v>59.569999999999993</v>
      </c>
      <c r="N779" t="str">
        <f>IF(orders!I779="Rob","Robusta",IF(orders!I779="Exc","Exesa",IF(orders!I779="Ara","Arabica",IF(orders!I779="Lib","Liberica",""))))</f>
        <v>Arabica</v>
      </c>
      <c r="O779" t="str">
        <f t="shared" si="25"/>
        <v>Light</v>
      </c>
      <c r="P779" t="str">
        <f>_xlfn.XLOOKUP(orderstable[[#This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 0," ",_xlfn.XLOOKUP(C780,customers!$A$1:$A$1001,customers!$C$1:$C$1001,0))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24"/>
        <v>19.02</v>
      </c>
      <c r="N780" t="str">
        <f>IF(orders!I780="Rob","Robusta",IF(orders!I780="Exc","Exesa",IF(orders!I780="Ara","Arabica",IF(orders!I780="Lib","Liberica",""))))</f>
        <v>Liberica</v>
      </c>
      <c r="O780" t="str">
        <f t="shared" si="25"/>
        <v>Light</v>
      </c>
      <c r="P780" t="str">
        <f>_xlfn.XLOOKUP(orderstable[[#This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 0," ",_xlfn.XLOOKUP(C781,customers!$A$1:$A$1001,customers!$C$1:$C$1001,0))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24"/>
        <v>77.699999999999989</v>
      </c>
      <c r="N781" t="str">
        <f>IF(orders!I781="Rob","Robusta",IF(orders!I781="Exc","Exesa",IF(orders!I781="Ara","Arabica",IF(orders!I781="Lib","Liberica",""))))</f>
        <v>Liberica</v>
      </c>
      <c r="O781" t="str">
        <f t="shared" si="25"/>
        <v>Dark</v>
      </c>
      <c r="P781" t="str">
        <f>_xlfn.XLOOKUP(orderstable[[#This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 0," ",_xlfn.XLOOKUP(C782,customers!$A$1:$A$1001,customers!$C$1:$C$1001,0))</f>
        <v xml:space="preserve">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24"/>
        <v>41.25</v>
      </c>
      <c r="N782" t="str">
        <f>IF(orders!I782="Rob","Robusta",IF(orders!I782="Exc","Exesa",IF(orders!I782="Ara","Arabica",IF(orders!I782="Lib","Liberica",""))))</f>
        <v>Exesa</v>
      </c>
      <c r="O782" t="str">
        <f t="shared" si="25"/>
        <v>Medium</v>
      </c>
      <c r="P782" t="str">
        <f>_xlfn.XLOOKUP(orderstable[[#This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 0," ",_xlfn.XLOOKUP(C783,customers!$A$1:$A$1001,customers!$C$1:$C$1001,0))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24"/>
        <v>145.82</v>
      </c>
      <c r="N783" t="str">
        <f>IF(orders!I783="Rob","Robusta",IF(orders!I783="Exc","Exesa",IF(orders!I783="Ara","Arabica",IF(orders!I783="Lib","Liberica",""))))</f>
        <v>Liberica</v>
      </c>
      <c r="O783" t="str">
        <f t="shared" si="25"/>
        <v>Light</v>
      </c>
      <c r="P783" t="str">
        <f>_xlfn.XLOOKUP(orderstable[[#This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 0," ",_xlfn.XLOOKUP(C784,customers!$A$1:$A$1001,customers!$C$1:$C$1001,0))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24"/>
        <v>26.73</v>
      </c>
      <c r="N784" t="str">
        <f>IF(orders!I784="Rob","Robusta",IF(orders!I784="Exc","Exesa",IF(orders!I784="Ara","Arabica",IF(orders!I784="Lib","Liberica",""))))</f>
        <v>Exesa</v>
      </c>
      <c r="O784" t="str">
        <f t="shared" si="25"/>
        <v>Light</v>
      </c>
      <c r="P784" t="str">
        <f>_xlfn.XLOOKUP(orderstable[[#This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 0," ",_xlfn.XLOOKUP(C785,customers!$A$1:$A$1001,customers!$C$1:$C$1001,0))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24"/>
        <v>43.650000000000006</v>
      </c>
      <c r="N785" t="str">
        <f>IF(orders!I785="Rob","Robusta",IF(orders!I785="Exc","Exesa",IF(orders!I785="Ara","Arabica",IF(orders!I785="Lib","Liberica",""))))</f>
        <v>Liberica</v>
      </c>
      <c r="O785" t="str">
        <f t="shared" si="25"/>
        <v>Medium</v>
      </c>
      <c r="P785" t="str">
        <f>_xlfn.XLOOKUP(orderstable[[#This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 0," ",_xlfn.XLOOKUP(C786,customers!$A$1:$A$1001,customers!$C$1:$C$1001,0))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24"/>
        <v>31.7</v>
      </c>
      <c r="N786" t="str">
        <f>IF(orders!I786="Rob","Robusta",IF(orders!I786="Exc","Exesa",IF(orders!I786="Ara","Arabica",IF(orders!I786="Lib","Liberica",""))))</f>
        <v>Liberica</v>
      </c>
      <c r="O786" t="str">
        <f t="shared" si="25"/>
        <v>Light</v>
      </c>
      <c r="P786" t="str">
        <f>_xlfn.XLOOKUP(orderstable[[#This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 0," ",_xlfn.XLOOKUP(C787,customers!$A$1:$A$1001,customers!$C$1:$C$1001,0))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24"/>
        <v>22.884999999999998</v>
      </c>
      <c r="N787" t="str">
        <f>IF(orders!I787="Rob","Robusta",IF(orders!I787="Exc","Exesa",IF(orders!I787="Ara","Arabica",IF(orders!I787="Lib","Liberica",""))))</f>
        <v>Arabica</v>
      </c>
      <c r="O787" t="str">
        <f t="shared" si="25"/>
        <v>Dark</v>
      </c>
      <c r="P787" t="str">
        <f>_xlfn.XLOOKUP(orderstable[[#This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 0," ",_xlfn.XLOOKUP(C788,customers!$A$1:$A$1001,customers!$C$1:$C$1001,0))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24"/>
        <v>27.945</v>
      </c>
      <c r="N788" t="str">
        <f>IF(orders!I788="Rob","Robusta",IF(orders!I788="Exc","Exesa",IF(orders!I788="Ara","Arabica",IF(orders!I788="Lib","Liberica",""))))</f>
        <v>Exesa</v>
      </c>
      <c r="O788" t="str">
        <f t="shared" si="25"/>
        <v>Dark</v>
      </c>
      <c r="P788" t="str">
        <f>_xlfn.XLOOKUP(orderstable[[#This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 0," ",_xlfn.XLOOKUP(C789,customers!$A$1:$A$1001,customers!$C$1:$C$1001,0))</f>
        <v xml:space="preserve">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24"/>
        <v>82.5</v>
      </c>
      <c r="N789" t="str">
        <f>IF(orders!I789="Rob","Robusta",IF(orders!I789="Exc","Exesa",IF(orders!I789="Ara","Arabica",IF(orders!I789="Lib","Liberica",""))))</f>
        <v>Exesa</v>
      </c>
      <c r="O789" t="str">
        <f t="shared" si="25"/>
        <v>Medium</v>
      </c>
      <c r="P789" t="str">
        <f>_xlfn.XLOOKUP(orderstable[[#This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 0," ",_xlfn.XLOOKUP(C790,customers!$A$1:$A$1001,customers!$C$1:$C$1001,0))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24"/>
        <v>45.769999999999996</v>
      </c>
      <c r="N790" t="str">
        <f>IF(orders!I790="Rob","Robusta",IF(orders!I790="Exc","Exesa",IF(orders!I790="Ara","Arabica",IF(orders!I790="Lib","Liberica",""))))</f>
        <v>Robusta</v>
      </c>
      <c r="O790" t="str">
        <f t="shared" si="25"/>
        <v>Medium</v>
      </c>
      <c r="P790" t="str">
        <f>_xlfn.XLOOKUP(orderstable[[#This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 0," ",_xlfn.XLOOKUP(C791,customers!$A$1:$A$1001,customers!$C$1:$C$1001,0))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24"/>
        <v>77.699999999999989</v>
      </c>
      <c r="N791" t="str">
        <f>IF(orders!I791="Rob","Robusta",IF(orders!I791="Exc","Exesa",IF(orders!I791="Ara","Arabica",IF(orders!I791="Lib","Liberica",""))))</f>
        <v>Arabica</v>
      </c>
      <c r="O791" t="str">
        <f t="shared" si="25"/>
        <v>Light</v>
      </c>
      <c r="P791" t="str">
        <f>_xlfn.XLOOKUP(orderstable[[#This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 0," ",_xlfn.XLOOKUP(C792,customers!$A$1:$A$1001,customers!$C$1:$C$1001,0))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24"/>
        <v>23.31</v>
      </c>
      <c r="N792" t="str">
        <f>IF(orders!I792="Rob","Robusta",IF(orders!I792="Exc","Exesa",IF(orders!I792="Ara","Arabica",IF(orders!I792="Lib","Liberica",""))))</f>
        <v>Arabica</v>
      </c>
      <c r="O792" t="str">
        <f t="shared" si="25"/>
        <v>Light</v>
      </c>
      <c r="P792" t="str">
        <f>_xlfn.XLOOKUP(orderstable[[#This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 0," ",_xlfn.XLOOKUP(C793,customers!$A$1:$A$1001,customers!$C$1:$C$1001,0))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24"/>
        <v>23.774999999999999</v>
      </c>
      <c r="N793" t="str">
        <f>IF(orders!I793="Rob","Robusta",IF(orders!I793="Exc","Exesa",IF(orders!I793="Ara","Arabica",IF(orders!I793="Lib","Liberica",""))))</f>
        <v>Liberica</v>
      </c>
      <c r="O793" t="str">
        <f t="shared" si="25"/>
        <v>Light</v>
      </c>
      <c r="P793" t="str">
        <f>_xlfn.XLOOKUP(orderstable[[#This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 0," ",_xlfn.XLOOKUP(C794,customers!$A$1:$A$1001,customers!$C$1:$C$1001,0))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24"/>
        <v>52.38</v>
      </c>
      <c r="N794" t="str">
        <f>IF(orders!I794="Rob","Robusta",IF(orders!I794="Exc","Exesa",IF(orders!I794="Ara","Arabica",IF(orders!I794="Lib","Liberica",""))))</f>
        <v>Liberica</v>
      </c>
      <c r="O794" t="str">
        <f t="shared" si="25"/>
        <v>Medium</v>
      </c>
      <c r="P794" t="str">
        <f>_xlfn.XLOOKUP(orderstable[[#This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 0," ",_xlfn.XLOOKUP(C795,customers!$A$1:$A$1001,customers!$C$1:$C$1001,0))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24"/>
        <v>17.924999999999997</v>
      </c>
      <c r="N795" t="str">
        <f>IF(orders!I795="Rob","Robusta",IF(orders!I795="Exc","Exesa",IF(orders!I795="Ara","Arabica",IF(orders!I795="Lib","Liberica",""))))</f>
        <v>Robusta</v>
      </c>
      <c r="O795" t="str">
        <f t="shared" si="25"/>
        <v>Light</v>
      </c>
      <c r="P795" t="str">
        <f>_xlfn.XLOOKUP(orderstable[[#This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 0," ",_xlfn.XLOOKUP(C796,customers!$A$1:$A$1001,customers!$C$1:$C$1001,0))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24"/>
        <v>148.92499999999998</v>
      </c>
      <c r="N796" t="str">
        <f>IF(orders!I796="Rob","Robusta",IF(orders!I796="Exc","Exesa",IF(orders!I796="Ara","Arabica",IF(orders!I796="Lib","Liberica",""))))</f>
        <v>Arabica</v>
      </c>
      <c r="O796" t="str">
        <f t="shared" si="25"/>
        <v>Light</v>
      </c>
      <c r="P796" t="str">
        <f>_xlfn.XLOOKUP(orderstable[[#This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 0," ",_xlfn.XLOOKUP(C797,customers!$A$1:$A$1001,customers!$C$1:$C$1001,0))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24"/>
        <v>28.679999999999996</v>
      </c>
      <c r="N797" t="str">
        <f>IF(orders!I797="Rob","Robusta",IF(orders!I797="Exc","Exesa",IF(orders!I797="Ara","Arabica",IF(orders!I797="Lib","Liberica",""))))</f>
        <v>Robusta</v>
      </c>
      <c r="O797" t="str">
        <f t="shared" si="25"/>
        <v>Light</v>
      </c>
      <c r="P797" t="str">
        <f>_xlfn.XLOOKUP(orderstable[[#This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 0," ",_xlfn.XLOOKUP(C798,customers!$A$1:$A$1001,customers!$C$1:$C$1001,0))</f>
        <v xml:space="preserve">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24"/>
        <v>9.51</v>
      </c>
      <c r="N798" t="str">
        <f>IF(orders!I798="Rob","Robusta",IF(orders!I798="Exc","Exesa",IF(orders!I798="Ara","Arabica",IF(orders!I798="Lib","Liberica",""))))</f>
        <v>Liberica</v>
      </c>
      <c r="O798" t="str">
        <f t="shared" si="25"/>
        <v>Light</v>
      </c>
      <c r="P798" t="str">
        <f>_xlfn.XLOOKUP(orderstable[[#This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 0," ",_xlfn.XLOOKUP(C799,customers!$A$1:$A$1001,customers!$C$1:$C$1001,0))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24"/>
        <v>31.08</v>
      </c>
      <c r="N799" t="str">
        <f>IF(orders!I799="Rob","Robusta",IF(orders!I799="Exc","Exesa",IF(orders!I799="Ara","Arabica",IF(orders!I799="Lib","Liberica",""))))</f>
        <v>Arabica</v>
      </c>
      <c r="O799" t="str">
        <f t="shared" si="25"/>
        <v>Light</v>
      </c>
      <c r="P799" t="str">
        <f>_xlfn.XLOOKUP(orderstable[[#This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 0," ",_xlfn.XLOOKUP(C800,customers!$A$1:$A$1001,customers!$C$1:$C$1001,0))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24"/>
        <v>8.0549999999999997</v>
      </c>
      <c r="N800" t="str">
        <f>IF(orders!I800="Rob","Robusta",IF(orders!I800="Exc","Exesa",IF(orders!I800="Ara","Arabica",IF(orders!I800="Lib","Liberica",""))))</f>
        <v>Robusta</v>
      </c>
      <c r="O800" t="str">
        <f t="shared" si="25"/>
        <v>Dark</v>
      </c>
      <c r="P800" t="str">
        <f>_xlfn.XLOOKUP(orderstable[[#This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 0," ",_xlfn.XLOOKUP(C801,customers!$A$1:$A$1001,customers!$C$1:$C$1001,0))</f>
        <v xml:space="preserve">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24"/>
        <v>36.450000000000003</v>
      </c>
      <c r="N801" t="str">
        <f>IF(orders!I801="Rob","Robusta",IF(orders!I801="Exc","Exesa",IF(orders!I801="Ara","Arabica",IF(orders!I801="Lib","Liberica",""))))</f>
        <v>Exesa</v>
      </c>
      <c r="O801" t="str">
        <f t="shared" si="25"/>
        <v>Dark</v>
      </c>
      <c r="P801" t="str">
        <f>_xlfn.XLOOKUP(orderstable[[#This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 0," ",_xlfn.XLOOKUP(C802,customers!$A$1:$A$1001,customers!$C$1:$C$1001,0))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24"/>
        <v>16.11</v>
      </c>
      <c r="N802" t="str">
        <f>IF(orders!I802="Rob","Robusta",IF(orders!I802="Exc","Exesa",IF(orders!I802="Ara","Arabica",IF(orders!I802="Lib","Liberica",""))))</f>
        <v>Robusta</v>
      </c>
      <c r="O802" t="str">
        <f t="shared" si="25"/>
        <v>Dark</v>
      </c>
      <c r="P802" t="str">
        <f>_xlfn.XLOOKUP(orderstable[[#This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 0," ",_xlfn.XLOOKUP(C803,customers!$A$1:$A$1001,customers!$C$1:$C$1001,0))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24"/>
        <v>41.169999999999995</v>
      </c>
      <c r="N803" t="str">
        <f>IF(orders!I803="Rob","Robusta",IF(orders!I803="Exc","Exesa",IF(orders!I803="Ara","Arabica",IF(orders!I803="Lib","Liberica",""))))</f>
        <v>Robusta</v>
      </c>
      <c r="O803" t="str">
        <f t="shared" si="25"/>
        <v>Dark</v>
      </c>
      <c r="P803" t="str">
        <f>_xlfn.XLOOKUP(orderstable[[#This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 0," ",_xlfn.XLOOKUP(C804,customers!$A$1:$A$1001,customers!$C$1:$C$1001,0))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24"/>
        <v>10.739999999999998</v>
      </c>
      <c r="N804" t="str">
        <f>IF(orders!I804="Rob","Robusta",IF(orders!I804="Exc","Exesa",IF(orders!I804="Ara","Arabica",IF(orders!I804="Lib","Liberica",""))))</f>
        <v>Robusta</v>
      </c>
      <c r="O804" t="str">
        <f t="shared" si="25"/>
        <v>Dark</v>
      </c>
      <c r="P804" t="str">
        <f>_xlfn.XLOOKUP(orderstable[[#This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 0," ",_xlfn.XLOOKUP(C805,customers!$A$1:$A$1001,customers!$C$1:$C$1001,0))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24"/>
        <v>126.49999999999999</v>
      </c>
      <c r="N805" t="str">
        <f>IF(orders!I805="Rob","Robusta",IF(orders!I805="Exc","Exesa",IF(orders!I805="Ara","Arabica",IF(orders!I805="Lib","Liberica",""))))</f>
        <v>Exesa</v>
      </c>
      <c r="O805" t="str">
        <f t="shared" si="25"/>
        <v>Medium</v>
      </c>
      <c r="P805" t="str">
        <f>_xlfn.XLOOKUP(orderstable[[#This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 0," ",_xlfn.XLOOKUP(C806,customers!$A$1:$A$1001,customers!$C$1:$C$1001,0))</f>
        <v xml:space="preserve">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24"/>
        <v>23.9</v>
      </c>
      <c r="N806" t="str">
        <f>IF(orders!I806="Rob","Robusta",IF(orders!I806="Exc","Exesa",IF(orders!I806="Ara","Arabica",IF(orders!I806="Lib","Liberica",""))))</f>
        <v>Robusta</v>
      </c>
      <c r="O806" t="str">
        <f t="shared" si="25"/>
        <v>Light</v>
      </c>
      <c r="P806" t="str">
        <f>_xlfn.XLOOKUP(orderstable[[#This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 0," ",_xlfn.XLOOKUP(C807,customers!$A$1:$A$1001,customers!$C$1:$C$1001,0))</f>
        <v xml:space="preserve">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24"/>
        <v>5.97</v>
      </c>
      <c r="N807" t="str">
        <f>IF(orders!I807="Rob","Robusta",IF(orders!I807="Exc","Exesa",IF(orders!I807="Ara","Arabica",IF(orders!I807="Lib","Liberica",""))))</f>
        <v>Robusta</v>
      </c>
      <c r="O807" t="str">
        <f t="shared" si="25"/>
        <v>Medium</v>
      </c>
      <c r="P807" t="str">
        <f>_xlfn.XLOOKUP(orderstable[[#This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 0," ",_xlfn.XLOOKUP(C808,customers!$A$1:$A$1001,customers!$C$1:$C$1001,0))</f>
        <v xml:space="preserve">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24"/>
        <v>7.77</v>
      </c>
      <c r="N808" t="str">
        <f>IF(orders!I808="Rob","Robusta",IF(orders!I808="Exc","Exesa",IF(orders!I808="Ara","Arabica",IF(orders!I808="Lib","Liberica",""))))</f>
        <v>Liberica</v>
      </c>
      <c r="O808" t="str">
        <f t="shared" si="25"/>
        <v>Dark</v>
      </c>
      <c r="P808" t="str">
        <f>_xlfn.XLOOKUP(orderstable[[#This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 0," ",_xlfn.XLOOKUP(C809,customers!$A$1:$A$1001,customers!$C$1:$C$1001,0))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24"/>
        <v>23.31</v>
      </c>
      <c r="N809" t="str">
        <f>IF(orders!I809="Rob","Robusta",IF(orders!I809="Exc","Exesa",IF(orders!I809="Ara","Arabica",IF(orders!I809="Lib","Liberica",""))))</f>
        <v>Liberica</v>
      </c>
      <c r="O809" t="str">
        <f t="shared" si="25"/>
        <v>Dark</v>
      </c>
      <c r="P809" t="str">
        <f>_xlfn.XLOOKUP(orderstable[[#This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 0," ",_xlfn.XLOOKUP(C810,customers!$A$1:$A$1001,customers!$C$1:$C$1001,0))</f>
        <v xml:space="preserve">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24"/>
        <v>137.42499999999998</v>
      </c>
      <c r="N810" t="str">
        <f>IF(orders!I810="Rob","Robusta",IF(orders!I810="Exc","Exesa",IF(orders!I810="Ara","Arabica",IF(orders!I810="Lib","Liberica",""))))</f>
        <v>Robusta</v>
      </c>
      <c r="O810" t="str">
        <f t="shared" si="25"/>
        <v>Light</v>
      </c>
      <c r="P810" t="str">
        <f>_xlfn.XLOOKUP(orderstable[[#This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 0," ",_xlfn.XLOOKUP(C811,customers!$A$1:$A$1001,customers!$C$1:$C$1001,0))</f>
        <v xml:space="preserve">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24"/>
        <v>8.0549999999999997</v>
      </c>
      <c r="N811" t="str">
        <f>IF(orders!I811="Rob","Robusta",IF(orders!I811="Exc","Exesa",IF(orders!I811="Ara","Arabica",IF(orders!I811="Lib","Liberica",""))))</f>
        <v>Robusta</v>
      </c>
      <c r="O811" t="str">
        <f t="shared" si="25"/>
        <v>Dark</v>
      </c>
      <c r="P811" t="str">
        <f>_xlfn.XLOOKUP(orderstable[[#This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 0," ",_xlfn.XLOOKUP(C812,customers!$A$1:$A$1001,customers!$C$1:$C$1001,0))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24"/>
        <v>28.53</v>
      </c>
      <c r="N812" t="str">
        <f>IF(orders!I812="Rob","Robusta",IF(orders!I812="Exc","Exesa",IF(orders!I812="Ara","Arabica",IF(orders!I812="Lib","Liberica",""))))</f>
        <v>Liberica</v>
      </c>
      <c r="O812" t="str">
        <f t="shared" si="25"/>
        <v>Light</v>
      </c>
      <c r="P812" t="str">
        <f>_xlfn.XLOOKUP(orderstable[[#This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 0," ",_xlfn.XLOOKUP(C813,customers!$A$1:$A$1001,customers!$C$1:$C$1001,0))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24"/>
        <v>67.5</v>
      </c>
      <c r="N813" t="str">
        <f>IF(orders!I813="Rob","Robusta",IF(orders!I813="Exc","Exesa",IF(orders!I813="Ara","Arabica",IF(orders!I813="Lib","Liberica",""))))</f>
        <v>Arabica</v>
      </c>
      <c r="O813" t="str">
        <f t="shared" si="25"/>
        <v>Medium</v>
      </c>
      <c r="P813" t="str">
        <f>_xlfn.XLOOKUP(orderstable[[#This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 0," ",_xlfn.XLOOKUP(C814,customers!$A$1:$A$1001,customers!$C$1:$C$1001,0))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24"/>
        <v>178.70999999999998</v>
      </c>
      <c r="N814" t="str">
        <f>IF(orders!I814="Rob","Robusta",IF(orders!I814="Exc","Exesa",IF(orders!I814="Ara","Arabica",IF(orders!I814="Lib","Liberica",""))))</f>
        <v>Liberica</v>
      </c>
      <c r="O814" t="str">
        <f t="shared" si="25"/>
        <v>Dark</v>
      </c>
      <c r="P814" t="str">
        <f>_xlfn.XLOOKUP(orderstable[[#This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 0," ",_xlfn.XLOOKUP(C815,customers!$A$1:$A$1001,customers!$C$1:$C$1001,0))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24"/>
        <v>31.624999999999996</v>
      </c>
      <c r="N815" t="str">
        <f>IF(orders!I815="Rob","Robusta",IF(orders!I815="Exc","Exesa",IF(orders!I815="Ara","Arabica",IF(orders!I815="Lib","Liberica",""))))</f>
        <v>Exesa</v>
      </c>
      <c r="O815" t="str">
        <f t="shared" si="25"/>
        <v>Medium</v>
      </c>
      <c r="P815" t="str">
        <f>_xlfn.XLOOKUP(orderstable[[#This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 0," ",_xlfn.XLOOKUP(C816,customers!$A$1:$A$1001,customers!$C$1:$C$1001,0))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24"/>
        <v>8.91</v>
      </c>
      <c r="N816" t="str">
        <f>IF(orders!I816="Rob","Robusta",IF(orders!I816="Exc","Exesa",IF(orders!I816="Ara","Arabica",IF(orders!I816="Lib","Liberica",""))))</f>
        <v>Exesa</v>
      </c>
      <c r="O816" t="str">
        <f t="shared" si="25"/>
        <v>Light</v>
      </c>
      <c r="P816" t="str">
        <f>_xlfn.XLOOKUP(orderstable[[#This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 0," ",_xlfn.XLOOKUP(C817,customers!$A$1:$A$1001,customers!$C$1:$C$1001,0))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24"/>
        <v>35.82</v>
      </c>
      <c r="N817" t="str">
        <f>IF(orders!I817="Rob","Robusta",IF(orders!I817="Exc","Exesa",IF(orders!I817="Ara","Arabica",IF(orders!I817="Lib","Liberica",""))))</f>
        <v>Robusta</v>
      </c>
      <c r="O817" t="str">
        <f t="shared" si="25"/>
        <v>Medium</v>
      </c>
      <c r="P817" t="str">
        <f>_xlfn.XLOOKUP(orderstable[[#This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 0," ",_xlfn.XLOOKUP(C818,customers!$A$1:$A$1001,customers!$C$1:$C$1001,0))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24"/>
        <v>38.04</v>
      </c>
      <c r="N818" t="str">
        <f>IF(orders!I818="Rob","Robusta",IF(orders!I818="Exc","Exesa",IF(orders!I818="Ara","Arabica",IF(orders!I818="Lib","Liberica",""))))</f>
        <v>Liberica</v>
      </c>
      <c r="O818" t="str">
        <f t="shared" si="25"/>
        <v>Light</v>
      </c>
      <c r="P818" t="str">
        <f>_xlfn.XLOOKUP(orderstable[[#This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 0," ",_xlfn.XLOOKUP(C819,customers!$A$1:$A$1001,customers!$C$1:$C$1001,0))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24"/>
        <v>15.54</v>
      </c>
      <c r="N819" t="str">
        <f>IF(orders!I819="Rob","Robusta",IF(orders!I819="Exc","Exesa",IF(orders!I819="Ara","Arabica",IF(orders!I819="Lib","Liberica",""))))</f>
        <v>Liberica</v>
      </c>
      <c r="O819" t="str">
        <f t="shared" si="25"/>
        <v>Dark</v>
      </c>
      <c r="P819" t="str">
        <f>_xlfn.XLOOKUP(orderstable[[#This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 0," ",_xlfn.XLOOKUP(C820,customers!$A$1:$A$1001,customers!$C$1:$C$1001,0))</f>
        <v xml:space="preserve">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24"/>
        <v>79.25</v>
      </c>
      <c r="N820" t="str">
        <f>IF(orders!I820="Rob","Robusta",IF(orders!I820="Exc","Exesa",IF(orders!I820="Ara","Arabica",IF(orders!I820="Lib","Liberica",""))))</f>
        <v>Liberica</v>
      </c>
      <c r="O820" t="str">
        <f t="shared" si="25"/>
        <v>Light</v>
      </c>
      <c r="P820" t="str">
        <f>_xlfn.XLOOKUP(orderstable[[#This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 0," ",_xlfn.XLOOKUP(C821,customers!$A$1:$A$1001,customers!$C$1:$C$1001,0))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24"/>
        <v>4.7549999999999999</v>
      </c>
      <c r="N821" t="str">
        <f>IF(orders!I821="Rob","Robusta",IF(orders!I821="Exc","Exesa",IF(orders!I821="Ara","Arabica",IF(orders!I821="Lib","Liberica",""))))</f>
        <v>Liberica</v>
      </c>
      <c r="O821" t="str">
        <f t="shared" si="25"/>
        <v>Light</v>
      </c>
      <c r="P821" t="str">
        <f>_xlfn.XLOOKUP(orderstable[[#This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 0," ",_xlfn.XLOOKUP(C822,customers!$A$1:$A$1001,customers!$C$1:$C$1001,0))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24"/>
        <v>55</v>
      </c>
      <c r="N822" t="str">
        <f>IF(orders!I822="Rob","Robusta",IF(orders!I822="Exc","Exesa",IF(orders!I822="Ara","Arabica",IF(orders!I822="Lib","Liberica",""))))</f>
        <v>Exesa</v>
      </c>
      <c r="O822" t="str">
        <f t="shared" si="25"/>
        <v>Medium</v>
      </c>
      <c r="P822" t="str">
        <f>_xlfn.XLOOKUP(orderstable[[#This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 0," ",_xlfn.XLOOKUP(C823,customers!$A$1:$A$1001,customers!$C$1:$C$1001,0))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24"/>
        <v>26.849999999999994</v>
      </c>
      <c r="N823" t="str">
        <f>IF(orders!I823="Rob","Robusta",IF(orders!I823="Exc","Exesa",IF(orders!I823="Ara","Arabica",IF(orders!I823="Lib","Liberica",""))))</f>
        <v>Robusta</v>
      </c>
      <c r="O823" t="str">
        <f t="shared" si="25"/>
        <v>Dark</v>
      </c>
      <c r="P823" t="str">
        <f>_xlfn.XLOOKUP(orderstable[[#This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 0," ",_xlfn.XLOOKUP(C824,customers!$A$1:$A$1001,customers!$C$1:$C$1001,0))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24"/>
        <v>136.61999999999998</v>
      </c>
      <c r="N824" t="str">
        <f>IF(orders!I824="Rob","Robusta",IF(orders!I824="Exc","Exesa",IF(orders!I824="Ara","Arabica",IF(orders!I824="Lib","Liberica",""))))</f>
        <v>Exesa</v>
      </c>
      <c r="O824" t="str">
        <f t="shared" si="25"/>
        <v>Light</v>
      </c>
      <c r="P824" t="str">
        <f>_xlfn.XLOOKUP(orderstable[[#This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 0," ",_xlfn.XLOOKUP(C825,customers!$A$1:$A$1001,customers!$C$1:$C$1001,0))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24"/>
        <v>47.55</v>
      </c>
      <c r="N825" t="str">
        <f>IF(orders!I825="Rob","Robusta",IF(orders!I825="Exc","Exesa",IF(orders!I825="Ara","Arabica",IF(orders!I825="Lib","Liberica",""))))</f>
        <v>Liberica</v>
      </c>
      <c r="O825" t="str">
        <f t="shared" si="25"/>
        <v>Light</v>
      </c>
      <c r="P825" t="str">
        <f>_xlfn.XLOOKUP(orderstable[[#This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 0," ",_xlfn.XLOOKUP(C826,customers!$A$1:$A$1001,customers!$C$1:$C$1001,0))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24"/>
        <v>16.875</v>
      </c>
      <c r="N826" t="str">
        <f>IF(orders!I826="Rob","Robusta",IF(orders!I826="Exc","Exesa",IF(orders!I826="Ara","Arabica",IF(orders!I826="Lib","Liberica",""))))</f>
        <v>Arabica</v>
      </c>
      <c r="O826" t="str">
        <f t="shared" si="25"/>
        <v>Medium</v>
      </c>
      <c r="P826" t="str">
        <f>_xlfn.XLOOKUP(orderstable[[#This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 0," ",_xlfn.XLOOKUP(C827,customers!$A$1:$A$1001,customers!$C$1:$C$1001,0))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24"/>
        <v>29.849999999999998</v>
      </c>
      <c r="N827" t="str">
        <f>IF(orders!I827="Rob","Robusta",IF(orders!I827="Exc","Exesa",IF(orders!I827="Ara","Arabica",IF(orders!I827="Lib","Liberica",""))))</f>
        <v>Arabica</v>
      </c>
      <c r="O827" t="str">
        <f t="shared" si="25"/>
        <v>Dark</v>
      </c>
      <c r="P827" t="str">
        <f>_xlfn.XLOOKUP(orderstable[[#This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 0," ",_xlfn.XLOOKUP(C828,customers!$A$1:$A$1001,customers!$C$1:$C$1001,0))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24"/>
        <v>41.25</v>
      </c>
      <c r="N828" t="str">
        <f>IF(orders!I828="Rob","Robusta",IF(orders!I828="Exc","Exesa",IF(orders!I828="Ara","Arabica",IF(orders!I828="Lib","Liberica",""))))</f>
        <v>Exesa</v>
      </c>
      <c r="O828" t="str">
        <f t="shared" si="25"/>
        <v>Medium</v>
      </c>
      <c r="P828" t="str">
        <f>_xlfn.XLOOKUP(orderstable[[#This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 0," ",_xlfn.XLOOKUP(C829,customers!$A$1:$A$1001,customers!$C$1:$C$1001,0))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24"/>
        <v>20.625</v>
      </c>
      <c r="N829" t="str">
        <f>IF(orders!I829="Rob","Robusta",IF(orders!I829="Exc","Exesa",IF(orders!I829="Ara","Arabica",IF(orders!I829="Lib","Liberica",""))))</f>
        <v>Exesa</v>
      </c>
      <c r="O829" t="str">
        <f t="shared" si="25"/>
        <v>Medium</v>
      </c>
      <c r="P829" t="str">
        <f>_xlfn.XLOOKUP(orderstable[[#This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 0," ",_xlfn.XLOOKUP(C830,customers!$A$1:$A$1001,customers!$C$1:$C$1001,0))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24"/>
        <v>137.31</v>
      </c>
      <c r="N830" t="str">
        <f>IF(orders!I830="Rob","Robusta",IF(orders!I830="Exc","Exesa",IF(orders!I830="Ara","Arabica",IF(orders!I830="Lib","Liberica",""))))</f>
        <v>Arabica</v>
      </c>
      <c r="O830" t="str">
        <f t="shared" si="25"/>
        <v>Dark</v>
      </c>
      <c r="P830" t="str">
        <f>_xlfn.XLOOKUP(orderstable[[#This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 0," ",_xlfn.XLOOKUP(C831,customers!$A$1:$A$1001,customers!$C$1:$C$1001,0))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24"/>
        <v>2.9849999999999999</v>
      </c>
      <c r="N831" t="str">
        <f>IF(orders!I831="Rob","Robusta",IF(orders!I831="Exc","Exesa",IF(orders!I831="Ara","Arabica",IF(orders!I831="Lib","Liberica",""))))</f>
        <v>Arabica</v>
      </c>
      <c r="O831" t="str">
        <f t="shared" si="25"/>
        <v>Dark</v>
      </c>
      <c r="P831" t="str">
        <f>_xlfn.XLOOKUP(orderstable[[#This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 0," ",_xlfn.XLOOKUP(C832,customers!$A$1:$A$1001,customers!$C$1:$C$1001,0))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24"/>
        <v>27.5</v>
      </c>
      <c r="N832" t="str">
        <f>IF(orders!I832="Rob","Robusta",IF(orders!I832="Exc","Exesa",IF(orders!I832="Ara","Arabica",IF(orders!I832="Lib","Liberica",""))))</f>
        <v>Exesa</v>
      </c>
      <c r="O832" t="str">
        <f t="shared" si="25"/>
        <v>Medium</v>
      </c>
      <c r="P832" t="str">
        <f>_xlfn.XLOOKUP(orderstable[[#This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 0," ",_xlfn.XLOOKUP(C833,customers!$A$1:$A$1001,customers!$C$1:$C$1001,0))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24"/>
        <v>5.97</v>
      </c>
      <c r="N833" t="str">
        <f>IF(orders!I833="Rob","Robusta",IF(orders!I833="Exc","Exesa",IF(orders!I833="Ara","Arabica",IF(orders!I833="Lib","Liberica",""))))</f>
        <v>Arabica</v>
      </c>
      <c r="O833" t="str">
        <f t="shared" si="25"/>
        <v>Dark</v>
      </c>
      <c r="P833" t="str">
        <f>_xlfn.XLOOKUP(orderstable[[#This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 0," ",_xlfn.XLOOKUP(C834,customers!$A$1:$A$1001,customers!$C$1:$C$1001,0))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24"/>
        <v>59.699999999999996</v>
      </c>
      <c r="N834" t="str">
        <f>IF(orders!I834="Rob","Robusta",IF(orders!I834="Exc","Exesa",IF(orders!I834="Ara","Arabica",IF(orders!I834="Lib","Liberica",""))))</f>
        <v>Robusta</v>
      </c>
      <c r="O834" t="str">
        <f t="shared" si="25"/>
        <v>Medium</v>
      </c>
      <c r="P834" t="str">
        <f>_xlfn.XLOOKUP(orderstable[[#This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 0," ",_xlfn.XLOOKUP(C835,customers!$A$1:$A$1001,customers!$C$1:$C$1001,0))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26">L835*E835</f>
        <v>82.339999999999989</v>
      </c>
      <c r="N835" t="str">
        <f>IF(orders!I835="Rob","Robusta",IF(orders!I835="Exc","Exesa",IF(orders!I835="Ara","Arabica",IF(orders!I835="Lib","Liberica",""))))</f>
        <v>Robusta</v>
      </c>
      <c r="O835" t="str">
        <f t="shared" ref="O835:O898" si="27">IF(J835="M","Medium",IF(J835="L","Light",IF(J835="D","Dark","")))</f>
        <v>Dark</v>
      </c>
      <c r="P835" t="str">
        <f>_xlfn.XLOOKUP(orderstable[[#This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 0," ",_xlfn.XLOOKUP(C836,customers!$A$1:$A$1001,customers!$C$1:$C$1001,0))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26"/>
        <v>22.884999999999998</v>
      </c>
      <c r="N836" t="str">
        <f>IF(orders!I836="Rob","Robusta",IF(orders!I836="Exc","Exesa",IF(orders!I836="Ara","Arabica",IF(orders!I836="Lib","Liberica",""))))</f>
        <v>Arabica</v>
      </c>
      <c r="O836" t="str">
        <f t="shared" si="27"/>
        <v>Dark</v>
      </c>
      <c r="P836" t="str">
        <f>_xlfn.XLOOKUP(orderstable[[#This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 0," ",_xlfn.XLOOKUP(C837,customers!$A$1:$A$1001,customers!$C$1:$C$1001,0))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26"/>
        <v>8.91</v>
      </c>
      <c r="N837" t="str">
        <f>IF(orders!I837="Rob","Robusta",IF(orders!I837="Exc","Exesa",IF(orders!I837="Ara","Arabica",IF(orders!I837="Lib","Liberica",""))))</f>
        <v>Exesa</v>
      </c>
      <c r="O837" t="str">
        <f t="shared" si="27"/>
        <v>Light</v>
      </c>
      <c r="P837" t="str">
        <f>_xlfn.XLOOKUP(orderstable[[#This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 0," ",_xlfn.XLOOKUP(C838,customers!$A$1:$A$1001,customers!$C$1:$C$1001,0))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26"/>
        <v>11.94</v>
      </c>
      <c r="N838" t="str">
        <f>IF(orders!I838="Rob","Robusta",IF(orders!I838="Exc","Exesa",IF(orders!I838="Ara","Arabica",IF(orders!I838="Lib","Liberica",""))))</f>
        <v>Arabica</v>
      </c>
      <c r="O838" t="str">
        <f t="shared" si="27"/>
        <v>Dark</v>
      </c>
      <c r="P838" t="str">
        <f>_xlfn.XLOOKUP(orderstable[[#This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 0," ",_xlfn.XLOOKUP(C839,customers!$A$1:$A$1001,customers!$C$1:$C$1001,0))</f>
        <v xml:space="preserve">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26"/>
        <v>100.39499999999998</v>
      </c>
      <c r="N839" t="str">
        <f>IF(orders!I839="Rob","Robusta",IF(orders!I839="Exc","Exesa",IF(orders!I839="Ara","Arabica",IF(orders!I839="Lib","Liberica",""))))</f>
        <v>Liberica</v>
      </c>
      <c r="O839" t="str">
        <f t="shared" si="27"/>
        <v>Medium</v>
      </c>
      <c r="P839" t="str">
        <f>_xlfn.XLOOKUP(orderstable[[#This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 0," ",_xlfn.XLOOKUP(C840,customers!$A$1:$A$1001,customers!$C$1:$C$1001,0))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26"/>
        <v>114.42499999999998</v>
      </c>
      <c r="N840" t="str">
        <f>IF(orders!I840="Rob","Robusta",IF(orders!I840="Exc","Exesa",IF(orders!I840="Ara","Arabica",IF(orders!I840="Lib","Liberica",""))))</f>
        <v>Arabica</v>
      </c>
      <c r="O840" t="str">
        <f t="shared" si="27"/>
        <v>Dark</v>
      </c>
      <c r="P840" t="str">
        <f>_xlfn.XLOOKUP(orderstable[[#This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 0," ",_xlfn.XLOOKUP(C841,customers!$A$1:$A$1001,customers!$C$1:$C$1001,0))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26"/>
        <v>41.25</v>
      </c>
      <c r="N841" t="str">
        <f>IF(orders!I841="Rob","Robusta",IF(orders!I841="Exc","Exesa",IF(orders!I841="Ara","Arabica",IF(orders!I841="Lib","Liberica",""))))</f>
        <v>Exesa</v>
      </c>
      <c r="O841" t="str">
        <f t="shared" si="27"/>
        <v>Medium</v>
      </c>
      <c r="P841" t="str">
        <f>_xlfn.XLOOKUP(orderstable[[#This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 0," ",_xlfn.XLOOKUP(C842,customers!$A$1:$A$1001,customers!$C$1:$C$1001,0))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26"/>
        <v>28.679999999999996</v>
      </c>
      <c r="N842" t="str">
        <f>IF(orders!I842="Rob","Robusta",IF(orders!I842="Exc","Exesa",IF(orders!I842="Ara","Arabica",IF(orders!I842="Lib","Liberica",""))))</f>
        <v>Robusta</v>
      </c>
      <c r="O842" t="str">
        <f t="shared" si="27"/>
        <v>Light</v>
      </c>
      <c r="P842" t="str">
        <f>_xlfn.XLOOKUP(orderstable[[#This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 0," ",_xlfn.XLOOKUP(C843,customers!$A$1:$A$1001,customers!$C$1:$C$1001,0))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26"/>
        <v>4.3650000000000002</v>
      </c>
      <c r="N843" t="str">
        <f>IF(orders!I843="Rob","Robusta",IF(orders!I843="Exc","Exesa",IF(orders!I843="Ara","Arabica",IF(orders!I843="Lib","Liberica",""))))</f>
        <v>Liberica</v>
      </c>
      <c r="O843" t="str">
        <f t="shared" si="27"/>
        <v>Medium</v>
      </c>
      <c r="P843" t="str">
        <f>_xlfn.XLOOKUP(orderstable[[#This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 0," ",_xlfn.XLOOKUP(C844,customers!$A$1:$A$1001,customers!$C$1:$C$1001,0))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26"/>
        <v>8.25</v>
      </c>
      <c r="N844" t="str">
        <f>IF(orders!I844="Rob","Robusta",IF(orders!I844="Exc","Exesa",IF(orders!I844="Ara","Arabica",IF(orders!I844="Lib","Liberica",""))))</f>
        <v>Exesa</v>
      </c>
      <c r="O844" t="str">
        <f t="shared" si="27"/>
        <v>Medium</v>
      </c>
      <c r="P844" t="str">
        <f>_xlfn.XLOOKUP(orderstable[[#This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 0," ",_xlfn.XLOOKUP(C845,customers!$A$1:$A$1001,customers!$C$1:$C$1001,0))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26"/>
        <v>8.25</v>
      </c>
      <c r="N845" t="str">
        <f>IF(orders!I845="Rob","Robusta",IF(orders!I845="Exc","Exesa",IF(orders!I845="Ara","Arabica",IF(orders!I845="Lib","Liberica",""))))</f>
        <v>Exesa</v>
      </c>
      <c r="O845" t="str">
        <f t="shared" si="27"/>
        <v>Medium</v>
      </c>
      <c r="P845" t="str">
        <f>_xlfn.XLOOKUP(orderstable[[#This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 0," ",_xlfn.XLOOKUP(C846,customers!$A$1:$A$1001,customers!$C$1:$C$1001,0))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26"/>
        <v>35.82</v>
      </c>
      <c r="N846" t="str">
        <f>IF(orders!I846="Rob","Robusta",IF(orders!I846="Exc","Exesa",IF(orders!I846="Ara","Arabica",IF(orders!I846="Lib","Liberica",""))))</f>
        <v>Arabica</v>
      </c>
      <c r="O846" t="str">
        <f t="shared" si="27"/>
        <v>Dark</v>
      </c>
      <c r="P846" t="str">
        <f>_xlfn.XLOOKUP(orderstable[[#This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 0," ",_xlfn.XLOOKUP(C847,customers!$A$1:$A$1001,customers!$C$1:$C$1001,0))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26"/>
        <v>167.67000000000002</v>
      </c>
      <c r="N847" t="str">
        <f>IF(orders!I847="Rob","Robusta",IF(orders!I847="Exc","Exesa",IF(orders!I847="Ara","Arabica",IF(orders!I847="Lib","Liberica",""))))</f>
        <v>Exesa</v>
      </c>
      <c r="O847" t="str">
        <f t="shared" si="27"/>
        <v>Dark</v>
      </c>
      <c r="P847" t="str">
        <f>_xlfn.XLOOKUP(orderstable[[#This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 0," ",_xlfn.XLOOKUP(C848,customers!$A$1:$A$1001,customers!$C$1:$C$1001,0))</f>
        <v xml:space="preserve">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26"/>
        <v>51.749999999999993</v>
      </c>
      <c r="N848" t="str">
        <f>IF(orders!I848="Rob","Robusta",IF(orders!I848="Exc","Exesa",IF(orders!I848="Ara","Arabica",IF(orders!I848="Lib","Liberica",""))))</f>
        <v>Arabica</v>
      </c>
      <c r="O848" t="str">
        <f t="shared" si="27"/>
        <v>Medium</v>
      </c>
      <c r="P848" t="str">
        <f>_xlfn.XLOOKUP(orderstable[[#This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 0," ",_xlfn.XLOOKUP(C849,customers!$A$1:$A$1001,customers!$C$1:$C$1001,0))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26"/>
        <v>8.9550000000000001</v>
      </c>
      <c r="N849" t="str">
        <f>IF(orders!I849="Rob","Robusta",IF(orders!I849="Exc","Exesa",IF(orders!I849="Ara","Arabica",IF(orders!I849="Lib","Liberica",""))))</f>
        <v>Arabica</v>
      </c>
      <c r="O849" t="str">
        <f t="shared" si="27"/>
        <v>Dark</v>
      </c>
      <c r="P849" t="str">
        <f>_xlfn.XLOOKUP(orderstable[[#This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 0," ",_xlfn.XLOOKUP(C850,customers!$A$1:$A$1001,customers!$C$1:$C$1001,0))</f>
        <v xml:space="preserve">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26"/>
        <v>53.46</v>
      </c>
      <c r="N850" t="str">
        <f>IF(orders!I850="Rob","Robusta",IF(orders!I850="Exc","Exesa",IF(orders!I850="Ara","Arabica",IF(orders!I850="Lib","Liberica",""))))</f>
        <v>Exesa</v>
      </c>
      <c r="O850" t="str">
        <f t="shared" si="27"/>
        <v>Light</v>
      </c>
      <c r="P850" t="str">
        <f>_xlfn.XLOOKUP(orderstable[[#This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 0," ",_xlfn.XLOOKUP(C851,customers!$A$1:$A$1001,customers!$C$1:$C$1001,0))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26"/>
        <v>23.31</v>
      </c>
      <c r="N851" t="str">
        <f>IF(orders!I851="Rob","Robusta",IF(orders!I851="Exc","Exesa",IF(orders!I851="Ara","Arabica",IF(orders!I851="Lib","Liberica",""))))</f>
        <v>Arabica</v>
      </c>
      <c r="O851" t="str">
        <f t="shared" si="27"/>
        <v>Light</v>
      </c>
      <c r="P851" t="str">
        <f>_xlfn.XLOOKUP(orderstable[[#This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 0," ",_xlfn.XLOOKUP(C852,customers!$A$1:$A$1001,customers!$C$1:$C$1001,0))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26"/>
        <v>6.75</v>
      </c>
      <c r="N852" t="str">
        <f>IF(orders!I852="Rob","Robusta",IF(orders!I852="Exc","Exesa",IF(orders!I852="Ara","Arabica",IF(orders!I852="Lib","Liberica",""))))</f>
        <v>Arabica</v>
      </c>
      <c r="O852" t="str">
        <f t="shared" si="27"/>
        <v>Medium</v>
      </c>
      <c r="P852" t="str">
        <f>_xlfn.XLOOKUP(orderstable[[#This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 0," ",_xlfn.XLOOKUP(C853,customers!$A$1:$A$1001,customers!$C$1:$C$1001,0))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26"/>
        <v>7.77</v>
      </c>
      <c r="N853" t="str">
        <f>IF(orders!I853="Rob","Robusta",IF(orders!I853="Exc","Exesa",IF(orders!I853="Ara","Arabica",IF(orders!I853="Lib","Liberica",""))))</f>
        <v>Liberica</v>
      </c>
      <c r="O853" t="str">
        <f t="shared" si="27"/>
        <v>Dark</v>
      </c>
      <c r="P853" t="str">
        <f>_xlfn.XLOOKUP(orderstable[[#This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 0," ",_xlfn.XLOOKUP(C854,customers!$A$1:$A$1001,customers!$C$1:$C$1001,0))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26"/>
        <v>119.13999999999999</v>
      </c>
      <c r="N854" t="str">
        <f>IF(orders!I854="Rob","Robusta",IF(orders!I854="Exc","Exesa",IF(orders!I854="Ara","Arabica",IF(orders!I854="Lib","Liberica",""))))</f>
        <v>Liberica</v>
      </c>
      <c r="O854" t="str">
        <f t="shared" si="27"/>
        <v>Dark</v>
      </c>
      <c r="P854" t="str">
        <f>_xlfn.XLOOKUP(orderstable[[#This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 0," ",_xlfn.XLOOKUP(C855,customers!$A$1:$A$1001,customers!$C$1:$C$1001,0))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26"/>
        <v>19.899999999999999</v>
      </c>
      <c r="N855" t="str">
        <f>IF(orders!I855="Rob","Robusta",IF(orders!I855="Exc","Exesa",IF(orders!I855="Ara","Arabica",IF(orders!I855="Lib","Liberica",""))))</f>
        <v>Arabica</v>
      </c>
      <c r="O855" t="str">
        <f t="shared" si="27"/>
        <v>Dark</v>
      </c>
      <c r="P855" t="str">
        <f>_xlfn.XLOOKUP(orderstable[[#This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 0," ",_xlfn.XLOOKUP(C856,customers!$A$1:$A$1001,customers!$C$1:$C$1001,0))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26"/>
        <v>35.849999999999994</v>
      </c>
      <c r="N856" t="str">
        <f>IF(orders!I856="Rob","Robusta",IF(orders!I856="Exc","Exesa",IF(orders!I856="Ara","Arabica",IF(orders!I856="Lib","Liberica",""))))</f>
        <v>Robusta</v>
      </c>
      <c r="O856" t="str">
        <f t="shared" si="27"/>
        <v>Light</v>
      </c>
      <c r="P856" t="str">
        <f>_xlfn.XLOOKUP(orderstable[[#This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 0," ",_xlfn.XLOOKUP(C857,customers!$A$1:$A$1001,customers!$C$1:$C$1001,0))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26"/>
        <v>89.35499999999999</v>
      </c>
      <c r="N857" t="str">
        <f>IF(orders!I857="Rob","Robusta",IF(orders!I857="Exc","Exesa",IF(orders!I857="Ara","Arabica",IF(orders!I857="Lib","Liberica",""))))</f>
        <v>Liberica</v>
      </c>
      <c r="O857" t="str">
        <f t="shared" si="27"/>
        <v>Dark</v>
      </c>
      <c r="P857" t="str">
        <f>_xlfn.XLOOKUP(orderstable[[#This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 0," ",_xlfn.XLOOKUP(C858,customers!$A$1:$A$1001,customers!$C$1:$C$1001,0))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26"/>
        <v>8.73</v>
      </c>
      <c r="N858" t="str">
        <f>IF(orders!I858="Rob","Robusta",IF(orders!I858="Exc","Exesa",IF(orders!I858="Ara","Arabica",IF(orders!I858="Lib","Liberica",""))))</f>
        <v>Liberica</v>
      </c>
      <c r="O858" t="str">
        <f t="shared" si="27"/>
        <v>Medium</v>
      </c>
      <c r="P858" t="str">
        <f>_xlfn.XLOOKUP(orderstable[[#This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 0," ",_xlfn.XLOOKUP(C859,customers!$A$1:$A$1001,customers!$C$1:$C$1001,0))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26"/>
        <v>137.42499999999998</v>
      </c>
      <c r="N859" t="str">
        <f>IF(orders!I859="Rob","Robusta",IF(orders!I859="Exc","Exesa",IF(orders!I859="Ara","Arabica",IF(orders!I859="Lib","Liberica",""))))</f>
        <v>Robusta</v>
      </c>
      <c r="O859" t="str">
        <f t="shared" si="27"/>
        <v>Light</v>
      </c>
      <c r="P859" t="str">
        <f>_xlfn.XLOOKUP(orderstable[[#This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 0," ",_xlfn.XLOOKUP(C860,customers!$A$1:$A$1001,customers!$C$1:$C$1001,0))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26"/>
        <v>34.92</v>
      </c>
      <c r="N860" t="str">
        <f>IF(orders!I860="Rob","Robusta",IF(orders!I860="Exc","Exesa",IF(orders!I860="Ara","Arabica",IF(orders!I860="Lib","Liberica",""))))</f>
        <v>Liberica</v>
      </c>
      <c r="O860" t="str">
        <f t="shared" si="27"/>
        <v>Medium</v>
      </c>
      <c r="P860" t="str">
        <f>_xlfn.XLOOKUP(orderstable[[#This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 0," ",_xlfn.XLOOKUP(C861,customers!$A$1:$A$1001,customers!$C$1:$C$1001,0))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26"/>
        <v>178.70999999999998</v>
      </c>
      <c r="N861" t="str">
        <f>IF(orders!I861="Rob","Robusta",IF(orders!I861="Exc","Exesa",IF(orders!I861="Ara","Arabica",IF(orders!I861="Lib","Liberica",""))))</f>
        <v>Arabica</v>
      </c>
      <c r="O861" t="str">
        <f t="shared" si="27"/>
        <v>Light</v>
      </c>
      <c r="P861" t="str">
        <f>_xlfn.XLOOKUP(orderstable[[#This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 0," ",_xlfn.XLOOKUP(C862,customers!$A$1:$A$1001,customers!$C$1:$C$1001,0))</f>
        <v xml:space="preserve">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26"/>
        <v>25.874999999999996</v>
      </c>
      <c r="N862" t="str">
        <f>IF(orders!I862="Rob","Robusta",IF(orders!I862="Exc","Exesa",IF(orders!I862="Ara","Arabica",IF(orders!I862="Lib","Liberica",""))))</f>
        <v>Arabica</v>
      </c>
      <c r="O862" t="str">
        <f t="shared" si="27"/>
        <v>Medium</v>
      </c>
      <c r="P862" t="str">
        <f>_xlfn.XLOOKUP(orderstable[[#This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 0," ",_xlfn.XLOOKUP(C863,customers!$A$1:$A$1001,customers!$C$1:$C$1001,0))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26"/>
        <v>77.699999999999989</v>
      </c>
      <c r="N863" t="str">
        <f>IF(orders!I863="Rob","Robusta",IF(orders!I863="Exc","Exesa",IF(orders!I863="Ara","Arabica",IF(orders!I863="Lib","Liberica",""))))</f>
        <v>Liberica</v>
      </c>
      <c r="O863" t="str">
        <f t="shared" si="27"/>
        <v>Dark</v>
      </c>
      <c r="P863" t="str">
        <f>_xlfn.XLOOKUP(orderstable[[#This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 0," ",_xlfn.XLOOKUP(C864,customers!$A$1:$A$1001,customers!$C$1:$C$1001,0))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26"/>
        <v>9.9499999999999993</v>
      </c>
      <c r="N864" t="str">
        <f>IF(orders!I864="Rob","Robusta",IF(orders!I864="Exc","Exesa",IF(orders!I864="Ara","Arabica",IF(orders!I864="Lib","Liberica",""))))</f>
        <v>Robusta</v>
      </c>
      <c r="O864" t="str">
        <f t="shared" si="27"/>
        <v>Medium</v>
      </c>
      <c r="P864" t="str">
        <f>_xlfn.XLOOKUP(orderstable[[#This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 0," ",_xlfn.XLOOKUP(C865,customers!$A$1:$A$1001,customers!$C$1:$C$1001,0))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26"/>
        <v>29.1</v>
      </c>
      <c r="N865" t="str">
        <f>IF(orders!I865="Rob","Robusta",IF(orders!I865="Exc","Exesa",IF(orders!I865="Ara","Arabica",IF(orders!I865="Lib","Liberica",""))))</f>
        <v>Liberica</v>
      </c>
      <c r="O865" t="str">
        <f t="shared" si="27"/>
        <v>Medium</v>
      </c>
      <c r="P865" t="str">
        <f>_xlfn.XLOOKUP(orderstable[[#This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 0," ",_xlfn.XLOOKUP(C866,customers!$A$1:$A$1001,customers!$C$1:$C$1001,0))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26"/>
        <v>21.509999999999998</v>
      </c>
      <c r="N866" t="str">
        <f>IF(orders!I866="Rob","Robusta",IF(orders!I866="Exc","Exesa",IF(orders!I866="Ara","Arabica",IF(orders!I866="Lib","Liberica",""))))</f>
        <v>Robusta</v>
      </c>
      <c r="O866" t="str">
        <f t="shared" si="27"/>
        <v>Light</v>
      </c>
      <c r="P866" t="str">
        <f>_xlfn.XLOOKUP(orderstable[[#This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 0," ",_xlfn.XLOOKUP(C867,customers!$A$1:$A$1001,customers!$C$1:$C$1001,0))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26"/>
        <v>6.75</v>
      </c>
      <c r="N867" t="str">
        <f>IF(orders!I867="Rob","Robusta",IF(orders!I867="Exc","Exesa",IF(orders!I867="Ara","Arabica",IF(orders!I867="Lib","Liberica",""))))</f>
        <v>Arabica</v>
      </c>
      <c r="O867" t="str">
        <f t="shared" si="27"/>
        <v>Medium</v>
      </c>
      <c r="P867" t="str">
        <f>_xlfn.XLOOKUP(orderstable[[#This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 0," ",_xlfn.XLOOKUP(C868,customers!$A$1:$A$1001,customers!$C$1:$C$1001,0))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26"/>
        <v>17.91</v>
      </c>
      <c r="N868" t="str">
        <f>IF(orders!I868="Rob","Robusta",IF(orders!I868="Exc","Exesa",IF(orders!I868="Ara","Arabica",IF(orders!I868="Lib","Liberica",""))))</f>
        <v>Arabica</v>
      </c>
      <c r="O868" t="str">
        <f t="shared" si="27"/>
        <v>Dark</v>
      </c>
      <c r="P868" t="str">
        <f>_xlfn.XLOOKUP(orderstable[[#This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 0," ",_xlfn.XLOOKUP(C869,customers!$A$1:$A$1001,customers!$C$1:$C$1001,0))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26"/>
        <v>29.784999999999997</v>
      </c>
      <c r="N869" t="str">
        <f>IF(orders!I869="Rob","Robusta",IF(orders!I869="Exc","Exesa",IF(orders!I869="Ara","Arabica",IF(orders!I869="Lib","Liberica",""))))</f>
        <v>Arabica</v>
      </c>
      <c r="O869" t="str">
        <f t="shared" si="27"/>
        <v>Light</v>
      </c>
      <c r="P869" t="str">
        <f>_xlfn.XLOOKUP(orderstable[[#This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 0," ",_xlfn.XLOOKUP(C870,customers!$A$1:$A$1001,customers!$C$1:$C$1001,0))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26"/>
        <v>41.25</v>
      </c>
      <c r="N870" t="str">
        <f>IF(orders!I870="Rob","Robusta",IF(orders!I870="Exc","Exesa",IF(orders!I870="Ara","Arabica",IF(orders!I870="Lib","Liberica",""))))</f>
        <v>Exesa</v>
      </c>
      <c r="O870" t="str">
        <f t="shared" si="27"/>
        <v>Medium</v>
      </c>
      <c r="P870" t="str">
        <f>_xlfn.XLOOKUP(orderstable[[#This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 0," ",_xlfn.XLOOKUP(C871,customers!$A$1:$A$1001,customers!$C$1:$C$1001,0))</f>
        <v xml:space="preserve">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26"/>
        <v>17.91</v>
      </c>
      <c r="N871" t="str">
        <f>IF(orders!I871="Rob","Robusta",IF(orders!I871="Exc","Exesa",IF(orders!I871="Ara","Arabica",IF(orders!I871="Lib","Liberica",""))))</f>
        <v>Robusta</v>
      </c>
      <c r="O871" t="str">
        <f t="shared" si="27"/>
        <v>Medium</v>
      </c>
      <c r="P871" t="str">
        <f>_xlfn.XLOOKUP(orderstable[[#This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 0," ",_xlfn.XLOOKUP(C872,customers!$A$1:$A$1001,customers!$C$1:$C$1001,0))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26"/>
        <v>7.29</v>
      </c>
      <c r="N872" t="str">
        <f>IF(orders!I872="Rob","Robusta",IF(orders!I872="Exc","Exesa",IF(orders!I872="Ara","Arabica",IF(orders!I872="Lib","Liberica",""))))</f>
        <v>Exesa</v>
      </c>
      <c r="O872" t="str">
        <f t="shared" si="27"/>
        <v>Dark</v>
      </c>
      <c r="P872" t="str">
        <f>_xlfn.XLOOKUP(orderstable[[#This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 0," ",_xlfn.XLOOKUP(C873,customers!$A$1:$A$1001,customers!$C$1:$C$1001,0))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26"/>
        <v>29.7</v>
      </c>
      <c r="N873" t="str">
        <f>IF(orders!I873="Rob","Robusta",IF(orders!I873="Exc","Exesa",IF(orders!I873="Ara","Arabica",IF(orders!I873="Lib","Liberica",""))))</f>
        <v>Exesa</v>
      </c>
      <c r="O873" t="str">
        <f t="shared" si="27"/>
        <v>Light</v>
      </c>
      <c r="P873" t="str">
        <f>_xlfn.XLOOKUP(orderstable[[#This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 0," ",_xlfn.XLOOKUP(C874,customers!$A$1:$A$1001,customers!$C$1:$C$1001,0))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26"/>
        <v>22.5</v>
      </c>
      <c r="N874" t="str">
        <f>IF(orders!I874="Rob","Robusta",IF(orders!I874="Exc","Exesa",IF(orders!I874="Ara","Arabica",IF(orders!I874="Lib","Liberica",""))))</f>
        <v>Arabica</v>
      </c>
      <c r="O874" t="str">
        <f t="shared" si="27"/>
        <v>Medium</v>
      </c>
      <c r="P874" t="str">
        <f>_xlfn.XLOOKUP(orderstable[[#This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 0," ",_xlfn.XLOOKUP(C875,customers!$A$1:$A$1001,customers!$C$1:$C$1001,0))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26"/>
        <v>11.94</v>
      </c>
      <c r="N875" t="str">
        <f>IF(orders!I875="Rob","Robusta",IF(orders!I875="Exc","Exesa",IF(orders!I875="Ara","Arabica",IF(orders!I875="Lib","Liberica",""))))</f>
        <v>Robusta</v>
      </c>
      <c r="O875" t="str">
        <f t="shared" si="27"/>
        <v>Medium</v>
      </c>
      <c r="P875" t="str">
        <f>_xlfn.XLOOKUP(orderstable[[#This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 0," ",_xlfn.XLOOKUP(C876,customers!$A$1:$A$1001,customers!$C$1:$C$1001,0))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26"/>
        <v>25.9</v>
      </c>
      <c r="N876" t="str">
        <f>IF(orders!I876="Rob","Robusta",IF(orders!I876="Exc","Exesa",IF(orders!I876="Ara","Arabica",IF(orders!I876="Lib","Liberica",""))))</f>
        <v>Arabica</v>
      </c>
      <c r="O876" t="str">
        <f t="shared" si="27"/>
        <v>Light</v>
      </c>
      <c r="P876" t="str">
        <f>_xlfn.XLOOKUP(orderstable[[#This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 0," ",_xlfn.XLOOKUP(C877,customers!$A$1:$A$1001,customers!$C$1:$C$1001,0))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26"/>
        <v>43.650000000000006</v>
      </c>
      <c r="N877" t="str">
        <f>IF(orders!I877="Rob","Robusta",IF(orders!I877="Exc","Exesa",IF(orders!I877="Ara","Arabica",IF(orders!I877="Lib","Liberica",""))))</f>
        <v>Liberica</v>
      </c>
      <c r="O877" t="str">
        <f t="shared" si="27"/>
        <v>Medium</v>
      </c>
      <c r="P877" t="str">
        <f>_xlfn.XLOOKUP(orderstable[[#This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 0," ",_xlfn.XLOOKUP(C878,customers!$A$1:$A$1001,customers!$C$1:$C$1001,0))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26"/>
        <v>46.62</v>
      </c>
      <c r="N878" t="str">
        <f>IF(orders!I878="Rob","Robusta",IF(orders!I878="Exc","Exesa",IF(orders!I878="Ara","Arabica",IF(orders!I878="Lib","Liberica",""))))</f>
        <v>Arabica</v>
      </c>
      <c r="O878" t="str">
        <f t="shared" si="27"/>
        <v>Light</v>
      </c>
      <c r="P878" t="str">
        <f>_xlfn.XLOOKUP(orderstable[[#This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 0," ",_xlfn.XLOOKUP(C879,customers!$A$1:$A$1001,customers!$C$1:$C$1001,0))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26"/>
        <v>28.53</v>
      </c>
      <c r="N879" t="str">
        <f>IF(orders!I879="Rob","Robusta",IF(orders!I879="Exc","Exesa",IF(orders!I879="Ara","Arabica",IF(orders!I879="Lib","Liberica",""))))</f>
        <v>Liberica</v>
      </c>
      <c r="O879" t="str">
        <f t="shared" si="27"/>
        <v>Light</v>
      </c>
      <c r="P879" t="str">
        <f>_xlfn.XLOOKUP(orderstable[[#This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 0," ",_xlfn.XLOOKUP(C880,customers!$A$1:$A$1001,customers!$C$1:$C$1001,0))</f>
        <v xml:space="preserve">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26"/>
        <v>27.484999999999996</v>
      </c>
      <c r="N880" t="str">
        <f>IF(orders!I880="Rob","Robusta",IF(orders!I880="Exc","Exesa",IF(orders!I880="Ara","Arabica",IF(orders!I880="Lib","Liberica",""))))</f>
        <v>Robusta</v>
      </c>
      <c r="O880" t="str">
        <f t="shared" si="27"/>
        <v>Light</v>
      </c>
      <c r="P880" t="str">
        <f>_xlfn.XLOOKUP(orderstable[[#This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 0," ",_xlfn.XLOOKUP(C881,customers!$A$1:$A$1001,customers!$C$1:$C$1001,0))</f>
        <v xml:space="preserve">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26"/>
        <v>10.935</v>
      </c>
      <c r="N881" t="str">
        <f>IF(orders!I881="Rob","Robusta",IF(orders!I881="Exc","Exesa",IF(orders!I881="Ara","Arabica",IF(orders!I881="Lib","Liberica",""))))</f>
        <v>Exesa</v>
      </c>
      <c r="O881" t="str">
        <f t="shared" si="27"/>
        <v>Dark</v>
      </c>
      <c r="P881" t="str">
        <f>_xlfn.XLOOKUP(orderstable[[#This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 0," ",_xlfn.XLOOKUP(C882,customers!$A$1:$A$1001,customers!$C$1:$C$1001,0))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26"/>
        <v>7.169999999999999</v>
      </c>
      <c r="N882" t="str">
        <f>IF(orders!I882="Rob","Robusta",IF(orders!I882="Exc","Exesa",IF(orders!I882="Ara","Arabica",IF(orders!I882="Lib","Liberica",""))))</f>
        <v>Robusta</v>
      </c>
      <c r="O882" t="str">
        <f t="shared" si="27"/>
        <v>Light</v>
      </c>
      <c r="P882" t="str">
        <f>_xlfn.XLOOKUP(orderstable[[#This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 0," ",_xlfn.XLOOKUP(C883,customers!$A$1:$A$1001,customers!$C$1:$C$1001,0))</f>
        <v xml:space="preserve">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26"/>
        <v>23.31</v>
      </c>
      <c r="N883" t="str">
        <f>IF(orders!I883="Rob","Robusta",IF(orders!I883="Exc","Exesa",IF(orders!I883="Ara","Arabica",IF(orders!I883="Lib","Liberica",""))))</f>
        <v>Arabica</v>
      </c>
      <c r="O883" t="str">
        <f t="shared" si="27"/>
        <v>Light</v>
      </c>
      <c r="P883" t="str">
        <f>_xlfn.XLOOKUP(orderstable[[#This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 0," ",_xlfn.XLOOKUP(C884,customers!$A$1:$A$1001,customers!$C$1:$C$1001,0))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26"/>
        <v>114.42499999999998</v>
      </c>
      <c r="N884" t="str">
        <f>IF(orders!I884="Rob","Robusta",IF(orders!I884="Exc","Exesa",IF(orders!I884="Ara","Arabica",IF(orders!I884="Lib","Liberica",""))))</f>
        <v>Arabica</v>
      </c>
      <c r="O884" t="str">
        <f t="shared" si="27"/>
        <v>Dark</v>
      </c>
      <c r="P884" t="str">
        <f>_xlfn.XLOOKUP(orderstable[[#This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 0," ",_xlfn.XLOOKUP(C885,customers!$A$1:$A$1001,customers!$C$1:$C$1001,0))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26"/>
        <v>77.624999999999986</v>
      </c>
      <c r="N885" t="str">
        <f>IF(orders!I885="Rob","Robusta",IF(orders!I885="Exc","Exesa",IF(orders!I885="Ara","Arabica",IF(orders!I885="Lib","Liberica",""))))</f>
        <v>Arabica</v>
      </c>
      <c r="O885" t="str">
        <f t="shared" si="27"/>
        <v>Medium</v>
      </c>
      <c r="P885" t="str">
        <f>_xlfn.XLOOKUP(orderstable[[#This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 0," ",_xlfn.XLOOKUP(C886,customers!$A$1:$A$1001,customers!$C$1:$C$1001,0))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26"/>
        <v>5.3699999999999992</v>
      </c>
      <c r="N886" t="str">
        <f>IF(orders!I886="Rob","Robusta",IF(orders!I886="Exc","Exesa",IF(orders!I886="Ara","Arabica",IF(orders!I886="Lib","Liberica",""))))</f>
        <v>Robusta</v>
      </c>
      <c r="O886" t="str">
        <f t="shared" si="27"/>
        <v>Dark</v>
      </c>
      <c r="P886" t="str">
        <f>_xlfn.XLOOKUP(orderstable[[#This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 0," ",_xlfn.XLOOKUP(C887,customers!$A$1:$A$1001,customers!$C$1:$C$1001,0))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26"/>
        <v>123.50999999999999</v>
      </c>
      <c r="N887" t="str">
        <f>IF(orders!I887="Rob","Robusta",IF(orders!I887="Exc","Exesa",IF(orders!I887="Ara","Arabica",IF(orders!I887="Lib","Liberica",""))))</f>
        <v>Robusta</v>
      </c>
      <c r="O887" t="str">
        <f t="shared" si="27"/>
        <v>Dark</v>
      </c>
      <c r="P887" t="str">
        <f>_xlfn.XLOOKUP(orderstable[[#This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 0," ",_xlfn.XLOOKUP(C888,customers!$A$1:$A$1001,customers!$C$1:$C$1001,0))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26"/>
        <v>17.46</v>
      </c>
      <c r="N888" t="str">
        <f>IF(orders!I888="Rob","Robusta",IF(orders!I888="Exc","Exesa",IF(orders!I888="Ara","Arabica",IF(orders!I888="Lib","Liberica",""))))</f>
        <v>Liberica</v>
      </c>
      <c r="O888" t="str">
        <f t="shared" si="27"/>
        <v>Medium</v>
      </c>
      <c r="P888" t="str">
        <f>_xlfn.XLOOKUP(orderstable[[#This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 0," ",_xlfn.XLOOKUP(C889,customers!$A$1:$A$1001,customers!$C$1:$C$1001,0))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26"/>
        <v>13.365</v>
      </c>
      <c r="N889" t="str">
        <f>IF(orders!I889="Rob","Robusta",IF(orders!I889="Exc","Exesa",IF(orders!I889="Ara","Arabica",IF(orders!I889="Lib","Liberica",""))))</f>
        <v>Exesa</v>
      </c>
      <c r="O889" t="str">
        <f t="shared" si="27"/>
        <v>Light</v>
      </c>
      <c r="P889" t="str">
        <f>_xlfn.XLOOKUP(orderstable[[#This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 0," ",_xlfn.XLOOKUP(C890,customers!$A$1:$A$1001,customers!$C$1:$C$1001,0))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26"/>
        <v>7.77</v>
      </c>
      <c r="N890" t="str">
        <f>IF(orders!I890="Rob","Robusta",IF(orders!I890="Exc","Exesa",IF(orders!I890="Ara","Arabica",IF(orders!I890="Lib","Liberica",""))))</f>
        <v>Arabica</v>
      </c>
      <c r="O890" t="str">
        <f t="shared" si="27"/>
        <v>Light</v>
      </c>
      <c r="P890" t="str">
        <f>_xlfn.XLOOKUP(orderstable[[#This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 0," ",_xlfn.XLOOKUP(C891,customers!$A$1:$A$1001,customers!$C$1:$C$1001,0))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26"/>
        <v>2.6849999999999996</v>
      </c>
      <c r="N891" t="str">
        <f>IF(orders!I891="Rob","Robusta",IF(orders!I891="Exc","Exesa",IF(orders!I891="Ara","Arabica",IF(orders!I891="Lib","Liberica",""))))</f>
        <v>Robusta</v>
      </c>
      <c r="O891" t="str">
        <f t="shared" si="27"/>
        <v>Dark</v>
      </c>
      <c r="P891" t="str">
        <f>_xlfn.XLOOKUP(orderstable[[#This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 0," ",_xlfn.XLOOKUP(C892,customers!$A$1:$A$1001,customers!$C$1:$C$1001,0))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26"/>
        <v>20.584999999999997</v>
      </c>
      <c r="N892" t="str">
        <f>IF(orders!I892="Rob","Robusta",IF(orders!I892="Exc","Exesa",IF(orders!I892="Ara","Arabica",IF(orders!I892="Lib","Liberica",""))))</f>
        <v>Robusta</v>
      </c>
      <c r="O892" t="str">
        <f t="shared" si="27"/>
        <v>Dark</v>
      </c>
      <c r="P892" t="str">
        <f>_xlfn.XLOOKUP(orderstable[[#This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 0," ",_xlfn.XLOOKUP(C893,customers!$A$1:$A$1001,customers!$C$1:$C$1001,0))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26"/>
        <v>114.42499999999998</v>
      </c>
      <c r="N893" t="str">
        <f>IF(orders!I893="Rob","Robusta",IF(orders!I893="Exc","Exesa",IF(orders!I893="Ara","Arabica",IF(orders!I893="Lib","Liberica",""))))</f>
        <v>Arabica</v>
      </c>
      <c r="O893" t="str">
        <f t="shared" si="27"/>
        <v>Dark</v>
      </c>
      <c r="P893" t="str">
        <f>_xlfn.XLOOKUP(orderstable[[#This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 0," ",_xlfn.XLOOKUP(C894,customers!$A$1:$A$1001,customers!$C$1:$C$1001,0))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26"/>
        <v>20.625</v>
      </c>
      <c r="N894" t="str">
        <f>IF(orders!I894="Rob","Robusta",IF(orders!I894="Exc","Exesa",IF(orders!I894="Ara","Arabica",IF(orders!I894="Lib","Liberica",""))))</f>
        <v>Exesa</v>
      </c>
      <c r="O894" t="str">
        <f t="shared" si="27"/>
        <v>Medium</v>
      </c>
      <c r="P894" t="str">
        <f>_xlfn.XLOOKUP(orderstable[[#This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 0," ",_xlfn.XLOOKUP(C895,customers!$A$1:$A$1001,customers!$C$1:$C$1001,0))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26"/>
        <v>57.06</v>
      </c>
      <c r="N895" t="str">
        <f>IF(orders!I895="Rob","Robusta",IF(orders!I895="Exc","Exesa",IF(orders!I895="Ara","Arabica",IF(orders!I895="Lib","Liberica",""))))</f>
        <v>Liberica</v>
      </c>
      <c r="O895" t="str">
        <f t="shared" si="27"/>
        <v>Light</v>
      </c>
      <c r="P895" t="str">
        <f>_xlfn.XLOOKUP(orderstable[[#This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 0," ",_xlfn.XLOOKUP(C896,customers!$A$1:$A$1001,customers!$C$1:$C$1001,0))</f>
        <v xml:space="preserve">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26"/>
        <v>82.339999999999989</v>
      </c>
      <c r="N896" t="str">
        <f>IF(orders!I896="Rob","Robusta",IF(orders!I896="Exc","Exesa",IF(orders!I896="Ara","Arabica",IF(orders!I896="Lib","Liberica",""))))</f>
        <v>Robusta</v>
      </c>
      <c r="O896" t="str">
        <f t="shared" si="27"/>
        <v>Dark</v>
      </c>
      <c r="P896" t="str">
        <f>_xlfn.XLOOKUP(orderstable[[#This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 0," ",_xlfn.XLOOKUP(C897,customers!$A$1:$A$1001,customers!$C$1:$C$1001,0))</f>
        <v xml:space="preserve">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26"/>
        <v>158.12499999999997</v>
      </c>
      <c r="N897" t="str">
        <f>IF(orders!I897="Rob","Robusta",IF(orders!I897="Exc","Exesa",IF(orders!I897="Ara","Arabica",IF(orders!I897="Lib","Liberica",""))))</f>
        <v>Exesa</v>
      </c>
      <c r="O897" t="str">
        <f t="shared" si="27"/>
        <v>Medium</v>
      </c>
      <c r="P897" t="str">
        <f>_xlfn.XLOOKUP(orderstable[[#This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 0," ",_xlfn.XLOOKUP(C898,customers!$A$1:$A$1001,customers!$C$1:$C$1001,0))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26"/>
        <v>32.22</v>
      </c>
      <c r="N898" t="str">
        <f>IF(orders!I898="Rob","Robusta",IF(orders!I898="Exc","Exesa",IF(orders!I898="Ara","Arabica",IF(orders!I898="Lib","Liberica",""))))</f>
        <v>Robusta</v>
      </c>
      <c r="O898" t="str">
        <f t="shared" si="27"/>
        <v>Dark</v>
      </c>
      <c r="P898" t="str">
        <f>_xlfn.XLOOKUP(orderstable[[#This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 0," ",_xlfn.XLOOKUP(C899,customers!$A$1:$A$1001,customers!$C$1:$C$1001,0))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28">L899*E899</f>
        <v>24.3</v>
      </c>
      <c r="N899" t="str">
        <f>IF(orders!I899="Rob","Robusta",IF(orders!I899="Exc","Exesa",IF(orders!I899="Ara","Arabica",IF(orders!I899="Lib","Liberica",""))))</f>
        <v>Exesa</v>
      </c>
      <c r="O899" t="str">
        <f t="shared" ref="O899:O962" si="29">IF(J899="M","Medium",IF(J899="L","Light",IF(J899="D","Dark","")))</f>
        <v>Dark</v>
      </c>
      <c r="P899" t="str">
        <f>_xlfn.XLOOKUP(orderstable[[#This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 0," ",_xlfn.XLOOKUP(C900,customers!$A$1:$A$1001,customers!$C$1:$C$1001,0))</f>
        <v xml:space="preserve">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28"/>
        <v>35.849999999999994</v>
      </c>
      <c r="N900" t="str">
        <f>IF(orders!I900="Rob","Robusta",IF(orders!I900="Exc","Exesa",IF(orders!I900="Ara","Arabica",IF(orders!I900="Lib","Liberica",""))))</f>
        <v>Robusta</v>
      </c>
      <c r="O900" t="str">
        <f t="shared" si="29"/>
        <v>Light</v>
      </c>
      <c r="P900" t="str">
        <f>_xlfn.XLOOKUP(orderstable[[#This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 0," ",_xlfn.XLOOKUP(C901,customers!$A$1:$A$1001,customers!$C$1:$C$1001,0))</f>
        <v xml:space="preserve">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28"/>
        <v>72.75</v>
      </c>
      <c r="N901" t="str">
        <f>IF(orders!I901="Rob","Robusta",IF(orders!I901="Exc","Exesa",IF(orders!I901="Ara","Arabica",IF(orders!I901="Lib","Liberica",""))))</f>
        <v>Liberica</v>
      </c>
      <c r="O901" t="str">
        <f t="shared" si="29"/>
        <v>Medium</v>
      </c>
      <c r="P901" t="str">
        <f>_xlfn.XLOOKUP(orderstable[[#This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 0," ",_xlfn.XLOOKUP(C902,customers!$A$1:$A$1001,customers!$C$1:$C$1001,0))</f>
        <v xml:space="preserve">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28"/>
        <v>47.55</v>
      </c>
      <c r="N902" t="str">
        <f>IF(orders!I902="Rob","Robusta",IF(orders!I902="Exc","Exesa",IF(orders!I902="Ara","Arabica",IF(orders!I902="Lib","Liberica",""))))</f>
        <v>Liberica</v>
      </c>
      <c r="O902" t="str">
        <f t="shared" si="29"/>
        <v>Light</v>
      </c>
      <c r="P902" t="str">
        <f>_xlfn.XLOOKUP(orderstable[[#This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 0," ",_xlfn.XLOOKUP(C903,customers!$A$1:$A$1001,customers!$C$1:$C$1001,0))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28"/>
        <v>3.5849999999999995</v>
      </c>
      <c r="N903" t="str">
        <f>IF(orders!I903="Rob","Robusta",IF(orders!I903="Exc","Exesa",IF(orders!I903="Ara","Arabica",IF(orders!I903="Lib","Liberica",""))))</f>
        <v>Robusta</v>
      </c>
      <c r="O903" t="str">
        <f t="shared" si="29"/>
        <v>Light</v>
      </c>
      <c r="P903" t="str">
        <f>_xlfn.XLOOKUP(orderstable[[#This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 0," ",_xlfn.XLOOKUP(C904,customers!$A$1:$A$1001,customers!$C$1:$C$1001,0))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28"/>
        <v>158.12499999999997</v>
      </c>
      <c r="N904" t="str">
        <f>IF(orders!I904="Rob","Robusta",IF(orders!I904="Exc","Exesa",IF(orders!I904="Ara","Arabica",IF(orders!I904="Lib","Liberica",""))))</f>
        <v>Exesa</v>
      </c>
      <c r="O904" t="str">
        <f t="shared" si="29"/>
        <v>Medium</v>
      </c>
      <c r="P904" t="str">
        <f>_xlfn.XLOOKUP(orderstable[[#This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 0," ",_xlfn.XLOOKUP(C905,customers!$A$1:$A$1001,customers!$C$1:$C$1001,0))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28"/>
        <v>17.46</v>
      </c>
      <c r="N905" t="str">
        <f>IF(orders!I905="Rob","Robusta",IF(orders!I905="Exc","Exesa",IF(orders!I905="Ara","Arabica",IF(orders!I905="Lib","Liberica",""))))</f>
        <v>Liberica</v>
      </c>
      <c r="O905" t="str">
        <f t="shared" si="29"/>
        <v>Medium</v>
      </c>
      <c r="P905" t="str">
        <f>_xlfn.XLOOKUP(orderstable[[#This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 0," ",_xlfn.XLOOKUP(C906,customers!$A$1:$A$1001,customers!$C$1:$C$1001,0))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28"/>
        <v>148.92499999999998</v>
      </c>
      <c r="N906" t="str">
        <f>IF(orders!I906="Rob","Robusta",IF(orders!I906="Exc","Exesa",IF(orders!I906="Ara","Arabica",IF(orders!I906="Lib","Liberica",""))))</f>
        <v>Arabica</v>
      </c>
      <c r="O906" t="str">
        <f t="shared" si="29"/>
        <v>Light</v>
      </c>
      <c r="P906" t="str">
        <f>_xlfn.XLOOKUP(orderstable[[#This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 0," ",_xlfn.XLOOKUP(C907,customers!$A$1:$A$1001,customers!$C$1:$C$1001,0))</f>
        <v xml:space="preserve">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28"/>
        <v>40.5</v>
      </c>
      <c r="N907" t="str">
        <f>IF(orders!I907="Rob","Robusta",IF(orders!I907="Exc","Exesa",IF(orders!I907="Ara","Arabica",IF(orders!I907="Lib","Liberica",""))))</f>
        <v>Arabica</v>
      </c>
      <c r="O907" t="str">
        <f t="shared" si="29"/>
        <v>Medium</v>
      </c>
      <c r="P907" t="str">
        <f>_xlfn.XLOOKUP(orderstable[[#This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 0," ",_xlfn.XLOOKUP(C908,customers!$A$1:$A$1001,customers!$C$1:$C$1001,0))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28"/>
        <v>27</v>
      </c>
      <c r="N908" t="str">
        <f>IF(orders!I908="Rob","Robusta",IF(orders!I908="Exc","Exesa",IF(orders!I908="Ara","Arabica",IF(orders!I908="Lib","Liberica",""))))</f>
        <v>Arabica</v>
      </c>
      <c r="O908" t="str">
        <f t="shared" si="29"/>
        <v>Medium</v>
      </c>
      <c r="P908" t="str">
        <f>_xlfn.XLOOKUP(orderstable[[#This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 0," ",_xlfn.XLOOKUP(C909,customers!$A$1:$A$1001,customers!$C$1:$C$1001,0))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28"/>
        <v>38.849999999999994</v>
      </c>
      <c r="N909" t="str">
        <f>IF(orders!I909="Rob","Robusta",IF(orders!I909="Exc","Exesa",IF(orders!I909="Ara","Arabica",IF(orders!I909="Lib","Liberica",""))))</f>
        <v>Liberica</v>
      </c>
      <c r="O909" t="str">
        <f t="shared" si="29"/>
        <v>Dark</v>
      </c>
      <c r="P909" t="str">
        <f>_xlfn.XLOOKUP(orderstable[[#This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 0," ",_xlfn.XLOOKUP(C910,customers!$A$1:$A$1001,customers!$C$1:$C$1001,0))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28"/>
        <v>59.75</v>
      </c>
      <c r="N910" t="str">
        <f>IF(orders!I910="Rob","Robusta",IF(orders!I910="Exc","Exesa",IF(orders!I910="Ara","Arabica",IF(orders!I910="Lib","Liberica",""))))</f>
        <v>Robusta</v>
      </c>
      <c r="O910" t="str">
        <f t="shared" si="29"/>
        <v>Light</v>
      </c>
      <c r="P910" t="str">
        <f>_xlfn.XLOOKUP(orderstable[[#This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 0," ",_xlfn.XLOOKUP(C911,customers!$A$1:$A$1001,customers!$C$1:$C$1001,0))</f>
        <v xml:space="preserve">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28"/>
        <v>10.754999999999999</v>
      </c>
      <c r="N911" t="str">
        <f>IF(orders!I911="Rob","Robusta",IF(orders!I911="Exc","Exesa",IF(orders!I911="Ara","Arabica",IF(orders!I911="Lib","Liberica",""))))</f>
        <v>Robusta</v>
      </c>
      <c r="O911" t="str">
        <f t="shared" si="29"/>
        <v>Light</v>
      </c>
      <c r="P911" t="str">
        <f>_xlfn.XLOOKUP(orderstable[[#This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 0," ",_xlfn.XLOOKUP(C912,customers!$A$1:$A$1001,customers!$C$1:$C$1001,0))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28"/>
        <v>91.539999999999992</v>
      </c>
      <c r="N912" t="str">
        <f>IF(orders!I912="Rob","Robusta",IF(orders!I912="Exc","Exesa",IF(orders!I912="Ara","Arabica",IF(orders!I912="Lib","Liberica",""))))</f>
        <v>Arabica</v>
      </c>
      <c r="O912" t="str">
        <f t="shared" si="29"/>
        <v>Dark</v>
      </c>
      <c r="P912" t="str">
        <f>_xlfn.XLOOKUP(orderstable[[#This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 0," ",_xlfn.XLOOKUP(C913,customers!$A$1:$A$1001,customers!$C$1:$C$1001,0))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28"/>
        <v>45</v>
      </c>
      <c r="N913" t="str">
        <f>IF(orders!I913="Rob","Robusta",IF(orders!I913="Exc","Exesa",IF(orders!I913="Ara","Arabica",IF(orders!I913="Lib","Liberica",""))))</f>
        <v>Arabica</v>
      </c>
      <c r="O913" t="str">
        <f t="shared" si="29"/>
        <v>Medium</v>
      </c>
      <c r="P913" t="str">
        <f>_xlfn.XLOOKUP(orderstable[[#This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 0," ",_xlfn.XLOOKUP(C914,customers!$A$1:$A$1001,customers!$C$1:$C$1001,0))</f>
        <v xml:space="preserve">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28"/>
        <v>137.31</v>
      </c>
      <c r="N914" t="str">
        <f>IF(orders!I914="Rob","Robusta",IF(orders!I914="Exc","Exesa",IF(orders!I914="Ara","Arabica",IF(orders!I914="Lib","Liberica",""))))</f>
        <v>Robusta</v>
      </c>
      <c r="O914" t="str">
        <f t="shared" si="29"/>
        <v>Medium</v>
      </c>
      <c r="P914" t="str">
        <f>_xlfn.XLOOKUP(orderstable[[#This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 0," ",_xlfn.XLOOKUP(C915,customers!$A$1:$A$1001,customers!$C$1:$C$1001,0))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28"/>
        <v>6.75</v>
      </c>
      <c r="N915" t="str">
        <f>IF(orders!I915="Rob","Robusta",IF(orders!I915="Exc","Exesa",IF(orders!I915="Ara","Arabica",IF(orders!I915="Lib","Liberica",""))))</f>
        <v>Arabica</v>
      </c>
      <c r="O915" t="str">
        <f t="shared" si="29"/>
        <v>Medium</v>
      </c>
      <c r="P915" t="str">
        <f>_xlfn.XLOOKUP(orderstable[[#This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 0," ",_xlfn.XLOOKUP(C916,customers!$A$1:$A$1001,customers!$C$1:$C$1001,0))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28"/>
        <v>45</v>
      </c>
      <c r="N916" t="str">
        <f>IF(orders!I916="Rob","Robusta",IF(orders!I916="Exc","Exesa",IF(orders!I916="Ara","Arabica",IF(orders!I916="Lib","Liberica",""))))</f>
        <v>Arabica</v>
      </c>
      <c r="O916" t="str">
        <f t="shared" si="29"/>
        <v>Medium</v>
      </c>
      <c r="P916" t="str">
        <f>_xlfn.XLOOKUP(orderstable[[#This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 0," ",_xlfn.XLOOKUP(C917,customers!$A$1:$A$1001,customers!$C$1:$C$1001,0))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28"/>
        <v>83.835000000000008</v>
      </c>
      <c r="N917" t="str">
        <f>IF(orders!I917="Rob","Robusta",IF(orders!I917="Exc","Exesa",IF(orders!I917="Ara","Arabica",IF(orders!I917="Lib","Liberica",""))))</f>
        <v>Exesa</v>
      </c>
      <c r="O917" t="str">
        <f t="shared" si="29"/>
        <v>Dark</v>
      </c>
      <c r="P917" t="str">
        <f>_xlfn.XLOOKUP(orderstable[[#This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 0," ",_xlfn.XLOOKUP(C918,customers!$A$1:$A$1001,customers!$C$1:$C$1001,0))</f>
        <v xml:space="preserve">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28"/>
        <v>3.645</v>
      </c>
      <c r="N918" t="str">
        <f>IF(orders!I918="Rob","Robusta",IF(orders!I918="Exc","Exesa",IF(orders!I918="Ara","Arabica",IF(orders!I918="Lib","Liberica",""))))</f>
        <v>Exesa</v>
      </c>
      <c r="O918" t="str">
        <f t="shared" si="29"/>
        <v>Dark</v>
      </c>
      <c r="P918" t="str">
        <f>_xlfn.XLOOKUP(orderstable[[#This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 0," ",_xlfn.XLOOKUP(C919,customers!$A$1:$A$1001,customers!$C$1:$C$1001,0))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28"/>
        <v>6.75</v>
      </c>
      <c r="N919" t="str">
        <f>IF(orders!I919="Rob","Robusta",IF(orders!I919="Exc","Exesa",IF(orders!I919="Ara","Arabica",IF(orders!I919="Lib","Liberica",""))))</f>
        <v>Arabica</v>
      </c>
      <c r="O919" t="str">
        <f t="shared" si="29"/>
        <v>Medium</v>
      </c>
      <c r="P919" t="str">
        <f>_xlfn.XLOOKUP(orderstable[[#This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 0," ",_xlfn.XLOOKUP(C920,customers!$A$1:$A$1001,customers!$C$1:$C$1001,0))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28"/>
        <v>21.87</v>
      </c>
      <c r="N920" t="str">
        <f>IF(orders!I920="Rob","Robusta",IF(orders!I920="Exc","Exesa",IF(orders!I920="Ara","Arabica",IF(orders!I920="Lib","Liberica",""))))</f>
        <v>Exesa</v>
      </c>
      <c r="O920" t="str">
        <f t="shared" si="29"/>
        <v>Dark</v>
      </c>
      <c r="P920" t="str">
        <f>_xlfn.XLOOKUP(orderstable[[#This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 0," ",_xlfn.XLOOKUP(C921,customers!$A$1:$A$1001,customers!$C$1:$C$1001,0))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28"/>
        <v>13.424999999999997</v>
      </c>
      <c r="N921" t="str">
        <f>IF(orders!I921="Rob","Robusta",IF(orders!I921="Exc","Exesa",IF(orders!I921="Ara","Arabica",IF(orders!I921="Lib","Liberica",""))))</f>
        <v>Robusta</v>
      </c>
      <c r="O921" t="str">
        <f t="shared" si="29"/>
        <v>Dark</v>
      </c>
      <c r="P921" t="str">
        <f>_xlfn.XLOOKUP(orderstable[[#This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 0," ",_xlfn.XLOOKUP(C922,customers!$A$1:$A$1001,customers!$C$1:$C$1001,0))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28"/>
        <v>123.50999999999999</v>
      </c>
      <c r="N922" t="str">
        <f>IF(orders!I922="Rob","Robusta",IF(orders!I922="Exc","Exesa",IF(orders!I922="Ara","Arabica",IF(orders!I922="Lib","Liberica",""))))</f>
        <v>Robusta</v>
      </c>
      <c r="O922" t="str">
        <f t="shared" si="29"/>
        <v>Dark</v>
      </c>
      <c r="P922" t="str">
        <f>_xlfn.XLOOKUP(orderstable[[#This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 0," ",_xlfn.XLOOKUP(C923,customers!$A$1:$A$1001,customers!$C$1:$C$1001,0))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28"/>
        <v>7.77</v>
      </c>
      <c r="N923" t="str">
        <f>IF(orders!I923="Rob","Robusta",IF(orders!I923="Exc","Exesa",IF(orders!I923="Ara","Arabica",IF(orders!I923="Lib","Liberica",""))))</f>
        <v>Liberica</v>
      </c>
      <c r="O923" t="str">
        <f t="shared" si="29"/>
        <v>Dark</v>
      </c>
      <c r="P923" t="str">
        <f>_xlfn.XLOOKUP(orderstable[[#This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 0," ",_xlfn.XLOOKUP(C924,customers!$A$1:$A$1001,customers!$C$1:$C$1001,0))</f>
        <v xml:space="preserve">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28"/>
        <v>67.5</v>
      </c>
      <c r="N924" t="str">
        <f>IF(orders!I924="Rob","Robusta",IF(orders!I924="Exc","Exesa",IF(orders!I924="Ara","Arabica",IF(orders!I924="Lib","Liberica",""))))</f>
        <v>Arabica</v>
      </c>
      <c r="O924" t="str">
        <f t="shared" si="29"/>
        <v>Medium</v>
      </c>
      <c r="P924" t="str">
        <f>_xlfn.XLOOKUP(orderstable[[#This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 0," ",_xlfn.XLOOKUP(C925,customers!$A$1:$A$1001,customers!$C$1:$C$1001,0))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28"/>
        <v>27.945</v>
      </c>
      <c r="N925" t="str">
        <f>IF(orders!I925="Rob","Robusta",IF(orders!I925="Exc","Exesa",IF(orders!I925="Ara","Arabica",IF(orders!I925="Lib","Liberica",""))))</f>
        <v>Exesa</v>
      </c>
      <c r="O925" t="str">
        <f t="shared" si="29"/>
        <v>Dark</v>
      </c>
      <c r="P925" t="str">
        <f>_xlfn.XLOOKUP(orderstable[[#This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 0," ",_xlfn.XLOOKUP(C926,customers!$A$1:$A$1001,customers!$C$1:$C$1001,0))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28"/>
        <v>89.35499999999999</v>
      </c>
      <c r="N926" t="str">
        <f>IF(orders!I926="Rob","Robusta",IF(orders!I926="Exc","Exesa",IF(orders!I926="Ara","Arabica",IF(orders!I926="Lib","Liberica",""))))</f>
        <v>Arabica</v>
      </c>
      <c r="O926" t="str">
        <f t="shared" si="29"/>
        <v>Light</v>
      </c>
      <c r="P926" t="str">
        <f>_xlfn.XLOOKUP(orderstable[[#This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 0," ",_xlfn.XLOOKUP(C927,customers!$A$1:$A$1001,customers!$C$1:$C$1001,0))</f>
        <v xml:space="preserve">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28"/>
        <v>20.25</v>
      </c>
      <c r="N927" t="str">
        <f>IF(orders!I927="Rob","Robusta",IF(orders!I927="Exc","Exesa",IF(orders!I927="Ara","Arabica",IF(orders!I927="Lib","Liberica",""))))</f>
        <v>Arabica</v>
      </c>
      <c r="O927" t="str">
        <f t="shared" si="29"/>
        <v>Medium</v>
      </c>
      <c r="P927" t="str">
        <f>_xlfn.XLOOKUP(orderstable[[#This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 0," ",_xlfn.XLOOKUP(C928,customers!$A$1:$A$1001,customers!$C$1:$C$1001,0))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28"/>
        <v>33.75</v>
      </c>
      <c r="N928" t="str">
        <f>IF(orders!I928="Rob","Robusta",IF(orders!I928="Exc","Exesa",IF(orders!I928="Ara","Arabica",IF(orders!I928="Lib","Liberica",""))))</f>
        <v>Arabica</v>
      </c>
      <c r="O928" t="str">
        <f t="shared" si="29"/>
        <v>Medium</v>
      </c>
      <c r="P928" t="str">
        <f>_xlfn.XLOOKUP(orderstable[[#This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 0," ",_xlfn.XLOOKUP(C929,customers!$A$1:$A$1001,customers!$C$1:$C$1001,0))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28"/>
        <v>111.78</v>
      </c>
      <c r="N929" t="str">
        <f>IF(orders!I929="Rob","Robusta",IF(orders!I929="Exc","Exesa",IF(orders!I929="Ara","Arabica",IF(orders!I929="Lib","Liberica",""))))</f>
        <v>Exesa</v>
      </c>
      <c r="O929" t="str">
        <f t="shared" si="29"/>
        <v>Dark</v>
      </c>
      <c r="P929" t="str">
        <f>_xlfn.XLOOKUP(orderstable[[#This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 0," ",_xlfn.XLOOKUP(C930,customers!$A$1:$A$1001,customers!$C$1:$C$1001,0))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28"/>
        <v>63.249999999999993</v>
      </c>
      <c r="N930" t="str">
        <f>IF(orders!I930="Rob","Robusta",IF(orders!I930="Exc","Exesa",IF(orders!I930="Ara","Arabica",IF(orders!I930="Lib","Liberica",""))))</f>
        <v>Exesa</v>
      </c>
      <c r="O930" t="str">
        <f t="shared" si="29"/>
        <v>Medium</v>
      </c>
      <c r="P930" t="str">
        <f>_xlfn.XLOOKUP(orderstable[[#This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 0," ",_xlfn.XLOOKUP(C931,customers!$A$1:$A$1001,customers!$C$1:$C$1001,0))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28"/>
        <v>8.91</v>
      </c>
      <c r="N931" t="str">
        <f>IF(orders!I931="Rob","Robusta",IF(orders!I931="Exc","Exesa",IF(orders!I931="Ara","Arabica",IF(orders!I931="Lib","Liberica",""))))</f>
        <v>Exesa</v>
      </c>
      <c r="O931" t="str">
        <f t="shared" si="29"/>
        <v>Light</v>
      </c>
      <c r="P931" t="str">
        <f>_xlfn.XLOOKUP(orderstable[[#This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 0," ",_xlfn.XLOOKUP(C932,customers!$A$1:$A$1001,customers!$C$1:$C$1001,0))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28"/>
        <v>12.15</v>
      </c>
      <c r="N932" t="str">
        <f>IF(orders!I932="Rob","Robusta",IF(orders!I932="Exc","Exesa",IF(orders!I932="Ara","Arabica",IF(orders!I932="Lib","Liberica",""))))</f>
        <v>Exesa</v>
      </c>
      <c r="O932" t="str">
        <f t="shared" si="29"/>
        <v>Dark</v>
      </c>
      <c r="P932" t="str">
        <f>_xlfn.XLOOKUP(orderstable[[#This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 0," ",_xlfn.XLOOKUP(C933,customers!$A$1:$A$1001,customers!$C$1:$C$1001,0))</f>
        <v xml:space="preserve">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28"/>
        <v>23.88</v>
      </c>
      <c r="N933" t="str">
        <f>IF(orders!I933="Rob","Robusta",IF(orders!I933="Exc","Exesa",IF(orders!I933="Ara","Arabica",IF(orders!I933="Lib","Liberica",""))))</f>
        <v>Arabica</v>
      </c>
      <c r="O933" t="str">
        <f t="shared" si="29"/>
        <v>Dark</v>
      </c>
      <c r="P933" t="str">
        <f>_xlfn.XLOOKUP(orderstable[[#This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 0," ",_xlfn.XLOOKUP(C934,customers!$A$1:$A$1001,customers!$C$1:$C$1001,0))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28"/>
        <v>55</v>
      </c>
      <c r="N934" t="str">
        <f>IF(orders!I934="Rob","Robusta",IF(orders!I934="Exc","Exesa",IF(orders!I934="Ara","Arabica",IF(orders!I934="Lib","Liberica",""))))</f>
        <v>Exesa</v>
      </c>
      <c r="O934" t="str">
        <f t="shared" si="29"/>
        <v>Medium</v>
      </c>
      <c r="P934" t="str">
        <f>_xlfn.XLOOKUP(orderstable[[#This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 0," ",_xlfn.XLOOKUP(C935,customers!$A$1:$A$1001,customers!$C$1:$C$1001,0))</f>
        <v xml:space="preserve">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28"/>
        <v>26.849999999999998</v>
      </c>
      <c r="N935" t="str">
        <f>IF(orders!I935="Rob","Robusta",IF(orders!I935="Exc","Exesa",IF(orders!I935="Ara","Arabica",IF(orders!I935="Lib","Liberica",""))))</f>
        <v>Robusta</v>
      </c>
      <c r="O935" t="str">
        <f t="shared" si="29"/>
        <v>Dark</v>
      </c>
      <c r="P935" t="str">
        <f>_xlfn.XLOOKUP(orderstable[[#This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 0," ",_xlfn.XLOOKUP(C936,customers!$A$1:$A$1001,customers!$C$1:$C$1001,0))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28"/>
        <v>114.42499999999998</v>
      </c>
      <c r="N936" t="str">
        <f>IF(orders!I936="Rob","Robusta",IF(orders!I936="Exc","Exesa",IF(orders!I936="Ara","Arabica",IF(orders!I936="Lib","Liberica",""))))</f>
        <v>Robusta</v>
      </c>
      <c r="O936" t="str">
        <f t="shared" si="29"/>
        <v>Medium</v>
      </c>
      <c r="P936" t="str">
        <f>_xlfn.XLOOKUP(orderstable[[#This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 0," ",_xlfn.XLOOKUP(C937,customers!$A$1:$A$1001,customers!$C$1:$C$1001,0))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28"/>
        <v>155.24999999999997</v>
      </c>
      <c r="N937" t="str">
        <f>IF(orders!I937="Rob","Robusta",IF(orders!I937="Exc","Exesa",IF(orders!I937="Ara","Arabica",IF(orders!I937="Lib","Liberica",""))))</f>
        <v>Arabica</v>
      </c>
      <c r="O937" t="str">
        <f t="shared" si="29"/>
        <v>Medium</v>
      </c>
      <c r="P937" t="str">
        <f>_xlfn.XLOOKUP(orderstable[[#This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 0," ",_xlfn.XLOOKUP(C938,customers!$A$1:$A$1001,customers!$C$1:$C$1001,0))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28"/>
        <v>23.31</v>
      </c>
      <c r="N938" t="str">
        <f>IF(orders!I938="Rob","Robusta",IF(orders!I938="Exc","Exesa",IF(orders!I938="Ara","Arabica",IF(orders!I938="Lib","Liberica",""))))</f>
        <v>Liberica</v>
      </c>
      <c r="O938" t="str">
        <f t="shared" si="29"/>
        <v>Dark</v>
      </c>
      <c r="P938" t="str">
        <f>_xlfn.XLOOKUP(orderstable[[#This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 0," ",_xlfn.XLOOKUP(C939,customers!$A$1:$A$1001,customers!$C$1:$C$1001,0))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28"/>
        <v>91.539999999999992</v>
      </c>
      <c r="N939" t="str">
        <f>IF(orders!I939="Rob","Robusta",IF(orders!I939="Exc","Exesa",IF(orders!I939="Ara","Arabica",IF(orders!I939="Lib","Liberica",""))))</f>
        <v>Robusta</v>
      </c>
      <c r="O939" t="str">
        <f t="shared" si="29"/>
        <v>Medium</v>
      </c>
      <c r="P939" t="str">
        <f>_xlfn.XLOOKUP(orderstable[[#This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 0," ",_xlfn.XLOOKUP(C940,customers!$A$1:$A$1001,customers!$C$1:$C$1001,0))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28"/>
        <v>74.25</v>
      </c>
      <c r="N940" t="str">
        <f>IF(orders!I940="Rob","Robusta",IF(orders!I940="Exc","Exesa",IF(orders!I940="Ara","Arabica",IF(orders!I940="Lib","Liberica",""))))</f>
        <v>Exesa</v>
      </c>
      <c r="O940" t="str">
        <f t="shared" si="29"/>
        <v>Light</v>
      </c>
      <c r="P940" t="str">
        <f>_xlfn.XLOOKUP(orderstable[[#This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 0," ",_xlfn.XLOOKUP(C941,customers!$A$1:$A$1001,customers!$C$1:$C$1001,0))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28"/>
        <v>28.53</v>
      </c>
      <c r="N941" t="str">
        <f>IF(orders!I941="Rob","Robusta",IF(orders!I941="Exc","Exesa",IF(orders!I941="Ara","Arabica",IF(orders!I941="Lib","Liberica",""))))</f>
        <v>Liberica</v>
      </c>
      <c r="O941" t="str">
        <f t="shared" si="29"/>
        <v>Light</v>
      </c>
      <c r="P941" t="str">
        <f>_xlfn.XLOOKUP(orderstable[[#This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 0," ",_xlfn.XLOOKUP(C942,customers!$A$1:$A$1001,customers!$C$1:$C$1001,0))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28"/>
        <v>14.339999999999998</v>
      </c>
      <c r="N942" t="str">
        <f>IF(orders!I942="Rob","Robusta",IF(orders!I942="Exc","Exesa",IF(orders!I942="Ara","Arabica",IF(orders!I942="Lib","Liberica",""))))</f>
        <v>Robusta</v>
      </c>
      <c r="O942" t="str">
        <f t="shared" si="29"/>
        <v>Light</v>
      </c>
      <c r="P942" t="str">
        <f>_xlfn.XLOOKUP(orderstable[[#This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 0," ",_xlfn.XLOOKUP(C943,customers!$A$1:$A$1001,customers!$C$1:$C$1001,0))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28"/>
        <v>15.54</v>
      </c>
      <c r="N943" t="str">
        <f>IF(orders!I943="Rob","Robusta",IF(orders!I943="Exc","Exesa",IF(orders!I943="Ara","Arabica",IF(orders!I943="Lib","Liberica",""))))</f>
        <v>Arabica</v>
      </c>
      <c r="O943" t="str">
        <f t="shared" si="29"/>
        <v>Light</v>
      </c>
      <c r="P943" t="str">
        <f>_xlfn.XLOOKUP(orderstable[[#This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 0," ",_xlfn.XLOOKUP(C944,customers!$A$1:$A$1001,customers!$C$1:$C$1001,0))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28"/>
        <v>35.849999999999994</v>
      </c>
      <c r="N944" t="str">
        <f>IF(orders!I944="Rob","Robusta",IF(orders!I944="Exc","Exesa",IF(orders!I944="Ara","Arabica",IF(orders!I944="Lib","Liberica",""))))</f>
        <v>Robusta</v>
      </c>
      <c r="O944" t="str">
        <f t="shared" si="29"/>
        <v>Light</v>
      </c>
      <c r="P944" t="str">
        <f>_xlfn.XLOOKUP(orderstable[[#This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 0," ",_xlfn.XLOOKUP(C945,customers!$A$1:$A$1001,customers!$C$1:$C$1001,0))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28"/>
        <v>46.62</v>
      </c>
      <c r="N945" t="str">
        <f>IF(orders!I945="Rob","Robusta",IF(orders!I945="Exc","Exesa",IF(orders!I945="Ara","Arabica",IF(orders!I945="Lib","Liberica",""))))</f>
        <v>Arabica</v>
      </c>
      <c r="O945" t="str">
        <f t="shared" si="29"/>
        <v>Light</v>
      </c>
      <c r="P945" t="str">
        <f>_xlfn.XLOOKUP(orderstable[[#This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 0," ",_xlfn.XLOOKUP(C946,customers!$A$1:$A$1001,customers!$C$1:$C$1001,0))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28"/>
        <v>35.849999999999994</v>
      </c>
      <c r="N946" t="str">
        <f>IF(orders!I946="Rob","Robusta",IF(orders!I946="Exc","Exesa",IF(orders!I946="Ara","Arabica",IF(orders!I946="Lib","Liberica",""))))</f>
        <v>Robusta</v>
      </c>
      <c r="O946" t="str">
        <f t="shared" si="29"/>
        <v>Light</v>
      </c>
      <c r="P946" t="str">
        <f>_xlfn.XLOOKUP(orderstable[[#This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 0," ",_xlfn.XLOOKUP(C947,customers!$A$1:$A$1001,customers!$C$1:$C$1001,0))</f>
        <v xml:space="preserve">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28"/>
        <v>119.13999999999999</v>
      </c>
      <c r="N947" t="str">
        <f>IF(orders!I947="Rob","Robusta",IF(orders!I947="Exc","Exesa",IF(orders!I947="Ara","Arabica",IF(orders!I947="Lib","Liberica",""))))</f>
        <v>Liberica</v>
      </c>
      <c r="O947" t="str">
        <f t="shared" si="29"/>
        <v>Dark</v>
      </c>
      <c r="P947" t="str">
        <f>_xlfn.XLOOKUP(orderstable[[#This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 0," ",_xlfn.XLOOKUP(C948,customers!$A$1:$A$1001,customers!$C$1:$C$1001,0))</f>
        <v xml:space="preserve">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28"/>
        <v>23.31</v>
      </c>
      <c r="N948" t="str">
        <f>IF(orders!I948="Rob","Robusta",IF(orders!I948="Exc","Exesa",IF(orders!I948="Ara","Arabica",IF(orders!I948="Lib","Liberica",""))))</f>
        <v>Liberica</v>
      </c>
      <c r="O948" t="str">
        <f t="shared" si="29"/>
        <v>Dark</v>
      </c>
      <c r="P948" t="str">
        <f>_xlfn.XLOOKUP(orderstable[[#This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 0," ",_xlfn.XLOOKUP(C949,customers!$A$1:$A$1001,customers!$C$1:$C$1001,0))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28"/>
        <v>11.25</v>
      </c>
      <c r="N949" t="str">
        <f>IF(orders!I949="Rob","Robusta",IF(orders!I949="Exc","Exesa",IF(orders!I949="Ara","Arabica",IF(orders!I949="Lib","Liberica",""))))</f>
        <v>Arabica</v>
      </c>
      <c r="O949" t="str">
        <f t="shared" si="29"/>
        <v>Medium</v>
      </c>
      <c r="P949" t="str">
        <f>_xlfn.XLOOKUP(orderstable[[#This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 0," ",_xlfn.XLOOKUP(C950,customers!$A$1:$A$1001,customers!$C$1:$C$1001,0))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28"/>
        <v>83.835000000000008</v>
      </c>
      <c r="N950" t="str">
        <f>IF(orders!I950="Rob","Robusta",IF(orders!I950="Exc","Exesa",IF(orders!I950="Ara","Arabica",IF(orders!I950="Lib","Liberica",""))))</f>
        <v>Exesa</v>
      </c>
      <c r="O950" t="str">
        <f t="shared" si="29"/>
        <v>Dark</v>
      </c>
      <c r="P950" t="str">
        <f>_xlfn.XLOOKUP(orderstable[[#This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 0," ",_xlfn.XLOOKUP(C951,customers!$A$1:$A$1001,customers!$C$1:$C$1001,0))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28"/>
        <v>109.93999999999998</v>
      </c>
      <c r="N951" t="str">
        <f>IF(orders!I951="Rob","Robusta",IF(orders!I951="Exc","Exesa",IF(orders!I951="Ara","Arabica",IF(orders!I951="Lib","Liberica",""))))</f>
        <v>Robusta</v>
      </c>
      <c r="O951" t="str">
        <f t="shared" si="29"/>
        <v>Light</v>
      </c>
      <c r="P951" t="str">
        <f>_xlfn.XLOOKUP(orderstable[[#This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 0," ",_xlfn.XLOOKUP(C952,customers!$A$1:$A$1001,customers!$C$1:$C$1001,0))</f>
        <v xml:space="preserve">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28"/>
        <v>14.339999999999998</v>
      </c>
      <c r="N952" t="str">
        <f>IF(orders!I952="Rob","Robusta",IF(orders!I952="Exc","Exesa",IF(orders!I952="Ara","Arabica",IF(orders!I952="Lib","Liberica",""))))</f>
        <v>Robusta</v>
      </c>
      <c r="O952" t="str">
        <f t="shared" si="29"/>
        <v>Light</v>
      </c>
      <c r="P952" t="str">
        <f>_xlfn.XLOOKUP(orderstable[[#This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 0," ",_xlfn.XLOOKUP(C953,customers!$A$1:$A$1001,customers!$C$1:$C$1001,0))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28"/>
        <v>21.509999999999998</v>
      </c>
      <c r="N953" t="str">
        <f>IF(orders!I953="Rob","Robusta",IF(orders!I953="Exc","Exesa",IF(orders!I953="Ara","Arabica",IF(orders!I953="Lib","Liberica",""))))</f>
        <v>Robusta</v>
      </c>
      <c r="O953" t="str">
        <f t="shared" si="29"/>
        <v>Light</v>
      </c>
      <c r="P953" t="str">
        <f>_xlfn.XLOOKUP(orderstable[[#This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 0," ",_xlfn.XLOOKUP(C954,customers!$A$1:$A$1001,customers!$C$1:$C$1001,0))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28"/>
        <v>22.5</v>
      </c>
      <c r="N954" t="str">
        <f>IF(orders!I954="Rob","Robusta",IF(orders!I954="Exc","Exesa",IF(orders!I954="Ara","Arabica",IF(orders!I954="Lib","Liberica",""))))</f>
        <v>Arabica</v>
      </c>
      <c r="O954" t="str">
        <f t="shared" si="29"/>
        <v>Medium</v>
      </c>
      <c r="P954" t="str">
        <f>_xlfn.XLOOKUP(orderstable[[#This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 0," ",_xlfn.XLOOKUP(C955,customers!$A$1:$A$1001,customers!$C$1:$C$1001,0))</f>
        <v xml:space="preserve">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28"/>
        <v>3.8849999999999998</v>
      </c>
      <c r="N955" t="str">
        <f>IF(orders!I955="Rob","Robusta",IF(orders!I955="Exc","Exesa",IF(orders!I955="Ara","Arabica",IF(orders!I955="Lib","Liberica",""))))</f>
        <v>Arabica</v>
      </c>
      <c r="O955" t="str">
        <f t="shared" si="29"/>
        <v>Light</v>
      </c>
      <c r="P955" t="str">
        <f>_xlfn.XLOOKUP(orderstable[[#This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 0," ",_xlfn.XLOOKUP(C956,customers!$A$1:$A$1001,customers!$C$1:$C$1001,0))</f>
        <v xml:space="preserve">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28"/>
        <v>27.945</v>
      </c>
      <c r="N956" t="str">
        <f>IF(orders!I956="Rob","Robusta",IF(orders!I956="Exc","Exesa",IF(orders!I956="Ara","Arabica",IF(orders!I956="Lib","Liberica",""))))</f>
        <v>Exesa</v>
      </c>
      <c r="O956" t="str">
        <f t="shared" si="29"/>
        <v>Dark</v>
      </c>
      <c r="P956" t="str">
        <f>_xlfn.XLOOKUP(orderstable[[#This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 0," ",_xlfn.XLOOKUP(C957,customers!$A$1:$A$1001,customers!$C$1:$C$1001,0))</f>
        <v xml:space="preserve">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28"/>
        <v>170.77499999999998</v>
      </c>
      <c r="N957" t="str">
        <f>IF(orders!I957="Rob","Robusta",IF(orders!I957="Exc","Exesa",IF(orders!I957="Ara","Arabica",IF(orders!I957="Lib","Liberica",""))))</f>
        <v>Exesa</v>
      </c>
      <c r="O957" t="str">
        <f t="shared" si="29"/>
        <v>Light</v>
      </c>
      <c r="P957" t="str">
        <f>_xlfn.XLOOKUP(orderstable[[#This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 0," ",_xlfn.XLOOKUP(C958,customers!$A$1:$A$1001,customers!$C$1:$C$1001,0))</f>
        <v xml:space="preserve">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28"/>
        <v>54.969999999999992</v>
      </c>
      <c r="N958" t="str">
        <f>IF(orders!I958="Rob","Robusta",IF(orders!I958="Exc","Exesa",IF(orders!I958="Ara","Arabica",IF(orders!I958="Lib","Liberica",""))))</f>
        <v>Robusta</v>
      </c>
      <c r="O958" t="str">
        <f t="shared" si="29"/>
        <v>Light</v>
      </c>
      <c r="P958" t="str">
        <f>_xlfn.XLOOKUP(orderstable[[#This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 0," ",_xlfn.XLOOKUP(C959,customers!$A$1:$A$1001,customers!$C$1:$C$1001,0))</f>
        <v xml:space="preserve">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28"/>
        <v>14.85</v>
      </c>
      <c r="N959" t="str">
        <f>IF(orders!I959="Rob","Robusta",IF(orders!I959="Exc","Exesa",IF(orders!I959="Ara","Arabica",IF(orders!I959="Lib","Liberica",""))))</f>
        <v>Exesa</v>
      </c>
      <c r="O959" t="str">
        <f t="shared" si="29"/>
        <v>Light</v>
      </c>
      <c r="P959" t="str">
        <f>_xlfn.XLOOKUP(orderstable[[#This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 0," ",_xlfn.XLOOKUP(C960,customers!$A$1:$A$1001,customers!$C$1:$C$1001,0))</f>
        <v xml:space="preserve">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28"/>
        <v>7.77</v>
      </c>
      <c r="N960" t="str">
        <f>IF(orders!I960="Rob","Robusta",IF(orders!I960="Exc","Exesa",IF(orders!I960="Ara","Arabica",IF(orders!I960="Lib","Liberica",""))))</f>
        <v>Arabica</v>
      </c>
      <c r="O960" t="str">
        <f t="shared" si="29"/>
        <v>Light</v>
      </c>
      <c r="P960" t="str">
        <f>_xlfn.XLOOKUP(orderstable[[#This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 0," ",_xlfn.XLOOKUP(C961,customers!$A$1:$A$1001,customers!$C$1:$C$1001,0))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28"/>
        <v>23.774999999999999</v>
      </c>
      <c r="N961" t="str">
        <f>IF(orders!I961="Rob","Robusta",IF(orders!I961="Exc","Exesa",IF(orders!I961="Ara","Arabica",IF(orders!I961="Lib","Liberica",""))))</f>
        <v>Liberica</v>
      </c>
      <c r="O961" t="str">
        <f t="shared" si="29"/>
        <v>Light</v>
      </c>
      <c r="P961" t="str">
        <f>_xlfn.XLOOKUP(orderstable[[#This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 0," ",_xlfn.XLOOKUP(C962,customers!$A$1:$A$1001,customers!$C$1:$C$1001,0))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28"/>
        <v>79.25</v>
      </c>
      <c r="N962" t="str">
        <f>IF(orders!I962="Rob","Robusta",IF(orders!I962="Exc","Exesa",IF(orders!I962="Ara","Arabica",IF(orders!I962="Lib","Liberica",""))))</f>
        <v>Liberica</v>
      </c>
      <c r="O962" t="str">
        <f t="shared" si="29"/>
        <v>Light</v>
      </c>
      <c r="P962" t="str">
        <f>_xlfn.XLOOKUP(orderstable[[#This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 0," ",_xlfn.XLOOKUP(C963,customers!$A$1:$A$1001,customers!$C$1:$C$1001,0))</f>
        <v xml:space="preserve">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30">L963*E963</f>
        <v>45.769999999999996</v>
      </c>
      <c r="N963" t="str">
        <f>IF(orders!I963="Rob","Robusta",IF(orders!I963="Exc","Exesa",IF(orders!I963="Ara","Arabica",IF(orders!I963="Lib","Liberica",""))))</f>
        <v>Arabica</v>
      </c>
      <c r="O963" t="str">
        <f t="shared" ref="O963:O1001" si="31">IF(J963="M","Medium",IF(J963="L","Light",IF(J963="D","Dark","")))</f>
        <v>Dark</v>
      </c>
      <c r="P963" t="str">
        <f>_xlfn.XLOOKUP(orderstable[[#This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 0," ",_xlfn.XLOOKUP(C964,customers!$A$1:$A$1001,customers!$C$1:$C$1001,0))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30"/>
        <v>8.9499999999999993</v>
      </c>
      <c r="N964" t="str">
        <f>IF(orders!I964="Rob","Robusta",IF(orders!I964="Exc","Exesa",IF(orders!I964="Ara","Arabica",IF(orders!I964="Lib","Liberica",""))))</f>
        <v>Robusta</v>
      </c>
      <c r="O964" t="str">
        <f t="shared" si="31"/>
        <v>Dark</v>
      </c>
      <c r="P964" t="str">
        <f>_xlfn.XLOOKUP(orderstable[[#This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 0," ",_xlfn.XLOOKUP(C965,customers!$A$1:$A$1001,customers!$C$1:$C$1001,0))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30"/>
        <v>23.88</v>
      </c>
      <c r="N965" t="str">
        <f>IF(orders!I965="Rob","Robusta",IF(orders!I965="Exc","Exesa",IF(orders!I965="Ara","Arabica",IF(orders!I965="Lib","Liberica",""))))</f>
        <v>Robusta</v>
      </c>
      <c r="O965" t="str">
        <f t="shared" si="31"/>
        <v>Medium</v>
      </c>
      <c r="P965" t="str">
        <f>_xlfn.XLOOKUP(orderstable[[#This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 0," ",_xlfn.XLOOKUP(C966,customers!$A$1:$A$1001,customers!$C$1:$C$1001,0))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30"/>
        <v>22.274999999999999</v>
      </c>
      <c r="N966" t="str">
        <f>IF(orders!I966="Rob","Robusta",IF(orders!I966="Exc","Exesa",IF(orders!I966="Ara","Arabica",IF(orders!I966="Lib","Liberica",""))))</f>
        <v>Exesa</v>
      </c>
      <c r="O966" t="str">
        <f t="shared" si="31"/>
        <v>Light</v>
      </c>
      <c r="P966" t="str">
        <f>_xlfn.XLOOKUP(orderstable[[#This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 0," ",_xlfn.XLOOKUP(C967,customers!$A$1:$A$1001,customers!$C$1:$C$1001,0))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30"/>
        <v>29.849999999999998</v>
      </c>
      <c r="N967" t="str">
        <f>IF(orders!I967="Rob","Robusta",IF(orders!I967="Exc","Exesa",IF(orders!I967="Ara","Arabica",IF(orders!I967="Lib","Liberica",""))))</f>
        <v>Robusta</v>
      </c>
      <c r="O967" t="str">
        <f t="shared" si="31"/>
        <v>Medium</v>
      </c>
      <c r="P967" t="str">
        <f>_xlfn.XLOOKUP(orderstable[[#This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 0," ",_xlfn.XLOOKUP(C968,customers!$A$1:$A$1001,customers!$C$1:$C$1001,0))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30"/>
        <v>53.46</v>
      </c>
      <c r="N968" t="str">
        <f>IF(orders!I968="Rob","Robusta",IF(orders!I968="Exc","Exesa",IF(orders!I968="Ara","Arabica",IF(orders!I968="Lib","Liberica",""))))</f>
        <v>Exesa</v>
      </c>
      <c r="O968" t="str">
        <f t="shared" si="31"/>
        <v>Light</v>
      </c>
      <c r="P968" t="str">
        <f>_xlfn.XLOOKUP(orderstable[[#This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 0," ",_xlfn.XLOOKUP(C969,customers!$A$1:$A$1001,customers!$C$1:$C$1001,0))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30"/>
        <v>2.6849999999999996</v>
      </c>
      <c r="N969" t="str">
        <f>IF(orders!I969="Rob","Robusta",IF(orders!I969="Exc","Exesa",IF(orders!I969="Ara","Arabica",IF(orders!I969="Lib","Liberica",""))))</f>
        <v>Robusta</v>
      </c>
      <c r="O969" t="str">
        <f t="shared" si="31"/>
        <v>Dark</v>
      </c>
      <c r="P969" t="str">
        <f>_xlfn.XLOOKUP(orderstable[[#This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 0," ",_xlfn.XLOOKUP(C970,customers!$A$1:$A$1001,customers!$C$1:$C$1001,0))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30"/>
        <v>5.97</v>
      </c>
      <c r="N970" t="str">
        <f>IF(orders!I970="Rob","Robusta",IF(orders!I970="Exc","Exesa",IF(orders!I970="Ara","Arabica",IF(orders!I970="Lib","Liberica",""))))</f>
        <v>Robusta</v>
      </c>
      <c r="O970" t="str">
        <f t="shared" si="31"/>
        <v>Medium</v>
      </c>
      <c r="P970" t="str">
        <f>_xlfn.XLOOKUP(orderstable[[#This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 0," ",_xlfn.XLOOKUP(C971,customers!$A$1:$A$1001,customers!$C$1:$C$1001,0))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30"/>
        <v>12.95</v>
      </c>
      <c r="N971" t="str">
        <f>IF(orders!I971="Rob","Robusta",IF(orders!I971="Exc","Exesa",IF(orders!I971="Ara","Arabica",IF(orders!I971="Lib","Liberica",""))))</f>
        <v>Liberica</v>
      </c>
      <c r="O971" t="str">
        <f t="shared" si="31"/>
        <v>Dark</v>
      </c>
      <c r="P971" t="str">
        <f>_xlfn.XLOOKUP(orderstable[[#This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 0," ",_xlfn.XLOOKUP(C972,customers!$A$1:$A$1001,customers!$C$1:$C$1001,0))</f>
        <v xml:space="preserve">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30"/>
        <v>8.25</v>
      </c>
      <c r="N972" t="str">
        <f>IF(orders!I972="Rob","Robusta",IF(orders!I972="Exc","Exesa",IF(orders!I972="Ara","Arabica",IF(orders!I972="Lib","Liberica",""))))</f>
        <v>Exesa</v>
      </c>
      <c r="O972" t="str">
        <f t="shared" si="31"/>
        <v>Medium</v>
      </c>
      <c r="P972" t="str">
        <f>_xlfn.XLOOKUP(orderstable[[#This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 0," ",_xlfn.XLOOKUP(C973,customers!$A$1:$A$1001,customers!$C$1:$C$1001,0))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30"/>
        <v>148.92499999999998</v>
      </c>
      <c r="N973" t="str">
        <f>IF(orders!I973="Rob","Robusta",IF(orders!I973="Exc","Exesa",IF(orders!I973="Ara","Arabica",IF(orders!I973="Lib","Liberica",""))))</f>
        <v>Arabica</v>
      </c>
      <c r="O973" t="str">
        <f t="shared" si="31"/>
        <v>Light</v>
      </c>
      <c r="P973" t="str">
        <f>_xlfn.XLOOKUP(orderstable[[#This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 0," ",_xlfn.XLOOKUP(C974,customers!$A$1:$A$1001,customers!$C$1:$C$1001,0))</f>
        <v xml:space="preserve">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30"/>
        <v>89.35499999999999</v>
      </c>
      <c r="N974" t="str">
        <f>IF(orders!I974="Rob","Robusta",IF(orders!I974="Exc","Exesa",IF(orders!I974="Ara","Arabica",IF(orders!I974="Lib","Liberica",""))))</f>
        <v>Arabica</v>
      </c>
      <c r="O974" t="str">
        <f t="shared" si="31"/>
        <v>Light</v>
      </c>
      <c r="P974" t="str">
        <f>_xlfn.XLOOKUP(orderstable[[#This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 0," ",_xlfn.XLOOKUP(C975,customers!$A$1:$A$1001,customers!$C$1:$C$1001,0))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30"/>
        <v>87.300000000000011</v>
      </c>
      <c r="N975" t="str">
        <f>IF(orders!I975="Rob","Robusta",IF(orders!I975="Exc","Exesa",IF(orders!I975="Ara","Arabica",IF(orders!I975="Lib","Liberica",""))))</f>
        <v>Liberica</v>
      </c>
      <c r="O975" t="str">
        <f t="shared" si="31"/>
        <v>Medium</v>
      </c>
      <c r="P975" t="str">
        <f>_xlfn.XLOOKUP(orderstable[[#This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 0," ",_xlfn.XLOOKUP(C976,customers!$A$1:$A$1001,customers!$C$1:$C$1001,0))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30"/>
        <v>5.3699999999999992</v>
      </c>
      <c r="N976" t="str">
        <f>IF(orders!I976="Rob","Robusta",IF(orders!I976="Exc","Exesa",IF(orders!I976="Ara","Arabica",IF(orders!I976="Lib","Liberica",""))))</f>
        <v>Robusta</v>
      </c>
      <c r="O976" t="str">
        <f t="shared" si="31"/>
        <v>Dark</v>
      </c>
      <c r="P976" t="str">
        <f>_xlfn.XLOOKUP(orderstable[[#This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 0," ",_xlfn.XLOOKUP(C977,customers!$A$1:$A$1001,customers!$C$1:$C$1001,0))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30"/>
        <v>8.9550000000000001</v>
      </c>
      <c r="N977" t="str">
        <f>IF(orders!I977="Rob","Robusta",IF(orders!I977="Exc","Exesa",IF(orders!I977="Ara","Arabica",IF(orders!I977="Lib","Liberica",""))))</f>
        <v>Arabica</v>
      </c>
      <c r="O977" t="str">
        <f t="shared" si="31"/>
        <v>Dark</v>
      </c>
      <c r="P977" t="str">
        <f>_xlfn.XLOOKUP(orderstable[[#This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 0," ",_xlfn.XLOOKUP(C978,customers!$A$1:$A$1001,customers!$C$1:$C$1001,0))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30"/>
        <v>137.42499999999998</v>
      </c>
      <c r="N978" t="str">
        <f>IF(orders!I978="Rob","Robusta",IF(orders!I978="Exc","Exesa",IF(orders!I978="Ara","Arabica",IF(orders!I978="Lib","Liberica",""))))</f>
        <v>Robusta</v>
      </c>
      <c r="O978" t="str">
        <f t="shared" si="31"/>
        <v>Light</v>
      </c>
      <c r="P978" t="str">
        <f>_xlfn.XLOOKUP(orderstable[[#This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 0," ",_xlfn.XLOOKUP(C979,customers!$A$1:$A$1001,customers!$C$1:$C$1001,0))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30"/>
        <v>59.75</v>
      </c>
      <c r="N979" t="str">
        <f>IF(orders!I979="Rob","Robusta",IF(orders!I979="Exc","Exesa",IF(orders!I979="Ara","Arabica",IF(orders!I979="Lib","Liberica",""))))</f>
        <v>Robusta</v>
      </c>
      <c r="O979" t="str">
        <f t="shared" si="31"/>
        <v>Light</v>
      </c>
      <c r="P979" t="str">
        <f>_xlfn.XLOOKUP(orderstable[[#This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 0," ",_xlfn.XLOOKUP(C980,customers!$A$1:$A$1001,customers!$C$1:$C$1001,0))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30"/>
        <v>23.31</v>
      </c>
      <c r="N980" t="str">
        <f>IF(orders!I980="Rob","Robusta",IF(orders!I980="Exc","Exesa",IF(orders!I980="Ara","Arabica",IF(orders!I980="Lib","Liberica",""))))</f>
        <v>Arabica</v>
      </c>
      <c r="O980" t="str">
        <f t="shared" si="31"/>
        <v>Light</v>
      </c>
      <c r="P980" t="str">
        <f>_xlfn.XLOOKUP(orderstable[[#This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 0," ",_xlfn.XLOOKUP(C981,customers!$A$1:$A$1001,customers!$C$1:$C$1001,0))</f>
        <v xml:space="preserve">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30"/>
        <v>10.739999999999998</v>
      </c>
      <c r="N981" t="str">
        <f>IF(orders!I981="Rob","Robusta",IF(orders!I981="Exc","Exesa",IF(orders!I981="Ara","Arabica",IF(orders!I981="Lib","Liberica",""))))</f>
        <v>Robusta</v>
      </c>
      <c r="O981" t="str">
        <f t="shared" si="31"/>
        <v>Dark</v>
      </c>
      <c r="P981" t="str">
        <f>_xlfn.XLOOKUP(orderstable[[#This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 0," ",_xlfn.XLOOKUP(C982,customers!$A$1:$A$1001,customers!$C$1:$C$1001,0))</f>
        <v xml:space="preserve">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30"/>
        <v>167.67000000000002</v>
      </c>
      <c r="N982" t="str">
        <f>IF(orders!I982="Rob","Robusta",IF(orders!I982="Exc","Exesa",IF(orders!I982="Ara","Arabica",IF(orders!I982="Lib","Liberica",""))))</f>
        <v>Exesa</v>
      </c>
      <c r="O982" t="str">
        <f t="shared" si="31"/>
        <v>Dark</v>
      </c>
      <c r="P982" t="str">
        <f>_xlfn.XLOOKUP(orderstable[[#This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 0," ",_xlfn.XLOOKUP(C983,customers!$A$1:$A$1001,customers!$C$1:$C$1001,0))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30"/>
        <v>21.87</v>
      </c>
      <c r="N983" t="str">
        <f>IF(orders!I983="Rob","Robusta",IF(orders!I983="Exc","Exesa",IF(orders!I983="Ara","Arabica",IF(orders!I983="Lib","Liberica",""))))</f>
        <v>Exesa</v>
      </c>
      <c r="O983" t="str">
        <f t="shared" si="31"/>
        <v>Dark</v>
      </c>
      <c r="P983" t="str">
        <f>_xlfn.XLOOKUP(orderstable[[#This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 0," ",_xlfn.XLOOKUP(C984,customers!$A$1:$A$1001,customers!$C$1:$C$1001,0))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30"/>
        <v>23.9</v>
      </c>
      <c r="N984" t="str">
        <f>IF(orders!I984="Rob","Robusta",IF(orders!I984="Exc","Exesa",IF(orders!I984="Ara","Arabica",IF(orders!I984="Lib","Liberica",""))))</f>
        <v>Robusta</v>
      </c>
      <c r="O984" t="str">
        <f t="shared" si="31"/>
        <v>Light</v>
      </c>
      <c r="P984" t="str">
        <f>_xlfn.XLOOKUP(orderstable[[#This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 0," ",_xlfn.XLOOKUP(C985,customers!$A$1:$A$1001,customers!$C$1:$C$1001,0))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30"/>
        <v>6.75</v>
      </c>
      <c r="N985" t="str">
        <f>IF(orders!I985="Rob","Robusta",IF(orders!I985="Exc","Exesa",IF(orders!I985="Ara","Arabica",IF(orders!I985="Lib","Liberica",""))))</f>
        <v>Arabica</v>
      </c>
      <c r="O985" t="str">
        <f t="shared" si="31"/>
        <v>Medium</v>
      </c>
      <c r="P985" t="str">
        <f>_xlfn.XLOOKUP(orderstable[[#This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 0," ",_xlfn.XLOOKUP(C986,customers!$A$1:$A$1001,customers!$C$1:$C$1001,0))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30"/>
        <v>31.624999999999996</v>
      </c>
      <c r="N986" t="str">
        <f>IF(orders!I986="Rob","Robusta",IF(orders!I986="Exc","Exesa",IF(orders!I986="Ara","Arabica",IF(orders!I986="Lib","Liberica",""))))</f>
        <v>Exesa</v>
      </c>
      <c r="O986" t="str">
        <f t="shared" si="31"/>
        <v>Medium</v>
      </c>
      <c r="P986" t="str">
        <f>_xlfn.XLOOKUP(orderstable[[#This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 0," ",_xlfn.XLOOKUP(C987,customers!$A$1:$A$1001,customers!$C$1:$C$1001,0))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30"/>
        <v>47.8</v>
      </c>
      <c r="N987" t="str">
        <f>IF(orders!I987="Rob","Robusta",IF(orders!I987="Exc","Exesa",IF(orders!I987="Ara","Arabica",IF(orders!I987="Lib","Liberica",""))))</f>
        <v>Robusta</v>
      </c>
      <c r="O987" t="str">
        <f t="shared" si="31"/>
        <v>Light</v>
      </c>
      <c r="P987" t="str">
        <f>_xlfn.XLOOKUP(orderstable[[#This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 0," ",_xlfn.XLOOKUP(C988,customers!$A$1:$A$1001,customers!$C$1:$C$1001,0))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30"/>
        <v>33.464999999999996</v>
      </c>
      <c r="N988" t="str">
        <f>IF(orders!I988="Rob","Robusta",IF(orders!I988="Exc","Exesa",IF(orders!I988="Ara","Arabica",IF(orders!I988="Lib","Liberica",""))))</f>
        <v>Liberica</v>
      </c>
      <c r="O988" t="str">
        <f t="shared" si="31"/>
        <v>Medium</v>
      </c>
      <c r="P988" t="str">
        <f>_xlfn.XLOOKUP(orderstable[[#This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 0," ",_xlfn.XLOOKUP(C989,customers!$A$1:$A$1001,customers!$C$1:$C$1001,0))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30"/>
        <v>29.849999999999998</v>
      </c>
      <c r="N989" t="str">
        <f>IF(orders!I989="Rob","Robusta",IF(orders!I989="Exc","Exesa",IF(orders!I989="Ara","Arabica",IF(orders!I989="Lib","Liberica",""))))</f>
        <v>Arabica</v>
      </c>
      <c r="O989" t="str">
        <f t="shared" si="31"/>
        <v>Dark</v>
      </c>
      <c r="P989" t="str">
        <f>_xlfn.XLOOKUP(orderstable[[#This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 0," ",_xlfn.XLOOKUP(C990,customers!$A$1:$A$1001,customers!$C$1:$C$1001,0))</f>
        <v xml:space="preserve">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30"/>
        <v>29.849999999999998</v>
      </c>
      <c r="N990" t="str">
        <f>IF(orders!I990="Rob","Robusta",IF(orders!I990="Exc","Exesa",IF(orders!I990="Ara","Arabica",IF(orders!I990="Lib","Liberica",""))))</f>
        <v>Robusta</v>
      </c>
      <c r="O990" t="str">
        <f t="shared" si="31"/>
        <v>Medium</v>
      </c>
      <c r="P990" t="str">
        <f>_xlfn.XLOOKUP(orderstable[[#This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 0," ",_xlfn.XLOOKUP(C991,customers!$A$1:$A$1001,customers!$C$1:$C$1001,0))</f>
        <v xml:space="preserve">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30"/>
        <v>155.24999999999997</v>
      </c>
      <c r="N991" t="str">
        <f>IF(orders!I991="Rob","Robusta",IF(orders!I991="Exc","Exesa",IF(orders!I991="Ara","Arabica",IF(orders!I991="Lib","Liberica",""))))</f>
        <v>Arabica</v>
      </c>
      <c r="O991" t="str">
        <f t="shared" si="31"/>
        <v>Medium</v>
      </c>
      <c r="P991" t="str">
        <f>_xlfn.XLOOKUP(orderstable[[#This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 0," ",_xlfn.XLOOKUP(C992,customers!$A$1:$A$1001,customers!$C$1:$C$1001,0))</f>
        <v xml:space="preserve">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30"/>
        <v>18.225000000000001</v>
      </c>
      <c r="N992" t="str">
        <f>IF(orders!I992="Rob","Robusta",IF(orders!I992="Exc","Exesa",IF(orders!I992="Ara","Arabica",IF(orders!I992="Lib","Liberica",""))))</f>
        <v>Exesa</v>
      </c>
      <c r="O992" t="str">
        <f t="shared" si="31"/>
        <v>Dark</v>
      </c>
      <c r="P992" t="str">
        <f>_xlfn.XLOOKUP(orderstable[[#This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 0," ",_xlfn.XLOOKUP(C993,customers!$A$1:$A$1001,customers!$C$1:$C$1001,0))</f>
        <v xml:space="preserve">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30"/>
        <v>15.54</v>
      </c>
      <c r="N993" t="str">
        <f>IF(orders!I993="Rob","Robusta",IF(orders!I993="Exc","Exesa",IF(orders!I993="Ara","Arabica",IF(orders!I993="Lib","Liberica",""))))</f>
        <v>Liberica</v>
      </c>
      <c r="O993" t="str">
        <f t="shared" si="31"/>
        <v>Dark</v>
      </c>
      <c r="P993" t="str">
        <f>_xlfn.XLOOKUP(orderstable[[#This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 0," ",_xlfn.XLOOKUP(C994,customers!$A$1:$A$1001,customers!$C$1:$C$1001,0))</f>
        <v xml:space="preserve">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30"/>
        <v>109.36499999999999</v>
      </c>
      <c r="N994" t="str">
        <f>IF(orders!I994="Rob","Robusta",IF(orders!I994="Exc","Exesa",IF(orders!I994="Ara","Arabica",IF(orders!I994="Lib","Liberica",""))))</f>
        <v>Liberica</v>
      </c>
      <c r="O994" t="str">
        <f t="shared" si="31"/>
        <v>Light</v>
      </c>
      <c r="P994" t="str">
        <f>_xlfn.XLOOKUP(orderstable[[#This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 0," ",_xlfn.XLOOKUP(C995,customers!$A$1:$A$1001,customers!$C$1:$C$1001,0))</f>
        <v xml:space="preserve">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30"/>
        <v>77.699999999999989</v>
      </c>
      <c r="N995" t="str">
        <f>IF(orders!I995="Rob","Robusta",IF(orders!I995="Exc","Exesa",IF(orders!I995="Ara","Arabica",IF(orders!I995="Lib","Liberica",""))))</f>
        <v>Arabica</v>
      </c>
      <c r="O995" t="str">
        <f t="shared" si="31"/>
        <v>Light</v>
      </c>
      <c r="P995" t="str">
        <f>_xlfn.XLOOKUP(orderstable[[#This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 0," ",_xlfn.XLOOKUP(C996,customers!$A$1:$A$1001,customers!$C$1:$C$1001,0))</f>
        <v xml:space="preserve">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30"/>
        <v>8.9550000000000001</v>
      </c>
      <c r="N996" t="str">
        <f>IF(orders!I996="Rob","Robusta",IF(orders!I996="Exc","Exesa",IF(orders!I996="Ara","Arabica",IF(orders!I996="Lib","Liberica",""))))</f>
        <v>Arabica</v>
      </c>
      <c r="O996" t="str">
        <f t="shared" si="31"/>
        <v>Dark</v>
      </c>
      <c r="P996" t="str">
        <f>_xlfn.XLOOKUP(orderstable[[#This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 0," ",_xlfn.XLOOKUP(C997,customers!$A$1:$A$1001,customers!$C$1:$C$1001,0))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30"/>
        <v>27.484999999999996</v>
      </c>
      <c r="N997" t="str">
        <f>IF(orders!I997="Rob","Robusta",IF(orders!I997="Exc","Exesa",IF(orders!I997="Ara","Arabica",IF(orders!I997="Lib","Liberica",""))))</f>
        <v>Robusta</v>
      </c>
      <c r="O997" t="str">
        <f t="shared" si="31"/>
        <v>Light</v>
      </c>
      <c r="P997" t="str">
        <f>_xlfn.XLOOKUP(orderstable[[#This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 0," ",_xlfn.XLOOKUP(C998,customers!$A$1:$A$1001,customers!$C$1:$C$1001,0))</f>
        <v xml:space="preserve">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30"/>
        <v>29.849999999999998</v>
      </c>
      <c r="N998" t="str">
        <f>IF(orders!I998="Rob","Robusta",IF(orders!I998="Exc","Exesa",IF(orders!I998="Ara","Arabica",IF(orders!I998="Lib","Liberica",""))))</f>
        <v>Robusta</v>
      </c>
      <c r="O998" t="str">
        <f t="shared" si="31"/>
        <v>Medium</v>
      </c>
      <c r="P998" t="str">
        <f>_xlfn.XLOOKUP(orderstable[[#This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 0," ",_xlfn.XLOOKUP(C999,customers!$A$1:$A$1001,customers!$C$1:$C$1001,0))</f>
        <v xml:space="preserve">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30"/>
        <v>27</v>
      </c>
      <c r="N999" t="str">
        <f>IF(orders!I999="Rob","Robusta",IF(orders!I999="Exc","Exesa",IF(orders!I999="Ara","Arabica",IF(orders!I999="Lib","Liberica",""))))</f>
        <v>Arabica</v>
      </c>
      <c r="O999" t="str">
        <f t="shared" si="31"/>
        <v>Medium</v>
      </c>
      <c r="P999" t="str">
        <f>_xlfn.XLOOKUP(orderstable[[#This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 0," ",_xlfn.XLOOKUP(C1000,customers!$A$1:$A$1001,customers!$C$1:$C$1001,0))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30"/>
        <v>9.9499999999999993</v>
      </c>
      <c r="N1000" t="str">
        <f>IF(orders!I1000="Rob","Robusta",IF(orders!I1000="Exc","Exesa",IF(orders!I1000="Ara","Arabica",IF(orders!I1000="Lib","Liberica",""))))</f>
        <v>Arabica</v>
      </c>
      <c r="O1000" t="str">
        <f t="shared" si="31"/>
        <v>Dark</v>
      </c>
      <c r="P1000" t="str">
        <f>_xlfn.XLOOKUP(orderstable[[#This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 0," ",_xlfn.XLOOKUP(C1001,customers!$A$1:$A$1001,customers!$C$1:$C$1001,0))</f>
        <v xml:space="preserve">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30"/>
        <v>12.375</v>
      </c>
      <c r="N1001" t="str">
        <f>IF(orders!I1001="Rob","Robusta",IF(orders!I1001="Exc","Exesa",IF(orders!I1001="Ara","Arabica",IF(orders!I1001="Lib","Liberica",""))))</f>
        <v>Exesa</v>
      </c>
      <c r="O1001" t="str">
        <f t="shared" si="31"/>
        <v>Medium</v>
      </c>
      <c r="P1001" t="str">
        <f>_xlfn.XLOOKUP(orderstable[[#This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3"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top five customer</vt:lpstr>
      <vt:lpstr>countrybarchart</vt:lpstr>
      <vt:lpstr>total 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ayanwale tomiwa</cp:lastModifiedBy>
  <cp:revision/>
  <dcterms:created xsi:type="dcterms:W3CDTF">2022-11-26T09:51:45Z</dcterms:created>
  <dcterms:modified xsi:type="dcterms:W3CDTF">2024-09-04T13:17:10Z</dcterms:modified>
  <cp:category/>
  <cp:contentStatus/>
</cp:coreProperties>
</file>