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judith.rosentreter/Dropbox/My Mac (Judith’s MacBook Pro)/Desktop/Post-doc SCU/CH4 review/Nature Geoscience/Resubmission 2/Figshare/"/>
    </mc:Choice>
  </mc:AlternateContent>
  <xr:revisionPtr revIDLastSave="0" documentId="8_{F53A9BEE-AAAE-124B-91E2-BC3528C6823C}" xr6:coauthVersionLast="46" xr6:coauthVersionMax="46" xr10:uidLastSave="{00000000-0000-0000-0000-000000000000}"/>
  <bookViews>
    <workbookView xWindow="36380" yWindow="-2860" windowWidth="47000" windowHeight="25720" activeTab="5" xr2:uid="{4FC73E20-97E2-BC41-A6AD-ED8BDA259BB8}"/>
  </bookViews>
  <sheets>
    <sheet name="rivers and streams" sheetId="14" r:id="rId1"/>
    <sheet name="lakes, ponds and reservoirs" sheetId="3" r:id="rId2"/>
    <sheet name="wetlands" sheetId="11" r:id="rId3"/>
    <sheet name="rice paddies" sheetId="12" r:id="rId4"/>
    <sheet name="aquaculture" sheetId="2" r:id="rId5"/>
    <sheet name="estuaries" sheetId="7" r:id="rId6"/>
    <sheet name="saltmarshes" sheetId="5" r:id="rId7"/>
    <sheet name="mangroves" sheetId="6" r:id="rId8"/>
    <sheet name="seagrasses" sheetId="8" r:id="rId9"/>
    <sheet name="tidal flats" sheetId="9" r:id="rId10"/>
    <sheet name="continental shelf" sheetId="10" r:id="rId11"/>
    <sheet name="slope and open ocean" sheetId="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8" i="6" l="1"/>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 r="T46" i="6"/>
  <c r="T45" i="6"/>
  <c r="T44" i="6"/>
  <c r="T43" i="6"/>
  <c r="T42" i="6"/>
  <c r="T41" i="6"/>
  <c r="T40" i="6"/>
  <c r="T39" i="6"/>
  <c r="T38" i="6"/>
  <c r="T37" i="6"/>
  <c r="T36" i="6"/>
  <c r="T35" i="6"/>
  <c r="T34" i="6"/>
  <c r="T33" i="6"/>
  <c r="T32" i="6"/>
  <c r="T31" i="6"/>
  <c r="T30" i="6"/>
  <c r="T29" i="6"/>
  <c r="T28" i="6"/>
  <c r="T27" i="6"/>
  <c r="T26" i="6"/>
  <c r="T25" i="6"/>
  <c r="T24" i="6"/>
  <c r="T23" i="6"/>
  <c r="T22" i="6"/>
  <c r="T21" i="6"/>
  <c r="T20"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S78" i="6"/>
  <c r="S77" i="6"/>
  <c r="S76" i="6"/>
  <c r="S75" i="6"/>
  <c r="S74" i="6"/>
  <c r="S73" i="6"/>
  <c r="S72" i="6"/>
  <c r="S71" i="6"/>
  <c r="S70" i="6"/>
  <c r="S69" i="6"/>
  <c r="S68" i="6"/>
  <c r="S67" i="6"/>
  <c r="S66" i="6"/>
  <c r="S65" i="6"/>
  <c r="S64" i="6"/>
  <c r="S63" i="6"/>
  <c r="S62" i="6"/>
  <c r="S61" i="6"/>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D144" i="7" l="1"/>
  <c r="E121" i="7"/>
  <c r="D121" i="7"/>
  <c r="D120" i="7"/>
  <c r="I110" i="7"/>
  <c r="E101" i="7"/>
  <c r="D101" i="7"/>
  <c r="E90" i="7"/>
  <c r="I79" i="7"/>
  <c r="D76" i="7"/>
  <c r="I75" i="7"/>
  <c r="I74" i="7"/>
  <c r="I73" i="7"/>
  <c r="I70" i="7"/>
  <c r="I62" i="7"/>
  <c r="E62" i="7"/>
  <c r="D62" i="7"/>
  <c r="I61" i="7"/>
  <c r="E61" i="7"/>
  <c r="D61" i="7"/>
  <c r="I47" i="7"/>
  <c r="I46" i="7"/>
  <c r="D27" i="7"/>
  <c r="D26" i="7"/>
  <c r="E24" i="7"/>
  <c r="D24" i="7"/>
  <c r="E23" i="7"/>
  <c r="D23" i="7"/>
  <c r="D21" i="7"/>
</calcChain>
</file>

<file path=xl/sharedStrings.xml><?xml version="1.0" encoding="utf-8"?>
<sst xmlns="http://schemas.openxmlformats.org/spreadsheetml/2006/main" count="10609" uniqueCount="2406">
  <si>
    <t>Jiulong River Estuary</t>
  </si>
  <si>
    <t>Mariculture base at Qingdao</t>
  </si>
  <si>
    <t>DOC_mgl</t>
  </si>
  <si>
    <t>Tw_degc</t>
  </si>
  <si>
    <t>Chl_a_ugl</t>
  </si>
  <si>
    <t>Chl_a_ugl_mined</t>
  </si>
  <si>
    <t>Chl_a_for_model</t>
  </si>
  <si>
    <t>TP_mgl</t>
  </si>
  <si>
    <t>Sweden</t>
  </si>
  <si>
    <t>Lake</t>
  </si>
  <si>
    <t>91 Lake</t>
  </si>
  <si>
    <t>Alaska</t>
  </si>
  <si>
    <t>ATQ-202</t>
  </si>
  <si>
    <t>ATQ-207</t>
  </si>
  <si>
    <t>ATQ-Ikmakrak</t>
  </si>
  <si>
    <t>Augustine Zoli A25</t>
  </si>
  <si>
    <t>Autumn A35</t>
  </si>
  <si>
    <t>Babochka</t>
  </si>
  <si>
    <t>Russia</t>
  </si>
  <si>
    <t>Bakchar-bog-1</t>
  </si>
  <si>
    <t>Bakchar-forest-1</t>
  </si>
  <si>
    <t>Bakchar-forest-3</t>
  </si>
  <si>
    <t>Bay</t>
  </si>
  <si>
    <t>United States</t>
  </si>
  <si>
    <t>BB</t>
  </si>
  <si>
    <t>Brazil</t>
  </si>
  <si>
    <t>Belém</t>
  </si>
  <si>
    <t>Bergner</t>
  </si>
  <si>
    <t>Big Merganser A49</t>
  </si>
  <si>
    <t>Big Sky A31</t>
  </si>
  <si>
    <t>Biguás Lake</t>
  </si>
  <si>
    <t>Bolger</t>
  </si>
  <si>
    <t>BON1A</t>
  </si>
  <si>
    <t>Canada</t>
  </si>
  <si>
    <t>Bondarevskoe</t>
  </si>
  <si>
    <t>Bracinho</t>
  </si>
  <si>
    <t>5,9</t>
  </si>
  <si>
    <t>Brown</t>
  </si>
  <si>
    <t>BRW-104</t>
  </si>
  <si>
    <t>BRW-107</t>
  </si>
  <si>
    <t>Burgäschisee</t>
  </si>
  <si>
    <t>Switzerland</t>
  </si>
  <si>
    <t>CPST P1</t>
  </si>
  <si>
    <t>India</t>
  </si>
  <si>
    <t>Crampton</t>
  </si>
  <si>
    <t>Cranberry</t>
  </si>
  <si>
    <t>CTRT P1</t>
  </si>
  <si>
    <t>De Waay</t>
  </si>
  <si>
    <t>Netherlands</t>
  </si>
  <si>
    <t>DHKO L1</t>
  </si>
  <si>
    <t>DHPE P1</t>
  </si>
  <si>
    <t>Dolly Varden A47</t>
  </si>
  <si>
    <t>Dragons Pond A33</t>
  </si>
  <si>
    <t>E1</t>
  </si>
  <si>
    <t>E5 Oil Spill A30</t>
  </si>
  <si>
    <t>E6</t>
  </si>
  <si>
    <t>East Long</t>
  </si>
  <si>
    <t>Egelsee</t>
  </si>
  <si>
    <t>Engineer A45</t>
  </si>
  <si>
    <t>10,12</t>
  </si>
  <si>
    <t>Erssjön</t>
  </si>
  <si>
    <t>Fig Tree Park</t>
  </si>
  <si>
    <t>Australia</t>
  </si>
  <si>
    <t>Grinham, unpublished</t>
  </si>
  <si>
    <t>Foggy</t>
  </si>
  <si>
    <t>Följesjön</t>
  </si>
  <si>
    <t>FTLake</t>
  </si>
  <si>
    <t>Siberia</t>
  </si>
  <si>
    <t>Gantrischseeli</t>
  </si>
  <si>
    <t>Gatton 1</t>
  </si>
  <si>
    <t>Gatton 2</t>
  </si>
  <si>
    <t>Gatton 3</t>
  </si>
  <si>
    <t>Gatton 4</t>
  </si>
  <si>
    <t>Gatton 5</t>
  </si>
  <si>
    <t>Gatton 6</t>
  </si>
  <si>
    <t>Gerzensee</t>
  </si>
  <si>
    <t>Glimmingen</t>
  </si>
  <si>
    <t>Goldstream</t>
  </si>
  <si>
    <t>Grass</t>
  </si>
  <si>
    <t>Grayling A24</t>
  </si>
  <si>
    <t>Greenbank</t>
  </si>
  <si>
    <t>Grissjön</t>
  </si>
  <si>
    <t>Hargsjön</t>
  </si>
  <si>
    <t>Hasensee east</t>
  </si>
  <si>
    <t>Hijkermeer</t>
  </si>
  <si>
    <t>Hinterburgsee</t>
  </si>
  <si>
    <t>Holzsee</t>
  </si>
  <si>
    <t>Germany</t>
  </si>
  <si>
    <t>Hummingbird</t>
  </si>
  <si>
    <t>Husemersee</t>
  </si>
  <si>
    <t>Hüttwilersee</t>
  </si>
  <si>
    <t>10,16</t>
  </si>
  <si>
    <t>Illersjön</t>
  </si>
  <si>
    <t>Indooroopilly</t>
  </si>
  <si>
    <t>Inkwilersee</t>
  </si>
  <si>
    <t>Jänkäläisenlampi Pond</t>
  </si>
  <si>
    <t>Finland</t>
  </si>
  <si>
    <t>Julieta A27</t>
  </si>
  <si>
    <t>Jyväsjärvi</t>
  </si>
  <si>
    <t>KAMK</t>
  </si>
  <si>
    <t>Killarney</t>
  </si>
  <si>
    <t>Kisasjön north</t>
  </si>
  <si>
    <t>Kolavai Lake (CNKO L1)</t>
  </si>
  <si>
    <t>Korte Loef</t>
  </si>
  <si>
    <t>Kotsamolampi Pond</t>
  </si>
  <si>
    <t>L1</t>
  </si>
  <si>
    <t>L2</t>
  </si>
  <si>
    <t>L3</t>
  </si>
  <si>
    <t>L4</t>
  </si>
  <si>
    <t>Lac Croche</t>
  </si>
  <si>
    <t>Lac Cromwell</t>
  </si>
  <si>
    <t>Lac d'Aï</t>
  </si>
  <si>
    <t>Lac de Bretaye</t>
  </si>
  <si>
    <t>Lac de Derborence</t>
  </si>
  <si>
    <t>Lac de Retaud</t>
  </si>
  <si>
    <t>Lac des Chavonnes</t>
  </si>
  <si>
    <t>Lac Noir</t>
  </si>
  <si>
    <t>Lac Triton</t>
  </si>
  <si>
    <t>Lake Alford</t>
  </si>
  <si>
    <t>Lake Calado</t>
  </si>
  <si>
    <t>Amazon</t>
  </si>
  <si>
    <t>Lake Kevaton</t>
  </si>
  <si>
    <t>Lake Kinneret</t>
  </si>
  <si>
    <t>Israel</t>
  </si>
  <si>
    <t>Lake Kuivajärvi</t>
  </si>
  <si>
    <t>Lake Mekrijarvi</t>
  </si>
  <si>
    <t>Lake Tämnaren</t>
  </si>
  <si>
    <t>Lake Thimmapuram</t>
  </si>
  <si>
    <t>Lake Villasjön</t>
  </si>
  <si>
    <t>Lauenensee</t>
  </si>
  <si>
    <t>Lebedinoe</t>
  </si>
  <si>
    <t>Lillsjön</t>
  </si>
  <si>
    <t>Linkoping University</t>
  </si>
  <si>
    <t>Lobo</t>
  </si>
  <si>
    <t>Long Lake</t>
  </si>
  <si>
    <t>Lovojärvi</t>
  </si>
  <si>
    <t>Lower Ohmer A44</t>
  </si>
  <si>
    <t>Madhurandhagam Lake (MAKA L1)</t>
  </si>
  <si>
    <t>Mårn</t>
  </si>
  <si>
    <t>Medalha</t>
  </si>
  <si>
    <t>Mekkojärvi</t>
  </si>
  <si>
    <t>Mirante</t>
  </si>
  <si>
    <t>Misty</t>
  </si>
  <si>
    <t>Montana A40</t>
  </si>
  <si>
    <t>Morris</t>
  </si>
  <si>
    <t>Mt Coot-tha</t>
  </si>
  <si>
    <t>Mt Larcom 1</t>
  </si>
  <si>
    <t>Mt Larcom 2</t>
  </si>
  <si>
    <t>Mt Larcom 3</t>
  </si>
  <si>
    <t>MTLake</t>
  </si>
  <si>
    <t>MTPond</t>
  </si>
  <si>
    <t>Muhrino</t>
  </si>
  <si>
    <t>N14</t>
  </si>
  <si>
    <t>N19a</t>
  </si>
  <si>
    <t>N6b</t>
  </si>
  <si>
    <t>N7a</t>
  </si>
  <si>
    <t>N8a</t>
  </si>
  <si>
    <t>NAKK P1</t>
  </si>
  <si>
    <t>NE2</t>
  </si>
  <si>
    <t>Nemmeli Lake (CNNE L1)</t>
  </si>
  <si>
    <t>Nimetön</t>
  </si>
  <si>
    <t>NKMK P1</t>
  </si>
  <si>
    <t>North Gate</t>
  </si>
  <si>
    <t>Nussbaumersee middle</t>
  </si>
  <si>
    <t>Nutella A39</t>
  </si>
  <si>
    <t>Otto</t>
  </si>
  <si>
    <t>Oxenford</t>
  </si>
  <si>
    <t>Parakkai Lake (NPSK)</t>
  </si>
  <si>
    <t>Pass Lake</t>
  </si>
  <si>
    <t>Paul</t>
  </si>
  <si>
    <t>Peter</t>
  </si>
  <si>
    <t>Ping</t>
  </si>
  <si>
    <t>Pinjarra 1</t>
  </si>
  <si>
    <t>Pinjarra 2</t>
  </si>
  <si>
    <t>Pinjarra 3</t>
  </si>
  <si>
    <t>Plusssee</t>
  </si>
  <si>
    <t>Polegar Lake</t>
  </si>
  <si>
    <t>Pond A</t>
  </si>
  <si>
    <t>Pond B</t>
  </si>
  <si>
    <t>Pond C</t>
  </si>
  <si>
    <t>Pond D</t>
  </si>
  <si>
    <t>Pond E</t>
  </si>
  <si>
    <t>Pond F</t>
  </si>
  <si>
    <t>Pond G</t>
  </si>
  <si>
    <t>Pond H</t>
  </si>
  <si>
    <t>Pond J</t>
  </si>
  <si>
    <t>Pond K</t>
  </si>
  <si>
    <t>Port precinct</t>
  </si>
  <si>
    <t>Presa</t>
  </si>
  <si>
    <t>UK</t>
  </si>
  <si>
    <t>Pulicat Lake (SUPL L2)</t>
  </si>
  <si>
    <t>Puliyalam Lake (SUPU L1)</t>
  </si>
  <si>
    <t>Rainbow Lake</t>
  </si>
  <si>
    <t>Raspberry</t>
  </si>
  <si>
    <t>Red Rock Lake</t>
  </si>
  <si>
    <t>Roach</t>
  </si>
  <si>
    <t>Rosie Creek</t>
  </si>
  <si>
    <t>Rotsee</t>
  </si>
  <si>
    <t>France</t>
  </si>
  <si>
    <t>SAS1A</t>
  </si>
  <si>
    <t>SAS2A</t>
  </si>
  <si>
    <t>Schöhsee</t>
  </si>
  <si>
    <t>Schwarzsee</t>
  </si>
  <si>
    <t>Schwendisee</t>
  </si>
  <si>
    <t>Seealpsee</t>
  </si>
  <si>
    <t>Seebergsee</t>
  </si>
  <si>
    <t>Seelisbergsee</t>
  </si>
  <si>
    <t>Shuchi</t>
  </si>
  <si>
    <t>Skärgölen</t>
  </si>
  <si>
    <t>Skottenesjön</t>
  </si>
  <si>
    <t>Smith A13a</t>
  </si>
  <si>
    <t>Soppensee</t>
  </si>
  <si>
    <t>St Lucia 1</t>
  </si>
  <si>
    <t>St Lucia 2</t>
  </si>
  <si>
    <t>St Lucia 3</t>
  </si>
  <si>
    <t>Stevens Pond</t>
  </si>
  <si>
    <t>Stora Vänstern</t>
  </si>
  <si>
    <t>SUKA P1</t>
  </si>
  <si>
    <t>Swampbuggy A18</t>
  </si>
  <si>
    <t>Syrjänalunen</t>
  </si>
  <si>
    <t>Tereza</t>
  </si>
  <si>
    <t>THKP1</t>
  </si>
  <si>
    <t>Toolik A28</t>
  </si>
  <si>
    <t>TR</t>
  </si>
  <si>
    <t>TSFP1</t>
  </si>
  <si>
    <t>TSFP2</t>
  </si>
  <si>
    <t>Tube Dispencer</t>
  </si>
  <si>
    <t>Tuesday</t>
  </si>
  <si>
    <t>Türlersee</t>
  </si>
  <si>
    <t>Uebeschisee</t>
  </si>
  <si>
    <t>Valkea-Kotinen</t>
  </si>
  <si>
    <t>Vault</t>
  </si>
  <si>
    <t>Võrtsjärv</t>
  </si>
  <si>
    <t>Estonia</t>
  </si>
  <si>
    <t>Ward</t>
  </si>
  <si>
    <t>West Long</t>
  </si>
  <si>
    <t>Wintergreen Lake</t>
  </si>
  <si>
    <t>Allatoona</t>
  </si>
  <si>
    <t>Reservoir</t>
  </si>
  <si>
    <t>Armentera</t>
  </si>
  <si>
    <t>Spain</t>
  </si>
  <si>
    <t>Balbina</t>
  </si>
  <si>
    <t>Barra Bonita</t>
  </si>
  <si>
    <t>Boadella</t>
  </si>
  <si>
    <t>Cahora Bassa</t>
  </si>
  <si>
    <t>Mozambique</t>
  </si>
  <si>
    <t>CB2</t>
  </si>
  <si>
    <t>CB3</t>
  </si>
  <si>
    <t>Cle Elum</t>
  </si>
  <si>
    <t>Corumbá</t>
  </si>
  <si>
    <t>Curua-Uná</t>
  </si>
  <si>
    <t>Douglas</t>
  </si>
  <si>
    <t>Eastmain 1</t>
  </si>
  <si>
    <t>Ecological Station of Seridó</t>
  </si>
  <si>
    <t>Eguzon Reservoir</t>
  </si>
  <si>
    <t>ELA High C Reservoir</t>
  </si>
  <si>
    <t>ELA Lake 979</t>
  </si>
  <si>
    <t>ELA Low C Reservoir</t>
  </si>
  <si>
    <t>ELA Medium C Reservoir</t>
  </si>
  <si>
    <t>Emigrant</t>
  </si>
  <si>
    <t>Fontana</t>
  </si>
  <si>
    <t>Foster</t>
  </si>
  <si>
    <t>Funil</t>
  </si>
  <si>
    <t>Gatun</t>
  </si>
  <si>
    <t>Panama</t>
  </si>
  <si>
    <t>Gold Creek Reservoir</t>
  </si>
  <si>
    <t>Austrailia</t>
  </si>
  <si>
    <t>Guntersville</t>
  </si>
  <si>
    <t>Hartwell</t>
  </si>
  <si>
    <t>Ilarion Glossa</t>
  </si>
  <si>
    <t>Greece</t>
  </si>
  <si>
    <t>Itaipu</t>
  </si>
  <si>
    <t>Itezhi Tezhi</t>
  </si>
  <si>
    <t>Zambia</t>
  </si>
  <si>
    <t>Itumbiara</t>
  </si>
  <si>
    <t>JC Boyle</t>
  </si>
  <si>
    <t>Kachess</t>
  </si>
  <si>
    <t>Kariba</t>
  </si>
  <si>
    <t>Zambia/Zimbabwe</t>
  </si>
  <si>
    <t>Keechelus</t>
  </si>
  <si>
    <t>Keno</t>
  </si>
  <si>
    <t>L.C.B. de Carvalho</t>
  </si>
  <si>
    <t>Lacamas Lake</t>
  </si>
  <si>
    <t>Lake Dillon</t>
  </si>
  <si>
    <t>Lake Klöntal</t>
  </si>
  <si>
    <t>Lisdorf</t>
  </si>
  <si>
    <t>Little Nerang Dam</t>
  </si>
  <si>
    <t>Lokka</t>
  </si>
  <si>
    <t>Lower Monumental Reservoir</t>
  </si>
  <si>
    <t>Mainskaya</t>
  </si>
  <si>
    <t>Manimuthar Dam (TMMD1)</t>
  </si>
  <si>
    <t>Manso</t>
  </si>
  <si>
    <t>Mascarenhas de Moraes</t>
  </si>
  <si>
    <t>Mettlach</t>
  </si>
  <si>
    <t>Miranda</t>
  </si>
  <si>
    <t>Nam Leuk</t>
  </si>
  <si>
    <t>Lao PDR</t>
  </si>
  <si>
    <t>Nam Ngum</t>
  </si>
  <si>
    <t>Laos</t>
  </si>
  <si>
    <t>Nielisz</t>
  </si>
  <si>
    <t>Poland</t>
  </si>
  <si>
    <t>Okhla</t>
  </si>
  <si>
    <t>Olot</t>
  </si>
  <si>
    <t>Palar-Porunthalar Dam (ODPP D2)</t>
  </si>
  <si>
    <t>Pampulha</t>
  </si>
  <si>
    <t>Parapalar Dam(ODPA D1)</t>
  </si>
  <si>
    <t>Petit Saut</t>
  </si>
  <si>
    <t>French Guiana</t>
  </si>
  <si>
    <t>Polyfytos NOK</t>
  </si>
  <si>
    <t>Porttipahta</t>
  </si>
  <si>
    <t>Priest Rapids Reservoir</t>
  </si>
  <si>
    <t>Rehlingen</t>
  </si>
  <si>
    <t>Rzeszów</t>
  </si>
  <si>
    <t>Saarbrucken</t>
  </si>
  <si>
    <t>Samuel</t>
  </si>
  <si>
    <t>Sayano-Shushenkaya</t>
  </si>
  <si>
    <t>Segredo</t>
  </si>
  <si>
    <t>Serinyá</t>
  </si>
  <si>
    <t>Serra da Mesa</t>
  </si>
  <si>
    <t>Serrig</t>
  </si>
  <si>
    <t>Solina</t>
  </si>
  <si>
    <t>St. Aniol</t>
  </si>
  <si>
    <t>Tehri</t>
  </si>
  <si>
    <t>Thirparappu Dam (NTHD D1)</t>
  </si>
  <si>
    <t>Three Gorges</t>
  </si>
  <si>
    <t>China</t>
  </si>
  <si>
    <t>Tres Marias</t>
  </si>
  <si>
    <t>Tucuruí</t>
  </si>
  <si>
    <t>Vettaru Dam (THVD1)</t>
  </si>
  <si>
    <t>Watts Bar</t>
  </si>
  <si>
    <t>Wilcza Wola</t>
  </si>
  <si>
    <t>William H. Harsha Lake</t>
  </si>
  <si>
    <t>Wohlen</t>
  </si>
  <si>
    <t>Xingo</t>
  </si>
  <si>
    <t xml:space="preserve">Site country </t>
  </si>
  <si>
    <t>"Reservoir" for an impounded waterbody and "Lake" for unimpounded waterbodies</t>
  </si>
  <si>
    <t>Elevation above sea level (meters)</t>
  </si>
  <si>
    <t>Surface area of the water body in km2</t>
  </si>
  <si>
    <t>Maximum waterbody depth in meters</t>
  </si>
  <si>
    <t>Average waterbody depth in meters</t>
  </si>
  <si>
    <t>Mean dissolved organic carbon concentrations in mg/L</t>
  </si>
  <si>
    <t>Mean water temperature in degrees C</t>
  </si>
  <si>
    <t>Chlorophyll a concentration reported in the same study as flux information (ug/L)</t>
  </si>
  <si>
    <t>Chlorophyll a concentrations estimated based on TP or found elsewhere in the literature ( collected within 5 years on either side of the reported flux measurements; ug/L)</t>
  </si>
  <si>
    <t>Best estimate of chlorophyll a used for linear regression analyses (ug/L)</t>
  </si>
  <si>
    <t>Mean total phosphorus concentration in mg/L</t>
  </si>
  <si>
    <t>Trophic status reported by study or assigned based on Cunha et al. 2013</t>
  </si>
  <si>
    <t>Surface methane concentration in µmol/L</t>
  </si>
  <si>
    <t>Citation information and other notes related to chlorophyll a estimates</t>
  </si>
  <si>
    <t>Type of pond, species farmed</t>
  </si>
  <si>
    <t>Efole Ewoukem, T., Hassouna, M., Robin, P., Mikolasek, O., Aubin, J., Ombredane, D. Estimation test of gaseous emissions from fishponds with contrasted inputs. In: Emissions of gas and dust form Livestock. (eds Hassouna, M. &amp; Guingand, N.) IFIP - Institut Technique du Porc, 458 p., (2013).</t>
  </si>
  <si>
    <t>FAO. The State of World Fisheries and Aquaculture 2014. Opportunities and challenges (FAO, 2014).</t>
  </si>
  <si>
    <t>Notes</t>
  </si>
  <si>
    <t>Sinnamary river</t>
    <phoneticPr fontId="1" type="noConversion"/>
  </si>
  <si>
    <t>French Guiana</t>
    <phoneticPr fontId="1" type="noConversion"/>
  </si>
  <si>
    <t>Af</t>
  </si>
  <si>
    <t>D</t>
  </si>
  <si>
    <t>Ruelzheim</t>
  </si>
  <si>
    <t>Cfb</t>
  </si>
  <si>
    <t>T</t>
  </si>
  <si>
    <t>Bellheim</t>
  </si>
  <si>
    <t>Annweiler</t>
  </si>
  <si>
    <t>Germersheim</t>
  </si>
  <si>
    <t>Edenkoben</t>
  </si>
  <si>
    <t>Neustadt</t>
  </si>
  <si>
    <t>Hochstadt</t>
  </si>
  <si>
    <t>Offenbach</t>
  </si>
  <si>
    <t>Solimoes 4</t>
  </si>
  <si>
    <t>Purus</t>
  </si>
  <si>
    <t>Solimoes 5</t>
  </si>
  <si>
    <t>Madeira</t>
  </si>
  <si>
    <t>Am</t>
  </si>
  <si>
    <t>Solimoes 3</t>
  </si>
  <si>
    <t>Solimoes 6</t>
  </si>
  <si>
    <t>Amazonas</t>
  </si>
  <si>
    <t>Negro 4</t>
  </si>
  <si>
    <t>Jutai</t>
  </si>
  <si>
    <t>Cuieiras</t>
  </si>
  <si>
    <t>Jurua</t>
  </si>
  <si>
    <t>Solimoes 1</t>
  </si>
  <si>
    <t>Apuau</t>
  </si>
  <si>
    <t>Solimoes 2</t>
  </si>
  <si>
    <t>Puduari</t>
  </si>
  <si>
    <t>Japura</t>
  </si>
  <si>
    <t>Jau</t>
  </si>
  <si>
    <t>Unini</t>
  </si>
  <si>
    <t>Negro 3</t>
  </si>
  <si>
    <t>Jauaperi</t>
  </si>
  <si>
    <t>Caures</t>
  </si>
  <si>
    <t>Branco</t>
  </si>
  <si>
    <t>Jufari</t>
  </si>
  <si>
    <t>Preto</t>
  </si>
  <si>
    <t>Paoari</t>
  </si>
  <si>
    <t>Marauia</t>
  </si>
  <si>
    <t>Araca</t>
  </si>
  <si>
    <t>Demini</t>
  </si>
  <si>
    <t>Negro 1</t>
  </si>
  <si>
    <t>Daraa</t>
  </si>
  <si>
    <t>Negro 2</t>
  </si>
  <si>
    <t>Arirarra</t>
  </si>
  <si>
    <t>Urubaxi</t>
  </si>
  <si>
    <t>Tea</t>
  </si>
  <si>
    <t>Aiuana</t>
  </si>
  <si>
    <t>Uneiuxi</t>
  </si>
  <si>
    <t>Cuiuni</t>
  </si>
  <si>
    <t>Marrecao</t>
  </si>
  <si>
    <t>D+E</t>
  </si>
  <si>
    <t>floodplain; They used closed recirculating flux chamber method and “calculated the bubble fluxes from the CH4 concentration increase within the system and the time interval between bubbling episodes”. In addition, Table 3 specifically indicated single measurement was total flux and  two numbers were diffusive and bubble flux. Methane fluxes in this study were: total, or diffusive+ebullitive, or ebullitive only.</t>
    <phoneticPr fontId="1" type="noConversion"/>
  </si>
  <si>
    <t>Pesqueiro</t>
  </si>
  <si>
    <t>Huon River- 1</t>
  </si>
  <si>
    <t>Huon River- 2</t>
  </si>
  <si>
    <t>Huon River- 3</t>
  </si>
  <si>
    <t>Bee Hive- 1</t>
  </si>
  <si>
    <t>Bee Hive- 2</t>
  </si>
  <si>
    <t>Navarre-1</t>
  </si>
  <si>
    <t>Navarre-2</t>
  </si>
  <si>
    <t>Derwent US-2</t>
  </si>
  <si>
    <t>Nive River</t>
  </si>
  <si>
    <t>Henty-1</t>
  </si>
  <si>
    <t>Henty-2</t>
  </si>
  <si>
    <t>Ouse-2</t>
  </si>
  <si>
    <t>Thredbo-1</t>
  </si>
  <si>
    <t>Thredbo-2</t>
  </si>
  <si>
    <t>Thredbo-3</t>
  </si>
  <si>
    <t>Murrumbidgee-2</t>
  </si>
  <si>
    <t>Eucumbene-1</t>
  </si>
  <si>
    <t>Eucumbene-2</t>
  </si>
  <si>
    <t>Murrumbidgee-3</t>
  </si>
  <si>
    <t>Yarrangobilly River</t>
  </si>
  <si>
    <t>Tully US-1</t>
  </si>
  <si>
    <t>Cfa</t>
  </si>
  <si>
    <t>Nitchaga</t>
  </si>
  <si>
    <t>Tully DS-1</t>
  </si>
  <si>
    <t>Tully DS-2</t>
  </si>
  <si>
    <t>Barron DS-1</t>
  </si>
  <si>
    <t>Barron DS-2</t>
  </si>
  <si>
    <t>Barron US</t>
  </si>
  <si>
    <t>stream 9</t>
  </si>
  <si>
    <t>BSh</t>
  </si>
  <si>
    <t>Alpine Tundra, Pristine, freshwater, glacier/mountain stream</t>
    <phoneticPr fontId="1" type="noConversion"/>
  </si>
  <si>
    <t>Tom Battin, original data, not published elsewhere</t>
  </si>
  <si>
    <t>stream 13</t>
  </si>
  <si>
    <t>stream 8</t>
  </si>
  <si>
    <t>stream 5</t>
  </si>
  <si>
    <t>stream 15</t>
  </si>
  <si>
    <t>stream 11</t>
  </si>
  <si>
    <t>stream 1</t>
  </si>
  <si>
    <t>BWh</t>
  </si>
  <si>
    <t>stream 6</t>
  </si>
  <si>
    <t>stream 2</t>
  </si>
  <si>
    <t>stream 14</t>
  </si>
  <si>
    <t>stream 3</t>
  </si>
  <si>
    <t>stream 12</t>
  </si>
  <si>
    <t>stream 10</t>
  </si>
  <si>
    <t>stream 16</t>
  </si>
  <si>
    <t>Black River Upstream</t>
  </si>
  <si>
    <t>Dfb</t>
  </si>
  <si>
    <t>Black River Downstream</t>
  </si>
  <si>
    <t>Layton River Downstream</t>
  </si>
  <si>
    <t>Jackson Creek Upstream</t>
  </si>
  <si>
    <t>Layton River Upstream</t>
  </si>
  <si>
    <t>Jackson Creek Downstream</t>
  </si>
  <si>
    <t>Mariposa Brook Downstream</t>
  </si>
  <si>
    <t>Mariposa Brook Upstream</t>
  </si>
  <si>
    <t>Grande</t>
  </si>
  <si>
    <t>Puerto Rico</t>
  </si>
  <si>
    <t>Beaulieu at al. 2007. Controls on greenhouse gas emissions from headwater streams. Dissertation- University of Notre Dame</t>
  </si>
  <si>
    <t>Maizales</t>
  </si>
  <si>
    <t>Ceiba</t>
  </si>
  <si>
    <t>RIT</t>
  </si>
  <si>
    <t>Bisley</t>
  </si>
  <si>
    <t>Pared</t>
  </si>
  <si>
    <t>Vaca</t>
  </si>
  <si>
    <t>Mtrib</t>
  </si>
  <si>
    <t>Petunia</t>
  </si>
  <si>
    <t>Tempe Town Lake</t>
  </si>
  <si>
    <t>USA</t>
  </si>
  <si>
    <t>Sycamore</t>
  </si>
  <si>
    <t>Puerco</t>
  </si>
  <si>
    <t>BSk</t>
  </si>
  <si>
    <t>Blacks</t>
  </si>
  <si>
    <t>Jerry</t>
  </si>
  <si>
    <t>Mud (NC)</t>
  </si>
  <si>
    <t>Hugh White</t>
  </si>
  <si>
    <t>Cunningham</t>
  </si>
  <si>
    <t>Big Hurricane</t>
  </si>
  <si>
    <t>Hoglot</t>
  </si>
  <si>
    <t>Crawford</t>
  </si>
  <si>
    <t>Rancho</t>
  </si>
  <si>
    <t>San Pedro</t>
  </si>
  <si>
    <t>Bernalillo</t>
  </si>
  <si>
    <t>Sugarloaf</t>
  </si>
  <si>
    <t>Kings N4D</t>
  </si>
  <si>
    <t>K2A</t>
  </si>
  <si>
    <t>Shane</t>
  </si>
  <si>
    <t>Walmart Ditch</t>
  </si>
  <si>
    <t>Campus</t>
  </si>
  <si>
    <t>Little Kitten</t>
  </si>
  <si>
    <t>Agnorth</t>
  </si>
  <si>
    <t>Swine</t>
  </si>
  <si>
    <t>Natalie</t>
  </si>
  <si>
    <t>Arcadia</t>
  </si>
  <si>
    <t>Dfa</t>
  </si>
  <si>
    <t>Bullet</t>
  </si>
  <si>
    <t>Honeysuckle</t>
  </si>
  <si>
    <t>Bellingham</t>
  </si>
  <si>
    <t>Sawmill</t>
  </si>
  <si>
    <t>IS_104</t>
  </si>
  <si>
    <t>Sand</t>
  </si>
  <si>
    <t>IS_118</t>
  </si>
  <si>
    <t>Buskirk</t>
  </si>
  <si>
    <t>Boxford</t>
  </si>
  <si>
    <t>Black (LINX)</t>
  </si>
  <si>
    <t>Runaway</t>
  </si>
  <si>
    <t>Long Meadow</t>
  </si>
  <si>
    <t>Gravelly</t>
  </si>
  <si>
    <t>Wayland</t>
  </si>
  <si>
    <t>Steinke</t>
  </si>
  <si>
    <t>Dorr</t>
  </si>
  <si>
    <t>Cart</t>
  </si>
  <si>
    <t>Teton Pines</t>
  </si>
  <si>
    <t>Dfc</t>
  </si>
  <si>
    <t>Giltner</t>
  </si>
  <si>
    <t>Golf</t>
  </si>
  <si>
    <t>Kimball</t>
  </si>
  <si>
    <t>Headquarters</t>
  </si>
  <si>
    <t>FISH</t>
  </si>
  <si>
    <t>Ditch</t>
  </si>
  <si>
    <t>Spread</t>
  </si>
  <si>
    <t>Csb</t>
  </si>
  <si>
    <t>Camp</t>
  </si>
  <si>
    <t>Mack</t>
  </si>
  <si>
    <t>Potts</t>
  </si>
  <si>
    <t>Courtney</t>
  </si>
  <si>
    <t>Oak (URB)</t>
  </si>
  <si>
    <t>Oak (AGR)</t>
  </si>
  <si>
    <t>Oak (REF)</t>
  </si>
  <si>
    <t>Sitka-1</t>
  </si>
  <si>
    <t>Czech Republic</t>
  </si>
  <si>
    <t>They used chamber method and said there was linear dependency between the methane concentration inside the chambers and time, so the flux can be considered total flux.</t>
    <phoneticPr fontId="1" type="noConversion"/>
  </si>
  <si>
    <t>DW3</t>
  </si>
  <si>
    <t>Morava, Czech Republic</t>
  </si>
  <si>
    <t>affected by weir impoundments; The author wrote in their paper: Methane emissions (diffusion + ebullition) across the air-water interface were determined by a floating chamber method. 
The Table 4 also have calculated diffusive flux, but some diffusive flux is larger than the total flux, so the diffusive flux is not used."</t>
    <phoneticPr fontId="1" type="noConversion"/>
  </si>
  <si>
    <t>UW3</t>
  </si>
  <si>
    <t>R3</t>
  </si>
  <si>
    <t>DW2</t>
  </si>
  <si>
    <t>UW2</t>
  </si>
  <si>
    <t>R2</t>
  </si>
  <si>
    <t>DW1</t>
  </si>
  <si>
    <t>UW1</t>
  </si>
  <si>
    <t>R1</t>
  </si>
  <si>
    <t>HAF-DOWN</t>
  </si>
  <si>
    <t>CON-DOWN</t>
  </si>
  <si>
    <t>DG-DOWN</t>
  </si>
  <si>
    <t>MOOR-CHS</t>
  </si>
  <si>
    <t>AUCH-DOWN</t>
  </si>
  <si>
    <t>LM-DOWN</t>
  </si>
  <si>
    <t>F1</t>
  </si>
  <si>
    <t>Germany and Poland</t>
  </si>
  <si>
    <t>A1</t>
  </si>
  <si>
    <t>NA</t>
  </si>
  <si>
    <t>sub-Saharan Africa</t>
  </si>
  <si>
    <t>Aw</t>
  </si>
  <si>
    <t>The author used floating chamber method and said their method captured ebullition flux in the paper. Figure S4 “CH4 flux measured with the floating chamber (that integrates the ebullition CH4 flux and the diffusive CH4 flux)”.
The paper also indicate ebullition rates to be 0.25 times diffusive flux, so we derived the diffusion and ebullition from the total flux they reported"</t>
    <phoneticPr fontId="1" type="noConversion"/>
  </si>
  <si>
    <t>Cwa</t>
  </si>
  <si>
    <t>T</t>
    <phoneticPr fontId="1" type="noConversion"/>
  </si>
  <si>
    <t>Congo</t>
  </si>
  <si>
    <t>Bangui</t>
  </si>
  <si>
    <t>Democratic Republic of the Congo</t>
  </si>
  <si>
    <t>SO1</t>
  </si>
  <si>
    <t>Quebec</t>
  </si>
  <si>
    <t>Rapture Creek</t>
  </si>
  <si>
    <t>Nome Creek at Bridge</t>
  </si>
  <si>
    <t>West Twin Creek Downstream Gage</t>
  </si>
  <si>
    <t>East Twin Creek</t>
  </si>
  <si>
    <t>Two Step Creek</t>
  </si>
  <si>
    <t>West Twin Creek Upstream Gage</t>
  </si>
  <si>
    <t>Table Creek</t>
  </si>
  <si>
    <t>Nome Creek Administration</t>
  </si>
  <si>
    <t>Ophir Creek</t>
  </si>
  <si>
    <t>Rio Blanco</t>
  </si>
  <si>
    <t>Upper Rio Fajardo</t>
  </si>
  <si>
    <t>Rio Icacos</t>
  </si>
  <si>
    <t>Lower Fajardo</t>
  </si>
  <si>
    <t>Canovanas Trib near road 907</t>
  </si>
  <si>
    <t>Rio Canovanas</t>
  </si>
  <si>
    <t>Rio Mameyes @ bridge</t>
  </si>
  <si>
    <t>Panola upper gage</t>
  </si>
  <si>
    <t>Panola lower gage</t>
  </si>
  <si>
    <t>MannCreek</t>
  </si>
  <si>
    <t>AllequashLower</t>
  </si>
  <si>
    <t>Allequash Creek [Schindler]</t>
  </si>
  <si>
    <t>Trout River</t>
  </si>
  <si>
    <t>StevensonCreek</t>
  </si>
  <si>
    <t>NorthCreek</t>
  </si>
  <si>
    <t>Allequash Creek</t>
  </si>
  <si>
    <t>WI</t>
  </si>
  <si>
    <t>Glacier Creek-1</t>
  </si>
  <si>
    <t>Andrews Creek</t>
  </si>
  <si>
    <t>D</t>
    <phoneticPr fontId="1" type="noConversion"/>
  </si>
  <si>
    <t>Glacier Creek-2</t>
  </si>
  <si>
    <t>Site 14</t>
  </si>
  <si>
    <t>Site 16</t>
  </si>
  <si>
    <t>Site 53</t>
  </si>
  <si>
    <t>Site 41</t>
  </si>
  <si>
    <t>Site 5</t>
  </si>
  <si>
    <t>Site 12</t>
  </si>
  <si>
    <t>Site 9</t>
  </si>
  <si>
    <t>Site 3</t>
  </si>
  <si>
    <t>Site 28</t>
  </si>
  <si>
    <t>Site 0</t>
  </si>
  <si>
    <t>Site 7</t>
  </si>
  <si>
    <t>Site 1</t>
  </si>
  <si>
    <t>Site 42</t>
  </si>
  <si>
    <t>Site 50</t>
  </si>
  <si>
    <t>Site 43</t>
  </si>
  <si>
    <t>Site 32</t>
  </si>
  <si>
    <t>Site 38</t>
  </si>
  <si>
    <t>Site 21</t>
  </si>
  <si>
    <t>Site 22</t>
  </si>
  <si>
    <t>Brocky Burn Lower1</t>
  </si>
  <si>
    <t>Willamette Valley</t>
  </si>
  <si>
    <t>Coast Range</t>
  </si>
  <si>
    <t>XBF1</t>
  </si>
  <si>
    <t>DCH4</t>
  </si>
  <si>
    <t>NKT3</t>
  </si>
  <si>
    <t>NTH3</t>
  </si>
  <si>
    <t>NTH4</t>
  </si>
  <si>
    <t>Black Burn</t>
  </si>
  <si>
    <t>Csa</t>
  </si>
  <si>
    <t>Site 2</t>
  </si>
  <si>
    <t>Site 4</t>
  </si>
  <si>
    <t>Seine eighth order</t>
  </si>
  <si>
    <t>Seine fifth orders</t>
  </si>
  <si>
    <t>Drain water</t>
  </si>
  <si>
    <t>Creek</t>
  </si>
  <si>
    <t>Iberian Peninsula, Spain</t>
  </si>
  <si>
    <t>Site-specific values not available, group means used</t>
  </si>
  <si>
    <t>running water 6</t>
  </si>
  <si>
    <t>Jamari River</t>
  </si>
  <si>
    <t>Uatuma River</t>
  </si>
  <si>
    <t>Sinnamary River</t>
  </si>
  <si>
    <t>0-40 km downstream of dam on Sinnamary River</t>
  </si>
  <si>
    <t>Xiangxi River</t>
  </si>
  <si>
    <t>Wenquan</t>
  </si>
  <si>
    <t>East Fork of Walker Branch</t>
  </si>
  <si>
    <t>Lake Kipojarvi Stream</t>
  </si>
  <si>
    <t>dam downstream</t>
  </si>
  <si>
    <t>Kuparuk</t>
  </si>
  <si>
    <t>ET</t>
  </si>
  <si>
    <t>Kuparuk River</t>
  </si>
  <si>
    <t>Tanoe</t>
  </si>
  <si>
    <t>Ivory Coast</t>
  </si>
  <si>
    <t>Comoe</t>
  </si>
  <si>
    <t>Bia</t>
  </si>
  <si>
    <t>Po River springs</t>
  </si>
  <si>
    <t>Italy</t>
  </si>
  <si>
    <t>Shuangjiang</t>
  </si>
  <si>
    <t>Huangshi</t>
  </si>
  <si>
    <t>Yanglu</t>
  </si>
  <si>
    <t>Gaoyang</t>
  </si>
  <si>
    <t>Baijiaxi</t>
  </si>
  <si>
    <t>Kaixian</t>
  </si>
  <si>
    <t>Pengxi River</t>
  </si>
  <si>
    <t>E</t>
  </si>
  <si>
    <t>Jamison Creek</t>
  </si>
  <si>
    <t>Stordalen streams</t>
  </si>
  <si>
    <t>Stordalen catchment</t>
  </si>
  <si>
    <t>Huaidian hydrological sattion</t>
  </si>
  <si>
    <t>Zhoukou hydrological station</t>
  </si>
  <si>
    <t>Zhoukou sluice downstream</t>
  </si>
  <si>
    <t>Jialu sluice downstream</t>
  </si>
  <si>
    <t>Jialu sluice upstream</t>
  </si>
  <si>
    <t>Xizheng hydrological station</t>
  </si>
  <si>
    <t>Sitka site 5</t>
  </si>
  <si>
    <t>Czech</t>
  </si>
  <si>
    <t>Sitka site 4</t>
  </si>
  <si>
    <t>Sitka site 3</t>
  </si>
  <si>
    <t>Sitka site 2</t>
  </si>
  <si>
    <t>Sitka site 1</t>
  </si>
  <si>
    <t>São João</t>
  </si>
  <si>
    <t>Arara-Azul</t>
  </si>
  <si>
    <t>Brisbane River</t>
  </si>
  <si>
    <t>F</t>
  </si>
  <si>
    <t>A</t>
  </si>
  <si>
    <t>C</t>
  </si>
  <si>
    <t>B</t>
  </si>
  <si>
    <t>Tanguro Ranch</t>
  </si>
  <si>
    <t>Upper Arboleda</t>
  </si>
  <si>
    <t>Costa Rica</t>
  </si>
  <si>
    <t>Upper Taconazo</t>
  </si>
  <si>
    <t>Lower Arboledaa</t>
  </si>
  <si>
    <t>Lower Taconazo</t>
  </si>
  <si>
    <t>Dwc</t>
  </si>
  <si>
    <t>Dwb</t>
  </si>
  <si>
    <t>Yarlung Tsangpo YT-1</t>
  </si>
  <si>
    <t>Indus ID-2</t>
    <phoneticPr fontId="1" type="noConversion"/>
  </si>
  <si>
    <t>Indus ID-1</t>
    <phoneticPr fontId="1" type="noConversion"/>
  </si>
  <si>
    <t>Yangtze River YZ-4</t>
  </si>
  <si>
    <t>Yangtze River YZ-3</t>
  </si>
  <si>
    <t>Yangtze River YZ-2</t>
  </si>
  <si>
    <t>Yangtze River YZ-1</t>
  </si>
  <si>
    <t>Adyar River - Upper Catchment</t>
  </si>
  <si>
    <t>Adyar River - Lower Catchment</t>
  </si>
  <si>
    <t>Vaigai</t>
  </si>
  <si>
    <t>Ambalayar</t>
  </si>
  <si>
    <t>CB</t>
  </si>
  <si>
    <t>Chalakudi</t>
  </si>
  <si>
    <t>Bharatakulza</t>
  </si>
  <si>
    <t>Cauvery</t>
  </si>
  <si>
    <t>Vellar</t>
  </si>
  <si>
    <t>Ponnayaar</t>
  </si>
  <si>
    <t>Netravathi</t>
  </si>
  <si>
    <t>Penna</t>
  </si>
  <si>
    <t>Kali</t>
  </si>
  <si>
    <t>Zuari</t>
  </si>
  <si>
    <t>Mandovi</t>
  </si>
  <si>
    <t>Krishna</t>
  </si>
  <si>
    <t>Godavari</t>
  </si>
  <si>
    <t>Nagavali</t>
  </si>
  <si>
    <t>Vamsadhara</t>
  </si>
  <si>
    <t>Rushikulya</t>
  </si>
  <si>
    <t>Mahanadi</t>
  </si>
  <si>
    <t>Baitarani</t>
  </si>
  <si>
    <t>Tapti</t>
  </si>
  <si>
    <t>As</t>
  </si>
  <si>
    <t>Subarnalekha</t>
  </si>
  <si>
    <t>Narmada</t>
  </si>
  <si>
    <t>Haldia</t>
  </si>
  <si>
    <t>Mahisagar</t>
  </si>
  <si>
    <t>Sabarmathi</t>
  </si>
  <si>
    <t>Stream order 0</t>
  </si>
  <si>
    <t>Amazon Mainstem</t>
  </si>
  <si>
    <t>Fitzroy 1</t>
  </si>
  <si>
    <t>Fitzroy-2</t>
  </si>
  <si>
    <t>Johnstone-5</t>
  </si>
  <si>
    <t>Johnstone-4</t>
  </si>
  <si>
    <t>Johnstone-13</t>
  </si>
  <si>
    <t>Johnstone-6</t>
  </si>
  <si>
    <t>Johnstone-7</t>
  </si>
  <si>
    <t>Johnstone-8</t>
  </si>
  <si>
    <t>Johnstone-11</t>
  </si>
  <si>
    <t>Johnstone-9</t>
  </si>
  <si>
    <t>Johnstone-12</t>
  </si>
  <si>
    <t>Johnstone-10</t>
  </si>
  <si>
    <t>Richmond River</t>
  </si>
  <si>
    <t>Maiden Newton</t>
  </si>
  <si>
    <t>D+E</t>
    <phoneticPr fontId="1" type="noConversion"/>
  </si>
  <si>
    <t>Columbia River (Sansone)</t>
  </si>
  <si>
    <t>Maderia</t>
  </si>
  <si>
    <t>Solimoes</t>
  </si>
  <si>
    <t>Negro River</t>
  </si>
  <si>
    <t>Tapajos</t>
  </si>
  <si>
    <t>Xingu River</t>
  </si>
  <si>
    <t>Amazon River</t>
  </si>
  <si>
    <t>Para River</t>
  </si>
  <si>
    <t>Xingu</t>
  </si>
  <si>
    <t>Negro</t>
  </si>
  <si>
    <t>Tapajós</t>
  </si>
  <si>
    <t>bdc</t>
  </si>
  <si>
    <t>New hampshire</t>
  </si>
  <si>
    <t>whb</t>
  </si>
  <si>
    <t>D2</t>
  </si>
  <si>
    <t>D1</t>
  </si>
  <si>
    <t>D4</t>
  </si>
  <si>
    <t>D3</t>
  </si>
  <si>
    <t>D6</t>
  </si>
  <si>
    <t>D7</t>
  </si>
  <si>
    <t>Palayar River (NAPR R1)</t>
  </si>
  <si>
    <t>Nagarcoil, TN , India</t>
  </si>
  <si>
    <t>T+D</t>
  </si>
  <si>
    <t xml:space="preserve">The author stated in their paper that they “made flux measurements using flux chambers to capture both ebullition and diffusive flux during the measurement period”. The bubble fluxes were derived by total flux subtract diffusive flux. </t>
  </si>
  <si>
    <t>Manimuthar Water falls (TMWF)</t>
  </si>
  <si>
    <t>Tirunelveli, TN , India</t>
  </si>
  <si>
    <t>TMPC C1</t>
  </si>
  <si>
    <t>Thamirabarani River (TMTB R1)</t>
  </si>
  <si>
    <t>KISA R</t>
  </si>
  <si>
    <t>Ernakulam, KL , India</t>
  </si>
  <si>
    <t>Periyar River (MMPE)</t>
  </si>
  <si>
    <t>KAAK</t>
  </si>
  <si>
    <t>Athirapally Water falls (KAWF)</t>
  </si>
  <si>
    <t>Thrissur, KL , India</t>
  </si>
  <si>
    <t>Vennaru (TPSV)</t>
  </si>
  <si>
    <t>Thanjavur, TN , India</t>
  </si>
  <si>
    <t>Noyyal River (CPPN R1)</t>
  </si>
  <si>
    <t>Coimbatore, TN , India</t>
  </si>
  <si>
    <t>Uyilatty Water falls (UYWF)</t>
  </si>
  <si>
    <t>The Nilgiris, TN , India</t>
  </si>
  <si>
    <t>KOMK S2</t>
  </si>
  <si>
    <t>KOMK S1</t>
  </si>
  <si>
    <t>KOMK C1</t>
  </si>
  <si>
    <t>Hogenakkal River (DHHO R1)</t>
  </si>
  <si>
    <t>Dharmapuri, TN , India</t>
  </si>
  <si>
    <t>SUTH R1</t>
  </si>
  <si>
    <t>Nellore, AP , India</t>
  </si>
  <si>
    <t>SUNA</t>
  </si>
  <si>
    <t>upstream</t>
  </si>
  <si>
    <t>Cwb</t>
  </si>
  <si>
    <t>Temmesjoki Site 1</t>
  </si>
  <si>
    <t>Temmesjoki Site 2</t>
  </si>
  <si>
    <t>Temmesjoki Site 3</t>
  </si>
  <si>
    <t>Temmesjoki Site 4</t>
  </si>
  <si>
    <t>Temmesjoki Site 5</t>
  </si>
  <si>
    <t>Y3</t>
  </si>
  <si>
    <t>Yukon River - Upper Mainstem</t>
  </si>
  <si>
    <t>Yukon River - Lower Mainstem</t>
  </si>
  <si>
    <t>Yukon River - Middle Mainstem</t>
  </si>
  <si>
    <t>Dsc</t>
  </si>
  <si>
    <t>ZBZ19</t>
  </si>
  <si>
    <t>Zambezi River</t>
  </si>
  <si>
    <t>Table S1 and S2 are identical, so we lack dates, pH for 2012 wet season meas, email for Table S1;The author said in their paper that chamber measurements provide the combined CH4 flux resulting from both ebullitive and diffusive fluxes.</t>
  </si>
  <si>
    <t>ZBZ8</t>
  </si>
  <si>
    <t>ZBZ18</t>
  </si>
  <si>
    <t>ZBZ7</t>
  </si>
  <si>
    <t>ZBZ6</t>
  </si>
  <si>
    <t>ZBZ17</t>
  </si>
  <si>
    <t>SH</t>
  </si>
  <si>
    <t>Shire River</t>
  </si>
  <si>
    <t>MAZ</t>
  </si>
  <si>
    <t>Mazoe River</t>
  </si>
  <si>
    <t>ZBZ5</t>
  </si>
  <si>
    <t>ZBZ15</t>
  </si>
  <si>
    <t>ZBZ11</t>
  </si>
  <si>
    <t>KAF10</t>
  </si>
  <si>
    <t>Kafue River</t>
  </si>
  <si>
    <t>KAF9</t>
  </si>
  <si>
    <t>KAF6</t>
  </si>
  <si>
    <t>KAF8</t>
  </si>
  <si>
    <t>ZBZ13</t>
  </si>
  <si>
    <t>LUA5</t>
  </si>
  <si>
    <t>Luangwa River</t>
  </si>
  <si>
    <t>LUA4</t>
  </si>
  <si>
    <t>KAF5</t>
  </si>
  <si>
    <t>LUNSE2</t>
  </si>
  <si>
    <t>Lunsewmfa River</t>
  </si>
  <si>
    <t>KAF4</t>
  </si>
  <si>
    <t>ZBZ3</t>
  </si>
  <si>
    <t>LUNSE1</t>
  </si>
  <si>
    <t>KAF3</t>
  </si>
  <si>
    <t>ZBZ2</t>
  </si>
  <si>
    <t>LUA2</t>
  </si>
  <si>
    <t>KAF2</t>
  </si>
  <si>
    <t>LUN1</t>
  </si>
  <si>
    <t>Lunga River</t>
  </si>
  <si>
    <t>ZBZ1</t>
  </si>
  <si>
    <t>Tiaodeng River</t>
  </si>
  <si>
    <t>Wang, Xiaofeng, 2017. Research on Carbon Gases Emissions from Metropolitan River Network. Chongqing University. Doctoral Thesis. (in Chinese)</t>
  </si>
  <si>
    <t>Ersheng River</t>
  </si>
  <si>
    <t>Huxi River</t>
  </si>
  <si>
    <t>Chongqing river network I</t>
  </si>
  <si>
    <t>Chongqing river network V</t>
  </si>
  <si>
    <t>Chongqing river network III</t>
  </si>
  <si>
    <t>Chongqing river network IV</t>
  </si>
  <si>
    <t>Chongqing river network II</t>
  </si>
  <si>
    <t>Toenepi Stream TU</t>
  </si>
  <si>
    <t>New Zealand</t>
  </si>
  <si>
    <t>Toenepi Stream TM</t>
  </si>
  <si>
    <t>Toenepi Stream TD</t>
  </si>
  <si>
    <t>Whakapipi Stream</t>
  </si>
  <si>
    <t>Xihe River</t>
  </si>
  <si>
    <t>The author used floating chamber and observed bubbling, so it should be considered total flux</t>
  </si>
  <si>
    <t>Hangbu</t>
  </si>
  <si>
    <t>Fengle</t>
  </si>
  <si>
    <t>Nanfeihe</t>
  </si>
  <si>
    <t>Big Run Stream</t>
  </si>
  <si>
    <t>Jinshan-2</t>
  </si>
  <si>
    <t>Jinshan-1</t>
  </si>
  <si>
    <t>Jinshan-3</t>
  </si>
  <si>
    <t>Jinshan-4</t>
  </si>
  <si>
    <t>Fengxian-3</t>
  </si>
  <si>
    <t>Jinshan-5</t>
  </si>
  <si>
    <t>Nanhui-6</t>
  </si>
  <si>
    <t>Jinshan-7</t>
  </si>
  <si>
    <t>Jinshan-6</t>
  </si>
  <si>
    <t>Fengxian-5</t>
  </si>
  <si>
    <t>Fengxian-4</t>
  </si>
  <si>
    <t>Fengxian-2</t>
  </si>
  <si>
    <t>Songjiang-2</t>
  </si>
  <si>
    <t>Songjiang-1</t>
  </si>
  <si>
    <t>Songjiang-3</t>
  </si>
  <si>
    <t>Nanhui-5</t>
  </si>
  <si>
    <t>Songjiang-4</t>
  </si>
  <si>
    <t>Songjiang-5</t>
  </si>
  <si>
    <t>Qingpu-10</t>
  </si>
  <si>
    <t>Fengxian-6</t>
  </si>
  <si>
    <t>Qingpu-11</t>
  </si>
  <si>
    <t>Fengxian-1</t>
  </si>
  <si>
    <t>Songjiang-8</t>
  </si>
  <si>
    <t>Songjiang-6</t>
  </si>
  <si>
    <t>Nanhui-3</t>
  </si>
  <si>
    <t>Minhang-3</t>
  </si>
  <si>
    <t>Minhang-2</t>
  </si>
  <si>
    <t>Qingpu-9</t>
  </si>
  <si>
    <t>Songjiang-7</t>
  </si>
  <si>
    <t>Nanhui-4</t>
  </si>
  <si>
    <t>Nanhui-2</t>
  </si>
  <si>
    <t>Minhang-4</t>
  </si>
  <si>
    <t>Songjiang-9</t>
  </si>
  <si>
    <t>Songjiang-10</t>
  </si>
  <si>
    <t>Qingpu-8</t>
  </si>
  <si>
    <t>Minhang-1</t>
  </si>
  <si>
    <t>Pudong-9</t>
  </si>
  <si>
    <t>Qingpu-7</t>
  </si>
  <si>
    <t>Nanhui-1</t>
  </si>
  <si>
    <t>Minhang-5</t>
  </si>
  <si>
    <t>Songjiang-11</t>
  </si>
  <si>
    <t>Qingpu-6</t>
  </si>
  <si>
    <t>Pudong-6</t>
  </si>
  <si>
    <t>Downtown-6</t>
  </si>
  <si>
    <t>Pudong-8</t>
  </si>
  <si>
    <t>Minhang-6</t>
  </si>
  <si>
    <t>Qingpu-5</t>
  </si>
  <si>
    <t>Qingpu-3</t>
  </si>
  <si>
    <t>Qingpu-2</t>
  </si>
  <si>
    <t>Qingpu-1</t>
  </si>
  <si>
    <t>Pudong-5</t>
  </si>
  <si>
    <t>Downtown-5</t>
  </si>
  <si>
    <t>Putuo-3</t>
  </si>
  <si>
    <t>Pudong-7</t>
  </si>
  <si>
    <t>Pudong-4</t>
  </si>
  <si>
    <t>Putuo-2</t>
  </si>
  <si>
    <t>Qingpu-4</t>
  </si>
  <si>
    <t>Downtown-4</t>
  </si>
  <si>
    <t>Jiading-1</t>
  </si>
  <si>
    <t>Downtown-2</t>
  </si>
  <si>
    <t>Jiading-2</t>
  </si>
  <si>
    <t>Putuo-1</t>
  </si>
  <si>
    <t>Pudong-3</t>
  </si>
  <si>
    <t>Downtown-3</t>
  </si>
  <si>
    <t>Downtown-1</t>
  </si>
  <si>
    <t>Baoshan-4</t>
  </si>
  <si>
    <t>Pudong-2</t>
  </si>
  <si>
    <t>Baoshan-3</t>
  </si>
  <si>
    <t>Jiading-3</t>
  </si>
  <si>
    <t>Pudong-1</t>
  </si>
  <si>
    <t>Baoshan-2</t>
  </si>
  <si>
    <t>Jiading-6</t>
  </si>
  <si>
    <t>Chongming-11</t>
  </si>
  <si>
    <t>Baoshan-1</t>
  </si>
  <si>
    <t>Jiading-5</t>
  </si>
  <si>
    <t>Jiading-4</t>
  </si>
  <si>
    <t>Chongming-1</t>
  </si>
  <si>
    <t>Chongming-4</t>
  </si>
  <si>
    <t>Chongming-2</t>
  </si>
  <si>
    <t>Chongming-5</t>
  </si>
  <si>
    <t>Chongming-10</t>
  </si>
  <si>
    <t>Chongming-3</t>
  </si>
  <si>
    <t>Chongming-9</t>
  </si>
  <si>
    <t>Chongming-6</t>
  </si>
  <si>
    <t>Chongming-8</t>
  </si>
  <si>
    <t>Chongming-7</t>
  </si>
  <si>
    <t>Modaoxi River</t>
  </si>
  <si>
    <t>water level regulated by TGR</t>
    <phoneticPr fontId="1" type="noConversion"/>
  </si>
  <si>
    <t>Shennongxi River</t>
  </si>
  <si>
    <t>Country or specific region of study location</t>
  </si>
  <si>
    <t>Stream or river</t>
  </si>
  <si>
    <t>D=diffusive; E=ebullitive; T=total flux without differentiation</t>
  </si>
  <si>
    <t>Method used to determine methane flux</t>
  </si>
  <si>
    <t>Additional notes</t>
  </si>
  <si>
    <t>Lists references by number from which fluxes were drawn, see below table</t>
  </si>
  <si>
    <t>Hong Kong</t>
  </si>
  <si>
    <t>Bangladesh</t>
  </si>
  <si>
    <t>Cameroon</t>
  </si>
  <si>
    <t>Mai Po Marshes</t>
  </si>
  <si>
    <t>Yellow River</t>
  </si>
  <si>
    <t>Min River Estuary</t>
  </si>
  <si>
    <t>Vltava River</t>
  </si>
  <si>
    <t>Stuttgart</t>
  </si>
  <si>
    <t>Mymensingh</t>
  </si>
  <si>
    <t>Cuttack</t>
  </si>
  <si>
    <t>Wuhan</t>
  </si>
  <si>
    <t>Suzhou</t>
  </si>
  <si>
    <t>Gaochun</t>
  </si>
  <si>
    <t>Yichang</t>
  </si>
  <si>
    <t>Shanghai</t>
  </si>
  <si>
    <t>Fuzhou</t>
  </si>
  <si>
    <t>Xinghua</t>
  </si>
  <si>
    <t>Dschang</t>
  </si>
  <si>
    <t>Thiruvallur</t>
  </si>
  <si>
    <t>Mahabalipuram</t>
  </si>
  <si>
    <t>Subtropical</t>
  </si>
  <si>
    <t>oligohaline</t>
  </si>
  <si>
    <t>Penasquitos Lagoon</t>
  </si>
  <si>
    <t>??</t>
  </si>
  <si>
    <t>Batiquitos Lagoon</t>
  </si>
  <si>
    <t>Donana National Park</t>
  </si>
  <si>
    <t>meso to polyhaline</t>
  </si>
  <si>
    <t>Computed with k</t>
  </si>
  <si>
    <t>Western Port Bay</t>
  </si>
  <si>
    <t>Oceanic</t>
  </si>
  <si>
    <t>polyhaline</t>
  </si>
  <si>
    <t>static chamber</t>
  </si>
  <si>
    <t>Queen's Creek</t>
  </si>
  <si>
    <t>mesohaline</t>
  </si>
  <si>
    <t>Dipper Harbour</t>
  </si>
  <si>
    <t>Blackwater National Wildlife Refuge</t>
  </si>
  <si>
    <t>Nakaumi Lagoon</t>
  </si>
  <si>
    <t>Chesapeake Bay</t>
  </si>
  <si>
    <t xml:space="preserve">River Colne </t>
  </si>
  <si>
    <t>Sapelo Island</t>
  </si>
  <si>
    <t>Houma</t>
  </si>
  <si>
    <t xml:space="preserve">Kouchibouguacis </t>
  </si>
  <si>
    <t>Plum Island Estuary</t>
  </si>
  <si>
    <t>Chongming Dongtan</t>
  </si>
  <si>
    <t>Yellow River Delta</t>
  </si>
  <si>
    <t>Humid Continental</t>
  </si>
  <si>
    <t>Dwa</t>
  </si>
  <si>
    <t>Hackensack River Estuary</t>
  </si>
  <si>
    <t>oligo to mesohaline</t>
  </si>
  <si>
    <t>Crossens Marsh</t>
  </si>
  <si>
    <t>Week's Bay</t>
  </si>
  <si>
    <t>Dog River</t>
  </si>
  <si>
    <t>Suptropical</t>
  </si>
  <si>
    <t>Dauphin Island</t>
  </si>
  <si>
    <t>Jiangsu</t>
  </si>
  <si>
    <t>Fox Hill Marsh</t>
  </si>
  <si>
    <t>Skidaway Island</t>
  </si>
  <si>
    <t>Romerly Creek water-air and Skidaway Cut high and low marsh</t>
  </si>
  <si>
    <t>Waquoit Bay</t>
  </si>
  <si>
    <t>Burcht</t>
  </si>
  <si>
    <t>Bay Tree Creek</t>
  </si>
  <si>
    <t>Lewes</t>
  </si>
  <si>
    <t>Wallops Island</t>
  </si>
  <si>
    <t>Georgetown</t>
  </si>
  <si>
    <t>Panacea</t>
  </si>
  <si>
    <t>Barataria Basin</t>
  </si>
  <si>
    <t>oligo to polyhaline</t>
  </si>
  <si>
    <t>Sequim Bay</t>
  </si>
  <si>
    <t>Naples Botanical Garden</t>
  </si>
  <si>
    <t>Kuan-du</t>
  </si>
  <si>
    <t>Horn Point Marsh</t>
  </si>
  <si>
    <t>Yancheng National Nature Reserve</t>
  </si>
  <si>
    <t>Zhangjiang Estuary</t>
  </si>
  <si>
    <t>﻿Jiulong River Estuary</t>
  </si>
  <si>
    <t xml:space="preserve">Yellow River Delta </t>
  </si>
  <si>
    <t>Blackwater Estuary</t>
  </si>
  <si>
    <t>MinJiang River Estuary</t>
  </si>
  <si>
    <t>5 to 23</t>
  </si>
  <si>
    <t>Japan</t>
  </si>
  <si>
    <t>Taiwan</t>
  </si>
  <si>
    <t>Belgium</t>
  </si>
  <si>
    <t>8.5 to 30.6</t>
  </si>
  <si>
    <t>Peel et al. (2007) https://people.eng.unimelb.edu.au/mpeel/koppen.html</t>
  </si>
  <si>
    <t xml:space="preserve">Method used to determine methane flux (different pathways are not differentiated) </t>
  </si>
  <si>
    <r>
      <t xml:space="preserve">Sun, Z. </t>
    </r>
    <r>
      <rPr>
        <i/>
        <sz val="12"/>
        <color theme="1"/>
        <rFont val="Calibri"/>
        <family val="2"/>
        <scheme val="minor"/>
      </rPr>
      <t>et al.</t>
    </r>
    <r>
      <rPr>
        <sz val="12"/>
        <color theme="1"/>
        <rFont val="Calibri"/>
        <family val="2"/>
        <scheme val="minor"/>
      </rPr>
      <t xml:space="preserve"> Fluxes of nitrous oxide and methane in different coastal Suaeda salsa marshes of the Yellow River estuary, China. </t>
    </r>
    <r>
      <rPr>
        <i/>
        <sz val="12"/>
        <color theme="1"/>
        <rFont val="Calibri"/>
        <family val="2"/>
        <scheme val="minor"/>
      </rPr>
      <t>Chemosphere</t>
    </r>
    <r>
      <rPr>
        <sz val="12"/>
        <color theme="1"/>
        <rFont val="Calibri"/>
        <family val="2"/>
        <scheme val="minor"/>
      </rPr>
      <t xml:space="preserve"> </t>
    </r>
    <r>
      <rPr>
        <b/>
        <sz val="12"/>
        <color theme="1"/>
        <rFont val="Calibri"/>
        <family val="2"/>
        <scheme val="minor"/>
      </rPr>
      <t>90</t>
    </r>
    <r>
      <rPr>
        <sz val="12"/>
        <color theme="1"/>
        <rFont val="Calibri"/>
        <family val="2"/>
        <scheme val="minor"/>
      </rPr>
      <t>, 856–865 (2013).</t>
    </r>
  </si>
  <si>
    <t>Poffenbarger, H. J., Needelman, B. A. &amp; Megonigal, J. P. Salinity Influence on Methane Emissions from Tidal Marshes. 831–842 (2011). doi:10.1007/s13157-011-0197-0</t>
  </si>
  <si>
    <r>
      <t xml:space="preserve">Hirota, M., Senga, Y., Seike, Y., Nohara, S. &amp; Kunii, H. Fluxes of carbon dioxide, methane and nitrous oxide in two contrastive fringing zones of coastal lagoon, Lake Nakaumi, Japan. </t>
    </r>
    <r>
      <rPr>
        <i/>
        <sz val="12"/>
        <color theme="1"/>
        <rFont val="Calibri"/>
        <family val="2"/>
        <scheme val="minor"/>
      </rPr>
      <t>Chemosphere</t>
    </r>
    <r>
      <rPr>
        <sz val="12"/>
        <color theme="1"/>
        <rFont val="Calibri"/>
        <family val="2"/>
        <scheme val="minor"/>
      </rPr>
      <t xml:space="preserve"> </t>
    </r>
    <r>
      <rPr>
        <b/>
        <sz val="12"/>
        <color theme="1"/>
        <rFont val="Calibri"/>
        <family val="2"/>
        <scheme val="minor"/>
      </rPr>
      <t>68</t>
    </r>
    <r>
      <rPr>
        <sz val="12"/>
        <color theme="1"/>
        <rFont val="Calibri"/>
        <family val="2"/>
        <scheme val="minor"/>
      </rPr>
      <t>, 597–603 (2007).</t>
    </r>
  </si>
  <si>
    <r>
      <t xml:space="preserve">Reid, M. C., Tripathee, R., Schäfer, K. V. R. &amp; Jaffé, P. R. Tidal marsh methane dynamics: Difference in seasonal lags in emissions driven by storage in vegetated versus unvegetated sediments. </t>
    </r>
    <r>
      <rPr>
        <i/>
        <sz val="12"/>
        <color theme="1"/>
        <rFont val="Calibri"/>
        <family val="2"/>
        <scheme val="minor"/>
      </rPr>
      <t>J. Geophys. Res. Biogeosciences</t>
    </r>
    <r>
      <rPr>
        <sz val="12"/>
        <color theme="1"/>
        <rFont val="Calibri"/>
        <family val="2"/>
        <scheme val="minor"/>
      </rPr>
      <t xml:space="preserve"> </t>
    </r>
    <r>
      <rPr>
        <b/>
        <sz val="12"/>
        <color theme="1"/>
        <rFont val="Calibri"/>
        <family val="2"/>
        <scheme val="minor"/>
      </rPr>
      <t>118</t>
    </r>
    <r>
      <rPr>
        <sz val="12"/>
        <color theme="1"/>
        <rFont val="Calibri"/>
        <family val="2"/>
        <scheme val="minor"/>
      </rPr>
      <t>, 1802–1813 (2013).</t>
    </r>
  </si>
  <si>
    <r>
      <t xml:space="preserve">Xiang, J., Liu, D., Ding, W., Yuan, J. &amp; Lin, Y. Invasion chronosequence of Spartina alterniflora on methane emission and organic carbon sequestration in a coastal salt marsh. </t>
    </r>
    <r>
      <rPr>
        <i/>
        <sz val="12"/>
        <color theme="1"/>
        <rFont val="Calibri"/>
        <family val="2"/>
        <scheme val="minor"/>
      </rPr>
      <t>Atmos. Environ.</t>
    </r>
    <r>
      <rPr>
        <sz val="12"/>
        <color theme="1"/>
        <rFont val="Calibri"/>
        <family val="2"/>
        <scheme val="minor"/>
      </rPr>
      <t xml:space="preserve"> </t>
    </r>
    <r>
      <rPr>
        <b/>
        <sz val="12"/>
        <color theme="1"/>
        <rFont val="Calibri"/>
        <family val="2"/>
        <scheme val="minor"/>
      </rPr>
      <t>112</t>
    </r>
    <r>
      <rPr>
        <sz val="12"/>
        <color theme="1"/>
        <rFont val="Calibri"/>
        <family val="2"/>
        <scheme val="minor"/>
      </rPr>
      <t>, 72–80 (2015).</t>
    </r>
  </si>
  <si>
    <r>
      <t xml:space="preserve">Chen, Q., Guo, B., Zhao, C. &amp; Xing, B. Characteristics of CH4 and CO2 emissions and influence of water and salinity in the Yellow River delta wetland, China. </t>
    </r>
    <r>
      <rPr>
        <i/>
        <sz val="12"/>
        <color theme="1"/>
        <rFont val="Calibri"/>
        <family val="2"/>
        <scheme val="minor"/>
      </rPr>
      <t>Environ. Pollut.</t>
    </r>
    <r>
      <rPr>
        <sz val="12"/>
        <color theme="1"/>
        <rFont val="Calibri"/>
        <family val="2"/>
        <scheme val="minor"/>
      </rPr>
      <t xml:space="preserve"> </t>
    </r>
    <r>
      <rPr>
        <b/>
        <sz val="12"/>
        <color theme="1"/>
        <rFont val="Calibri"/>
        <family val="2"/>
        <scheme val="minor"/>
      </rPr>
      <t>239</t>
    </r>
    <r>
      <rPr>
        <sz val="12"/>
        <color theme="1"/>
        <rFont val="Calibri"/>
        <family val="2"/>
        <scheme val="minor"/>
      </rPr>
      <t>, 289–299 (2018).</t>
    </r>
  </si>
  <si>
    <r>
      <t xml:space="preserve">Wang, H. </t>
    </r>
    <r>
      <rPr>
        <i/>
        <sz val="12"/>
        <color theme="1"/>
        <rFont val="Calibri"/>
        <family val="2"/>
        <scheme val="minor"/>
      </rPr>
      <t>et al.</t>
    </r>
    <r>
      <rPr>
        <sz val="12"/>
        <color theme="1"/>
        <rFont val="Calibri"/>
        <family val="2"/>
        <scheme val="minor"/>
      </rPr>
      <t xml:space="preserve"> Temporal and spatial variations of greenhouse gas fluxes from a tidal mangrove wetland in Southeast China. </t>
    </r>
    <r>
      <rPr>
        <i/>
        <sz val="12"/>
        <color theme="1"/>
        <rFont val="Calibri"/>
        <family val="2"/>
        <scheme val="minor"/>
      </rPr>
      <t>Environ. Sci. Pollut. Res.</t>
    </r>
    <r>
      <rPr>
        <sz val="12"/>
        <color theme="1"/>
        <rFont val="Calibri"/>
        <family val="2"/>
        <scheme val="minor"/>
      </rPr>
      <t xml:space="preserve"> </t>
    </r>
    <r>
      <rPr>
        <b/>
        <sz val="12"/>
        <color theme="1"/>
        <rFont val="Calibri"/>
        <family val="2"/>
        <scheme val="minor"/>
      </rPr>
      <t>23</t>
    </r>
    <r>
      <rPr>
        <sz val="12"/>
        <color theme="1"/>
        <rFont val="Calibri"/>
        <family val="2"/>
        <scheme val="minor"/>
      </rPr>
      <t>, 1873–1885 (2016).</t>
    </r>
  </si>
  <si>
    <r>
      <t xml:space="preserve">Sun, Z., Jiang, H., Wang, L., Mou, X. &amp; Sun, W. Seasonal and spatial variations of methane emissions from coastal marshes in the northern Yellow River estuary, China. </t>
    </r>
    <r>
      <rPr>
        <i/>
        <sz val="12"/>
        <color theme="1"/>
        <rFont val="Calibri"/>
        <family val="2"/>
        <scheme val="minor"/>
      </rPr>
      <t>Plant Soil</t>
    </r>
    <r>
      <rPr>
        <sz val="12"/>
        <color theme="1"/>
        <rFont val="Calibri"/>
        <family val="2"/>
        <scheme val="minor"/>
      </rPr>
      <t xml:space="preserve"> </t>
    </r>
    <r>
      <rPr>
        <b/>
        <sz val="12"/>
        <color theme="1"/>
        <rFont val="Calibri"/>
        <family val="2"/>
        <scheme val="minor"/>
      </rPr>
      <t>369</t>
    </r>
    <r>
      <rPr>
        <sz val="12"/>
        <color theme="1"/>
        <rFont val="Calibri"/>
        <family val="2"/>
        <scheme val="minor"/>
      </rPr>
      <t>, 317–333 (2013).</t>
    </r>
  </si>
  <si>
    <r>
      <t xml:space="preserve">Adams, C. A., Andrews, J. E. &amp; Jickells, T. Nitrous oxide and methane fluxes vs. carbon, nitrogen and phosphorous burial in new intertidal and saltmarsh sediments. </t>
    </r>
    <r>
      <rPr>
        <i/>
        <sz val="12"/>
        <color theme="1"/>
        <rFont val="Calibri"/>
        <family val="2"/>
        <scheme val="minor"/>
      </rPr>
      <t>Sci. Total Environ.</t>
    </r>
    <r>
      <rPr>
        <sz val="12"/>
        <color theme="1"/>
        <rFont val="Calibri"/>
        <family val="2"/>
        <scheme val="minor"/>
      </rPr>
      <t xml:space="preserve"> </t>
    </r>
    <r>
      <rPr>
        <b/>
        <sz val="12"/>
        <color theme="1"/>
        <rFont val="Calibri"/>
        <family val="2"/>
        <scheme val="minor"/>
      </rPr>
      <t>434</t>
    </r>
    <r>
      <rPr>
        <sz val="12"/>
        <color theme="1"/>
        <rFont val="Calibri"/>
        <family val="2"/>
        <scheme val="minor"/>
      </rPr>
      <t>, 240–251 (2012).</t>
    </r>
  </si>
  <si>
    <r>
      <t xml:space="preserve">Wang, D., Chen, Z. &amp; Xu, S. Methane emission from Yangtze estuarine wetland, China. </t>
    </r>
    <r>
      <rPr>
        <i/>
        <sz val="12"/>
        <color theme="1"/>
        <rFont val="Calibri"/>
        <family val="2"/>
        <scheme val="minor"/>
      </rPr>
      <t>J. Geophys. Res. Biogeosciences</t>
    </r>
    <r>
      <rPr>
        <sz val="12"/>
        <color theme="1"/>
        <rFont val="Calibri"/>
        <family val="2"/>
        <scheme val="minor"/>
      </rPr>
      <t xml:space="preserve"> </t>
    </r>
    <r>
      <rPr>
        <b/>
        <sz val="12"/>
        <color theme="1"/>
        <rFont val="Calibri"/>
        <family val="2"/>
        <scheme val="minor"/>
      </rPr>
      <t>114</t>
    </r>
    <r>
      <rPr>
        <sz val="12"/>
        <color theme="1"/>
        <rFont val="Calibri"/>
        <family val="2"/>
        <scheme val="minor"/>
      </rPr>
      <t>, G02011 (2009).</t>
    </r>
  </si>
  <si>
    <r>
      <t xml:space="preserve">Yuan, J. </t>
    </r>
    <r>
      <rPr>
        <i/>
        <sz val="12"/>
        <color theme="1"/>
        <rFont val="Calibri"/>
        <family val="2"/>
        <scheme val="minor"/>
      </rPr>
      <t>et al.</t>
    </r>
    <r>
      <rPr>
        <sz val="12"/>
        <color theme="1"/>
        <rFont val="Calibri"/>
        <family val="2"/>
        <scheme val="minor"/>
      </rPr>
      <t xml:space="preserve"> Exotic Spartina alterniflora invasion alters ecosystem-atmosphere exchange of CH4 and N2O and carbon sequestration in a coastal salt marsh in China. </t>
    </r>
    <r>
      <rPr>
        <i/>
        <sz val="12"/>
        <color theme="1"/>
        <rFont val="Calibri"/>
        <family val="2"/>
        <scheme val="minor"/>
      </rPr>
      <t>Glob. Chang. Biol.</t>
    </r>
    <r>
      <rPr>
        <sz val="12"/>
        <color theme="1"/>
        <rFont val="Calibri"/>
        <family val="2"/>
        <scheme val="minor"/>
      </rPr>
      <t xml:space="preserve"> </t>
    </r>
    <r>
      <rPr>
        <b/>
        <sz val="12"/>
        <color theme="1"/>
        <rFont val="Calibri"/>
        <family val="2"/>
        <scheme val="minor"/>
      </rPr>
      <t>21</t>
    </r>
    <r>
      <rPr>
        <sz val="12"/>
        <color theme="1"/>
        <rFont val="Calibri"/>
        <family val="2"/>
        <scheme val="minor"/>
      </rPr>
      <t>, 1567–1580 (2015).</t>
    </r>
  </si>
  <si>
    <r>
      <t xml:space="preserve">Xu, X. </t>
    </r>
    <r>
      <rPr>
        <i/>
        <sz val="12"/>
        <color theme="1"/>
        <rFont val="Calibri"/>
        <family val="2"/>
        <scheme val="minor"/>
      </rPr>
      <t>et al.</t>
    </r>
    <r>
      <rPr>
        <sz val="12"/>
        <color theme="1"/>
        <rFont val="Calibri"/>
        <family val="2"/>
        <scheme val="minor"/>
      </rPr>
      <t xml:space="preserve"> Seasonal and spatial dynamics of greenhouse gas emissions under various vegetation covers in a coastal saline wetland in southeast China. </t>
    </r>
    <r>
      <rPr>
        <i/>
        <sz val="12"/>
        <color theme="1"/>
        <rFont val="Calibri"/>
        <family val="2"/>
        <scheme val="minor"/>
      </rPr>
      <t>Ecol. Eng.</t>
    </r>
    <r>
      <rPr>
        <sz val="12"/>
        <color theme="1"/>
        <rFont val="Calibri"/>
        <family val="2"/>
        <scheme val="minor"/>
      </rPr>
      <t xml:space="preserve"> </t>
    </r>
    <r>
      <rPr>
        <b/>
        <sz val="12"/>
        <color theme="1"/>
        <rFont val="Calibri"/>
        <family val="2"/>
        <scheme val="minor"/>
      </rPr>
      <t>73</t>
    </r>
    <r>
      <rPr>
        <sz val="12"/>
        <color theme="1"/>
        <rFont val="Calibri"/>
        <family val="2"/>
        <scheme val="minor"/>
      </rPr>
      <t>, 469–477 (2014).</t>
    </r>
  </si>
  <si>
    <t>Based on Köppen Classification</t>
  </si>
  <si>
    <t>Sediment, water or porewater salinity</t>
  </si>
  <si>
    <t>After Poffenbarger et al. 2011 (ref7)</t>
  </si>
  <si>
    <t>Water-air flux, sediment-air flux, sediment-water-air flux (without differentiation or combination of water-air and sediment-air flux)</t>
  </si>
  <si>
    <t>Kangaroo Island, Jacob's Well</t>
  </si>
  <si>
    <t>Water-air</t>
  </si>
  <si>
    <t>Average of creek mouth and upstream</t>
  </si>
  <si>
    <t>Fitzroy Creek</t>
  </si>
  <si>
    <t>Burdekin Creek</t>
  </si>
  <si>
    <t>Johnstone Creek</t>
  </si>
  <si>
    <t>Kalighat Creek</t>
  </si>
  <si>
    <t>Wright Myo Creek</t>
  </si>
  <si>
    <t>Mtoni Creek</t>
  </si>
  <si>
    <t>Ras Dege Creek</t>
  </si>
  <si>
    <t>Kind Abdullah University (S1/S2)</t>
  </si>
  <si>
    <t>Arid</t>
  </si>
  <si>
    <t>Duba (S3)</t>
  </si>
  <si>
    <t>Al Wahj (S4/S5)</t>
  </si>
  <si>
    <t>Farasan Banks (S6/S7)</t>
  </si>
  <si>
    <t>Ouémo</t>
  </si>
  <si>
    <t xml:space="preserve">Ngao Creek </t>
  </si>
  <si>
    <t>Celestún Lagoon</t>
  </si>
  <si>
    <t>Bsh</t>
  </si>
  <si>
    <t>Chelem Lagoon</t>
  </si>
  <si>
    <t xml:space="preserve">Terminos Lagoon </t>
  </si>
  <si>
    <t>impacted</t>
  </si>
  <si>
    <t>Furo do Meio</t>
  </si>
  <si>
    <t>Brisbane Estuary</t>
  </si>
  <si>
    <t>Woody Island</t>
  </si>
  <si>
    <t>Port Douglas</t>
  </si>
  <si>
    <t>Jiulongjiang Estuary</t>
  </si>
  <si>
    <t>Deep Bay</t>
  </si>
  <si>
    <t>Yung Shue</t>
  </si>
  <si>
    <t>Lothian Island</t>
  </si>
  <si>
    <t>Bhitarkanika</t>
  </si>
  <si>
    <t>Bay of La Parguera</t>
  </si>
  <si>
    <t>Hinchenbrook Channel</t>
  </si>
  <si>
    <t>Matang Reserve</t>
  </si>
  <si>
    <t>Kang-nan</t>
  </si>
  <si>
    <t>Qinglan Harbour</t>
  </si>
  <si>
    <t xml:space="preserve">Teremaal </t>
  </si>
  <si>
    <t>Likupang</t>
  </si>
  <si>
    <t>Kema</t>
  </si>
  <si>
    <t xml:space="preserve">Pichavaram </t>
  </si>
  <si>
    <t>Balandra Bay</t>
  </si>
  <si>
    <t>Bwh</t>
  </si>
  <si>
    <t>Muthupet</t>
  </si>
  <si>
    <t>Ciénaga Grande de Santa Marta</t>
  </si>
  <si>
    <t>Andaman Islands</t>
  </si>
  <si>
    <t>Tanzania</t>
  </si>
  <si>
    <t>Saudi Arabia</t>
  </si>
  <si>
    <t>New Caledonia</t>
  </si>
  <si>
    <t>Thailand</t>
  </si>
  <si>
    <t>Mexico</t>
  </si>
  <si>
    <t>Malaysia</t>
  </si>
  <si>
    <t>Indonesia</t>
  </si>
  <si>
    <t>Colombia</t>
  </si>
  <si>
    <t>Yarra</t>
  </si>
  <si>
    <t xml:space="preserve"> Australia</t>
  </si>
  <si>
    <t>Chowder Bay</t>
  </si>
  <si>
    <t>Coffs Creek</t>
  </si>
  <si>
    <t>North Creek</t>
  </si>
  <si>
    <t>Bramble Bay</t>
  </si>
  <si>
    <t>Deception Bay</t>
  </si>
  <si>
    <t>Johnstone River</t>
  </si>
  <si>
    <t>Constant Creek</t>
  </si>
  <si>
    <t>Fitzroy River</t>
  </si>
  <si>
    <t>Nerang</t>
  </si>
  <si>
    <t>Pine</t>
  </si>
  <si>
    <t>Caboolture</t>
  </si>
  <si>
    <t>Mooloolah</t>
  </si>
  <si>
    <t>Maroochy</t>
  </si>
  <si>
    <t>Noosa</t>
  </si>
  <si>
    <t>Logan/Albert</t>
  </si>
  <si>
    <t>Grand-Lahou</t>
  </si>
  <si>
    <t xml:space="preserve"> Ivory Coast</t>
  </si>
  <si>
    <t>Ebrié</t>
  </si>
  <si>
    <t>Aby-Tendo</t>
  </si>
  <si>
    <t>Lupar</t>
  </si>
  <si>
    <t xml:space="preserve"> Borneo</t>
  </si>
  <si>
    <t>Saribas</t>
  </si>
  <si>
    <t>Mekong</t>
  </si>
  <si>
    <t xml:space="preserve"> Vietnam</t>
  </si>
  <si>
    <t>Pearl River</t>
  </si>
  <si>
    <t xml:space="preserve"> China</t>
  </si>
  <si>
    <t>Changjiang (Yangtze)</t>
  </si>
  <si>
    <t>Jiaozhou Bay</t>
  </si>
  <si>
    <t>Sanggou Bay</t>
  </si>
  <si>
    <t>Rajang River Estuary</t>
  </si>
  <si>
    <t>Maludam River Estuary</t>
  </si>
  <si>
    <t>Sebuyau River Estuary</t>
  </si>
  <si>
    <t>Simunjan River Estuary</t>
  </si>
  <si>
    <t>Sematan River Estuary</t>
  </si>
  <si>
    <t>Samusam Rier Estuary</t>
  </si>
  <si>
    <t>Guadalete</t>
  </si>
  <si>
    <t xml:space="preserve"> Spain</t>
  </si>
  <si>
    <t>Sancti Petri Channel</t>
  </si>
  <si>
    <t>Rio San Pedro</t>
  </si>
  <si>
    <t>Guadalquivir</t>
  </si>
  <si>
    <t>Sado</t>
  </si>
  <si>
    <t>Portugal</t>
  </si>
  <si>
    <t>Fluxes were recomputed for individual estuaries based on the original Biogest data and using the same procedure as in Middelburg et al. (2002), using median of CH4 dissolved concentrations and a constant gas transfer velocity of 8 cm/h</t>
  </si>
  <si>
    <t>Amvrakikos Bay</t>
  </si>
  <si>
    <t xml:space="preserve"> Greece</t>
  </si>
  <si>
    <t>Douro</t>
  </si>
  <si>
    <t>Ria de Vigo</t>
  </si>
  <si>
    <t>Arcachon lagoon</t>
  </si>
  <si>
    <t xml:space="preserve"> France</t>
  </si>
  <si>
    <t>Gironde</t>
  </si>
  <si>
    <t>Loire</t>
  </si>
  <si>
    <t xml:space="preserve"> UK</t>
  </si>
  <si>
    <t>Tamar</t>
  </si>
  <si>
    <t>Scheldt</t>
  </si>
  <si>
    <t>Thames</t>
  </si>
  <si>
    <t>Rhine</t>
  </si>
  <si>
    <t>Ems</t>
  </si>
  <si>
    <t>Humber</t>
  </si>
  <si>
    <t>Elbe</t>
  </si>
  <si>
    <t>Peene (Bodden waters)</t>
  </si>
  <si>
    <t xml:space="preserve"> Germany</t>
  </si>
  <si>
    <t>Tees</t>
  </si>
  <si>
    <t>Tyne</t>
  </si>
  <si>
    <t>Forth</t>
  </si>
  <si>
    <t>Tay</t>
  </si>
  <si>
    <t>Randers Fjord</t>
  </si>
  <si>
    <t xml:space="preserve"> Denmark</t>
  </si>
  <si>
    <t>Mariager Fjord</t>
  </si>
  <si>
    <t>Flux value corresponds to average of computed values from k, rather than the floating dome measurements that give a very high value of 3.1 mmol/m2/d for a CH4 dissolved concentration of 500 to 900 nmol/L</t>
  </si>
  <si>
    <t>Temmesjoki</t>
  </si>
  <si>
    <t xml:space="preserve"> Finland</t>
  </si>
  <si>
    <t>Buor-Khaya Bay (Lena delta)</t>
  </si>
  <si>
    <t xml:space="preserve"> Russia</t>
  </si>
  <si>
    <t xml:space="preserve"> India</t>
  </si>
  <si>
    <t>CB waters</t>
  </si>
  <si>
    <t>Adyar river estuary</t>
  </si>
  <si>
    <t>Pulicat</t>
  </si>
  <si>
    <t>Chilika Lagoon</t>
  </si>
  <si>
    <t>St. Louis Bay</t>
  </si>
  <si>
    <t xml:space="preserve"> USA</t>
  </si>
  <si>
    <t>Tomales Bay</t>
  </si>
  <si>
    <t>Patuxent</t>
  </si>
  <si>
    <t>Hudson</t>
  </si>
  <si>
    <t>Pettaquamscutt River</t>
  </si>
  <si>
    <t>Alsea Bay</t>
  </si>
  <si>
    <t>Yaquina Bay</t>
  </si>
  <si>
    <t>Salmon Bay</t>
  </si>
  <si>
    <t>Saanich Inlet</t>
  </si>
  <si>
    <t>JakolofBay</t>
  </si>
  <si>
    <t>KasitsnaBay</t>
  </si>
  <si>
    <t>Cockburn west</t>
  </si>
  <si>
    <t xml:space="preserve"> Chile</t>
  </si>
  <si>
    <t>Magdalena south Channel</t>
  </si>
  <si>
    <t>Chasco Sound</t>
  </si>
  <si>
    <t>Magdalena north Channel</t>
  </si>
  <si>
    <t>Sector San Isidro</t>
  </si>
  <si>
    <t>Sector Punta Arenas</t>
  </si>
  <si>
    <t>Otway center Sound</t>
  </si>
  <si>
    <t>Smyth Channel</t>
  </si>
  <si>
    <t>Union Channel</t>
  </si>
  <si>
    <t>Kirke Channel</t>
  </si>
  <si>
    <t>Union Sound</t>
  </si>
  <si>
    <t>Estero las Montañas</t>
  </si>
  <si>
    <t>Última Esperanza Sound</t>
  </si>
  <si>
    <t>Almirante Montt Gulf</t>
  </si>
  <si>
    <t>Sarmiento Channel</t>
  </si>
  <si>
    <t>Inocentes Channel</t>
  </si>
  <si>
    <t>Estero Peel</t>
  </si>
  <si>
    <t>Estero Calvo</t>
  </si>
  <si>
    <t>Concepción Channel</t>
  </si>
  <si>
    <t>Europa Sound</t>
  </si>
  <si>
    <t>Reloncaví fjord</t>
  </si>
  <si>
    <t>Tubul-Raqui</t>
  </si>
  <si>
    <t>Guanabara Bay</t>
  </si>
  <si>
    <t xml:space="preserve"> Brazil</t>
  </si>
  <si>
    <t>Roberts, H. M. Methane Dynamics in St. Louis Bay, Mississippi, Master Thesis, University of Southern Mississippi (2014).</t>
  </si>
  <si>
    <t>coastal = brackish;  inland water = freshwater</t>
  </si>
  <si>
    <t>based on latitude</t>
  </si>
  <si>
    <t>Peel, M. C., Finlayson, B. L., and McMahon, T. A.: Updated world map of the Köppen-Geiger climate classification, Hydrol. Earth Syst. Sci., 11, 1633-1644, 2007.</t>
  </si>
  <si>
    <r>
      <t xml:space="preserve">Tait, D.R. </t>
    </r>
    <r>
      <rPr>
        <i/>
        <sz val="12"/>
        <color theme="1"/>
        <rFont val="Calibri"/>
        <family val="2"/>
        <scheme val="minor"/>
      </rPr>
      <t>et al.</t>
    </r>
    <r>
      <rPr>
        <sz val="12"/>
        <color theme="1"/>
        <rFont val="Calibri"/>
        <family val="2"/>
        <scheme val="minor"/>
      </rPr>
      <t xml:space="preserve"> Greenhouse gas dynamics in a salt-wedge estuary revealed by high resolution cavity ring-down spectroscopy observations. </t>
    </r>
    <r>
      <rPr>
        <i/>
        <sz val="12"/>
        <color theme="1"/>
        <rFont val="Calibri"/>
        <family val="2"/>
        <scheme val="minor"/>
      </rPr>
      <t>Environ. Sci. Technol.</t>
    </r>
    <r>
      <rPr>
        <sz val="12"/>
        <color theme="1"/>
        <rFont val="Calibri"/>
        <family val="2"/>
        <scheme val="minor"/>
      </rPr>
      <t xml:space="preserve"> </t>
    </r>
    <r>
      <rPr>
        <b/>
        <sz val="12"/>
        <color theme="1"/>
        <rFont val="Calibri"/>
        <family val="2"/>
        <scheme val="minor"/>
      </rPr>
      <t>51</t>
    </r>
    <r>
      <rPr>
        <sz val="12"/>
        <color theme="1"/>
        <rFont val="Calibri"/>
        <family val="2"/>
        <scheme val="minor"/>
      </rPr>
      <t>, 13771−13778 (2017).</t>
    </r>
  </si>
  <si>
    <r>
      <t xml:space="preserve">Sadat-Noori, M., Douglas, R. T., Maher, D. T., Holloway, C., &amp; Santos, I. R. Greenhouse gases and submarine groundwater discharge in a Sydney Harbour embayment (Australia).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207</t>
    </r>
    <r>
      <rPr>
        <sz val="12"/>
        <color theme="1"/>
        <rFont val="Calibri"/>
        <family val="2"/>
        <scheme val="minor"/>
      </rPr>
      <t>, 499-509 (2018).</t>
    </r>
  </si>
  <si>
    <r>
      <t xml:space="preserve">Jeffrey, L. C., </t>
    </r>
    <r>
      <rPr>
        <i/>
        <sz val="12"/>
        <color theme="1"/>
        <rFont val="Calibri"/>
        <family val="2"/>
        <scheme val="minor"/>
      </rPr>
      <t>et al.</t>
    </r>
    <r>
      <rPr>
        <sz val="12"/>
        <color theme="1"/>
        <rFont val="Calibri"/>
        <family val="2"/>
        <scheme val="minor"/>
      </rPr>
      <t xml:space="preserve"> The spatial and temporal drivers of pCO</t>
    </r>
    <r>
      <rPr>
        <vertAlign val="subscript"/>
        <sz val="12"/>
        <color theme="1"/>
        <rFont val="Calibri"/>
        <family val="2"/>
        <scheme val="minor"/>
      </rPr>
      <t>2</t>
    </r>
    <r>
      <rPr>
        <sz val="12"/>
        <color theme="1"/>
        <rFont val="Calibri"/>
        <family val="2"/>
        <scheme val="minor"/>
      </rPr>
      <t>, pCH</t>
    </r>
    <r>
      <rPr>
        <vertAlign val="subscript"/>
        <sz val="12"/>
        <color theme="1"/>
        <rFont val="Calibri"/>
        <family val="2"/>
        <scheme val="minor"/>
      </rPr>
      <t>4</t>
    </r>
    <r>
      <rPr>
        <sz val="12"/>
        <color theme="1"/>
        <rFont val="Calibri"/>
        <family val="2"/>
        <scheme val="minor"/>
      </rPr>
      <t xml:space="preserve"> and gas transfer velocity within a subtropical estuary.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208</t>
    </r>
    <r>
      <rPr>
        <sz val="12"/>
        <color theme="1"/>
        <rFont val="Calibri"/>
        <family val="2"/>
        <scheme val="minor"/>
      </rPr>
      <t>, 83-95 (2018).</t>
    </r>
  </si>
  <si>
    <r>
      <t xml:space="preserve">Maher, D. T., Cowley, K., Santos, I. R., Macklin, P., &amp; Eyre, B. D., Methane and carbon dioxide dynamics in a subtropical estuary over a diel cycle: Insights from automated in situ radioactive and stable isotope measurements. </t>
    </r>
    <r>
      <rPr>
        <i/>
        <sz val="12"/>
        <color theme="1"/>
        <rFont val="Calibri"/>
        <family val="2"/>
        <scheme val="minor"/>
      </rPr>
      <t>Mar. Chem.</t>
    </r>
    <r>
      <rPr>
        <sz val="12"/>
        <color theme="1"/>
        <rFont val="Calibri"/>
        <family val="2"/>
        <scheme val="minor"/>
      </rPr>
      <t xml:space="preserve"> </t>
    </r>
    <r>
      <rPr>
        <b/>
        <sz val="12"/>
        <color theme="1"/>
        <rFont val="Calibri"/>
        <family val="2"/>
        <scheme val="minor"/>
      </rPr>
      <t>168</t>
    </r>
    <r>
      <rPr>
        <sz val="12"/>
        <color theme="1"/>
        <rFont val="Calibri"/>
        <family val="2"/>
        <scheme val="minor"/>
      </rPr>
      <t>, 69-79 (2015).</t>
    </r>
  </si>
  <si>
    <r>
      <t xml:space="preserve">Sturm, K., Werner, U., Grinham, A., &amp; Yuan, Z. Tidal variability in methane and nitrous oxide emissions along a subtropical estuarine gradient.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192</t>
    </r>
    <r>
      <rPr>
        <sz val="12"/>
        <color theme="1"/>
        <rFont val="Calibri"/>
        <family val="2"/>
        <scheme val="minor"/>
      </rPr>
      <t>, 159-169 (2017).</t>
    </r>
  </si>
  <si>
    <r>
      <t xml:space="preserve">Sturm, K., Grinham, A., Werner, U., &amp; Yuan, Z. Sources and sinks of methane and nitrous oxide in the subtropical Brisbane River estuary, South East Queensland, Australia.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168</t>
    </r>
    <r>
      <rPr>
        <sz val="12"/>
        <color theme="1"/>
        <rFont val="Calibri"/>
        <family val="2"/>
        <scheme val="minor"/>
      </rPr>
      <t>, 10-21 (2016).</t>
    </r>
  </si>
  <si>
    <r>
      <t xml:space="preserve">Musenze, R. S., Werner, U., Grinham, A., Udy, J., &amp; Yuan, Z. Methane and nitrous oxide emissions from a subtropical estuary (the Brisbane River estuary, Australia). </t>
    </r>
    <r>
      <rPr>
        <i/>
        <sz val="12"/>
        <color theme="1"/>
        <rFont val="Calibri"/>
        <family val="2"/>
        <scheme val="minor"/>
      </rPr>
      <t>Sci.Total Envir.</t>
    </r>
    <r>
      <rPr>
        <sz val="12"/>
        <color theme="1"/>
        <rFont val="Calibri"/>
        <family val="2"/>
        <scheme val="minor"/>
      </rPr>
      <t xml:space="preserve"> </t>
    </r>
    <r>
      <rPr>
        <b/>
        <sz val="12"/>
        <color theme="1"/>
        <rFont val="Calibri"/>
        <family val="2"/>
        <scheme val="minor"/>
      </rPr>
      <t>472</t>
    </r>
    <r>
      <rPr>
        <sz val="12"/>
        <color theme="1"/>
        <rFont val="Calibri"/>
        <family val="2"/>
        <scheme val="minor"/>
      </rPr>
      <t>, 719-729 (2014).</t>
    </r>
  </si>
  <si>
    <r>
      <t xml:space="preserve">Musenze, R. S., Werner, U., Grinham, A., Udy, J., &amp; Yuan, Z. Methane and nitrous oxide emissions from a subtropical coastal embayment (Moreton Bay, Australia). </t>
    </r>
    <r>
      <rPr>
        <i/>
        <sz val="12"/>
        <color theme="1"/>
        <rFont val="Calibri"/>
        <family val="2"/>
        <scheme val="minor"/>
      </rPr>
      <t>J. Environ. Sci.</t>
    </r>
    <r>
      <rPr>
        <sz val="12"/>
        <color theme="1"/>
        <rFont val="Calibri"/>
        <family val="2"/>
        <scheme val="minor"/>
      </rPr>
      <t xml:space="preserve"> </t>
    </r>
    <r>
      <rPr>
        <b/>
        <sz val="12"/>
        <color theme="1"/>
        <rFont val="Calibri"/>
        <family val="2"/>
        <scheme val="minor"/>
      </rPr>
      <t>29</t>
    </r>
    <r>
      <rPr>
        <sz val="12"/>
        <color theme="1"/>
        <rFont val="Calibri"/>
        <family val="2"/>
        <scheme val="minor"/>
      </rPr>
      <t>, 82-96 (2015).</t>
    </r>
  </si>
  <si>
    <r>
      <t xml:space="preserve">Rosentreter, J. A., Maher, D. T., Erler, D. V., Murray, R., &amp; Eyre, B.D. Factors controlling seasonal CO2 and CH4 emissions in three tropical mangrove-dominated estuaries in Australia.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215</t>
    </r>
    <r>
      <rPr>
        <sz val="12"/>
        <color theme="1"/>
        <rFont val="Calibri"/>
        <family val="2"/>
        <scheme val="minor"/>
      </rPr>
      <t>, 69-82 (2018).</t>
    </r>
  </si>
  <si>
    <r>
      <t xml:space="preserve">Koné, Y. J. M., Abril, G., Delille, B., &amp; Borges, A. V., Seasonal variability of methane in the rivers and lagoons of Ivory Coast (West Africa).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100</t>
    </r>
    <r>
      <rPr>
        <sz val="12"/>
        <color theme="1"/>
        <rFont val="Calibri"/>
        <family val="2"/>
        <scheme val="minor"/>
      </rPr>
      <t>, 21-37 (2010).</t>
    </r>
  </si>
  <si>
    <r>
      <t xml:space="preserve">Müller; D., </t>
    </r>
    <r>
      <rPr>
        <i/>
        <sz val="12"/>
        <color theme="1"/>
        <rFont val="Calibri"/>
        <family val="2"/>
        <scheme val="minor"/>
      </rPr>
      <t>et al.</t>
    </r>
    <r>
      <rPr>
        <sz val="12"/>
        <color theme="1"/>
        <rFont val="Calibri"/>
        <family val="2"/>
        <scheme val="minor"/>
      </rPr>
      <t xml:space="preserve"> Nitrous oxide and methane in two tropical estuaries in a peat-dominated region of northwestern Borneo.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13</t>
    </r>
    <r>
      <rPr>
        <sz val="12"/>
        <color theme="1"/>
        <rFont val="Calibri"/>
        <family val="2"/>
        <scheme val="minor"/>
      </rPr>
      <t>, 2415-2428 (2016).</t>
    </r>
  </si>
  <si>
    <r>
      <t>Borges, A. V., Abril, G., &amp; Bouillon, S. Carbon dynamics and CO</t>
    </r>
    <r>
      <rPr>
        <vertAlign val="subscript"/>
        <sz val="12"/>
        <color theme="1"/>
        <rFont val="Calibri"/>
        <family val="2"/>
        <scheme val="minor"/>
      </rPr>
      <t>2</t>
    </r>
    <r>
      <rPr>
        <sz val="12"/>
        <color theme="1"/>
        <rFont val="Calibri"/>
        <family val="2"/>
        <scheme val="minor"/>
      </rPr>
      <t xml:space="preserve"> and CH</t>
    </r>
    <r>
      <rPr>
        <vertAlign val="subscript"/>
        <sz val="12"/>
        <color theme="1"/>
        <rFont val="Calibri"/>
        <family val="2"/>
        <scheme val="minor"/>
      </rPr>
      <t>4</t>
    </r>
    <r>
      <rPr>
        <sz val="12"/>
        <color theme="1"/>
        <rFont val="Calibri"/>
        <family val="2"/>
        <scheme val="minor"/>
      </rPr>
      <t xml:space="preserve"> outgassing in the Mekong delta.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15</t>
    </r>
    <r>
      <rPr>
        <sz val="12"/>
        <color theme="1"/>
        <rFont val="Calibri"/>
        <family val="2"/>
        <scheme val="minor"/>
      </rPr>
      <t>, 1093-1114 (2018).</t>
    </r>
  </si>
  <si>
    <r>
      <t xml:space="preserve">Zhou, H., </t>
    </r>
    <r>
      <rPr>
        <i/>
        <sz val="12"/>
        <color theme="1"/>
        <rFont val="Calibri"/>
        <family val="2"/>
        <scheme val="minor"/>
      </rPr>
      <t>et al.</t>
    </r>
    <r>
      <rPr>
        <sz val="12"/>
        <color theme="1"/>
        <rFont val="Calibri"/>
        <family val="2"/>
        <scheme val="minor"/>
      </rPr>
      <t xml:space="preserve"> Distribution, source and flux of methane in the western Pearl River Estuary and northern South China Sea. </t>
    </r>
    <r>
      <rPr>
        <i/>
        <sz val="12"/>
        <color theme="1"/>
        <rFont val="Calibri"/>
        <family val="2"/>
        <scheme val="minor"/>
      </rPr>
      <t>Mar. Chem.</t>
    </r>
    <r>
      <rPr>
        <sz val="12"/>
        <color theme="1"/>
        <rFont val="Calibri"/>
        <family val="2"/>
        <scheme val="minor"/>
      </rPr>
      <t xml:space="preserve"> </t>
    </r>
    <r>
      <rPr>
        <b/>
        <sz val="12"/>
        <color theme="1"/>
        <rFont val="Calibri"/>
        <family val="2"/>
        <scheme val="minor"/>
      </rPr>
      <t>117</t>
    </r>
    <r>
      <rPr>
        <sz val="12"/>
        <color theme="1"/>
        <rFont val="Calibri"/>
        <family val="2"/>
        <scheme val="minor"/>
      </rPr>
      <t>, 21-31 (2009).</t>
    </r>
  </si>
  <si>
    <r>
      <t xml:space="preserve">Zhao, J., Zhang, G.L., Wu, Y., &amp; Yang, J. Distribution and emission of methane from the Changjiang. </t>
    </r>
    <r>
      <rPr>
        <i/>
        <sz val="12"/>
        <color theme="1"/>
        <rFont val="Calibri"/>
        <family val="2"/>
        <scheme val="minor"/>
      </rPr>
      <t>Huan Jing Ke Xue</t>
    </r>
    <r>
      <rPr>
        <sz val="12"/>
        <color theme="1"/>
        <rFont val="Calibri"/>
        <family val="2"/>
        <scheme val="minor"/>
      </rPr>
      <t xml:space="preserve"> </t>
    </r>
    <r>
      <rPr>
        <b/>
        <sz val="12"/>
        <color theme="1"/>
        <rFont val="Calibri"/>
        <family val="2"/>
        <scheme val="minor"/>
      </rPr>
      <t>32</t>
    </r>
    <r>
      <rPr>
        <sz val="12"/>
        <color theme="1"/>
        <rFont val="Calibri"/>
        <family val="2"/>
        <scheme val="minor"/>
      </rPr>
      <t>, 18-25 (2011).</t>
    </r>
  </si>
  <si>
    <r>
      <t xml:space="preserve">Zhang, G., </t>
    </r>
    <r>
      <rPr>
        <i/>
        <sz val="12"/>
        <color theme="1"/>
        <rFont val="Calibri"/>
        <family val="2"/>
        <scheme val="minor"/>
      </rPr>
      <t xml:space="preserve">et al. </t>
    </r>
    <r>
      <rPr>
        <sz val="12"/>
        <color theme="1"/>
        <rFont val="Calibri"/>
        <family val="2"/>
        <scheme val="minor"/>
      </rPr>
      <t xml:space="preserve">Methane in the Changjiang (Yangtze River) Estuary and its adjacent marine area : riverin input, sediment release and atmospheric fluxes.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91</t>
    </r>
    <r>
      <rPr>
        <sz val="12"/>
        <color theme="1"/>
        <rFont val="Calibri"/>
        <family val="2"/>
        <scheme val="minor"/>
      </rPr>
      <t>, 71-84 (2008).</t>
    </r>
  </si>
  <si>
    <r>
      <t xml:space="preserve">Zhang, G. L., Zhang, J., Xu, J., Ren, J. L., &amp; Liu, S. M. Distributions, land-source input and atmospheric fluxes of methane in Jiaozhou Bay. </t>
    </r>
    <r>
      <rPr>
        <i/>
        <sz val="12"/>
        <color theme="1"/>
        <rFont val="Calibri"/>
        <family val="2"/>
        <scheme val="minor"/>
      </rPr>
      <t>Water Air Soil Pollut.: Focus</t>
    </r>
    <r>
      <rPr>
        <sz val="12"/>
        <color theme="1"/>
        <rFont val="Calibri"/>
        <family val="2"/>
        <scheme val="minor"/>
      </rPr>
      <t xml:space="preserve"> </t>
    </r>
    <r>
      <rPr>
        <b/>
        <sz val="12"/>
        <color theme="1"/>
        <rFont val="Calibri"/>
        <family val="2"/>
        <scheme val="minor"/>
      </rPr>
      <t>7</t>
    </r>
    <r>
      <rPr>
        <sz val="12"/>
        <color theme="1"/>
        <rFont val="Calibri"/>
        <family val="2"/>
        <scheme val="minor"/>
      </rPr>
      <t>, 645-654 (2007).</t>
    </r>
  </si>
  <si>
    <r>
      <t xml:space="preserve">Hou, J., Zhang, G., Sun, M., Ye, W., &amp; Song, D. Methane distribution, sources, and sinks in an aquaculture bay (Sanggou Bay, China). </t>
    </r>
    <r>
      <rPr>
        <i/>
        <sz val="12"/>
        <color theme="1"/>
        <rFont val="Calibri"/>
        <family val="2"/>
        <scheme val="minor"/>
      </rPr>
      <t>Aquacult. Environ. Interact.</t>
    </r>
    <r>
      <rPr>
        <sz val="12"/>
        <color theme="1"/>
        <rFont val="Calibri"/>
        <family val="2"/>
        <scheme val="minor"/>
      </rPr>
      <t xml:space="preserve"> </t>
    </r>
    <r>
      <rPr>
        <b/>
        <sz val="12"/>
        <color theme="1"/>
        <rFont val="Calibri"/>
        <family val="2"/>
        <scheme val="minor"/>
      </rPr>
      <t>8</t>
    </r>
    <r>
      <rPr>
        <sz val="12"/>
        <color theme="1"/>
        <rFont val="Calibri"/>
        <family val="2"/>
        <scheme val="minor"/>
      </rPr>
      <t>, 481-495 (2016).</t>
    </r>
  </si>
  <si>
    <r>
      <t xml:space="preserve">Bange, H. W. </t>
    </r>
    <r>
      <rPr>
        <i/>
        <sz val="12"/>
        <color theme="1"/>
        <rFont val="Calibri"/>
        <family val="2"/>
        <scheme val="minor"/>
      </rPr>
      <t>et al.</t>
    </r>
    <r>
      <rPr>
        <sz val="12"/>
        <color theme="1"/>
        <rFont val="Calibri"/>
        <family val="2"/>
        <scheme val="minor"/>
      </rPr>
      <t xml:space="preserve"> Nitrous oxide (N</t>
    </r>
    <r>
      <rPr>
        <vertAlign val="subscript"/>
        <sz val="12"/>
        <color theme="1"/>
        <rFont val="Calibri"/>
        <family val="2"/>
        <scheme val="minor"/>
      </rPr>
      <t>2</t>
    </r>
    <r>
      <rPr>
        <sz val="12"/>
        <color theme="1"/>
        <rFont val="Calibri"/>
        <family val="2"/>
        <scheme val="minor"/>
      </rPr>
      <t>O) and methane (CH</t>
    </r>
    <r>
      <rPr>
        <vertAlign val="subscript"/>
        <sz val="12"/>
        <color theme="1"/>
        <rFont val="Calibri"/>
        <family val="2"/>
        <scheme val="minor"/>
      </rPr>
      <t>4</t>
    </r>
    <r>
      <rPr>
        <sz val="12"/>
        <color theme="1"/>
        <rFont val="Calibri"/>
        <family val="2"/>
        <scheme val="minor"/>
      </rPr>
      <t xml:space="preserve">) in rivers and estuaries of northwestern Borneo. </t>
    </r>
    <r>
      <rPr>
        <i/>
        <sz val="12"/>
        <color theme="1"/>
        <rFont val="Calibri"/>
        <family val="2"/>
        <scheme val="minor"/>
      </rPr>
      <t>Biogeosci. Discuss</t>
    </r>
    <r>
      <rPr>
        <sz val="12"/>
        <color theme="1"/>
        <rFont val="Calibri"/>
        <family val="2"/>
        <scheme val="minor"/>
      </rPr>
      <t xml:space="preserve">. </t>
    </r>
    <r>
      <rPr>
        <b/>
        <sz val="12"/>
        <color theme="1"/>
        <rFont val="Calibri"/>
        <family val="2"/>
        <scheme val="minor"/>
      </rPr>
      <t>2019</t>
    </r>
    <r>
      <rPr>
        <sz val="12"/>
        <color theme="1"/>
        <rFont val="Calibri"/>
        <family val="2"/>
        <scheme val="minor"/>
      </rPr>
      <t>, 1-25, doi: 10.5194/bg-2019-222 (2019).</t>
    </r>
  </si>
  <si>
    <r>
      <t>Burgos, M., Sierra, A., Ortega, T., &amp; Forja, J. M. Anthropogenic effects on greenhouse gas (CH</t>
    </r>
    <r>
      <rPr>
        <vertAlign val="subscript"/>
        <sz val="12"/>
        <color theme="1"/>
        <rFont val="Calibri"/>
        <family val="2"/>
        <scheme val="minor"/>
      </rPr>
      <t>4</t>
    </r>
    <r>
      <rPr>
        <sz val="12"/>
        <color theme="1"/>
        <rFont val="Calibri"/>
        <family val="2"/>
        <scheme val="minor"/>
      </rPr>
      <t xml:space="preserve"> and N</t>
    </r>
    <r>
      <rPr>
        <vertAlign val="subscript"/>
        <sz val="12"/>
        <color theme="1"/>
        <rFont val="Calibri"/>
        <family val="2"/>
        <scheme val="minor"/>
      </rPr>
      <t>2</t>
    </r>
    <r>
      <rPr>
        <sz val="12"/>
        <color theme="1"/>
        <rFont val="Calibri"/>
        <family val="2"/>
        <scheme val="minor"/>
      </rPr>
      <t xml:space="preserve">O) emissions in the Guadalete River Estuary (SW Spain). </t>
    </r>
    <r>
      <rPr>
        <i/>
        <sz val="12"/>
        <color theme="1"/>
        <rFont val="Calibri"/>
        <family val="2"/>
        <scheme val="minor"/>
      </rPr>
      <t>Sci. Total Environ.</t>
    </r>
    <r>
      <rPr>
        <sz val="12"/>
        <color theme="1"/>
        <rFont val="Calibri"/>
        <family val="2"/>
        <scheme val="minor"/>
      </rPr>
      <t xml:space="preserve"> </t>
    </r>
    <r>
      <rPr>
        <b/>
        <sz val="12"/>
        <color theme="1"/>
        <rFont val="Calibri"/>
        <family val="2"/>
        <scheme val="minor"/>
      </rPr>
      <t>503-504</t>
    </r>
    <r>
      <rPr>
        <sz val="12"/>
        <color theme="1"/>
        <rFont val="Calibri"/>
        <family val="2"/>
        <scheme val="minor"/>
      </rPr>
      <t>, 179-189 (2015).</t>
    </r>
  </si>
  <si>
    <r>
      <t xml:space="preserve">Burgos, M., Ortega, T., &amp; Forja, J. M. Carbon Dioxide and Methane Dynamics in Three Coastal Systems of Cadiz Bay (SW Spain). </t>
    </r>
    <r>
      <rPr>
        <i/>
        <sz val="12"/>
        <color theme="1"/>
        <rFont val="Calibri"/>
        <family val="2"/>
        <scheme val="minor"/>
      </rPr>
      <t xml:space="preserve">Estuar. Coast. </t>
    </r>
    <r>
      <rPr>
        <b/>
        <sz val="12"/>
        <color theme="1"/>
        <rFont val="Calibri"/>
        <family val="2"/>
        <scheme val="minor"/>
      </rPr>
      <t>41</t>
    </r>
    <r>
      <rPr>
        <sz val="12"/>
        <color theme="1"/>
        <rFont val="Calibri"/>
        <family val="2"/>
        <scheme val="minor"/>
      </rPr>
      <t>, 1069-1088 (2018).</t>
    </r>
  </si>
  <si>
    <r>
      <t xml:space="preserve">Ferrón, S., Ortega, T., Gómez-Parra, A., Forja, J. M. Seasonal study of dissolved CH4, CO2 and N2O in a shallow tidal system of the bay of Cádiz (SW Spain). </t>
    </r>
    <r>
      <rPr>
        <i/>
        <sz val="12"/>
        <color theme="1"/>
        <rFont val="Calibri"/>
        <family val="2"/>
        <scheme val="minor"/>
      </rPr>
      <t>J. Mar. Syst.</t>
    </r>
    <r>
      <rPr>
        <sz val="12"/>
        <color theme="1"/>
        <rFont val="Calibri"/>
        <family val="2"/>
        <scheme val="minor"/>
      </rPr>
      <t xml:space="preserve"> </t>
    </r>
    <r>
      <rPr>
        <b/>
        <sz val="12"/>
        <color theme="1"/>
        <rFont val="Calibri"/>
        <family val="2"/>
        <scheme val="minor"/>
      </rPr>
      <t>66</t>
    </r>
    <r>
      <rPr>
        <sz val="12"/>
        <color theme="1"/>
        <rFont val="Calibri"/>
        <family val="2"/>
        <scheme val="minor"/>
      </rPr>
      <t>, 244-257 (2007).</t>
    </r>
  </si>
  <si>
    <r>
      <t xml:space="preserve">Huertas, I. E., Flecha, S., Navarro, G., Perez, F. F., &amp; de la Paz, M. Spatio-temporal variability and controls on methane and nitrous oxide in the Guadalquivir Estuary, Southwestern Europe. </t>
    </r>
    <r>
      <rPr>
        <i/>
        <sz val="12"/>
        <color theme="1"/>
        <rFont val="Calibri"/>
        <family val="2"/>
        <scheme val="minor"/>
      </rPr>
      <t>Aquat. Sci.</t>
    </r>
    <r>
      <rPr>
        <sz val="12"/>
        <color theme="1"/>
        <rFont val="Calibri"/>
        <family val="2"/>
        <scheme val="minor"/>
      </rPr>
      <t xml:space="preserve"> </t>
    </r>
    <r>
      <rPr>
        <b/>
        <sz val="12"/>
        <color theme="1"/>
        <rFont val="Calibri"/>
        <family val="2"/>
        <scheme val="minor"/>
      </rPr>
      <t>80:29</t>
    </r>
    <r>
      <rPr>
        <sz val="12"/>
        <color theme="1"/>
        <rFont val="Calibri"/>
        <family val="2"/>
        <scheme val="minor"/>
      </rPr>
      <t>, doi 10.1007/s00027-018-0580-5 (2018).</t>
    </r>
  </si>
  <si>
    <r>
      <t xml:space="preserve">Middelburg, J. J., </t>
    </r>
    <r>
      <rPr>
        <i/>
        <sz val="12"/>
        <color theme="1"/>
        <rFont val="Calibri"/>
        <family val="2"/>
        <scheme val="minor"/>
      </rPr>
      <t>et al.</t>
    </r>
    <r>
      <rPr>
        <sz val="12"/>
        <color theme="1"/>
        <rFont val="Calibri"/>
        <family val="2"/>
        <scheme val="minor"/>
      </rPr>
      <t xml:space="preserve"> Methane distribution in European tidal estuaries.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59</t>
    </r>
    <r>
      <rPr>
        <sz val="12"/>
        <color theme="1"/>
        <rFont val="Calibri"/>
        <family val="2"/>
        <scheme val="minor"/>
      </rPr>
      <t>, 95-119 (2002).</t>
    </r>
  </si>
  <si>
    <r>
      <t xml:space="preserve">Bange, H. W., Rapsomanikis, S., &amp; Andreae, M. O. The Aegean Sea as a source of atmospheric nitrous oxide and methane. </t>
    </r>
    <r>
      <rPr>
        <i/>
        <sz val="12"/>
        <color theme="1"/>
        <rFont val="Calibri"/>
        <family val="2"/>
        <scheme val="minor"/>
      </rPr>
      <t>Mar. Chem.</t>
    </r>
    <r>
      <rPr>
        <sz val="12"/>
        <color theme="1"/>
        <rFont val="Calibri"/>
        <family val="2"/>
        <scheme val="minor"/>
      </rPr>
      <t xml:space="preserve"> </t>
    </r>
    <r>
      <rPr>
        <b/>
        <sz val="12"/>
        <color theme="1"/>
        <rFont val="Calibri"/>
        <family val="2"/>
        <scheme val="minor"/>
      </rPr>
      <t>53</t>
    </r>
    <r>
      <rPr>
        <sz val="12"/>
        <color theme="1"/>
        <rFont val="Calibri"/>
        <family val="2"/>
        <scheme val="minor"/>
      </rPr>
      <t>, 41-49 (1996).</t>
    </r>
  </si>
  <si>
    <r>
      <t xml:space="preserve">Kitidis, V., </t>
    </r>
    <r>
      <rPr>
        <i/>
        <sz val="12"/>
        <color theme="1"/>
        <rFont val="Calibri"/>
        <family val="2"/>
        <scheme val="minor"/>
      </rPr>
      <t>et al.</t>
    </r>
    <r>
      <rPr>
        <sz val="12"/>
        <color theme="1"/>
        <rFont val="Calibri"/>
        <family val="2"/>
        <scheme val="minor"/>
      </rPr>
      <t xml:space="preserve"> The biogeochemical cycling of methane in Ria de Vigo, NW Spain: Sediment processing and sea–air exchange. J. Mar. Syst. </t>
    </r>
    <r>
      <rPr>
        <b/>
        <sz val="12"/>
        <color theme="1"/>
        <rFont val="Calibri"/>
        <family val="2"/>
        <scheme val="minor"/>
      </rPr>
      <t>66</t>
    </r>
    <r>
      <rPr>
        <sz val="12"/>
        <color theme="1"/>
        <rFont val="Calibri"/>
        <family val="2"/>
        <scheme val="minor"/>
      </rPr>
      <t>, 258-271 (2007).</t>
    </r>
  </si>
  <si>
    <r>
      <t xml:space="preserve">Deborde, J., </t>
    </r>
    <r>
      <rPr>
        <i/>
        <sz val="12"/>
        <color theme="1"/>
        <rFont val="Calibri"/>
        <family val="2"/>
        <scheme val="minor"/>
      </rPr>
      <t>et al.</t>
    </r>
    <r>
      <rPr>
        <sz val="12"/>
        <color theme="1"/>
        <rFont val="Calibri"/>
        <family val="2"/>
        <scheme val="minor"/>
      </rPr>
      <t xml:space="preserve"> Methane sources, sinks and fluxes in a temperate tidal Lagoon: The Arcachon lagoon (SW France).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89</t>
    </r>
    <r>
      <rPr>
        <sz val="12"/>
        <color theme="1"/>
        <rFont val="Calibri"/>
        <family val="2"/>
        <scheme val="minor"/>
      </rPr>
      <t>, 256-266 (2010).</t>
    </r>
  </si>
  <si>
    <r>
      <t xml:space="preserve">Yang, M., </t>
    </r>
    <r>
      <rPr>
        <i/>
        <sz val="12"/>
        <color theme="1"/>
        <rFont val="Calibri"/>
        <family val="2"/>
        <scheme val="minor"/>
      </rPr>
      <t>et al.</t>
    </r>
    <r>
      <rPr>
        <sz val="12"/>
        <color theme="1"/>
        <rFont val="Calibri"/>
        <family val="2"/>
        <scheme val="minor"/>
      </rPr>
      <t xml:space="preserve"> Insights from year-long measurements of air-water CH</t>
    </r>
    <r>
      <rPr>
        <vertAlign val="subscript"/>
        <sz val="12"/>
        <color theme="1"/>
        <rFont val="Calibri"/>
        <family val="2"/>
        <scheme val="minor"/>
      </rPr>
      <t>4</t>
    </r>
    <r>
      <rPr>
        <sz val="12"/>
        <color theme="1"/>
        <rFont val="Calibri"/>
        <family val="2"/>
        <scheme val="minor"/>
      </rPr>
      <t xml:space="preserve"> and CO</t>
    </r>
    <r>
      <rPr>
        <vertAlign val="subscript"/>
        <sz val="12"/>
        <color theme="1"/>
        <rFont val="Calibri"/>
        <family val="2"/>
        <scheme val="minor"/>
      </rPr>
      <t>2</t>
    </r>
    <r>
      <rPr>
        <sz val="12"/>
        <color theme="1"/>
        <rFont val="Calibri"/>
        <family val="2"/>
        <scheme val="minor"/>
      </rPr>
      <t xml:space="preserve"> exchange in a coastal environment. Biogeosciences </t>
    </r>
    <r>
      <rPr>
        <b/>
        <sz val="12"/>
        <color theme="1"/>
        <rFont val="Calibri"/>
        <family val="2"/>
        <scheme val="minor"/>
      </rPr>
      <t>16</t>
    </r>
    <r>
      <rPr>
        <sz val="12"/>
        <color theme="1"/>
        <rFont val="Calibri"/>
        <family val="2"/>
        <scheme val="minor"/>
      </rPr>
      <t>, 961-978 (2019).</t>
    </r>
  </si>
  <si>
    <r>
      <t xml:space="preserve">Upstill-Goddard, R. C., &amp; Barnes, J., Methane emissions from UK estuaries: Re-evaluating the estuarine source of tropospheric methane from Europe. Mar. Chem. </t>
    </r>
    <r>
      <rPr>
        <b/>
        <sz val="12"/>
        <color theme="1"/>
        <rFont val="Calibri"/>
        <family val="2"/>
        <scheme val="minor"/>
      </rPr>
      <t>180</t>
    </r>
    <r>
      <rPr>
        <sz val="12"/>
        <color theme="1"/>
        <rFont val="Calibri"/>
        <family val="2"/>
        <scheme val="minor"/>
      </rPr>
      <t>, 14-23 (2016).</t>
    </r>
  </si>
  <si>
    <r>
      <t xml:space="preserve">Bange, H. W., </t>
    </r>
    <r>
      <rPr>
        <i/>
        <sz val="12"/>
        <color theme="1"/>
        <rFont val="Calibri"/>
        <family val="2"/>
        <scheme val="minor"/>
      </rPr>
      <t>et al.</t>
    </r>
    <r>
      <rPr>
        <sz val="12"/>
        <color theme="1"/>
        <rFont val="Calibri"/>
        <family val="2"/>
        <scheme val="minor"/>
      </rPr>
      <t xml:space="preserve"> Seasonal study of methane and nitrous oxide in the coastal waters of the southern Baltic Sea.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47</t>
    </r>
    <r>
      <rPr>
        <sz val="12"/>
        <color theme="1"/>
        <rFont val="Calibri"/>
        <family val="2"/>
        <scheme val="minor"/>
      </rPr>
      <t>, 807-817 (1998).</t>
    </r>
  </si>
  <si>
    <r>
      <t xml:space="preserve">Upstill-Goddard, R. C., Barnes, J., Frost, T., Punshon, S., &amp; Owens, N. J. P., Methane in the southern North Sea: Low-salinity inputs, estuarine removal, and atmospheric flux. Glob. Biogeochem. Cycles </t>
    </r>
    <r>
      <rPr>
        <b/>
        <sz val="12"/>
        <color theme="1"/>
        <rFont val="Calibri"/>
        <family val="2"/>
        <scheme val="minor"/>
      </rPr>
      <t>14</t>
    </r>
    <r>
      <rPr>
        <sz val="12"/>
        <color theme="1"/>
        <rFont val="Calibri"/>
        <family val="2"/>
        <scheme val="minor"/>
      </rPr>
      <t>, 1205-1217 (2000).</t>
    </r>
  </si>
  <si>
    <r>
      <t xml:space="preserve">Harley, J. F., </t>
    </r>
    <r>
      <rPr>
        <i/>
        <sz val="12"/>
        <color theme="1"/>
        <rFont val="Calibri"/>
        <family val="2"/>
        <scheme val="minor"/>
      </rPr>
      <t>et al.</t>
    </r>
    <r>
      <rPr>
        <sz val="12"/>
        <color theme="1"/>
        <rFont val="Calibri"/>
        <family val="2"/>
        <scheme val="minor"/>
      </rPr>
      <t xml:space="preserve"> Spatial and seasonal fluxes of the greenhouse gases N</t>
    </r>
    <r>
      <rPr>
        <vertAlign val="subscript"/>
        <sz val="12"/>
        <color theme="1"/>
        <rFont val="Calibri"/>
        <family val="2"/>
        <scheme val="minor"/>
      </rPr>
      <t>2</t>
    </r>
    <r>
      <rPr>
        <sz val="12"/>
        <color theme="1"/>
        <rFont val="Calibri"/>
        <family val="2"/>
        <scheme val="minor"/>
      </rPr>
      <t>O, CO</t>
    </r>
    <r>
      <rPr>
        <vertAlign val="subscript"/>
        <sz val="12"/>
        <color theme="1"/>
        <rFont val="Calibri"/>
        <family val="2"/>
        <scheme val="minor"/>
      </rPr>
      <t>2</t>
    </r>
    <r>
      <rPr>
        <sz val="12"/>
        <color theme="1"/>
        <rFont val="Calibri"/>
        <family val="2"/>
        <scheme val="minor"/>
      </rPr>
      <t xml:space="preserve"> and CH</t>
    </r>
    <r>
      <rPr>
        <vertAlign val="subscript"/>
        <sz val="12"/>
        <color theme="1"/>
        <rFont val="Calibri"/>
        <family val="2"/>
        <scheme val="minor"/>
      </rPr>
      <t>4</t>
    </r>
    <r>
      <rPr>
        <sz val="12"/>
        <color theme="1"/>
        <rFont val="Calibri"/>
        <family val="2"/>
        <scheme val="minor"/>
      </rPr>
      <t xml:space="preserve"> in a UK macrotidal estuary.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153</t>
    </r>
    <r>
      <rPr>
        <sz val="12"/>
        <color theme="1"/>
        <rFont val="Calibri"/>
        <family val="2"/>
        <scheme val="minor"/>
      </rPr>
      <t>, 62-73 (2015).</t>
    </r>
  </si>
  <si>
    <r>
      <t xml:space="preserve">Abril, G., &amp; Iversen, N., Methane dynamics in a shallow non-tidal estuary (Randers Fjord, Denmark). </t>
    </r>
    <r>
      <rPr>
        <i/>
        <sz val="12"/>
        <color theme="1"/>
        <rFont val="Calibri"/>
        <family val="2"/>
        <scheme val="minor"/>
      </rPr>
      <t>Mar. Ecol. Progr. Ser.</t>
    </r>
    <r>
      <rPr>
        <sz val="12"/>
        <color theme="1"/>
        <rFont val="Calibri"/>
        <family val="2"/>
        <scheme val="minor"/>
      </rPr>
      <t xml:space="preserve"> </t>
    </r>
    <r>
      <rPr>
        <b/>
        <sz val="12"/>
        <color theme="1"/>
        <rFont val="Calibri"/>
        <family val="2"/>
        <scheme val="minor"/>
      </rPr>
      <t>230</t>
    </r>
    <r>
      <rPr>
        <sz val="12"/>
        <color theme="1"/>
        <rFont val="Calibri"/>
        <family val="2"/>
        <scheme val="minor"/>
      </rPr>
      <t>, 171-181 (2002).</t>
    </r>
  </si>
  <si>
    <r>
      <t xml:space="preserve">Fenchel, T., </t>
    </r>
    <r>
      <rPr>
        <i/>
        <sz val="12"/>
        <color theme="1"/>
        <rFont val="Calibri"/>
        <family val="2"/>
        <scheme val="minor"/>
      </rPr>
      <t>et al.</t>
    </r>
    <r>
      <rPr>
        <sz val="12"/>
        <color theme="1"/>
        <rFont val="Calibri"/>
        <family val="2"/>
        <scheme val="minor"/>
      </rPr>
      <t xml:space="preserve"> Microbial diversity and activity in a Danish Fjord with anoxic deep water. </t>
    </r>
    <r>
      <rPr>
        <i/>
        <sz val="12"/>
        <color theme="1"/>
        <rFont val="Calibri"/>
        <family val="2"/>
        <scheme val="minor"/>
      </rPr>
      <t>Ophelia</t>
    </r>
    <r>
      <rPr>
        <sz val="12"/>
        <color theme="1"/>
        <rFont val="Calibri"/>
        <family val="2"/>
        <scheme val="minor"/>
      </rPr>
      <t xml:space="preserve"> </t>
    </r>
    <r>
      <rPr>
        <b/>
        <sz val="12"/>
        <color theme="1"/>
        <rFont val="Calibri"/>
        <family val="2"/>
        <scheme val="minor"/>
      </rPr>
      <t>43</t>
    </r>
    <r>
      <rPr>
        <sz val="12"/>
        <color theme="1"/>
        <rFont val="Calibri"/>
        <family val="2"/>
        <scheme val="minor"/>
      </rPr>
      <t>, 45-100 (1995).</t>
    </r>
  </si>
  <si>
    <r>
      <t xml:space="preserve">Silvennoinen, H., Liikanen, A., Rintala, J., &amp; Martikainen, P. J. Greenhouse gas fluxes from the eutrophic Temmesjoki River and its Estuary in the Liminganlahti Bay (the Baltic Sea).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90</t>
    </r>
    <r>
      <rPr>
        <sz val="12"/>
        <color theme="1"/>
        <rFont val="Calibri"/>
        <family val="2"/>
        <scheme val="minor"/>
      </rPr>
      <t>, 193-208 (2008).</t>
    </r>
  </si>
  <si>
    <r>
      <t xml:space="preserve">Bussmann, I., Distribution of methane in the Lena Delta and Buor-Khaya Bay, Russia.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10</t>
    </r>
    <r>
      <rPr>
        <sz val="12"/>
        <color theme="1"/>
        <rFont val="Calibri"/>
        <family val="2"/>
        <scheme val="minor"/>
      </rPr>
      <t>, 4641-4652 (2013).</t>
    </r>
  </si>
  <si>
    <r>
      <t xml:space="preserve">Rao, G. D., &amp; Sarma, V. V. S. S., Variability in concentrations and fluxes of methane in the Indian estuaries. </t>
    </r>
    <r>
      <rPr>
        <i/>
        <sz val="12"/>
        <color theme="1"/>
        <rFont val="Calibri"/>
        <family val="2"/>
        <scheme val="minor"/>
      </rPr>
      <t xml:space="preserve">Estuar. Coast. </t>
    </r>
    <r>
      <rPr>
        <b/>
        <sz val="12"/>
        <color theme="1"/>
        <rFont val="Calibri"/>
        <family val="2"/>
        <scheme val="minor"/>
      </rPr>
      <t>39</t>
    </r>
    <r>
      <rPr>
        <sz val="12"/>
        <color theme="1"/>
        <rFont val="Calibri"/>
        <family val="2"/>
        <scheme val="minor"/>
      </rPr>
      <t>, 1639-1650 (2016).</t>
    </r>
  </si>
  <si>
    <r>
      <t xml:space="preserve">Nirmal Rajkumar, A., Barnes, J., Ramesh, R., Purvaja, R., &amp; Upstill-Goddard, R.C. Methane and nitrous oxide fluxes in the polluted Adyar River and estuary, SE India. </t>
    </r>
    <r>
      <rPr>
        <i/>
        <sz val="12"/>
        <color theme="1"/>
        <rFont val="Calibri"/>
        <family val="2"/>
        <scheme val="minor"/>
      </rPr>
      <t>Mar. Poll. Bull.</t>
    </r>
    <r>
      <rPr>
        <sz val="12"/>
        <color theme="1"/>
        <rFont val="Calibri"/>
        <family val="2"/>
        <scheme val="minor"/>
      </rPr>
      <t xml:space="preserve"> </t>
    </r>
    <r>
      <rPr>
        <b/>
        <sz val="12"/>
        <color theme="1"/>
        <rFont val="Calibri"/>
        <family val="2"/>
        <scheme val="minor"/>
      </rPr>
      <t>56</t>
    </r>
    <r>
      <rPr>
        <sz val="12"/>
        <color theme="1"/>
        <rFont val="Calibri"/>
        <family val="2"/>
        <scheme val="minor"/>
      </rPr>
      <t>, 2043-2051 (2008).</t>
    </r>
  </si>
  <si>
    <r>
      <t xml:space="preserve">Shalini, A., Ramesh, R., Purvaja, R., &amp; Barnes, J. Spatial and temporal distribution of methane in an extensive shallow estuary, South India. </t>
    </r>
    <r>
      <rPr>
        <i/>
        <sz val="12"/>
        <color theme="1"/>
        <rFont val="Calibri"/>
        <family val="2"/>
        <scheme val="minor"/>
      </rPr>
      <t>J. Earth Syst. Sci.</t>
    </r>
    <r>
      <rPr>
        <sz val="12"/>
        <color theme="1"/>
        <rFont val="Calibri"/>
        <family val="2"/>
        <scheme val="minor"/>
      </rPr>
      <t xml:space="preserve"> </t>
    </r>
    <r>
      <rPr>
        <b/>
        <sz val="12"/>
        <color theme="1"/>
        <rFont val="Calibri"/>
        <family val="2"/>
        <scheme val="minor"/>
      </rPr>
      <t>115</t>
    </r>
    <r>
      <rPr>
        <sz val="12"/>
        <color theme="1"/>
        <rFont val="Calibri"/>
        <family val="2"/>
        <scheme val="minor"/>
      </rPr>
      <t>, 451-460 (2006).</t>
    </r>
  </si>
  <si>
    <r>
      <t xml:space="preserve">Araujo, J., Naqvi, S.W.A., Naik, H., &amp; Naik, R. Biogeochemistry of methane in a tropical monsoonal estuarine system along the west coast of India.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207</t>
    </r>
    <r>
      <rPr>
        <sz val="12"/>
        <color theme="1"/>
        <rFont val="Calibri"/>
        <family val="2"/>
        <scheme val="minor"/>
      </rPr>
      <t>, 435-443 (2017).</t>
    </r>
  </si>
  <si>
    <r>
      <t xml:space="preserve">Banerjee, K., </t>
    </r>
    <r>
      <rPr>
        <i/>
        <sz val="12"/>
        <color theme="1"/>
        <rFont val="Calibri"/>
        <family val="2"/>
        <scheme val="minor"/>
      </rPr>
      <t>et al.</t>
    </r>
    <r>
      <rPr>
        <sz val="12"/>
        <color theme="1"/>
        <rFont val="Calibri"/>
        <family val="2"/>
        <scheme val="minor"/>
      </rPr>
      <t xml:space="preserve"> Seagrass and macrophyte mediated CO</t>
    </r>
    <r>
      <rPr>
        <vertAlign val="subscript"/>
        <sz val="12"/>
        <color theme="1"/>
        <rFont val="Calibri"/>
        <family val="2"/>
        <scheme val="minor"/>
      </rPr>
      <t>2</t>
    </r>
    <r>
      <rPr>
        <sz val="12"/>
        <color theme="1"/>
        <rFont val="Calibri"/>
        <family val="2"/>
        <scheme val="minor"/>
      </rPr>
      <t xml:space="preserve"> and CH</t>
    </r>
    <r>
      <rPr>
        <vertAlign val="subscript"/>
        <sz val="12"/>
        <color theme="1"/>
        <rFont val="Calibri"/>
        <family val="2"/>
        <scheme val="minor"/>
      </rPr>
      <t>4</t>
    </r>
    <r>
      <rPr>
        <sz val="12"/>
        <color theme="1"/>
        <rFont val="Calibri"/>
        <family val="2"/>
        <scheme val="minor"/>
      </rPr>
      <t xml:space="preserve"> dynamics in shallow coastal waters. </t>
    </r>
    <r>
      <rPr>
        <i/>
        <sz val="12"/>
        <color theme="1"/>
        <rFont val="Calibri"/>
        <family val="2"/>
        <scheme val="minor"/>
      </rPr>
      <t>Plos One</t>
    </r>
    <r>
      <rPr>
        <sz val="12"/>
        <color theme="1"/>
        <rFont val="Calibri"/>
        <family val="2"/>
        <scheme val="minor"/>
      </rPr>
      <t xml:space="preserve"> doi:10.1371/journal.pone.0203922 (2018).</t>
    </r>
  </si>
  <si>
    <r>
      <t xml:space="preserve">Sansone, F. J., Rust, T. M., Smith, S. V. Methane distribution and cycling in Tomales Bay, California. </t>
    </r>
    <r>
      <rPr>
        <i/>
        <sz val="12"/>
        <color theme="1"/>
        <rFont val="Calibri"/>
        <family val="2"/>
        <scheme val="minor"/>
      </rPr>
      <t>Estuaries</t>
    </r>
    <r>
      <rPr>
        <sz val="12"/>
        <color theme="1"/>
        <rFont val="Calibri"/>
        <family val="2"/>
        <scheme val="minor"/>
      </rPr>
      <t xml:space="preserve"> </t>
    </r>
    <r>
      <rPr>
        <b/>
        <sz val="12"/>
        <color theme="1"/>
        <rFont val="Calibri"/>
        <family val="2"/>
        <scheme val="minor"/>
      </rPr>
      <t>21</t>
    </r>
    <r>
      <rPr>
        <sz val="12"/>
        <color theme="1"/>
        <rFont val="Calibri"/>
        <family val="2"/>
        <scheme val="minor"/>
      </rPr>
      <t>, 66-77 (1998).</t>
    </r>
  </si>
  <si>
    <r>
      <t xml:space="preserve">Gelesh, L., Marshall, K., Boicourt, W., Lapham, L., Methane concentrations increase in bottom waters during summertime anoxia in the highly eutrophic estuary, Chesapeake Bay, U.S.A. </t>
    </r>
    <r>
      <rPr>
        <i/>
        <sz val="12"/>
        <color theme="1"/>
        <rFont val="Calibri"/>
        <family val="2"/>
        <scheme val="minor"/>
      </rPr>
      <t>Limnol. Oceanog.</t>
    </r>
    <r>
      <rPr>
        <sz val="12"/>
        <color theme="1"/>
        <rFont val="Calibri"/>
        <family val="2"/>
        <scheme val="minor"/>
      </rPr>
      <t xml:space="preserve"> </t>
    </r>
    <r>
      <rPr>
        <b/>
        <sz val="12"/>
        <color theme="1"/>
        <rFont val="Calibri"/>
        <family val="2"/>
        <scheme val="minor"/>
      </rPr>
      <t>61(S1)</t>
    </r>
    <r>
      <rPr>
        <sz val="12"/>
        <color theme="1"/>
        <rFont val="Calibri"/>
        <family val="2"/>
        <scheme val="minor"/>
      </rPr>
      <t>, S253-S266 (2016).</t>
    </r>
  </si>
  <si>
    <r>
      <t xml:space="preserve">De Angelis, M. A., Scranton, M. I. Fate of methane in the Hudson river and estuary. </t>
    </r>
    <r>
      <rPr>
        <i/>
        <sz val="12"/>
        <color theme="1"/>
        <rFont val="Calibri"/>
        <family val="2"/>
        <scheme val="minor"/>
      </rPr>
      <t>Global Biogeochem. Cycles</t>
    </r>
    <r>
      <rPr>
        <sz val="12"/>
        <color theme="1"/>
        <rFont val="Calibri"/>
        <family val="2"/>
        <scheme val="minor"/>
      </rPr>
      <t xml:space="preserve"> </t>
    </r>
    <r>
      <rPr>
        <b/>
        <sz val="12"/>
        <color theme="1"/>
        <rFont val="Calibri"/>
        <family val="2"/>
        <scheme val="minor"/>
      </rPr>
      <t>7</t>
    </r>
    <r>
      <rPr>
        <sz val="12"/>
        <color theme="1"/>
        <rFont val="Calibri"/>
        <family val="2"/>
        <scheme val="minor"/>
      </rPr>
      <t>, 509-523 (1993).</t>
    </r>
  </si>
  <si>
    <r>
      <t xml:space="preserve">Scranton, M. I., Crill, P., M. A. de Angelis, Donaghay P. L., &amp; Sieburth, J. M. The importance of episodic events in controlling the flux of methane from an anoxic basin.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7</t>
    </r>
    <r>
      <rPr>
        <sz val="12"/>
        <color theme="1"/>
        <rFont val="Calibri"/>
        <family val="2"/>
        <scheme val="minor"/>
      </rPr>
      <t>, 491-507 (1993).</t>
    </r>
  </si>
  <si>
    <r>
      <t xml:space="preserve">De Angelis, M. A., &amp; Lilley, M.D. Methane in surface waters of Oregon estuaries and rivers.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32</t>
    </r>
    <r>
      <rPr>
        <sz val="12"/>
        <color theme="1"/>
        <rFont val="Calibri"/>
        <family val="2"/>
        <scheme val="minor"/>
      </rPr>
      <t>, 716-722 (1987).</t>
    </r>
  </si>
  <si>
    <r>
      <t xml:space="preserve">Butler, J. H., Jones, R. D., Garber, J. H., &amp; Gordon, L. I. Seasonal distributions and turnover of reduced trace gases and hydroxylamine in Yaquina Bay, Oregon.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51</t>
    </r>
    <r>
      <rPr>
        <sz val="12"/>
        <color theme="1"/>
        <rFont val="Calibri"/>
        <family val="2"/>
        <scheme val="minor"/>
      </rPr>
      <t>, 697-706 (1987).</t>
    </r>
  </si>
  <si>
    <r>
      <t xml:space="preserve">Ward, B. B., Kilpatrick, K. A., Wopat, A. E., Minnich, E. C., Lindstrom, M. E. Methane oxidation in Saanich Inlet during summer stratification.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9</t>
    </r>
    <r>
      <rPr>
        <sz val="12"/>
        <color theme="1"/>
        <rFont val="Calibri"/>
        <family val="2"/>
        <scheme val="minor"/>
      </rPr>
      <t>, 65-75 (1989).</t>
    </r>
  </si>
  <si>
    <r>
      <t xml:space="preserve">Garcia-Tigreros Kodovska, F., </t>
    </r>
    <r>
      <rPr>
        <i/>
        <sz val="12"/>
        <color theme="1"/>
        <rFont val="Calibri"/>
        <family val="2"/>
        <scheme val="minor"/>
      </rPr>
      <t>et al.</t>
    </r>
    <r>
      <rPr>
        <sz val="12"/>
        <color theme="1"/>
        <rFont val="Calibri"/>
        <family val="2"/>
        <scheme val="minor"/>
      </rPr>
      <t xml:space="preserve"> Dissolved methane and carbon dioxide fluxes in Subarctic and Arctic regions: Assessing measurement techniques and spatial gradients. </t>
    </r>
    <r>
      <rPr>
        <i/>
        <sz val="12"/>
        <color theme="1"/>
        <rFont val="Calibri"/>
        <family val="2"/>
        <scheme val="minor"/>
      </rPr>
      <t>Earth and Planet. Sci. Lett.</t>
    </r>
    <r>
      <rPr>
        <sz val="12"/>
        <color theme="1"/>
        <rFont val="Calibri"/>
        <family val="2"/>
        <scheme val="minor"/>
      </rPr>
      <t xml:space="preserve"> </t>
    </r>
    <r>
      <rPr>
        <b/>
        <sz val="12"/>
        <color theme="1"/>
        <rFont val="Calibri"/>
        <family val="2"/>
        <scheme val="minor"/>
      </rPr>
      <t>436</t>
    </r>
    <r>
      <rPr>
        <sz val="12"/>
        <color theme="1"/>
        <rFont val="Calibri"/>
        <family val="2"/>
        <scheme val="minor"/>
      </rPr>
      <t>, 43-55 (2016).</t>
    </r>
  </si>
  <si>
    <r>
      <t xml:space="preserve">Farías, L., Bello, E., Arancibia, G., Fernandez, J. Distribution of dissolved methane and nitrous oxide in Chilean coastal systems of the Magellanic Sub-Antarctic region (50°–55°S).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215</t>
    </r>
    <r>
      <rPr>
        <sz val="12"/>
        <color theme="1"/>
        <rFont val="Calibri"/>
        <family val="2"/>
        <scheme val="minor"/>
      </rPr>
      <t>, 229-240 (2018).</t>
    </r>
  </si>
  <si>
    <r>
      <t xml:space="preserve">Daniel, I., DeGrandpre, M., Farías, L. Greenhouse gas emissions from the Tubul-Raqui estuary (central Chile 36°S).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134</t>
    </r>
    <r>
      <rPr>
        <sz val="12"/>
        <color theme="1"/>
        <rFont val="Calibri"/>
        <family val="2"/>
        <scheme val="minor"/>
      </rPr>
      <t>, 31-44 (2013).</t>
    </r>
  </si>
  <si>
    <r>
      <t xml:space="preserve">Cotovicz, L. C., </t>
    </r>
    <r>
      <rPr>
        <i/>
        <sz val="12"/>
        <color theme="1"/>
        <rFont val="Calibri"/>
        <family val="2"/>
        <scheme val="minor"/>
      </rPr>
      <t>et al.</t>
    </r>
    <r>
      <rPr>
        <sz val="12"/>
        <color theme="1"/>
        <rFont val="Calibri"/>
        <family val="2"/>
        <scheme val="minor"/>
      </rPr>
      <t xml:space="preserve"> Spatio‐temporal variability of methane (CH</t>
    </r>
    <r>
      <rPr>
        <vertAlign val="subscript"/>
        <sz val="12"/>
        <color theme="1"/>
        <rFont val="Calibri"/>
        <family val="2"/>
        <scheme val="minor"/>
      </rPr>
      <t>4</t>
    </r>
    <r>
      <rPr>
        <sz val="12"/>
        <color theme="1"/>
        <rFont val="Calibri"/>
        <family val="2"/>
        <scheme val="minor"/>
      </rPr>
      <t xml:space="preserve">) concentrations and diffusive fluxes from a tropical coastal embayment surrounded by a large urban area (Guanabara Bay, Rio de Janeiro, Brazil).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61(S1)</t>
    </r>
    <r>
      <rPr>
        <sz val="12"/>
        <color theme="1"/>
        <rFont val="Calibri"/>
        <family val="2"/>
        <scheme val="minor"/>
      </rPr>
      <t>, S238-S252 (2016).</t>
    </r>
  </si>
  <si>
    <t>Caesar Creek, Florida</t>
  </si>
  <si>
    <t>Thalassia testudinum</t>
  </si>
  <si>
    <t>Bimini, Bahamas</t>
  </si>
  <si>
    <t>Florida Bay</t>
  </si>
  <si>
    <t>Zostera marina</t>
  </si>
  <si>
    <t xml:space="preserve">Awerange Bay, Sulawesi </t>
  </si>
  <si>
    <t>Enhalus acoroides</t>
  </si>
  <si>
    <t>Arcachon Lagoon</t>
  </si>
  <si>
    <t>Zostera noltii</t>
  </si>
  <si>
    <t>Ria Formosa Lagoon</t>
  </si>
  <si>
    <t>S1, Red Sea</t>
  </si>
  <si>
    <t>S2, Red Sea</t>
  </si>
  <si>
    <t>Halodule uninervis</t>
  </si>
  <si>
    <t>S3, Red Sea</t>
  </si>
  <si>
    <t>Halophila decipiens</t>
  </si>
  <si>
    <t>S4, Red Sea</t>
  </si>
  <si>
    <t>S5, S6, Red Sea</t>
  </si>
  <si>
    <t>Thalassodendron ciliatum</t>
  </si>
  <si>
    <t>S7, Red Sea</t>
  </si>
  <si>
    <t>S8, S9, Red Sea</t>
  </si>
  <si>
    <t>Halophila stipulacea-Halodule uninervis</t>
  </si>
  <si>
    <t>Chwaka Bay</t>
  </si>
  <si>
    <t>Al Kharar lagoon</t>
  </si>
  <si>
    <t>1 to 30</t>
  </si>
  <si>
    <t>12 to 27</t>
  </si>
  <si>
    <t>22 to 30</t>
  </si>
  <si>
    <t>5.0 to 20.6</t>
  </si>
  <si>
    <t>10 to 36</t>
  </si>
  <si>
    <r>
      <t xml:space="preserve">Chen, G. C., Tam, N. F. Y. &amp; Ye, Y. Summer fluxes of atmospheric greenhouse gases N2O, CH4 and CO2 from mangrove soil in South China. </t>
    </r>
    <r>
      <rPr>
        <i/>
        <sz val="12"/>
        <color theme="1"/>
        <rFont val="Calibri"/>
        <family val="2"/>
        <scheme val="minor"/>
      </rPr>
      <t>Sci. Total Environ.</t>
    </r>
    <r>
      <rPr>
        <sz val="12"/>
        <color theme="1"/>
        <rFont val="Calibri"/>
        <family val="2"/>
        <scheme val="minor"/>
      </rPr>
      <t xml:space="preserve"> </t>
    </r>
    <r>
      <rPr>
        <b/>
        <sz val="12"/>
        <color theme="1"/>
        <rFont val="Calibri"/>
        <family val="2"/>
        <scheme val="minor"/>
      </rPr>
      <t>408</t>
    </r>
    <r>
      <rPr>
        <sz val="12"/>
        <color theme="1"/>
        <rFont val="Calibri"/>
        <family val="2"/>
        <scheme val="minor"/>
      </rPr>
      <t>, 2761–2767 (2010).</t>
    </r>
  </si>
  <si>
    <r>
      <t xml:space="preserve">Chen, S. </t>
    </r>
    <r>
      <rPr>
        <i/>
        <sz val="12"/>
        <color theme="1"/>
        <rFont val="Calibri"/>
        <family val="2"/>
        <scheme val="minor"/>
      </rPr>
      <t>et al.</t>
    </r>
    <r>
      <rPr>
        <sz val="12"/>
        <color theme="1"/>
        <rFont val="Calibri"/>
        <family val="2"/>
        <scheme val="minor"/>
      </rPr>
      <t xml:space="preserve"> Benthic microalgae offset the sediment carbon dioxide emission in subtropical mangrove in cold seasons.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64</t>
    </r>
    <r>
      <rPr>
        <sz val="12"/>
        <color theme="1"/>
        <rFont val="Calibri"/>
        <family val="2"/>
        <scheme val="minor"/>
      </rPr>
      <t>, 1297–1308 (2019).</t>
    </r>
  </si>
  <si>
    <r>
      <t xml:space="preserve">Deborde, J. </t>
    </r>
    <r>
      <rPr>
        <i/>
        <sz val="12"/>
        <color theme="1"/>
        <rFont val="Calibri"/>
        <family val="2"/>
        <scheme val="minor"/>
      </rPr>
      <t>et al.</t>
    </r>
    <r>
      <rPr>
        <sz val="12"/>
        <color theme="1"/>
        <rFont val="Calibri"/>
        <family val="2"/>
        <scheme val="minor"/>
      </rPr>
      <t xml:space="preserve"> Methane sources, sinks and fluxes in a temperate tidal Lagoon: The Arcachon lagoon (SW France).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89</t>
    </r>
    <r>
      <rPr>
        <sz val="12"/>
        <color theme="1"/>
        <rFont val="Calibri"/>
        <family val="2"/>
        <scheme val="minor"/>
      </rPr>
      <t>, 256–266 (2010).</t>
    </r>
  </si>
  <si>
    <r>
      <t xml:space="preserve">Bahlmann, E. </t>
    </r>
    <r>
      <rPr>
        <i/>
        <sz val="12"/>
        <color theme="1"/>
        <rFont val="Calibri"/>
        <family val="2"/>
        <scheme val="minor"/>
      </rPr>
      <t>et al.</t>
    </r>
    <r>
      <rPr>
        <sz val="12"/>
        <color theme="1"/>
        <rFont val="Calibri"/>
        <family val="2"/>
        <scheme val="minor"/>
      </rPr>
      <t xml:space="preserve"> Tidal controls on trace gas dynamics in a seagrass meadow of the Ria Formosa lagoon (southern Portugal).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12</t>
    </r>
    <r>
      <rPr>
        <sz val="12"/>
        <color theme="1"/>
        <rFont val="Calibri"/>
        <family val="2"/>
        <scheme val="minor"/>
      </rPr>
      <t>, 1683–1696 (2015).</t>
    </r>
  </si>
  <si>
    <r>
      <t xml:space="preserve">Banerjee, K. </t>
    </r>
    <r>
      <rPr>
        <i/>
        <sz val="12"/>
        <color theme="1"/>
        <rFont val="Calibri"/>
        <family val="2"/>
        <scheme val="minor"/>
      </rPr>
      <t>et al.</t>
    </r>
    <r>
      <rPr>
        <sz val="12"/>
        <color theme="1"/>
        <rFont val="Calibri"/>
        <family val="2"/>
        <scheme val="minor"/>
      </rPr>
      <t xml:space="preserve"> Seagrass and macrophyte mediated CO2 and CH4 dynamics in shallow coastal waters. </t>
    </r>
    <r>
      <rPr>
        <i/>
        <sz val="12"/>
        <color theme="1"/>
        <rFont val="Calibri"/>
        <family val="2"/>
        <scheme val="minor"/>
      </rPr>
      <t>PLoS One</t>
    </r>
    <r>
      <rPr>
        <sz val="12"/>
        <color theme="1"/>
        <rFont val="Calibri"/>
        <family val="2"/>
        <scheme val="minor"/>
      </rPr>
      <t xml:space="preserve"> </t>
    </r>
    <r>
      <rPr>
        <b/>
        <sz val="12"/>
        <color theme="1"/>
        <rFont val="Calibri"/>
        <family val="2"/>
        <scheme val="minor"/>
      </rPr>
      <t>13</t>
    </r>
    <r>
      <rPr>
        <sz val="12"/>
        <color theme="1"/>
        <rFont val="Calibri"/>
        <family val="2"/>
        <scheme val="minor"/>
      </rPr>
      <t>, e0203922 (2018).</t>
    </r>
  </si>
  <si>
    <r>
      <t xml:space="preserve">Oremland, R. S. Methane Production in Shallow-Water, Tropical Marine Sediments. </t>
    </r>
    <r>
      <rPr>
        <i/>
        <sz val="12"/>
        <color theme="1"/>
        <rFont val="Calibri"/>
        <family val="2"/>
        <scheme val="minor"/>
      </rPr>
      <t>Appl. Microbiol.</t>
    </r>
    <r>
      <rPr>
        <sz val="12"/>
        <color theme="1"/>
        <rFont val="Calibri"/>
        <family val="2"/>
        <scheme val="minor"/>
      </rPr>
      <t xml:space="preserve"> </t>
    </r>
    <r>
      <rPr>
        <b/>
        <sz val="12"/>
        <color theme="1"/>
        <rFont val="Calibri"/>
        <family val="2"/>
        <scheme val="minor"/>
      </rPr>
      <t>30</t>
    </r>
    <r>
      <rPr>
        <sz val="12"/>
        <color theme="1"/>
        <rFont val="Calibri"/>
        <family val="2"/>
        <scheme val="minor"/>
      </rPr>
      <t>, 602–608 (1975).</t>
    </r>
  </si>
  <si>
    <r>
      <t xml:space="preserve">Sansone, F. J., Rust, T. M. &amp; Smith, S. V. Methane distribution and cycling in Tomales Bay, California. </t>
    </r>
    <r>
      <rPr>
        <i/>
        <sz val="12"/>
        <color theme="1"/>
        <rFont val="Calibri"/>
        <family val="2"/>
        <scheme val="minor"/>
      </rPr>
      <t>Estuaries</t>
    </r>
    <r>
      <rPr>
        <sz val="12"/>
        <color theme="1"/>
        <rFont val="Calibri"/>
        <family val="2"/>
        <scheme val="minor"/>
      </rPr>
      <t xml:space="preserve"> </t>
    </r>
    <r>
      <rPr>
        <b/>
        <sz val="12"/>
        <color theme="1"/>
        <rFont val="Calibri"/>
        <family val="2"/>
        <scheme val="minor"/>
      </rPr>
      <t>21</t>
    </r>
    <r>
      <rPr>
        <sz val="12"/>
        <color theme="1"/>
        <rFont val="Calibri"/>
        <family val="2"/>
        <scheme val="minor"/>
      </rPr>
      <t>, 66–77 (1998).</t>
    </r>
  </si>
  <si>
    <r>
      <t xml:space="preserve">Alongi, D. M., Trott, L. A., Undu, M. C. &amp; Tirendi, F. Benthic microbial metabolism in seagrass meadows along a carbonate gradient in Sulawesi, Indonesia. </t>
    </r>
    <r>
      <rPr>
        <i/>
        <sz val="12"/>
        <color theme="1"/>
        <rFont val="Calibri"/>
        <family val="2"/>
        <scheme val="minor"/>
      </rPr>
      <t>Aquat. Microb. Ecol.</t>
    </r>
    <r>
      <rPr>
        <sz val="12"/>
        <color theme="1"/>
        <rFont val="Calibri"/>
        <family val="2"/>
        <scheme val="minor"/>
      </rPr>
      <t xml:space="preserve"> </t>
    </r>
    <r>
      <rPr>
        <b/>
        <sz val="12"/>
        <color theme="1"/>
        <rFont val="Calibri"/>
        <family val="2"/>
        <scheme val="minor"/>
      </rPr>
      <t>51</t>
    </r>
    <r>
      <rPr>
        <sz val="12"/>
        <color theme="1"/>
        <rFont val="Calibri"/>
        <family val="2"/>
        <scheme val="minor"/>
      </rPr>
      <t>, 141–152 (2008).</t>
    </r>
  </si>
  <si>
    <r>
      <t xml:space="preserve">Garcias-Bonet, N. &amp; Duarte, C. M. Methane Production by Seagrass Ecosystems in the Red Sea. </t>
    </r>
    <r>
      <rPr>
        <i/>
        <sz val="12"/>
        <color theme="1"/>
        <rFont val="Calibri"/>
        <family val="2"/>
        <scheme val="minor"/>
      </rPr>
      <t>Front. Mar. Sci.</t>
    </r>
    <r>
      <rPr>
        <sz val="12"/>
        <color theme="1"/>
        <rFont val="Calibri"/>
        <family val="2"/>
        <scheme val="minor"/>
      </rPr>
      <t xml:space="preserve"> </t>
    </r>
    <r>
      <rPr>
        <b/>
        <sz val="12"/>
        <color theme="1"/>
        <rFont val="Calibri"/>
        <family val="2"/>
        <scheme val="minor"/>
      </rPr>
      <t>4</t>
    </r>
    <r>
      <rPr>
        <sz val="12"/>
        <color theme="1"/>
        <rFont val="Calibri"/>
        <family val="2"/>
        <scheme val="minor"/>
      </rPr>
      <t>, 340 (2017).</t>
    </r>
  </si>
  <si>
    <r>
      <t xml:space="preserve">Burkholz, C., Garcias-Bonet, N. &amp; Duarte, C. M. Warming enhances carbon dioxide and methane fluxes from Red Sea seagrass (Halophila stipulacea) sediments. </t>
    </r>
    <r>
      <rPr>
        <i/>
        <sz val="12"/>
        <color theme="1"/>
        <rFont val="Calibri"/>
        <family val="2"/>
        <scheme val="minor"/>
      </rPr>
      <t>Biogeosciences Discuss.</t>
    </r>
    <r>
      <rPr>
        <sz val="12"/>
        <color theme="1"/>
        <rFont val="Calibri"/>
        <family val="2"/>
        <scheme val="minor"/>
      </rPr>
      <t xml:space="preserve"> 1–20 (2019).</t>
    </r>
  </si>
  <si>
    <r>
      <t xml:space="preserve">Barber, T. R. &amp; Carlson, P. R. Effects of Seagrass Die-Off on Benthic Fluxes and Porewater Concentrations of ∑CO2, ∑H2S, and CH4 in Florida Bay Sediments. in </t>
    </r>
    <r>
      <rPr>
        <i/>
        <sz val="12"/>
        <color theme="1"/>
        <rFont val="Calibri"/>
        <family val="2"/>
        <scheme val="minor"/>
      </rPr>
      <t>Biogeochemistry of Global Change</t>
    </r>
    <r>
      <rPr>
        <sz val="12"/>
        <color theme="1"/>
        <rFont val="Calibri"/>
        <family val="2"/>
        <scheme val="minor"/>
      </rPr>
      <t xml:space="preserve"> (ed. Oremland, R. S.) 530–550 (Springer US, 1993).</t>
    </r>
  </si>
  <si>
    <r>
      <t xml:space="preserve">Lyimo, L. D. </t>
    </r>
    <r>
      <rPr>
        <i/>
        <sz val="12"/>
        <color theme="1"/>
        <rFont val="Calibri"/>
        <family val="2"/>
        <scheme val="minor"/>
      </rPr>
      <t>et al.</t>
    </r>
    <r>
      <rPr>
        <sz val="12"/>
        <color theme="1"/>
        <rFont val="Calibri"/>
        <family val="2"/>
        <scheme val="minor"/>
      </rPr>
      <t xml:space="preserve"> Shading and simulated grazing increase the sulphide pool and methane emission in a tropical seagrass meadow. </t>
    </r>
    <r>
      <rPr>
        <i/>
        <sz val="12"/>
        <color theme="1"/>
        <rFont val="Calibri"/>
        <family val="2"/>
        <scheme val="minor"/>
      </rPr>
      <t>Mar. Pollut. Bull.</t>
    </r>
    <r>
      <rPr>
        <sz val="12"/>
        <color theme="1"/>
        <rFont val="Calibri"/>
        <family val="2"/>
        <scheme val="minor"/>
      </rPr>
      <t xml:space="preserve"> </t>
    </r>
    <r>
      <rPr>
        <b/>
        <sz val="12"/>
        <color theme="1"/>
        <rFont val="Calibri"/>
        <family val="2"/>
        <scheme val="minor"/>
      </rPr>
      <t>134</t>
    </r>
    <r>
      <rPr>
        <sz val="12"/>
        <color theme="1"/>
        <rFont val="Calibri"/>
        <family val="2"/>
        <scheme val="minor"/>
      </rPr>
      <t>, 89–93 (2018).</t>
    </r>
  </si>
  <si>
    <t>Halophila stipulacea</t>
  </si>
  <si>
    <t>Thalassia hemprichii</t>
  </si>
  <si>
    <t>Syringodium sp.</t>
  </si>
  <si>
    <t>Cymodocea serrulata-Halodule uninervis</t>
  </si>
  <si>
    <r>
      <t xml:space="preserve">After Poffenbarger, H. J., Needelman, B. A. &amp; Megonigal, J. P. Salinity Influence on Methane Emissions from Tidal Marshes. </t>
    </r>
    <r>
      <rPr>
        <i/>
        <sz val="12"/>
        <color theme="1"/>
        <rFont val="Calibri"/>
        <family val="2"/>
        <scheme val="minor"/>
      </rPr>
      <t xml:space="preserve">Wetlands </t>
    </r>
    <r>
      <rPr>
        <b/>
        <sz val="12"/>
        <color theme="1"/>
        <rFont val="Calibri"/>
        <family val="2"/>
        <scheme val="minor"/>
      </rPr>
      <t>31</t>
    </r>
    <r>
      <rPr>
        <sz val="12"/>
        <color theme="1"/>
        <rFont val="Calibri"/>
        <family val="2"/>
        <scheme val="minor"/>
      </rPr>
      <t>, 831–842 (2011).</t>
    </r>
  </si>
  <si>
    <t>Seagrass species/community reported</t>
  </si>
  <si>
    <t>Name of study site/location</t>
  </si>
  <si>
    <t>Water-air flux, sediment-air flux, sediment-water flux, or sediment-water-air flux (without differentiation or combination of water-air and sediment-air flux)</t>
  </si>
  <si>
    <t>Mekong River plume</t>
  </si>
  <si>
    <t>Coastal Bay of Bengal (VD)</t>
  </si>
  <si>
    <t>Coastal Bay of Bengal (HD)</t>
  </si>
  <si>
    <t>Coastal Bay of Bengal (MS)</t>
  </si>
  <si>
    <t>Coastal Bay of Bengal (MN)</t>
  </si>
  <si>
    <t>Black Sea (Danube River plume)</t>
  </si>
  <si>
    <t>Columbia River plume</t>
  </si>
  <si>
    <t>North Sea (Scheldt plume)</t>
  </si>
  <si>
    <t>Lena Delta</t>
  </si>
  <si>
    <t>Gulf of Mexico (continental slope)</t>
  </si>
  <si>
    <t>Santa Barabara Channel (Coal Oil point)</t>
  </si>
  <si>
    <t>Black Sea (Kruglaya Bay)</t>
  </si>
  <si>
    <t>Black Sea (Martynova Bay - Sevastopol harbour)</t>
  </si>
  <si>
    <t>Black Sea (Dnepr Area)</t>
  </si>
  <si>
    <t>Black Sea (Danube Fan)</t>
  </si>
  <si>
    <t>Eckernförde Bay (above pockmark)</t>
  </si>
  <si>
    <t>North Sea (Central)</t>
  </si>
  <si>
    <t>Southern Baltic Sea (Arkona, Bornholm, E. &amp; W. Gotland Seas)</t>
  </si>
  <si>
    <t>East Siberian Arctic shelf (Dmitry Laptev Strait)</t>
  </si>
  <si>
    <t>East Siberian Arctic shelf (area integrated 2003)</t>
  </si>
  <si>
    <t>East Siberian Arctic shelf (area integrated 2004)</t>
  </si>
  <si>
    <t>East Siberian Arctic Shelf (diffusive flux)</t>
  </si>
  <si>
    <t>Barents Sea</t>
  </si>
  <si>
    <t>Laptev and East Siberian Seas</t>
  </si>
  <si>
    <t xml:space="preserve">There seems to be a typo in the reported flux value (11.9*10^-10 gCH4/cm2/h), so flux was recomputed from reported data (temperature = 6°C, wind = 6 m/s, air-sea gradient of CH4 = 10 nmol/L)  </t>
  </si>
  <si>
    <t>Continental margin off Svalbard</t>
  </si>
  <si>
    <t>Timor Sea (Cornea Seep) (ebullition)</t>
  </si>
  <si>
    <t>Black Sea (shelf)</t>
  </si>
  <si>
    <t>East Siberian Arctic Shelf (ebullition)</t>
  </si>
  <si>
    <t>Off Walvis Bay in-shore (Benguela current)</t>
  </si>
  <si>
    <t>Off Walvis Bay off-shore (Benguela current)</t>
  </si>
  <si>
    <t>Peruvian coast (4 shelf stations)</t>
  </si>
  <si>
    <t>Western Mexican margin</t>
  </si>
  <si>
    <t>Arabian Sea (shelf)</t>
  </si>
  <si>
    <t>Arabian Sea (filament)</t>
  </si>
  <si>
    <t>Arabian Sea ("Near-shore upwelling")</t>
  </si>
  <si>
    <t>Canary Current</t>
  </si>
  <si>
    <t>Mauritanean upwelling (upwelling filament)</t>
  </si>
  <si>
    <t>Cap Blanc (off Mauritania)</t>
  </si>
  <si>
    <t>Mauritanean upwelling (shelf)</t>
  </si>
  <si>
    <t>Southern British Columbia coast</t>
  </si>
  <si>
    <t>Weddell Sea</t>
  </si>
  <si>
    <t>Kerguelen Islands (shelf)</t>
  </si>
  <si>
    <t>South China Sea (shelf)</t>
  </si>
  <si>
    <t>Cariaco Basin</t>
  </si>
  <si>
    <t>West coast of India</t>
  </si>
  <si>
    <t>Bay of Bengal (shelf)</t>
  </si>
  <si>
    <t>Coastal Bay of Bengal (KS)</t>
  </si>
  <si>
    <t>Coastal Bay of Bengal (KN)</t>
  </si>
  <si>
    <t>Coastal Bay of Bengal (GS)</t>
  </si>
  <si>
    <t>Coastal Bay of Bengal (GN)</t>
  </si>
  <si>
    <t>Coastal Bay of Bengal (VSP)</t>
  </si>
  <si>
    <t>South China Sea</t>
  </si>
  <si>
    <t>Northern South China Sea</t>
  </si>
  <si>
    <t>East China Sea</t>
  </si>
  <si>
    <t>Gulf of California</t>
  </si>
  <si>
    <t>Southern California Bight</t>
  </si>
  <si>
    <t>Yellow Sea</t>
  </si>
  <si>
    <t>Gunsan Basin (southeastern Yellow Sea)</t>
  </si>
  <si>
    <t>Gulf of Cadiz</t>
  </si>
  <si>
    <t>Gulf of Cádiz</t>
  </si>
  <si>
    <t>Eastern Ionian Sea shelf</t>
  </si>
  <si>
    <t>Northern Yellow Sea</t>
  </si>
  <si>
    <t>Aegean Sea</t>
  </si>
  <si>
    <t>Black Sea (Shelf)</t>
  </si>
  <si>
    <t>Sea of Okhotsk, Northeast of Sakhalin (shelf)</t>
  </si>
  <si>
    <t>English Channel</t>
  </si>
  <si>
    <t>Baltic Sea (Arkona Basin)</t>
  </si>
  <si>
    <t>Baltic Sea (East of Gotland)</t>
  </si>
  <si>
    <t>Baltic Sea (Mecklenburg Bight)</t>
  </si>
  <si>
    <t>Chilean coast (Magellanic Sub-Antarctic region)</t>
  </si>
  <si>
    <t>Baltic Sea (Eckernförde Bay)</t>
  </si>
  <si>
    <t>North Sea (German Bight)</t>
  </si>
  <si>
    <t>Sea of Okhotsk, Northwestern shelf</t>
  </si>
  <si>
    <t>Baltic Sea (Bornholm Basin)</t>
  </si>
  <si>
    <t>North Sea</t>
  </si>
  <si>
    <t>Baltic Sea (Gotland Basin)</t>
  </si>
  <si>
    <t>Baltic Sea (West of Gotland)</t>
  </si>
  <si>
    <t>Baltic Sea (Golf of Finland)</t>
  </si>
  <si>
    <t>Bering Sea</t>
  </si>
  <si>
    <t>Eastern Chukchi Sea</t>
  </si>
  <si>
    <t>Beaufort Sea (Harrison Bay)</t>
  </si>
  <si>
    <t>Areal flux was computed from reported integrated flux of 0.1 TgCH4/yr for a surface of 6*10^6 km2</t>
  </si>
  <si>
    <t>Northern Chukchi Sea</t>
  </si>
  <si>
    <t>Canadian Arctic Archipelago</t>
  </si>
  <si>
    <t>Chukchi Sea</t>
  </si>
  <si>
    <t>Canadian Basin and Beaufort Sea</t>
  </si>
  <si>
    <t>Storfjorden</t>
  </si>
  <si>
    <t>Beaufort Sea (non-ice covered)</t>
  </si>
  <si>
    <t>Continental margin off Svalbard (inner &amp; outer shelf)</t>
  </si>
  <si>
    <r>
      <t>Amouroux, D., Roberts, G., Rapsomanikis, S., &amp; Andreae, M. O. Biogenic Gas (CH</t>
    </r>
    <r>
      <rPr>
        <vertAlign val="subscript"/>
        <sz val="12"/>
        <color theme="1"/>
        <rFont val="Calibri"/>
        <family val="2"/>
        <scheme val="minor"/>
      </rPr>
      <t>4</t>
    </r>
    <r>
      <rPr>
        <sz val="12"/>
        <color theme="1"/>
        <rFont val="Calibri"/>
        <family val="2"/>
        <scheme val="minor"/>
      </rPr>
      <t>, N</t>
    </r>
    <r>
      <rPr>
        <vertAlign val="subscript"/>
        <sz val="12"/>
        <color theme="1"/>
        <rFont val="Calibri"/>
        <family val="2"/>
        <scheme val="minor"/>
      </rPr>
      <t>2</t>
    </r>
    <r>
      <rPr>
        <sz val="12"/>
        <color theme="1"/>
        <rFont val="Calibri"/>
        <family val="2"/>
        <scheme val="minor"/>
      </rPr>
      <t xml:space="preserve">O, DMS) Emission to the Atmosphere from Near-shore and Shelf Waters of the North-western Black Sea. </t>
    </r>
    <r>
      <rPr>
        <i/>
        <sz val="12"/>
        <color theme="1"/>
        <rFont val="Calibri"/>
        <family val="2"/>
        <scheme val="minor"/>
      </rPr>
      <t xml:space="preserve">Estuar. Coast. Shelf Sci. </t>
    </r>
    <r>
      <rPr>
        <b/>
        <sz val="12"/>
        <color theme="1"/>
        <rFont val="Calibri"/>
        <family val="2"/>
        <scheme val="minor"/>
      </rPr>
      <t>54</t>
    </r>
    <r>
      <rPr>
        <sz val="12"/>
        <color theme="1"/>
        <rFont val="Calibri"/>
        <family val="2"/>
        <scheme val="minor"/>
      </rPr>
      <t>, 575-587 (2002).</t>
    </r>
  </si>
  <si>
    <r>
      <t xml:space="preserve">Bussmann, I., Hackbusch, S., Schaal, P., Wichels, A. Methane distribution and oxidation around the Lena Delta in summer 2013. Biogeosciences </t>
    </r>
    <r>
      <rPr>
        <b/>
        <sz val="12"/>
        <color theme="1"/>
        <rFont val="Calibri"/>
        <family val="2"/>
        <scheme val="minor"/>
      </rPr>
      <t>14</t>
    </r>
    <r>
      <rPr>
        <sz val="12"/>
        <color theme="1"/>
        <rFont val="Calibri"/>
        <family val="2"/>
        <scheme val="minor"/>
      </rPr>
      <t>, 4985-5002 (2017).</t>
    </r>
  </si>
  <si>
    <r>
      <t xml:space="preserve">Mau, S., et al. Dissolved methane distributions and air-sea flux in the plume of a massive seep field, Coal Oil Point, California.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34</t>
    </r>
    <r>
      <rPr>
        <sz val="12"/>
        <color theme="1"/>
        <rFont val="Calibri"/>
        <family val="2"/>
        <scheme val="minor"/>
      </rPr>
      <t>, L22603, doi:10.1029/2007GL031344 (2007).</t>
    </r>
  </si>
  <si>
    <r>
      <t xml:space="preserve">Malakhova, L. V., Egorov, V. N., Malakhova, T. V., Gulin, S. B., &amp; Artemov, Y. G.Methane in the Sevastopol coastal area, Black Sea. </t>
    </r>
    <r>
      <rPr>
        <i/>
        <sz val="12"/>
        <color theme="1"/>
        <rFont val="Calibri"/>
        <family val="2"/>
        <scheme val="minor"/>
      </rPr>
      <t>Geo-Mar. Lett.</t>
    </r>
    <r>
      <rPr>
        <sz val="12"/>
        <color theme="1"/>
        <rFont val="Calibri"/>
        <family val="2"/>
        <scheme val="minor"/>
      </rPr>
      <t xml:space="preserve"> </t>
    </r>
    <r>
      <rPr>
        <b/>
        <sz val="12"/>
        <color theme="1"/>
        <rFont val="Calibri"/>
        <family val="2"/>
        <scheme val="minor"/>
      </rPr>
      <t>30</t>
    </r>
    <r>
      <rPr>
        <sz val="12"/>
        <color theme="1"/>
        <rFont val="Calibri"/>
        <family val="2"/>
        <scheme val="minor"/>
      </rPr>
      <t>, 391-398 (2010).</t>
    </r>
  </si>
  <si>
    <r>
      <t xml:space="preserve">Kourtidis, K., Kioutsioukis, I., McGinnis, D. F., &amp; Rapsomanikis, S. Effects of methane outgassing on the Black Sea atmosphere. </t>
    </r>
    <r>
      <rPr>
        <i/>
        <sz val="12"/>
        <color theme="1"/>
        <rFont val="Calibri"/>
        <family val="2"/>
        <scheme val="minor"/>
      </rPr>
      <t>Atmosph. Chem. Phys.</t>
    </r>
    <r>
      <rPr>
        <sz val="12"/>
        <color theme="1"/>
        <rFont val="Calibri"/>
        <family val="2"/>
        <scheme val="minor"/>
      </rPr>
      <t xml:space="preserve"> </t>
    </r>
    <r>
      <rPr>
        <b/>
        <sz val="12"/>
        <color theme="1"/>
        <rFont val="Calibri"/>
        <family val="2"/>
        <scheme val="minor"/>
      </rPr>
      <t>6</t>
    </r>
    <r>
      <rPr>
        <sz val="12"/>
        <color theme="1"/>
        <rFont val="Calibri"/>
        <family val="2"/>
        <scheme val="minor"/>
      </rPr>
      <t>, 5173-5182 (2006)</t>
    </r>
  </si>
  <si>
    <r>
      <t xml:space="preserve">Schmale, O., Greinert, J., Rehder, G. Methane emission from high-intensity marine gas seeps in the Black Sea into the atmosphere.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32</t>
    </r>
    <r>
      <rPr>
        <sz val="12"/>
        <color theme="1"/>
        <rFont val="Calibri"/>
        <family val="2"/>
        <scheme val="minor"/>
      </rPr>
      <t>, 1-4 (2005).</t>
    </r>
  </si>
  <si>
    <r>
      <t xml:space="preserve">Mau, S., </t>
    </r>
    <r>
      <rPr>
        <i/>
        <sz val="12"/>
        <color theme="1"/>
        <rFont val="Calibri"/>
        <family val="2"/>
        <scheme val="minor"/>
      </rPr>
      <t>et al.</t>
    </r>
    <r>
      <rPr>
        <sz val="12"/>
        <color theme="1"/>
        <rFont val="Calibri"/>
        <family val="2"/>
        <scheme val="minor"/>
      </rPr>
      <t xml:space="preserve"> Seasonal methane accumulation and release from a gas emission site in the central North Sea.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12</t>
    </r>
    <r>
      <rPr>
        <sz val="12"/>
        <color theme="1"/>
        <rFont val="Calibri"/>
        <family val="2"/>
        <scheme val="minor"/>
      </rPr>
      <t>, 5261-5276 (2015).</t>
    </r>
  </si>
  <si>
    <r>
      <t xml:space="preserve">Bange, H.W., Bartell, U. H., Rapsomanikis, S., &amp; Andreae, M. O., Methane in the Baltic and North Seas and a reassessment of the marine emissions of methane. </t>
    </r>
    <r>
      <rPr>
        <i/>
        <sz val="12"/>
        <color theme="1"/>
        <rFont val="Calibri"/>
        <family val="2"/>
        <scheme val="minor"/>
      </rPr>
      <t>Global Biogeochem. Cycles</t>
    </r>
    <r>
      <rPr>
        <sz val="12"/>
        <color theme="1"/>
        <rFont val="Calibri"/>
        <family val="2"/>
        <scheme val="minor"/>
      </rPr>
      <t xml:space="preserve"> </t>
    </r>
    <r>
      <rPr>
        <b/>
        <sz val="12"/>
        <color theme="1"/>
        <rFont val="Calibri"/>
        <family val="2"/>
        <scheme val="minor"/>
      </rPr>
      <t>8</t>
    </r>
    <r>
      <rPr>
        <sz val="12"/>
        <color theme="1"/>
        <rFont val="Calibri"/>
        <family val="2"/>
        <scheme val="minor"/>
      </rPr>
      <t>, 465-480 (1994).</t>
    </r>
  </si>
  <si>
    <r>
      <t xml:space="preserve">Shakhova, N., &amp; Semiletov, I., Methane release and coastal environment in the East Siberian Arctic shelf. </t>
    </r>
    <r>
      <rPr>
        <i/>
        <sz val="12"/>
        <color theme="1"/>
        <rFont val="Calibri"/>
        <family val="2"/>
        <scheme val="minor"/>
      </rPr>
      <t>J. Mar. Syst.</t>
    </r>
    <r>
      <rPr>
        <sz val="12"/>
        <color theme="1"/>
        <rFont val="Calibri"/>
        <family val="2"/>
        <scheme val="minor"/>
      </rPr>
      <t xml:space="preserve"> </t>
    </r>
    <r>
      <rPr>
        <b/>
        <sz val="12"/>
        <color theme="1"/>
        <rFont val="Calibri"/>
        <family val="2"/>
        <scheme val="minor"/>
      </rPr>
      <t>66</t>
    </r>
    <r>
      <rPr>
        <sz val="12"/>
        <color theme="1"/>
        <rFont val="Calibri"/>
        <family val="2"/>
        <scheme val="minor"/>
      </rPr>
      <t>, 227-243 (2007).</t>
    </r>
  </si>
  <si>
    <r>
      <t xml:space="preserve">Shakhova, N., </t>
    </r>
    <r>
      <rPr>
        <i/>
        <sz val="12"/>
        <color theme="1"/>
        <rFont val="Calibri"/>
        <family val="2"/>
        <scheme val="minor"/>
      </rPr>
      <t xml:space="preserve">et al. </t>
    </r>
    <r>
      <rPr>
        <sz val="12"/>
        <color theme="1"/>
        <rFont val="Calibri"/>
        <family val="2"/>
        <scheme val="minor"/>
      </rPr>
      <t xml:space="preserve">Extensive Methane Venting to the Atmosphere from Sediments of the East Siberian Arctic Shelf. </t>
    </r>
    <r>
      <rPr>
        <i/>
        <sz val="12"/>
        <color theme="1"/>
        <rFont val="Calibri"/>
        <family val="2"/>
        <scheme val="minor"/>
      </rPr>
      <t>Science</t>
    </r>
    <r>
      <rPr>
        <sz val="12"/>
        <color theme="1"/>
        <rFont val="Calibri"/>
        <family val="2"/>
        <scheme val="minor"/>
      </rPr>
      <t xml:space="preserve"> </t>
    </r>
    <r>
      <rPr>
        <b/>
        <sz val="12"/>
        <color theme="1"/>
        <rFont val="Calibri"/>
        <family val="2"/>
        <scheme val="minor"/>
      </rPr>
      <t>327</t>
    </r>
    <r>
      <rPr>
        <sz val="12"/>
        <color theme="1"/>
        <rFont val="Calibri"/>
        <family val="2"/>
        <scheme val="minor"/>
      </rPr>
      <t>, 1246-1250 (2010).</t>
    </r>
  </si>
  <si>
    <r>
      <t xml:space="preserve">Lammers, S., Suess, E; &amp; Hovland, M. A large methane plume east of Bear Island (Barents Sea): implications for the marine methane cycle. </t>
    </r>
    <r>
      <rPr>
        <i/>
        <sz val="12"/>
        <color theme="1"/>
        <rFont val="Calibri"/>
        <family val="2"/>
        <scheme val="minor"/>
      </rPr>
      <t>Geol. Rundsch.</t>
    </r>
    <r>
      <rPr>
        <sz val="12"/>
        <color theme="1"/>
        <rFont val="Calibri"/>
        <family val="2"/>
        <scheme val="minor"/>
      </rPr>
      <t xml:space="preserve"> </t>
    </r>
    <r>
      <rPr>
        <b/>
        <sz val="12"/>
        <color theme="1"/>
        <rFont val="Calibri"/>
        <family val="2"/>
        <scheme val="minor"/>
      </rPr>
      <t>84</t>
    </r>
    <r>
      <rPr>
        <sz val="12"/>
        <color theme="1"/>
        <rFont val="Calibri"/>
        <family val="2"/>
        <scheme val="minor"/>
      </rPr>
      <t>, 59-66 (1995).</t>
    </r>
  </si>
  <si>
    <r>
      <t xml:space="preserve">Thornton, B. F., Geibel, M. C., Crill, P. M., Humborg, C., &amp; Mörth, C.-M. Methane fluxes from the sea to the atmosphere across the Siberian shelf seas.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43</t>
    </r>
    <r>
      <rPr>
        <sz val="12"/>
        <color theme="1"/>
        <rFont val="Calibri"/>
        <family val="2"/>
        <scheme val="minor"/>
      </rPr>
      <t>, 5869–5877 (2016).</t>
    </r>
  </si>
  <si>
    <r>
      <t xml:space="preserve">Mau, S., </t>
    </r>
    <r>
      <rPr>
        <i/>
        <sz val="12"/>
        <color theme="1"/>
        <rFont val="Calibri"/>
        <family val="2"/>
        <scheme val="minor"/>
      </rPr>
      <t>et al.</t>
    </r>
    <r>
      <rPr>
        <sz val="12"/>
        <color theme="1"/>
        <rFont val="Calibri"/>
        <family val="2"/>
        <scheme val="minor"/>
      </rPr>
      <t xml:space="preserve"> Widespread methane seepage along the continental margin off Svalbard - from Bjørnøya to Kongsfjorden. Sci. Rep. </t>
    </r>
    <r>
      <rPr>
        <b/>
        <sz val="12"/>
        <color theme="1"/>
        <rFont val="Calibri"/>
        <family val="2"/>
        <scheme val="minor"/>
      </rPr>
      <t>7</t>
    </r>
    <r>
      <rPr>
        <sz val="12"/>
        <color theme="1"/>
        <rFont val="Calibri"/>
        <family val="2"/>
        <scheme val="minor"/>
      </rPr>
      <t>, 42997 (2017).</t>
    </r>
  </si>
  <si>
    <r>
      <t xml:space="preserve">Brunskill, G. J.,  Burns, K. A., &amp; Zagorskis, I., Natural flux of greenhouse methane from the Timor Sea to the atmosphere.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116</t>
    </r>
    <r>
      <rPr>
        <sz val="12"/>
        <color theme="1"/>
        <rFont val="Calibri"/>
        <family val="2"/>
        <scheme val="minor"/>
      </rPr>
      <t>, G02024, doi:10.1029/2010JG001444 (2011).</t>
    </r>
  </si>
  <si>
    <r>
      <t xml:space="preserve">Dimitrov, L. Contribution to atmospheric methane by natural seepages on the Bulgarian continental shelf.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22</t>
    </r>
    <r>
      <rPr>
        <sz val="12"/>
        <color theme="1"/>
        <rFont val="Calibri"/>
        <family val="2"/>
        <scheme val="minor"/>
      </rPr>
      <t>, 2429-2442 (2002).</t>
    </r>
  </si>
  <si>
    <r>
      <t xml:space="preserve">Scranton, M. I., &amp; Farrington, J. W., Methane production in the waters off Walvis Bay.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82</t>
    </r>
    <r>
      <rPr>
        <sz val="12"/>
        <color theme="1"/>
        <rFont val="Calibri"/>
        <family val="2"/>
        <scheme val="minor"/>
      </rPr>
      <t>, 4947-4953 (1977).</t>
    </r>
  </si>
  <si>
    <r>
      <t xml:space="preserve">Lammers, S., &amp; Suess, E. An improved head-space analysis method for methane in seawater. Mar. Chem. </t>
    </r>
    <r>
      <rPr>
        <b/>
        <sz val="12"/>
        <color theme="1"/>
        <rFont val="Calibri"/>
        <family val="2"/>
        <scheme val="minor"/>
      </rPr>
      <t>47</t>
    </r>
    <r>
      <rPr>
        <sz val="12"/>
        <color theme="1"/>
        <rFont val="Calibri"/>
        <family val="2"/>
        <scheme val="minor"/>
      </rPr>
      <t>, 115-125 (1993).</t>
    </r>
  </si>
  <si>
    <r>
      <t xml:space="preserve">Sansone, F. J., Graham, A. W., Berelson, W. M., Highly elevated methane in the eastern tropical North Pacific and associated isotopically enriched fluxes to the atmosphere.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28</t>
    </r>
    <r>
      <rPr>
        <sz val="12"/>
        <color theme="1"/>
        <rFont val="Calibri"/>
        <family val="2"/>
        <scheme val="minor"/>
      </rPr>
      <t>, 4567-4570 (2001).</t>
    </r>
  </si>
  <si>
    <r>
      <t xml:space="preserve">Bange, H. W., Ramesh, R., .Rapsomanikis, S., &amp; Andreae, M .O. Methane in surface waters of the Arabian Sea. Geophys. Res. Lett. </t>
    </r>
    <r>
      <rPr>
        <b/>
        <sz val="12"/>
        <color theme="1"/>
        <rFont val="Calibri"/>
        <family val="2"/>
        <scheme val="minor"/>
      </rPr>
      <t>25</t>
    </r>
    <r>
      <rPr>
        <sz val="12"/>
        <color theme="1"/>
        <rFont val="Calibri"/>
        <family val="2"/>
        <scheme val="minor"/>
      </rPr>
      <t>, 3547-3550 (1998).</t>
    </r>
  </si>
  <si>
    <r>
      <t xml:space="preserve">Upstill‐Goddard, R. C., Barnes, J., Owens, N. J. P. Nitrous oxide and methane during the 1994 SW monsoon in the Arabian Sea/northwestern Indian Ocean.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104</t>
    </r>
    <r>
      <rPr>
        <sz val="12"/>
        <color theme="1"/>
        <rFont val="Calibri"/>
        <family val="2"/>
        <scheme val="minor"/>
      </rPr>
      <t>, 30067-30084 (1999).</t>
    </r>
  </si>
  <si>
    <r>
      <t xml:space="preserve">Forster, G., Upstill-Goddard, R. C., Gist, N., Robinson, C., Uher, G., Woodward, E. M. S. Nitrous oxide and methane in the Atlantic Ocean between 50°N and 52°S: Latitudinal distribution and sea-to-air flux, </t>
    </r>
    <r>
      <rPr>
        <i/>
        <sz val="12"/>
        <color theme="1"/>
        <rFont val="Calibri"/>
        <family val="2"/>
        <scheme val="minor"/>
      </rPr>
      <t>Deep-Sea Res. II</t>
    </r>
    <r>
      <rPr>
        <sz val="12"/>
        <color theme="1"/>
        <rFont val="Calibri"/>
        <family val="2"/>
        <scheme val="minor"/>
      </rPr>
      <t xml:space="preserve"> </t>
    </r>
    <r>
      <rPr>
        <b/>
        <sz val="12"/>
        <color theme="1"/>
        <rFont val="Calibri"/>
        <family val="2"/>
        <scheme val="minor"/>
      </rPr>
      <t>56</t>
    </r>
    <r>
      <rPr>
        <sz val="12"/>
        <color theme="1"/>
        <rFont val="Calibri"/>
        <family val="2"/>
        <scheme val="minor"/>
      </rPr>
      <t>, 964-976 (2009).</t>
    </r>
  </si>
  <si>
    <r>
      <t xml:space="preserve">Brown, I.J., Torres, R., Rees, A. P. The origin of sub-surface source waters define the sea-air flux of methane in the Mauritanian Upwelling, NW Africa, </t>
    </r>
    <r>
      <rPr>
        <i/>
        <sz val="12"/>
        <color theme="1"/>
        <rFont val="Calibri"/>
        <family val="2"/>
        <scheme val="minor"/>
      </rPr>
      <t>Dynam. Atmos. Oceans</t>
    </r>
    <r>
      <rPr>
        <sz val="12"/>
        <color theme="1"/>
        <rFont val="Calibri"/>
        <family val="2"/>
        <scheme val="minor"/>
      </rPr>
      <t xml:space="preserve"> </t>
    </r>
    <r>
      <rPr>
        <b/>
        <sz val="12"/>
        <color theme="1"/>
        <rFont val="Calibri"/>
        <family val="2"/>
        <scheme val="minor"/>
      </rPr>
      <t>67</t>
    </r>
    <r>
      <rPr>
        <sz val="12"/>
        <color theme="1"/>
        <rFont val="Calibri"/>
        <family val="2"/>
        <scheme val="minor"/>
      </rPr>
      <t>, 39-46 (2014).</t>
    </r>
  </si>
  <si>
    <r>
      <t xml:space="preserve">Koch, S., Gebhardt, S., Bange, H.W. Methane emissions from the upwelling area off Mauritania (NW Africa),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5</t>
    </r>
    <r>
      <rPr>
        <sz val="12"/>
        <color theme="1"/>
        <rFont val="Calibri"/>
        <family val="2"/>
        <scheme val="minor"/>
      </rPr>
      <t>, 1119-1125 (2008).</t>
    </r>
  </si>
  <si>
    <r>
      <t xml:space="preserve">Capelle, D. W., &amp; Tortell, P. D. Methane and nitrous-oxide in seasonally upwelled, hypoxic continental shelf waters with methane seeps: Multi-year data from coastal British Columbia. </t>
    </r>
    <r>
      <rPr>
        <i/>
        <sz val="12"/>
        <color theme="1"/>
        <rFont val="Calibri"/>
        <family val="2"/>
        <scheme val="minor"/>
      </rPr>
      <t>Mar. Chem.</t>
    </r>
    <r>
      <rPr>
        <sz val="12"/>
        <color theme="1"/>
        <rFont val="Calibri"/>
        <family val="2"/>
        <scheme val="minor"/>
      </rPr>
      <t xml:space="preserve"> </t>
    </r>
    <r>
      <rPr>
        <b/>
        <sz val="12"/>
        <color theme="1"/>
        <rFont val="Calibri"/>
        <family val="2"/>
        <scheme val="minor"/>
      </rPr>
      <t>179</t>
    </r>
    <r>
      <rPr>
        <sz val="12"/>
        <color theme="1"/>
        <rFont val="Calibri"/>
        <family val="2"/>
        <scheme val="minor"/>
      </rPr>
      <t>, 56-67 (2016).</t>
    </r>
  </si>
  <si>
    <r>
      <t xml:space="preserve">Heeschen, K. U., Keir, R. S., Rehder, G., Klatt, O., &amp; Suess, E. Methane dynamics in the Weddell Sea determined via stable isotope ratios and CFC-11. </t>
    </r>
    <r>
      <rPr>
        <i/>
        <sz val="12"/>
        <color theme="1"/>
        <rFont val="Calibri"/>
        <family val="2"/>
        <scheme val="minor"/>
      </rPr>
      <t>Global Biogeochem. Cycles</t>
    </r>
    <r>
      <rPr>
        <sz val="12"/>
        <color theme="1"/>
        <rFont val="Calibri"/>
        <family val="2"/>
        <scheme val="minor"/>
      </rPr>
      <t xml:space="preserve"> </t>
    </r>
    <r>
      <rPr>
        <b/>
        <sz val="12"/>
        <color theme="1"/>
        <rFont val="Calibri"/>
        <family val="2"/>
        <scheme val="minor"/>
      </rPr>
      <t>18</t>
    </r>
    <r>
      <rPr>
        <sz val="12"/>
        <color theme="1"/>
        <rFont val="Calibri"/>
        <family val="2"/>
        <scheme val="minor"/>
      </rPr>
      <t>, GB2012, doi:10.1029/2003GB002151 (2004).</t>
    </r>
  </si>
  <si>
    <r>
      <t xml:space="preserve">Farías, L., Florez-Leiva, L., Besoain, V., Sarthou, G., &amp; Fernández, C. Dissolved greenhouse gases (nitrous oxide and methane) associated with the naturally iron-fertilized Kerguelen region (KEOPS 2 cruise) in the Southern Ocean.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12</t>
    </r>
    <r>
      <rPr>
        <sz val="12"/>
        <color theme="1"/>
        <rFont val="Calibri"/>
        <family val="2"/>
        <scheme val="minor"/>
      </rPr>
      <t>, 1925-1940 (2015).</t>
    </r>
  </si>
  <si>
    <r>
      <t>Rehder, G., &amp; Suess, E. Methane and pCO</t>
    </r>
    <r>
      <rPr>
        <vertAlign val="subscript"/>
        <sz val="12"/>
        <color theme="1"/>
        <rFont val="Calibri"/>
        <family val="2"/>
        <scheme val="minor"/>
      </rPr>
      <t>2</t>
    </r>
    <r>
      <rPr>
        <sz val="12"/>
        <color theme="1"/>
        <rFont val="Calibri"/>
        <family val="2"/>
        <scheme val="minor"/>
      </rPr>
      <t xml:space="preserve"> in the Kuroshio and the South China Sea during maximum summer surface temperatures. </t>
    </r>
    <r>
      <rPr>
        <i/>
        <sz val="12"/>
        <color theme="1"/>
        <rFont val="Calibri"/>
        <family val="2"/>
        <scheme val="minor"/>
      </rPr>
      <t xml:space="preserve">Mar. Chem. </t>
    </r>
    <r>
      <rPr>
        <b/>
        <sz val="12"/>
        <color theme="1"/>
        <rFont val="Calibri"/>
        <family val="2"/>
        <scheme val="minor"/>
      </rPr>
      <t>75</t>
    </r>
    <r>
      <rPr>
        <sz val="12"/>
        <color theme="1"/>
        <rFont val="Calibri"/>
        <family val="2"/>
        <scheme val="minor"/>
      </rPr>
      <t>, 89-108 (2001).</t>
    </r>
  </si>
  <si>
    <r>
      <t xml:space="preserve">Ward, B.B., Kilpatrick, K.A., Novelli, P. C., &amp; Scanton, M. I. Methane oxidation and methane fluxes in the ocean surface layer and deep anoxic waters. </t>
    </r>
    <r>
      <rPr>
        <i/>
        <sz val="12"/>
        <color theme="1"/>
        <rFont val="Calibri"/>
        <family val="2"/>
        <scheme val="minor"/>
      </rPr>
      <t>Nature</t>
    </r>
    <r>
      <rPr>
        <sz val="12"/>
        <color theme="1"/>
        <rFont val="Calibri"/>
        <family val="2"/>
        <scheme val="minor"/>
      </rPr>
      <t xml:space="preserve"> </t>
    </r>
    <r>
      <rPr>
        <b/>
        <sz val="12"/>
        <color theme="1"/>
        <rFont val="Calibri"/>
        <family val="2"/>
        <scheme val="minor"/>
      </rPr>
      <t>327</t>
    </r>
    <r>
      <rPr>
        <sz val="12"/>
        <color theme="1"/>
        <rFont val="Calibri"/>
        <family val="2"/>
        <scheme val="minor"/>
      </rPr>
      <t>, 226-229 (1987).</t>
    </r>
  </si>
  <si>
    <r>
      <t xml:space="preserve">Shirodkar, G., </t>
    </r>
    <r>
      <rPr>
        <i/>
        <sz val="12"/>
        <color theme="1"/>
        <rFont val="Calibri"/>
        <family val="2"/>
        <scheme val="minor"/>
      </rPr>
      <t>et al.</t>
    </r>
    <r>
      <rPr>
        <sz val="12"/>
        <color theme="1"/>
        <rFont val="Calibri"/>
        <family val="2"/>
        <scheme val="minor"/>
      </rPr>
      <t xml:space="preserve">Methane dynamics in the shelf waters of the West coast of India during seasonal anoxia. </t>
    </r>
    <r>
      <rPr>
        <i/>
        <sz val="12"/>
        <color theme="1"/>
        <rFont val="Calibri"/>
        <family val="2"/>
        <scheme val="minor"/>
      </rPr>
      <t>Mar. Chem.</t>
    </r>
    <r>
      <rPr>
        <sz val="12"/>
        <color theme="1"/>
        <rFont val="Calibri"/>
        <family val="2"/>
        <scheme val="minor"/>
      </rPr>
      <t xml:space="preserve"> </t>
    </r>
    <r>
      <rPr>
        <b/>
        <sz val="12"/>
        <color theme="1"/>
        <rFont val="Calibri"/>
        <family val="2"/>
        <scheme val="minor"/>
      </rPr>
      <t>203</t>
    </r>
    <r>
      <rPr>
        <sz val="12"/>
        <color theme="1"/>
        <rFont val="Calibri"/>
        <family val="2"/>
        <scheme val="minor"/>
      </rPr>
      <t>, 55-63 (2018).</t>
    </r>
  </si>
  <si>
    <r>
      <t xml:space="preserve">Berner, U., Poggenburg, J., Faber, E., Quadfasel, D., &amp; Frische, A. Methane in ocean waters of the Bay of Bengal: Its sources and exchange with the atmosphere. </t>
    </r>
    <r>
      <rPr>
        <i/>
        <sz val="12"/>
        <color theme="1"/>
        <rFont val="Calibri"/>
        <family val="2"/>
        <scheme val="minor"/>
      </rPr>
      <t>Deep-Sea Res. II</t>
    </r>
    <r>
      <rPr>
        <sz val="12"/>
        <color theme="1"/>
        <rFont val="Calibri"/>
        <family val="2"/>
        <scheme val="minor"/>
      </rPr>
      <t xml:space="preserve"> </t>
    </r>
    <r>
      <rPr>
        <b/>
        <sz val="12"/>
        <color theme="1"/>
        <rFont val="Calibri"/>
        <family val="2"/>
        <scheme val="minor"/>
      </rPr>
      <t>50</t>
    </r>
    <r>
      <rPr>
        <sz val="12"/>
        <color theme="1"/>
        <rFont val="Calibri"/>
        <family val="2"/>
        <scheme val="minor"/>
      </rPr>
      <t>, 925-950 (2003).</t>
    </r>
  </si>
  <si>
    <r>
      <t xml:space="preserve">Tseng, H.-C., Chen, C.-T. A., Borges, A. V., DelValls, A. T., &amp; Chang, Y.-C. Methane in the South China Sea and the Western Philippine Sea.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135</t>
    </r>
    <r>
      <rPr>
        <sz val="12"/>
        <color theme="1"/>
        <rFont val="Calibri"/>
        <family val="2"/>
        <scheme val="minor"/>
      </rPr>
      <t>, 23-34 (2017).</t>
    </r>
  </si>
  <si>
    <r>
      <t xml:space="preserve">Zhou, H., Yin, X., Yang, Q., Wang, H., Wu, Z., &amp; Bao, S. Distribution, source and flux of methane in the western Pearl River Estuary and northern South China Sea. </t>
    </r>
    <r>
      <rPr>
        <i/>
        <sz val="12"/>
        <color theme="1"/>
        <rFont val="Calibri"/>
        <family val="2"/>
        <scheme val="minor"/>
      </rPr>
      <t>Mar. Chem.</t>
    </r>
    <r>
      <rPr>
        <sz val="12"/>
        <color theme="1"/>
        <rFont val="Calibri"/>
        <family val="2"/>
        <scheme val="minor"/>
      </rPr>
      <t xml:space="preserve"> </t>
    </r>
    <r>
      <rPr>
        <b/>
        <sz val="12"/>
        <color theme="1"/>
        <rFont val="Calibri"/>
        <family val="2"/>
        <scheme val="minor"/>
      </rPr>
      <t>117</t>
    </r>
    <r>
      <rPr>
        <sz val="12"/>
        <color theme="1"/>
        <rFont val="Calibri"/>
        <family val="2"/>
        <scheme val="minor"/>
      </rPr>
      <t>, 21-31 (2009).</t>
    </r>
  </si>
  <si>
    <r>
      <t xml:space="preserve">Sansone, F. J., Graham, A. W., &amp; Berelson, W. M. Methane along the western Mexican margin.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49</t>
    </r>
    <r>
      <rPr>
        <sz val="12"/>
        <color theme="1"/>
        <rFont val="Calibri"/>
        <family val="2"/>
        <scheme val="minor"/>
      </rPr>
      <t>, 2242-2255 (2004).</t>
    </r>
  </si>
  <si>
    <r>
      <t xml:space="preserve">Zhang, G. L., Zhang, J., Kang, Y. B., &amp; Liu, S. M. Distributions and fluxes of methane in the East China Sea and the Yellow Sea in spring.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109</t>
    </r>
    <r>
      <rPr>
        <sz val="12"/>
        <color theme="1"/>
        <rFont val="Calibri"/>
        <family val="2"/>
        <scheme val="minor"/>
      </rPr>
      <t>, C07011, doi:10.1029/2004JC002268 (2004).</t>
    </r>
  </si>
  <si>
    <r>
      <t xml:space="preserve">Ye, W., Zhang, G., Zhu, Z., Huang, D., Han, Y., Wang, L., &amp; Sun, M. Methane distribution and sea-to-air flux in the East China Sea during the summer of 2013: Impact of hypoxia. </t>
    </r>
    <r>
      <rPr>
        <i/>
        <sz val="12"/>
        <color theme="1"/>
        <rFont val="Calibri"/>
        <family val="2"/>
        <scheme val="minor"/>
      </rPr>
      <t>Deep-Sea Res.</t>
    </r>
    <r>
      <rPr>
        <sz val="12"/>
        <color theme="1"/>
        <rFont val="Calibri"/>
        <family val="2"/>
        <scheme val="minor"/>
      </rPr>
      <t xml:space="preserve"> II </t>
    </r>
    <r>
      <rPr>
        <b/>
        <sz val="12"/>
        <color theme="1"/>
        <rFont val="Calibri"/>
        <family val="2"/>
        <scheme val="minor"/>
      </rPr>
      <t>124</t>
    </r>
    <r>
      <rPr>
        <sz val="12"/>
        <color theme="1"/>
        <rFont val="Calibri"/>
        <family val="2"/>
        <scheme val="minor"/>
      </rPr>
      <t>, 74-83 (2016).</t>
    </r>
  </si>
  <si>
    <r>
      <t xml:space="preserve">Tsurushima, N., Watanabe, S., Tsunogai, S. Methane in the East China Sea water. </t>
    </r>
    <r>
      <rPr>
        <i/>
        <sz val="12"/>
        <color theme="1"/>
        <rFont val="Calibri"/>
        <family val="2"/>
        <scheme val="minor"/>
      </rPr>
      <t>J. Oceanogr.</t>
    </r>
    <r>
      <rPr>
        <sz val="12"/>
        <color theme="1"/>
        <rFont val="Calibri"/>
        <family val="2"/>
        <scheme val="minor"/>
      </rPr>
      <t xml:space="preserve"> </t>
    </r>
    <r>
      <rPr>
        <b/>
        <sz val="12"/>
        <color theme="1"/>
        <rFont val="Calibri"/>
        <family val="2"/>
        <scheme val="minor"/>
      </rPr>
      <t>52</t>
    </r>
    <r>
      <rPr>
        <sz val="12"/>
        <color theme="1"/>
        <rFont val="Calibri"/>
        <family val="2"/>
        <scheme val="minor"/>
      </rPr>
      <t>, 221-233 (1996).</t>
    </r>
  </si>
  <si>
    <r>
      <t xml:space="preserve">Macías-Zamora, J. V., Castro-Morales, K., Burke, R. A., &amp; López-Mariscal, M. Dissolved methane in the sills region of the Gulf of California. </t>
    </r>
    <r>
      <rPr>
        <i/>
        <sz val="12"/>
        <color theme="1"/>
        <rFont val="Calibri"/>
        <family val="2"/>
        <scheme val="minor"/>
      </rPr>
      <t>Cienc. Mar.</t>
    </r>
    <r>
      <rPr>
        <b/>
        <sz val="12"/>
        <color theme="1"/>
        <rFont val="Calibri"/>
        <family val="2"/>
        <scheme val="minor"/>
      </rPr>
      <t xml:space="preserve"> 39</t>
    </r>
    <r>
      <rPr>
        <sz val="12"/>
        <color theme="1"/>
        <rFont val="Calibri"/>
        <family val="2"/>
        <scheme val="minor"/>
      </rPr>
      <t>, 119-135 (2013).</t>
    </r>
  </si>
  <si>
    <r>
      <t xml:space="preserve">Sun, M.-S. </t>
    </r>
    <r>
      <rPr>
        <i/>
        <sz val="12"/>
        <color theme="1"/>
        <rFont val="Calibri"/>
        <family val="2"/>
        <scheme val="minor"/>
      </rPr>
      <t xml:space="preserve">et al. </t>
    </r>
    <r>
      <rPr>
        <sz val="12"/>
        <color theme="1"/>
        <rFont val="Calibri"/>
        <family val="2"/>
        <scheme val="minor"/>
      </rPr>
      <t xml:space="preserve">Dissolved methane in the East China Sea: Distribution, seasonal variation and emission. </t>
    </r>
    <r>
      <rPr>
        <i/>
        <sz val="12"/>
        <color theme="1"/>
        <rFont val="Calibri"/>
        <family val="2"/>
        <scheme val="minor"/>
      </rPr>
      <t>Mar. Chem.</t>
    </r>
    <r>
      <rPr>
        <sz val="12"/>
        <color theme="1"/>
        <rFont val="Calibri"/>
        <family val="2"/>
        <scheme val="minor"/>
      </rPr>
      <t xml:space="preserve"> </t>
    </r>
    <r>
      <rPr>
        <b/>
        <sz val="12"/>
        <color theme="1"/>
        <rFont val="Calibri"/>
        <family val="2"/>
        <scheme val="minor"/>
      </rPr>
      <t>202</t>
    </r>
    <r>
      <rPr>
        <sz val="12"/>
        <color theme="1"/>
        <rFont val="Calibri"/>
        <family val="2"/>
        <scheme val="minor"/>
      </rPr>
      <t>, 12-26 (2018).</t>
    </r>
  </si>
  <si>
    <r>
      <t xml:space="preserve">Zhang, G., Zhang, J., Ren, J., Li, J., &amp; Liu, S. Distributions and sea-to-air fluxes of methane and nitrous oxide in the North East China Sea in summer. Mar. Chem. </t>
    </r>
    <r>
      <rPr>
        <b/>
        <sz val="12"/>
        <color theme="1"/>
        <rFont val="Calibri"/>
        <family val="2"/>
        <scheme val="minor"/>
      </rPr>
      <t>110</t>
    </r>
    <r>
      <rPr>
        <sz val="12"/>
        <color theme="1"/>
        <rFont val="Calibri"/>
        <family val="2"/>
        <scheme val="minor"/>
      </rPr>
      <t>, 42-55 (2008).</t>
    </r>
  </si>
  <si>
    <r>
      <t xml:space="preserve">Castro-Morales, K., Macías-Zamora, J. V., Canino-Herrera, R., &amp; Burke, R. A. Dissolved methane concentration and flux in the coastal zone of the Southern California Bight-Mexican sector: Possible influence of wastewater.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144</t>
    </r>
    <r>
      <rPr>
        <sz val="12"/>
        <color theme="1"/>
        <rFont val="Calibri"/>
        <family val="2"/>
        <scheme val="minor"/>
      </rPr>
      <t>, 65-74 (2014).</t>
    </r>
  </si>
  <si>
    <r>
      <t xml:space="preserve">Lee, J. H., </t>
    </r>
    <r>
      <rPr>
        <i/>
        <sz val="12"/>
        <color theme="1"/>
        <rFont val="Calibri"/>
        <family val="2"/>
        <scheme val="minor"/>
      </rPr>
      <t>et al.</t>
    </r>
    <r>
      <rPr>
        <sz val="12"/>
        <color theme="1"/>
        <rFont val="Calibri"/>
        <family val="2"/>
        <scheme val="minor"/>
      </rPr>
      <t xml:space="preserve"> Flux and distribution of methane (CH</t>
    </r>
    <r>
      <rPr>
        <vertAlign val="subscript"/>
        <sz val="12"/>
        <color theme="1"/>
        <rFont val="Calibri"/>
        <family val="2"/>
        <scheme val="minor"/>
      </rPr>
      <t>4</t>
    </r>
    <r>
      <rPr>
        <sz val="12"/>
        <color theme="1"/>
        <rFont val="Calibri"/>
        <family val="2"/>
        <scheme val="minor"/>
      </rPr>
      <t xml:space="preserve">) in the Gunsan Basin of the southeastern Yellow Sea, off the Western Korea. </t>
    </r>
    <r>
      <rPr>
        <i/>
        <sz val="12"/>
        <color theme="1"/>
        <rFont val="Calibri"/>
        <family val="2"/>
        <scheme val="minor"/>
      </rPr>
      <t>J. Environ. Sci. Health A</t>
    </r>
    <r>
      <rPr>
        <sz val="12"/>
        <color theme="1"/>
        <rFont val="Calibri"/>
        <family val="2"/>
        <scheme val="minor"/>
      </rPr>
      <t xml:space="preserve"> </t>
    </r>
    <r>
      <rPr>
        <b/>
        <sz val="12"/>
        <color theme="1"/>
        <rFont val="Calibri"/>
        <family val="2"/>
        <scheme val="minor"/>
      </rPr>
      <t>53</t>
    </r>
    <r>
      <rPr>
        <sz val="12"/>
        <color theme="1"/>
        <rFont val="Calibri"/>
        <family val="2"/>
        <scheme val="minor"/>
      </rPr>
      <t>, 457-466 (2018).</t>
    </r>
  </si>
  <si>
    <r>
      <t>Sierra, A., et al. Spatial and seasonal variability of CH</t>
    </r>
    <r>
      <rPr>
        <vertAlign val="subscript"/>
        <sz val="12"/>
        <color theme="1"/>
        <rFont val="Calibri"/>
        <family val="2"/>
        <scheme val="minor"/>
      </rPr>
      <t>4</t>
    </r>
    <r>
      <rPr>
        <sz val="12"/>
        <color theme="1"/>
        <rFont val="Calibri"/>
        <family val="2"/>
        <scheme val="minor"/>
      </rPr>
      <t xml:space="preserve"> in the eastern Gulf of Cadiz (SW Iberian Peninsula). </t>
    </r>
    <r>
      <rPr>
        <i/>
        <sz val="12"/>
        <color theme="1"/>
        <rFont val="Calibri"/>
        <family val="2"/>
        <scheme val="minor"/>
      </rPr>
      <t>Sci. Total Environ.</t>
    </r>
    <r>
      <rPr>
        <sz val="12"/>
        <color theme="1"/>
        <rFont val="Calibri"/>
        <family val="2"/>
        <scheme val="minor"/>
      </rPr>
      <t xml:space="preserve"> </t>
    </r>
    <r>
      <rPr>
        <b/>
        <sz val="12"/>
        <color theme="1"/>
        <rFont val="Calibri"/>
        <family val="2"/>
        <scheme val="minor"/>
      </rPr>
      <t>590-591</t>
    </r>
    <r>
      <rPr>
        <sz val="12"/>
        <color theme="1"/>
        <rFont val="Calibri"/>
        <family val="2"/>
        <scheme val="minor"/>
      </rPr>
      <t>, 695-707 (2017).</t>
    </r>
  </si>
  <si>
    <r>
      <t xml:space="preserve">Ferrón, S., Ortega, T., &amp; Forja, J. M. et al. Temporal and spatial variability of methane in the north-eastern shelf of the Gulf of Cádiz (SW Iberian Peninsula). </t>
    </r>
    <r>
      <rPr>
        <i/>
        <sz val="12"/>
        <color theme="1"/>
        <rFont val="Calibri"/>
        <family val="2"/>
        <scheme val="minor"/>
      </rPr>
      <t>J. Sea Res.</t>
    </r>
    <r>
      <rPr>
        <sz val="12"/>
        <color theme="1"/>
        <rFont val="Calibri"/>
        <family val="2"/>
        <scheme val="minor"/>
      </rPr>
      <t xml:space="preserve"> </t>
    </r>
    <r>
      <rPr>
        <b/>
        <sz val="12"/>
        <color theme="1"/>
        <rFont val="Calibri"/>
        <family val="2"/>
        <scheme val="minor"/>
      </rPr>
      <t>64</t>
    </r>
    <r>
      <rPr>
        <sz val="12"/>
        <color theme="1"/>
        <rFont val="Calibri"/>
        <family val="2"/>
        <scheme val="minor"/>
      </rPr>
      <t>, 213-223 (2010).</t>
    </r>
  </si>
  <si>
    <r>
      <t xml:space="preserve">Yang, J., Zhang, G.-L., Zheng, L.-X., Zhang, F., &amp; Zhao, J. Seasonal variation of fluxes and distributions of dissolved methane in the North Yellow Sea.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30</t>
    </r>
    <r>
      <rPr>
        <sz val="12"/>
        <color theme="1"/>
        <rFont val="Calibri"/>
        <family val="2"/>
        <scheme val="minor"/>
      </rPr>
      <t>, 187-192 (2010).</t>
    </r>
  </si>
  <si>
    <r>
      <t xml:space="preserve">Yoshida, o., Inoue, H. Y., Watanabe, S., Noriki, S., &amp; Wakatsuchi, M. Methane in the western part of the Sea of Okhotsk in 1998-2000.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109</t>
    </r>
    <r>
      <rPr>
        <sz val="12"/>
        <color theme="1"/>
        <rFont val="Calibri"/>
        <family val="2"/>
        <scheme val="minor"/>
      </rPr>
      <t>, C09S12, doi:10.1029/2003JC001910 (2004).</t>
    </r>
  </si>
  <si>
    <r>
      <t xml:space="preserve">Yang, M., </t>
    </r>
    <r>
      <rPr>
        <i/>
        <sz val="12"/>
        <color theme="1"/>
        <rFont val="Calibri"/>
        <family val="2"/>
        <scheme val="minor"/>
      </rPr>
      <t>et al.</t>
    </r>
    <r>
      <rPr>
        <sz val="12"/>
        <color theme="1"/>
        <rFont val="Calibri"/>
        <family val="2"/>
        <scheme val="minor"/>
      </rPr>
      <t xml:space="preserve"> Insights from year-long measurements of air-water CH4 and CO2 exchange in a coastal environment.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16</t>
    </r>
    <r>
      <rPr>
        <sz val="12"/>
        <color theme="1"/>
        <rFont val="Calibri"/>
        <family val="2"/>
        <scheme val="minor"/>
      </rPr>
      <t>, 961-978 (2019).</t>
    </r>
  </si>
  <si>
    <r>
      <t xml:space="preserve">Gülzow, W., Rehder, G., Schneider v. Deimling, J., Seifert, T., &amp; Tóth, Z. One year of continuous measurements constraining methane emissions from the Baltic Sea to the atmosphere using a ship of opportunity.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10</t>
    </r>
    <r>
      <rPr>
        <sz val="12"/>
        <color theme="1"/>
        <rFont val="Calibri"/>
        <family val="2"/>
        <scheme val="minor"/>
      </rPr>
      <t>, 81-99 (2013).</t>
    </r>
  </si>
  <si>
    <r>
      <t xml:space="preserve">Farías, L., Belloa, E., Arancibia, G., &amp; Fernandez, J. Distribution of dissolved methane and nitrous oxide in Chilean coastal systems of the Magellanic Sub-Antarctic region (50°–55°S). </t>
    </r>
    <r>
      <rPr>
        <i/>
        <sz val="12"/>
        <color theme="1"/>
        <rFont val="Calibri"/>
        <family val="2"/>
        <scheme val="minor"/>
      </rPr>
      <t xml:space="preserve">Estuar. Coast. Shelf Sci. </t>
    </r>
    <r>
      <rPr>
        <sz val="12"/>
        <color theme="1"/>
        <rFont val="Calibri"/>
        <family val="2"/>
        <scheme val="minor"/>
      </rPr>
      <t xml:space="preserve"> </t>
    </r>
    <r>
      <rPr>
        <b/>
        <sz val="12"/>
        <color theme="1"/>
        <rFont val="Calibri"/>
        <family val="2"/>
        <scheme val="minor"/>
      </rPr>
      <t>215</t>
    </r>
    <r>
      <rPr>
        <sz val="12"/>
        <color theme="1"/>
        <rFont val="Calibri"/>
        <family val="2"/>
        <scheme val="minor"/>
      </rPr>
      <t>, 229-240 (2018).</t>
    </r>
  </si>
  <si>
    <r>
      <t xml:space="preserve">Bange, H.W., </t>
    </r>
    <r>
      <rPr>
        <i/>
        <sz val="12"/>
        <color theme="1"/>
        <rFont val="Calibri"/>
        <family val="2"/>
        <scheme val="minor"/>
      </rPr>
      <t xml:space="preserve">et al. </t>
    </r>
    <r>
      <rPr>
        <sz val="12"/>
        <color theme="1"/>
        <rFont val="Calibri"/>
        <family val="2"/>
        <scheme val="minor"/>
      </rPr>
      <t xml:space="preserve">Dissolved methane during hypoxic events at the Boknis Eck time series station (Eckernforde Bay, SW Baltic Sea).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7</t>
    </r>
    <r>
      <rPr>
        <sz val="12"/>
        <color theme="1"/>
        <rFont val="Calibri"/>
        <family val="2"/>
        <scheme val="minor"/>
      </rPr>
      <t>, 1279-1284 (2010).</t>
    </r>
  </si>
  <si>
    <r>
      <t xml:space="preserve">Rehder, G., Keir, R.S, Suess, E., &amp; Pohlman, T., et al. The Multiple Sources and Patterns of Methane in North Sea Waters. </t>
    </r>
    <r>
      <rPr>
        <i/>
        <sz val="12"/>
        <color theme="1"/>
        <rFont val="Calibri"/>
        <family val="2"/>
        <scheme val="minor"/>
      </rPr>
      <t>Aquat. Geochem.</t>
    </r>
    <r>
      <rPr>
        <sz val="12"/>
        <color theme="1"/>
        <rFont val="Calibri"/>
        <family val="2"/>
        <scheme val="minor"/>
      </rPr>
      <t xml:space="preserve"> </t>
    </r>
    <r>
      <rPr>
        <b/>
        <sz val="12"/>
        <color theme="1"/>
        <rFont val="Calibri"/>
        <family val="2"/>
        <scheme val="minor"/>
      </rPr>
      <t>4</t>
    </r>
    <r>
      <rPr>
        <sz val="12"/>
        <color theme="1"/>
        <rFont val="Calibri"/>
        <family val="2"/>
        <scheme val="minor"/>
      </rPr>
      <t>, 403-427 (1998).</t>
    </r>
  </si>
  <si>
    <r>
      <t xml:space="preserve">Fenwick, L., </t>
    </r>
    <r>
      <rPr>
        <i/>
        <sz val="12"/>
        <color theme="1"/>
        <rFont val="Calibri"/>
        <family val="2"/>
        <scheme val="minor"/>
      </rPr>
      <t xml:space="preserve">et al. </t>
    </r>
    <r>
      <rPr>
        <sz val="12"/>
        <color theme="1"/>
        <rFont val="Calibri"/>
        <family val="2"/>
        <scheme val="minor"/>
      </rPr>
      <t xml:space="preserve">Methane and nitrous oxide distributions across the North American Arctic Ocean during summer, 2015. </t>
    </r>
    <r>
      <rPr>
        <i/>
        <sz val="12"/>
        <color theme="1"/>
        <rFont val="Calibri"/>
        <family val="2"/>
        <scheme val="minor"/>
      </rPr>
      <t>J. Geophys. Res. Oceans</t>
    </r>
    <r>
      <rPr>
        <sz val="12"/>
        <color theme="1"/>
        <rFont val="Calibri"/>
        <family val="2"/>
        <scheme val="minor"/>
      </rPr>
      <t xml:space="preserve"> </t>
    </r>
    <r>
      <rPr>
        <b/>
        <sz val="12"/>
        <color theme="1"/>
        <rFont val="Calibri"/>
        <family val="2"/>
        <scheme val="minor"/>
      </rPr>
      <t>122</t>
    </r>
    <r>
      <rPr>
        <sz val="12"/>
        <color theme="1"/>
        <rFont val="Calibri"/>
        <family val="2"/>
        <scheme val="minor"/>
      </rPr>
      <t>, doi:10.1002/2016JC012493 (2017).</t>
    </r>
  </si>
  <si>
    <r>
      <t xml:space="preserve">Kvenvolden, K. A., Lilley, M. D., &amp; Lorenson, T. D. The Beaufort Sea continental sheld as a seasonal source of atmospheric methane.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20</t>
    </r>
    <r>
      <rPr>
        <sz val="12"/>
        <color theme="1"/>
        <rFont val="Calibri"/>
        <family val="2"/>
        <scheme val="minor"/>
      </rPr>
      <t>, 2459-2462 (1993).</t>
    </r>
  </si>
  <si>
    <r>
      <t xml:space="preserve">Lapham, L., </t>
    </r>
    <r>
      <rPr>
        <i/>
        <sz val="12"/>
        <color theme="1"/>
        <rFont val="Calibri"/>
        <family val="2"/>
        <scheme val="minor"/>
      </rPr>
      <t xml:space="preserve">et al. </t>
    </r>
    <r>
      <rPr>
        <sz val="12"/>
        <color theme="1"/>
        <rFont val="Calibri"/>
        <family val="2"/>
        <scheme val="minor"/>
      </rPr>
      <t xml:space="preserve">Dissolved methane concentrations in the water column and surface sediments of Hanna Shoal and Barrow Canyon, Northern Chukchi Sea. </t>
    </r>
    <r>
      <rPr>
        <i/>
        <sz val="12"/>
        <color theme="1"/>
        <rFont val="Calibri"/>
        <family val="2"/>
        <scheme val="minor"/>
      </rPr>
      <t>Deep-Sea Res. II</t>
    </r>
    <r>
      <rPr>
        <sz val="12"/>
        <color theme="1"/>
        <rFont val="Calibri"/>
        <family val="2"/>
        <scheme val="minor"/>
      </rPr>
      <t xml:space="preserve"> </t>
    </r>
    <r>
      <rPr>
        <b/>
        <sz val="12"/>
        <color theme="1"/>
        <rFont val="Calibri"/>
        <family val="2"/>
        <scheme val="minor"/>
      </rPr>
      <t>144</t>
    </r>
    <r>
      <rPr>
        <sz val="12"/>
        <color theme="1"/>
        <rFont val="Calibri"/>
        <family val="2"/>
        <scheme val="minor"/>
      </rPr>
      <t>, 92-103 (2017).</t>
    </r>
  </si>
  <si>
    <r>
      <t xml:space="preserve">Li, Y., </t>
    </r>
    <r>
      <rPr>
        <i/>
        <sz val="12"/>
        <color theme="1"/>
        <rFont val="Calibri"/>
        <family val="2"/>
        <scheme val="minor"/>
      </rPr>
      <t xml:space="preserve">et al. </t>
    </r>
    <r>
      <rPr>
        <sz val="12"/>
        <color theme="1"/>
        <rFont val="Calibri"/>
        <family val="2"/>
        <scheme val="minor"/>
      </rPr>
      <t xml:space="preserve">A significant methane source over the Chukchi Sea shelf and its sources.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148</t>
    </r>
    <r>
      <rPr>
        <sz val="12"/>
        <color theme="1"/>
        <rFont val="Calibri"/>
        <family val="2"/>
        <scheme val="minor"/>
      </rPr>
      <t>, 150-158 (2017).</t>
    </r>
  </si>
  <si>
    <r>
      <t xml:space="preserve">Kudo, K., </t>
    </r>
    <r>
      <rPr>
        <i/>
        <sz val="12"/>
        <color theme="1"/>
        <rFont val="Calibri"/>
        <family val="2"/>
        <scheme val="minor"/>
      </rPr>
      <t xml:space="preserve">et al. </t>
    </r>
    <r>
      <rPr>
        <sz val="12"/>
        <color theme="1"/>
        <rFont val="Calibri"/>
        <family val="2"/>
        <scheme val="minor"/>
      </rPr>
      <t>Spatial distribution of dissolved methane and its source in the western Arctic Ocean.</t>
    </r>
    <r>
      <rPr>
        <i/>
        <sz val="12"/>
        <color theme="1"/>
        <rFont val="Calibri"/>
        <family val="2"/>
        <scheme val="minor"/>
      </rPr>
      <t xml:space="preserve"> J. Oceanogr.</t>
    </r>
    <r>
      <rPr>
        <sz val="12"/>
        <color theme="1"/>
        <rFont val="Calibri"/>
        <family val="2"/>
        <scheme val="minor"/>
      </rPr>
      <t xml:space="preserve"> doi:10.1007/s10872-017-0460-y (2018).</t>
    </r>
  </si>
  <si>
    <r>
      <t xml:space="preserve">Damm, E., Schauer, U., Rudels, B., Haas, C. Excess of bottom-released methane in an Arctic shelf sea polynya in winter.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27</t>
    </r>
    <r>
      <rPr>
        <sz val="12"/>
        <color theme="1"/>
        <rFont val="Calibri"/>
        <family val="2"/>
        <scheme val="minor"/>
      </rPr>
      <t>, 1692-1701 (2007).</t>
    </r>
  </si>
  <si>
    <r>
      <t xml:space="preserve">Lorenson, T.D., Grienert, J., Coffin, R. B. Dissolved methane in the Beaufort Sea and the Arctic Ocean, 1992–2009; sources and atmospheric flux.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61</t>
    </r>
    <r>
      <rPr>
        <sz val="12"/>
        <color theme="1"/>
        <rFont val="Calibri"/>
        <family val="2"/>
        <scheme val="minor"/>
      </rPr>
      <t>, 300-323 (2016).</t>
    </r>
  </si>
  <si>
    <r>
      <t xml:space="preserve">Graves, C. A., </t>
    </r>
    <r>
      <rPr>
        <i/>
        <sz val="12"/>
        <color theme="1"/>
        <rFont val="Calibri"/>
        <family val="2"/>
        <scheme val="minor"/>
      </rPr>
      <t xml:space="preserve">et al. </t>
    </r>
    <r>
      <rPr>
        <sz val="12"/>
        <color theme="1"/>
        <rFont val="Calibri"/>
        <family val="2"/>
        <scheme val="minor"/>
      </rPr>
      <t xml:space="preserve">Fluxes and fate of dissolved methane released at the seafloor at the landward limit of the gas hydrate stability zone offshore western Svalbard. </t>
    </r>
    <r>
      <rPr>
        <i/>
        <sz val="12"/>
        <color theme="1"/>
        <rFont val="Calibri"/>
        <family val="2"/>
        <scheme val="minor"/>
      </rPr>
      <t>J. Geophys. Res. Oceans</t>
    </r>
    <r>
      <rPr>
        <sz val="12"/>
        <color theme="1"/>
        <rFont val="Calibri"/>
        <family val="2"/>
        <scheme val="minor"/>
      </rPr>
      <t xml:space="preserve"> </t>
    </r>
    <r>
      <rPr>
        <b/>
        <sz val="12"/>
        <color theme="1"/>
        <rFont val="Calibri"/>
        <family val="2"/>
        <scheme val="minor"/>
      </rPr>
      <t>120</t>
    </r>
    <r>
      <rPr>
        <sz val="12"/>
        <color theme="1"/>
        <rFont val="Calibri"/>
        <family val="2"/>
        <scheme val="minor"/>
      </rPr>
      <t>, 6185–6201 (2015).</t>
    </r>
  </si>
  <si>
    <r>
      <t xml:space="preserve">Myhre, C. L., </t>
    </r>
    <r>
      <rPr>
        <i/>
        <sz val="12"/>
        <color theme="1"/>
        <rFont val="Calibri"/>
        <family val="2"/>
        <scheme val="minor"/>
      </rPr>
      <t>et al.</t>
    </r>
    <r>
      <rPr>
        <sz val="12"/>
        <color theme="1"/>
        <rFont val="Calibri"/>
        <family val="2"/>
        <scheme val="minor"/>
      </rPr>
      <t xml:space="preserve"> Extensive release of methane from Arctic seabed west of Svalbard during summer 2014 does not influence the atmosphere.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43</t>
    </r>
    <r>
      <rPr>
        <sz val="12"/>
        <color theme="1"/>
        <rFont val="Calibri"/>
        <family val="2"/>
        <scheme val="minor"/>
      </rPr>
      <t>, 4624-4631 (2016).</t>
    </r>
  </si>
  <si>
    <r>
      <t xml:space="preserve">Rao, G. D., &amp; Sarma, V. V. S. S. Influence of river discharge on the distribution and flux of methane in thecoastal Bay of Bengal. </t>
    </r>
    <r>
      <rPr>
        <i/>
        <sz val="12"/>
        <color theme="1"/>
        <rFont val="Calibri"/>
        <family val="2"/>
        <scheme val="minor"/>
      </rPr>
      <t>Mar. Chem</t>
    </r>
    <r>
      <rPr>
        <sz val="12"/>
        <color theme="1"/>
        <rFont val="Calibri"/>
        <family val="2"/>
        <scheme val="minor"/>
      </rPr>
      <t xml:space="preserve">. </t>
    </r>
    <r>
      <rPr>
        <b/>
        <sz val="12"/>
        <color theme="1"/>
        <rFont val="Calibri"/>
        <family val="2"/>
        <scheme val="minor"/>
      </rPr>
      <t>197</t>
    </r>
    <r>
      <rPr>
        <sz val="12"/>
        <color theme="1"/>
        <rFont val="Calibri"/>
        <family val="2"/>
        <scheme val="minor"/>
      </rPr>
      <t>, 1-10 (2017).</t>
    </r>
  </si>
  <si>
    <r>
      <t xml:space="preserve">Pfeiffer‐Herbert, A. S., </t>
    </r>
    <r>
      <rPr>
        <i/>
        <sz val="12"/>
        <color theme="1"/>
        <rFont val="Calibri"/>
        <family val="2"/>
        <scheme val="minor"/>
      </rPr>
      <t>et al.</t>
    </r>
    <r>
      <rPr>
        <sz val="12"/>
        <color theme="1"/>
        <rFont val="Calibri"/>
        <family val="2"/>
        <scheme val="minor"/>
      </rPr>
      <t xml:space="preserve"> High resolution sampling of methane transport in the Columbia River near‐field plume: Implications for sources and sinks in a river‐dominated estuary.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61</t>
    </r>
    <r>
      <rPr>
        <sz val="12"/>
        <color theme="1"/>
        <rFont val="Calibri"/>
        <family val="2"/>
        <scheme val="minor"/>
      </rPr>
      <t>(S1),</t>
    </r>
    <r>
      <rPr>
        <sz val="12"/>
        <color theme="1"/>
        <rFont val="Calibri"/>
        <family val="2"/>
        <scheme val="minor"/>
      </rPr>
      <t xml:space="preserve"> S204-S220 (2015).</t>
    </r>
  </si>
  <si>
    <r>
      <t xml:space="preserve">Steinle, L., </t>
    </r>
    <r>
      <rPr>
        <i/>
        <sz val="12"/>
        <color theme="1"/>
        <rFont val="Calibri"/>
        <family val="2"/>
        <scheme val="minor"/>
      </rPr>
      <t xml:space="preserve">et al. </t>
    </r>
    <r>
      <rPr>
        <sz val="12"/>
        <color theme="1"/>
        <rFont val="Calibri"/>
        <family val="2"/>
        <scheme val="minor"/>
      </rPr>
      <t>Effects of low oxygen concentrations on aerobic methane oxidation in seasonally hypoxic coastal waters. Biogeosciences 14, 1631-1645 (2017).</t>
    </r>
  </si>
  <si>
    <r>
      <t xml:space="preserve">Solomon, E. A., Kastner, M., MacDonald, I. R., &amp; Leifer, I.Considerable methane fluxes to the atmosphere from hydrocarbon seeps in the Gulf of Mexico. </t>
    </r>
    <r>
      <rPr>
        <i/>
        <sz val="12"/>
        <color theme="1"/>
        <rFont val="Calibri"/>
        <family val="2"/>
        <scheme val="minor"/>
      </rPr>
      <t>Nat. Geosci.</t>
    </r>
    <r>
      <rPr>
        <sz val="12"/>
        <color theme="1"/>
        <rFont val="Calibri"/>
        <family val="2"/>
        <scheme val="minor"/>
      </rPr>
      <t xml:space="preserve"> </t>
    </r>
    <r>
      <rPr>
        <b/>
        <sz val="12"/>
        <color theme="1"/>
        <rFont val="Calibri"/>
        <family val="2"/>
        <scheme val="minor"/>
      </rPr>
      <t>2</t>
    </r>
    <r>
      <rPr>
        <sz val="12"/>
        <color theme="1"/>
        <rFont val="Calibri"/>
        <family val="2"/>
        <scheme val="minor"/>
      </rPr>
      <t>, 561-565 (2009)</t>
    </r>
    <r>
      <rPr>
        <sz val="12"/>
        <color theme="1"/>
        <rFont val="Calibri"/>
        <family val="2"/>
        <scheme val="minor"/>
      </rPr>
      <t>.</t>
    </r>
  </si>
  <si>
    <r>
      <t xml:space="preserve">Bussmann, I., &amp; Suess, E., Groundwater seepage in Eckernförde Bay (Western Baltic Sea): Effect on methane and salinity distribution of the water column. </t>
    </r>
    <r>
      <rPr>
        <i/>
        <sz val="12"/>
        <color theme="1"/>
        <rFont val="Calibri"/>
        <family val="2"/>
        <scheme val="minor"/>
      </rPr>
      <t>Cont. Shelf Res.</t>
    </r>
    <r>
      <rPr>
        <sz val="12"/>
        <color theme="1"/>
        <rFont val="Calibri"/>
        <family val="2"/>
        <scheme val="minor"/>
      </rPr>
      <t xml:space="preserve"> </t>
    </r>
    <r>
      <rPr>
        <b/>
        <sz val="12"/>
        <color theme="1"/>
        <rFont val="Calibri"/>
        <family val="2"/>
        <scheme val="minor"/>
      </rPr>
      <t>18</t>
    </r>
    <r>
      <rPr>
        <sz val="12"/>
        <color theme="1"/>
        <rFont val="Calibri"/>
        <family val="2"/>
        <scheme val="minor"/>
      </rPr>
      <t>, 1795-1806 (1998)</t>
    </r>
    <r>
      <rPr>
        <sz val="12"/>
        <color theme="1"/>
        <rFont val="Calibri"/>
        <family val="2"/>
        <scheme val="minor"/>
      </rPr>
      <t>.</t>
    </r>
  </si>
  <si>
    <r>
      <t xml:space="preserve">Shakhova, N., Semiletov, I., Panteleev, G. The distribution of methane on the Siberian Arctic shelves: Implications for the marine methane cycle.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32</t>
    </r>
    <r>
      <rPr>
        <sz val="12"/>
        <color theme="1"/>
        <rFont val="Calibri"/>
        <family val="2"/>
        <scheme val="minor"/>
      </rPr>
      <t>, L09601, doi:10.1029/2005GL022751 (2005)</t>
    </r>
    <r>
      <rPr>
        <sz val="12"/>
        <color theme="1"/>
        <rFont val="Calibri"/>
        <family val="2"/>
        <scheme val="minor"/>
      </rPr>
      <t>.</t>
    </r>
  </si>
  <si>
    <t>Estuarine plume, seep area (diffusion or ebullition), upwelling area, other continental shelves</t>
  </si>
  <si>
    <t>Country or region of study location</t>
  </si>
  <si>
    <t xml:space="preserve">Arcachon lagoon </t>
  </si>
  <si>
    <t>mudflat only, October 2016</t>
  </si>
  <si>
    <t>New Jersey Meadowlands</t>
  </si>
  <si>
    <t>Hammersmith Creek</t>
  </si>
  <si>
    <t>(-)15 to 30</t>
  </si>
  <si>
    <r>
      <t xml:space="preserve">Gao, G. F. </t>
    </r>
    <r>
      <rPr>
        <i/>
        <sz val="12"/>
        <color theme="1"/>
        <rFont val="Calibri"/>
        <family val="2"/>
        <scheme val="minor"/>
      </rPr>
      <t>et al.</t>
    </r>
    <r>
      <rPr>
        <sz val="12"/>
        <color theme="1"/>
        <rFont val="Calibri"/>
        <family val="2"/>
        <scheme val="minor"/>
      </rPr>
      <t xml:space="preserve"> Exotic Spartina alterniflora invasion increases CH4 while reduces CO2 emissions from mangrove wetland soils in southeastern China. </t>
    </r>
    <r>
      <rPr>
        <i/>
        <sz val="12"/>
        <color theme="1"/>
        <rFont val="Calibri"/>
        <family val="2"/>
        <scheme val="minor"/>
      </rPr>
      <t>Sci. Rep.</t>
    </r>
    <r>
      <rPr>
        <sz val="12"/>
        <color theme="1"/>
        <rFont val="Calibri"/>
        <family val="2"/>
        <scheme val="minor"/>
      </rPr>
      <t xml:space="preserve"> 1–10 (2018). </t>
    </r>
  </si>
  <si>
    <r>
      <t xml:space="preserve">Zhou, C. </t>
    </r>
    <r>
      <rPr>
        <i/>
        <sz val="12"/>
        <color theme="1"/>
        <rFont val="Calibri"/>
        <family val="2"/>
        <scheme val="minor"/>
      </rPr>
      <t>et al.</t>
    </r>
    <r>
      <rPr>
        <sz val="12"/>
        <color theme="1"/>
        <rFont val="Calibri"/>
        <family val="2"/>
        <scheme val="minor"/>
      </rPr>
      <t xml:space="preserve"> The Invasion of Spartina alterniflora Alters Carbon Dynamics in China's Yancheng Natural Reserve. </t>
    </r>
    <r>
      <rPr>
        <i/>
        <sz val="12"/>
        <color theme="1"/>
        <rFont val="Calibri"/>
        <family val="2"/>
        <scheme val="minor"/>
      </rPr>
      <t>CLEAN - Soil, Air, Water</t>
    </r>
    <r>
      <rPr>
        <sz val="12"/>
        <color theme="1"/>
        <rFont val="Calibri"/>
        <family val="2"/>
        <scheme val="minor"/>
      </rPr>
      <t xml:space="preserve"> </t>
    </r>
    <r>
      <rPr>
        <b/>
        <sz val="12"/>
        <color theme="1"/>
        <rFont val="Calibri"/>
        <family val="2"/>
        <scheme val="minor"/>
      </rPr>
      <t>43</t>
    </r>
    <r>
      <rPr>
        <sz val="12"/>
        <color theme="1"/>
        <rFont val="Calibri"/>
        <family val="2"/>
        <scheme val="minor"/>
      </rPr>
      <t>, 159–165 (2015).</t>
    </r>
  </si>
  <si>
    <r>
      <t xml:space="preserve">Segarra, K. E. A., Samarkin, V., King, E., Meile, C. &amp; Joye, S. B. Seasonal variations of methane fluxes from an unvegetated tidal freshwater mudflat (Hammersmith Creek, GA).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115</t>
    </r>
    <r>
      <rPr>
        <sz val="12"/>
        <color theme="1"/>
        <rFont val="Calibri"/>
        <family val="2"/>
        <scheme val="minor"/>
      </rPr>
      <t>, 349–361 (2013).</t>
    </r>
  </si>
  <si>
    <r>
      <t xml:space="preserve">Chen, X., Schäfer, K. V. R. &amp; Slater, L. Methane emission through ebullition from an estuarine mudflat: 2. Field observations and modeling of occurrence probability. </t>
    </r>
    <r>
      <rPr>
        <i/>
        <sz val="12"/>
        <color theme="1"/>
        <rFont val="Calibri"/>
        <family val="2"/>
        <scheme val="minor"/>
      </rPr>
      <t>Water Resour. Res.</t>
    </r>
    <r>
      <rPr>
        <sz val="12"/>
        <color theme="1"/>
        <rFont val="Calibri"/>
        <family val="2"/>
        <scheme val="minor"/>
      </rPr>
      <t xml:space="preserve"> </t>
    </r>
    <r>
      <rPr>
        <b/>
        <sz val="12"/>
        <color theme="1"/>
        <rFont val="Calibri"/>
        <family val="2"/>
        <scheme val="minor"/>
      </rPr>
      <t>53</t>
    </r>
    <r>
      <rPr>
        <sz val="12"/>
        <color theme="1"/>
        <rFont val="Calibri"/>
        <family val="2"/>
        <scheme val="minor"/>
      </rPr>
      <t>, 6439–6453 (2017).</t>
    </r>
  </si>
  <si>
    <r>
      <t xml:space="preserve">Lipschultz, F. Methane release from a brackish intertidal salt-marsh embayment of Chesapeake Bay, Maryland. </t>
    </r>
    <r>
      <rPr>
        <i/>
        <sz val="12"/>
        <color theme="1"/>
        <rFont val="Calibri"/>
        <family val="2"/>
        <scheme val="minor"/>
      </rPr>
      <t>Estuaries</t>
    </r>
    <r>
      <rPr>
        <sz val="12"/>
        <color theme="1"/>
        <rFont val="Calibri"/>
        <family val="2"/>
        <scheme val="minor"/>
      </rPr>
      <t xml:space="preserve"> </t>
    </r>
    <r>
      <rPr>
        <b/>
        <sz val="12"/>
        <color theme="1"/>
        <rFont val="Calibri"/>
        <family val="2"/>
        <scheme val="minor"/>
      </rPr>
      <t>4</t>
    </r>
    <r>
      <rPr>
        <sz val="12"/>
        <color theme="1"/>
        <rFont val="Calibri"/>
        <family val="2"/>
        <scheme val="minor"/>
      </rPr>
      <t>, 143–145 (1981).</t>
    </r>
  </si>
  <si>
    <r>
      <t xml:space="preserve">Zhang, L. H., Song, L. P., Zhang, L. W. &amp; Shao, H. B. Diurnal dynamics of CH4, CO2 and N2O fluxes in the saline-alkaline soils of the Yellow River Delta, China. </t>
    </r>
    <r>
      <rPr>
        <i/>
        <sz val="12"/>
        <color theme="1"/>
        <rFont val="Calibri"/>
        <family val="2"/>
        <scheme val="minor"/>
      </rPr>
      <t>Plant Biosyst. - An Int. J. Deal. with all Asp. Plant Biol.</t>
    </r>
    <r>
      <rPr>
        <sz val="12"/>
        <color theme="1"/>
        <rFont val="Calibri"/>
        <family val="2"/>
        <scheme val="minor"/>
      </rPr>
      <t xml:space="preserve"> </t>
    </r>
    <r>
      <rPr>
        <b/>
        <sz val="12"/>
        <color theme="1"/>
        <rFont val="Calibri"/>
        <family val="2"/>
        <scheme val="minor"/>
      </rPr>
      <t>149</t>
    </r>
    <r>
      <rPr>
        <sz val="12"/>
        <color theme="1"/>
        <rFont val="Calibri"/>
        <family val="2"/>
        <scheme val="minor"/>
      </rPr>
      <t>, 797–805 (2015).</t>
    </r>
  </si>
  <si>
    <r>
      <t xml:space="preserve">Xu, X. W., Zou, X. Q. &amp; Liu, J. R. Temporal and Spatial Dynamics of Greenhouse Gas Emissions and Its Controlling Factors in a Coastal Saline Wetland in North Jiangsu. </t>
    </r>
    <r>
      <rPr>
        <i/>
        <sz val="12"/>
        <color theme="1"/>
        <rFont val="Calibri"/>
        <family val="2"/>
        <scheme val="minor"/>
      </rPr>
      <t>Huanjing kexue/Environmental Sci.</t>
    </r>
    <r>
      <rPr>
        <sz val="12"/>
        <color theme="1"/>
        <rFont val="Calibri"/>
        <family val="2"/>
        <scheme val="minor"/>
      </rPr>
      <t xml:space="preserve"> </t>
    </r>
    <r>
      <rPr>
        <b/>
        <sz val="12"/>
        <color theme="1"/>
        <rFont val="Calibri"/>
        <family val="2"/>
        <scheme val="minor"/>
      </rPr>
      <t>37</t>
    </r>
    <r>
      <rPr>
        <sz val="12"/>
        <color theme="1"/>
        <rFont val="Calibri"/>
        <family val="2"/>
        <scheme val="minor"/>
      </rPr>
      <t>, 2383–2392 (2016).</t>
    </r>
  </si>
  <si>
    <r>
      <t xml:space="preserve">Tong, C., Wang, W.-Q., Lei, B., Lin, L.-Y. &amp; Zeng, C.-S. Characteristics of Temperature Sensitivity of Methane Flux from the Shanyutan Tidal Wetlands in Min River Estuary. </t>
    </r>
    <r>
      <rPr>
        <i/>
        <sz val="12"/>
        <color theme="1"/>
        <rFont val="Calibri"/>
        <family val="2"/>
        <scheme val="minor"/>
      </rPr>
      <t>Wetl. Sci.</t>
    </r>
    <r>
      <rPr>
        <sz val="12"/>
        <color theme="1"/>
        <rFont val="Calibri"/>
        <family val="2"/>
        <scheme val="minor"/>
      </rPr>
      <t xml:space="preserve"> </t>
    </r>
    <r>
      <rPr>
        <b/>
        <sz val="12"/>
        <color theme="1"/>
        <rFont val="Calibri"/>
        <family val="2"/>
        <scheme val="minor"/>
      </rPr>
      <t>8</t>
    </r>
    <r>
      <rPr>
        <sz val="12"/>
        <color theme="1"/>
        <rFont val="Calibri"/>
        <family val="2"/>
        <scheme val="minor"/>
      </rPr>
      <t>, 240–248 (2010).</t>
    </r>
  </si>
  <si>
    <r>
      <t xml:space="preserve">Xu, J., Lai, D.Y.F., Neogi, S. Effects of changing land use practices on the greenhouse gas fluxes of a subtropical mangrove. </t>
    </r>
    <r>
      <rPr>
        <i/>
        <sz val="12"/>
        <color theme="1"/>
        <rFont val="Calibri"/>
        <family val="2"/>
        <scheme val="minor"/>
      </rPr>
      <t xml:space="preserve">Estuar. Coast. Shelf Sci. </t>
    </r>
    <r>
      <rPr>
        <sz val="12"/>
        <color theme="1"/>
        <rFont val="Calibri"/>
        <family val="2"/>
        <scheme val="minor"/>
      </rPr>
      <t>(2019).</t>
    </r>
  </si>
  <si>
    <r>
      <t>Yang, P., Bastviken, D., Lai, D. Y. F., Jin, B. S., Mou, X. J., Tong, C., &amp; Yao, Y. C.  Effects of coastal marsh conversion to shrimp aquaculture ponds on CH4 and N2O emissions. </t>
    </r>
    <r>
      <rPr>
        <i/>
        <sz val="12"/>
        <color theme="1"/>
        <rFont val="Calibri"/>
        <family val="2"/>
        <scheme val="minor"/>
      </rPr>
      <t xml:space="preserve">Estuarine, Coastal and Shelf Science </t>
    </r>
    <r>
      <rPr>
        <b/>
        <sz val="12"/>
        <color theme="1"/>
        <rFont val="Calibri"/>
        <family val="2"/>
        <scheme val="minor"/>
      </rPr>
      <t>199</t>
    </r>
    <r>
      <rPr>
        <sz val="12"/>
        <color theme="1"/>
        <rFont val="Calibri"/>
        <family val="2"/>
        <scheme val="minor"/>
      </rPr>
      <t>, 125-131 (2017).</t>
    </r>
  </si>
  <si>
    <r>
      <t>Yang, P., He, Q., Huang, J., &amp; Tong, C. Fluxes of greenhouse gases at two different aquaculture ponds in the coastal zone of southeastern China. </t>
    </r>
    <r>
      <rPr>
        <i/>
        <sz val="12"/>
        <color theme="1"/>
        <rFont val="Calibri"/>
        <family val="2"/>
        <scheme val="minor"/>
      </rPr>
      <t>Atmospheric Environment</t>
    </r>
    <r>
      <rPr>
        <sz val="12"/>
        <color theme="1"/>
        <rFont val="Calibri"/>
        <family val="2"/>
        <scheme val="minor"/>
      </rPr>
      <t> </t>
    </r>
    <r>
      <rPr>
        <b/>
        <sz val="12"/>
        <color theme="1"/>
        <rFont val="Calibri"/>
        <family val="2"/>
        <scheme val="minor"/>
      </rPr>
      <t>115</t>
    </r>
    <r>
      <rPr>
        <sz val="12"/>
        <color theme="1"/>
        <rFont val="Calibri"/>
        <family val="2"/>
        <scheme val="minor"/>
      </rPr>
      <t>, 269-277 (2015).</t>
    </r>
  </si>
  <si>
    <r>
      <t>Chen, Y., Dong, S., Wang, F., Gao, Q., &amp; Tian, X. Carbon dioxide and methane fluxes from feeding and no-feeding mariculture ponds. </t>
    </r>
    <r>
      <rPr>
        <i/>
        <sz val="12"/>
        <color theme="1"/>
        <rFont val="Calibri"/>
        <family val="2"/>
        <scheme val="minor"/>
      </rPr>
      <t>Environmental pollution</t>
    </r>
    <r>
      <rPr>
        <sz val="12"/>
        <color theme="1"/>
        <rFont val="Calibri"/>
        <family val="2"/>
        <scheme val="minor"/>
      </rPr>
      <t> </t>
    </r>
    <r>
      <rPr>
        <b/>
        <sz val="12"/>
        <color theme="1"/>
        <rFont val="Calibri"/>
        <family val="2"/>
        <scheme val="minor"/>
      </rPr>
      <t>212</t>
    </r>
    <r>
      <rPr>
        <sz val="12"/>
        <color theme="1"/>
        <rFont val="Calibri"/>
        <family val="2"/>
        <scheme val="minor"/>
      </rPr>
      <t>, 489-497 (2016).</t>
    </r>
  </si>
  <si>
    <r>
      <t>Yang, P., Lai, D. Y., Huang, J. F., &amp; Tong, C. Effect of drainage on CO2, CH4, and N2O fluxes from aquaculture ponds during winter in a subtropical estuary of China. </t>
    </r>
    <r>
      <rPr>
        <i/>
        <sz val="12"/>
        <color theme="1"/>
        <rFont val="Calibri"/>
        <family val="2"/>
        <scheme val="minor"/>
      </rPr>
      <t>Journal of Environmental Sciences</t>
    </r>
    <r>
      <rPr>
        <sz val="12"/>
        <color theme="1"/>
        <rFont val="Calibri"/>
        <family val="2"/>
        <scheme val="minor"/>
      </rPr>
      <t> </t>
    </r>
    <r>
      <rPr>
        <b/>
        <sz val="12"/>
        <color theme="1"/>
        <rFont val="Calibri"/>
        <family val="2"/>
        <scheme val="minor"/>
      </rPr>
      <t>65</t>
    </r>
    <r>
      <rPr>
        <sz val="12"/>
        <color theme="1"/>
        <rFont val="Calibri"/>
        <family val="2"/>
        <scheme val="minor"/>
      </rPr>
      <t>, 72-82 (2018).</t>
    </r>
  </si>
  <si>
    <r>
      <t xml:space="preserve">Yang, P., Zhang, Yan, Yang, H., Zhang, Yifei, Xu, J., Tan, L., Tong, C., Lai, D.Y.F. Large Fine-Scale Spatiotemporal Variations of CH4 Diffusive Fluxes From Shrimp Aquaculture Ponds Affected by Organic Matter Supply and Aeration in Southeast China. </t>
    </r>
    <r>
      <rPr>
        <i/>
        <sz val="12"/>
        <color theme="1"/>
        <rFont val="Calibri"/>
        <family val="2"/>
        <scheme val="minor"/>
      </rPr>
      <t xml:space="preserve">J. Geophys. Res. Biogeosciences </t>
    </r>
    <r>
      <rPr>
        <b/>
        <sz val="12"/>
        <color theme="1"/>
        <rFont val="Calibri"/>
        <family val="2"/>
        <scheme val="minor"/>
      </rPr>
      <t>4</t>
    </r>
    <r>
      <rPr>
        <sz val="12"/>
        <color theme="1"/>
        <rFont val="Calibri"/>
        <family val="2"/>
        <scheme val="minor"/>
      </rPr>
      <t xml:space="preserve">, (2019). </t>
    </r>
  </si>
  <si>
    <r>
      <t xml:space="preserve">Rutegwa, M., Gebauer, R., Veselý, L., Regenda, J., Strunecký, O., Hejzlar, J., Drozd, B. Diffusive methane emissions from temperate semi-intensive carp ponds. </t>
    </r>
    <r>
      <rPr>
        <i/>
        <sz val="12"/>
        <color theme="1"/>
        <rFont val="Calibri"/>
        <family val="2"/>
        <scheme val="minor"/>
      </rPr>
      <t>Aquac. Environ. Interact</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19–30 (2019). </t>
    </r>
  </si>
  <si>
    <r>
      <t>Frei, M. &amp; Becker, K. Integrated rice-fish production and methane emission under greenhouse conditions.</t>
    </r>
    <r>
      <rPr>
        <i/>
        <sz val="12"/>
        <color theme="1"/>
        <rFont val="Calibri"/>
        <family val="2"/>
        <scheme val="minor"/>
      </rPr>
      <t xml:space="preserve"> Agric. Ecosyst. Environ.</t>
    </r>
    <r>
      <rPr>
        <sz val="12"/>
        <color theme="1"/>
        <rFont val="Calibri"/>
        <family val="2"/>
        <scheme val="minor"/>
      </rPr>
      <t xml:space="preserve"> </t>
    </r>
    <r>
      <rPr>
        <b/>
        <sz val="12"/>
        <color theme="1"/>
        <rFont val="Calibri"/>
        <family val="2"/>
        <scheme val="minor"/>
      </rPr>
      <t>107</t>
    </r>
    <r>
      <rPr>
        <sz val="12"/>
        <color theme="1"/>
        <rFont val="Calibri"/>
        <family val="2"/>
        <scheme val="minor"/>
      </rPr>
      <t>, 51–56 (2005).</t>
    </r>
  </si>
  <si>
    <r>
      <t>Yuan, W., Cao, C., Xing, D., Li, C. F., &amp; Chen, J. P. Economic valuation associated with nitrogen losses from wetland rice-duck and rice-fish ecological system. </t>
    </r>
    <r>
      <rPr>
        <i/>
        <sz val="12"/>
        <color theme="1"/>
        <rFont val="Calibri"/>
        <family val="2"/>
        <scheme val="minor"/>
      </rPr>
      <t xml:space="preserve">Journal of Food Agriculture and Environment </t>
    </r>
    <r>
      <rPr>
        <b/>
        <sz val="12"/>
        <color theme="1"/>
        <rFont val="Calibri"/>
        <family val="2"/>
        <scheme val="minor"/>
      </rPr>
      <t>10</t>
    </r>
    <r>
      <rPr>
        <sz val="12"/>
        <color theme="1"/>
        <rFont val="Calibri"/>
        <family val="2"/>
        <scheme val="minor"/>
      </rPr>
      <t>, 1271-1278 (2012).</t>
    </r>
  </si>
  <si>
    <r>
      <t xml:space="preserve">Bhattacharyya, P. </t>
    </r>
    <r>
      <rPr>
        <i/>
        <sz val="12"/>
        <color theme="1"/>
        <rFont val="Calibri"/>
        <family val="2"/>
        <scheme val="minor"/>
      </rPr>
      <t>et al</t>
    </r>
    <r>
      <rPr>
        <sz val="12"/>
        <color theme="1"/>
        <rFont val="Calibri"/>
        <family val="2"/>
        <scheme val="minor"/>
      </rPr>
      <t>. Effect of fish species on methane and nitrous oxide emission in relation to soil C, N pools and enzymatic activities in rainfed shallow lowland rice-fish farming system. </t>
    </r>
    <r>
      <rPr>
        <i/>
        <sz val="12"/>
        <color theme="1"/>
        <rFont val="Calibri"/>
        <family val="2"/>
        <scheme val="minor"/>
      </rPr>
      <t xml:space="preserve">Agriculture, Ecosystems &amp; Environment </t>
    </r>
    <r>
      <rPr>
        <b/>
        <sz val="12"/>
        <color theme="1"/>
        <rFont val="Calibri"/>
        <family val="2"/>
        <scheme val="minor"/>
      </rPr>
      <t>176</t>
    </r>
    <r>
      <rPr>
        <sz val="12"/>
        <color theme="1"/>
        <rFont val="Calibri"/>
        <family val="2"/>
        <scheme val="minor"/>
      </rPr>
      <t>, 53-62 (2013).</t>
    </r>
  </si>
  <si>
    <r>
      <t xml:space="preserve">Zhu, L. </t>
    </r>
    <r>
      <rPr>
        <i/>
        <sz val="12"/>
        <color theme="1"/>
        <rFont val="Calibri"/>
        <family val="2"/>
        <scheme val="minor"/>
      </rPr>
      <t>et al.</t>
    </r>
    <r>
      <rPr>
        <sz val="12"/>
        <color theme="1"/>
        <rFont val="Calibri"/>
        <family val="2"/>
        <scheme val="minor"/>
      </rPr>
      <t xml:space="preserve"> Greenhouse gas emissions of Megalobrama amblycephala culture pond ecosystems during sun drying of pond. </t>
    </r>
    <r>
      <rPr>
        <i/>
        <sz val="12"/>
        <color theme="1"/>
        <rFont val="Calibri"/>
        <family val="2"/>
        <scheme val="minor"/>
      </rPr>
      <t>Transactions of the Chinese Society of Agricultural Engineering</t>
    </r>
    <r>
      <rPr>
        <sz val="12"/>
        <color theme="1"/>
        <rFont val="Calibri"/>
        <family val="2"/>
        <scheme val="minor"/>
      </rPr>
      <t> </t>
    </r>
    <r>
      <rPr>
        <b/>
        <sz val="12"/>
        <color theme="1"/>
        <rFont val="Calibri"/>
        <family val="2"/>
        <scheme val="minor"/>
      </rPr>
      <t>32</t>
    </r>
    <r>
      <rPr>
        <sz val="12"/>
        <color theme="1"/>
        <rFont val="Calibri"/>
        <family val="2"/>
        <scheme val="minor"/>
      </rPr>
      <t xml:space="preserve">, 210-215 (2016). </t>
    </r>
  </si>
  <si>
    <r>
      <t>Yang, P., Tong, C., He, Q. H., &amp; Huang, J. F. Diurnal variations of greenhouse gas fluxes at the water-air interface of aquaculture ponds in the Min River estuary. </t>
    </r>
    <r>
      <rPr>
        <i/>
        <sz val="12"/>
        <color theme="1"/>
        <rFont val="Calibri"/>
        <family val="2"/>
        <scheme val="minor"/>
      </rPr>
      <t>Huanjing kexue/Environmental Science</t>
    </r>
    <r>
      <rPr>
        <sz val="12"/>
        <color theme="1"/>
        <rFont val="Calibri"/>
        <family val="2"/>
        <scheme val="minor"/>
      </rPr>
      <t> </t>
    </r>
    <r>
      <rPr>
        <b/>
        <sz val="12"/>
        <color theme="1"/>
        <rFont val="Calibri"/>
        <family val="2"/>
        <scheme val="minor"/>
      </rPr>
      <t>33</t>
    </r>
    <r>
      <rPr>
        <sz val="12"/>
        <color theme="1"/>
        <rFont val="Calibri"/>
        <family val="2"/>
        <scheme val="minor"/>
      </rPr>
      <t>, 4194-4204 (2012).</t>
    </r>
  </si>
  <si>
    <r>
      <t>Song, H., &amp; Liu, X. Anthropogenic effects on fluxes of ecosystem respiration and methane in the Yellow River Estuary, China. </t>
    </r>
    <r>
      <rPr>
        <i/>
        <sz val="12"/>
        <color theme="1"/>
        <rFont val="Calibri"/>
        <family val="2"/>
        <scheme val="minor"/>
      </rPr>
      <t xml:space="preserve">Wetlands </t>
    </r>
    <r>
      <rPr>
        <b/>
        <sz val="12"/>
        <color theme="1"/>
        <rFont val="Calibri"/>
        <family val="2"/>
        <scheme val="minor"/>
      </rPr>
      <t>36</t>
    </r>
    <r>
      <rPr>
        <sz val="12"/>
        <color theme="1"/>
        <rFont val="Calibri"/>
        <family val="2"/>
        <scheme val="minor"/>
      </rPr>
      <t>, 113-123 (2016).</t>
    </r>
  </si>
  <si>
    <r>
      <t>Datta, A., Nayak, D. R., Sinhababu, D. P., &amp; Adhya, T. K. Methane and nitrous oxide emissions from an integrated rainfed rice–fish farming system of Eastern India. </t>
    </r>
    <r>
      <rPr>
        <i/>
        <sz val="12"/>
        <color theme="1"/>
        <rFont val="Calibri"/>
        <family val="2"/>
        <scheme val="minor"/>
      </rPr>
      <t xml:space="preserve">Agriculture, Ecosystems &amp; Environment </t>
    </r>
    <r>
      <rPr>
        <b/>
        <sz val="12"/>
        <color theme="1"/>
        <rFont val="Calibri"/>
        <family val="2"/>
        <scheme val="minor"/>
      </rPr>
      <t>129</t>
    </r>
    <r>
      <rPr>
        <sz val="12"/>
        <color theme="1"/>
        <rFont val="Calibri"/>
        <family val="2"/>
        <scheme val="minor"/>
      </rPr>
      <t>, 228-237 (2009).</t>
    </r>
  </si>
  <si>
    <r>
      <t xml:space="preserve">Yuan, J. </t>
    </r>
    <r>
      <rPr>
        <i/>
        <sz val="12"/>
        <color theme="1"/>
        <rFont val="Calibri"/>
        <family val="2"/>
        <scheme val="minor"/>
      </rPr>
      <t>et al</t>
    </r>
    <r>
      <rPr>
        <sz val="12"/>
        <color theme="1"/>
        <rFont val="Calibri"/>
        <family val="2"/>
        <scheme val="minor"/>
      </rPr>
      <t>. Rapid growth in greenhouse gas emissions from the adoption of industrial-scale aquaculture. </t>
    </r>
    <r>
      <rPr>
        <i/>
        <sz val="12"/>
        <color theme="1"/>
        <rFont val="Calibri"/>
        <family val="2"/>
        <scheme val="minor"/>
      </rPr>
      <t xml:space="preserve">Nature Climate Change </t>
    </r>
    <r>
      <rPr>
        <b/>
        <sz val="12"/>
        <color theme="1"/>
        <rFont val="Calibri"/>
        <family val="2"/>
        <scheme val="minor"/>
      </rPr>
      <t>9</t>
    </r>
    <r>
      <rPr>
        <sz val="12"/>
        <color theme="1"/>
        <rFont val="Calibri"/>
        <family val="2"/>
        <scheme val="minor"/>
      </rPr>
      <t>, 318 (2019).</t>
    </r>
  </si>
  <si>
    <r>
      <t>Lin, H., Zhou, G., Li, X., Zhou, J., Zhang, T., &amp; Wang, G. Greenhouse gases emissions from pond culture ecosystem of Chinese mitten crab and their comprehensive global warming potentials in summer. </t>
    </r>
    <r>
      <rPr>
        <i/>
        <sz val="12"/>
        <color theme="1"/>
        <rFont val="Calibri"/>
        <family val="2"/>
        <scheme val="minor"/>
      </rPr>
      <t xml:space="preserve">Journal of Fisheries of China </t>
    </r>
    <r>
      <rPr>
        <b/>
        <sz val="12"/>
        <color theme="1"/>
        <rFont val="Calibri"/>
        <family val="2"/>
        <scheme val="minor"/>
      </rPr>
      <t>37</t>
    </r>
    <r>
      <rPr>
        <sz val="12"/>
        <color theme="1"/>
        <rFont val="Calibri"/>
        <family val="2"/>
        <scheme val="minor"/>
      </rPr>
      <t>, 417-424 (2013).</t>
    </r>
  </si>
  <si>
    <r>
      <t xml:space="preserve">Long, L. </t>
    </r>
    <r>
      <rPr>
        <i/>
        <sz val="12"/>
        <color theme="1"/>
        <rFont val="Calibri"/>
        <family val="2"/>
        <scheme val="minor"/>
      </rPr>
      <t>et al.</t>
    </r>
    <r>
      <rPr>
        <sz val="12"/>
        <color theme="1"/>
        <rFont val="Calibri"/>
        <family val="2"/>
        <scheme val="minor"/>
      </rPr>
      <t xml:space="preserve"> Characteristics of methane flux across the water-air interface in subtropical shallow ponds. </t>
    </r>
    <r>
      <rPr>
        <i/>
        <sz val="12"/>
        <color theme="1"/>
        <rFont val="Calibri"/>
        <family val="2"/>
        <scheme val="minor"/>
      </rPr>
      <t>Huanjing kexue/Environmental Science</t>
    </r>
    <r>
      <rPr>
        <sz val="12"/>
        <color theme="1"/>
        <rFont val="Calibri"/>
        <family val="2"/>
        <scheme val="minor"/>
      </rPr>
      <t> </t>
    </r>
    <r>
      <rPr>
        <b/>
        <sz val="12"/>
        <color theme="1"/>
        <rFont val="Calibri"/>
        <family val="2"/>
        <scheme val="minor"/>
      </rPr>
      <t>37</t>
    </r>
    <r>
      <rPr>
        <sz val="12"/>
        <color theme="1"/>
        <rFont val="Calibri"/>
        <family val="2"/>
        <scheme val="minor"/>
      </rPr>
      <t>, 4552-4559 (2016).</t>
    </r>
  </si>
  <si>
    <r>
      <t>Yang, P., Tong, C., He, Q. H., &amp; Huang, J. F. Greenhouse gases fluxes at water-air interface of aquaculture ponds and influencing factors in the Min River estuary. </t>
    </r>
    <r>
      <rPr>
        <i/>
        <sz val="12"/>
        <color theme="1"/>
        <rFont val="Calibri"/>
        <family val="2"/>
        <scheme val="minor"/>
      </rPr>
      <t>Acta Scientiae Circumstantiae</t>
    </r>
    <r>
      <rPr>
        <sz val="12"/>
        <color theme="1"/>
        <rFont val="Calibri"/>
        <family val="2"/>
        <scheme val="minor"/>
      </rPr>
      <t> </t>
    </r>
    <r>
      <rPr>
        <b/>
        <sz val="12"/>
        <color theme="1"/>
        <rFont val="Calibri"/>
        <family val="2"/>
        <scheme val="minor"/>
      </rPr>
      <t>33</t>
    </r>
    <r>
      <rPr>
        <sz val="12"/>
        <color theme="1"/>
        <rFont val="Calibri"/>
        <family val="2"/>
        <scheme val="minor"/>
      </rPr>
      <t>, 1493-1503 (2013).</t>
    </r>
  </si>
  <si>
    <r>
      <t>Liu, S., Hu, Z., Wu, S., Li, S., Li, Z., &amp; Zou, J. Methane and nitrous oxide emissions reduced following conversion of Rice paddies to inland crab–fish aquaculture in Southeast China. </t>
    </r>
    <r>
      <rPr>
        <i/>
        <sz val="12"/>
        <color theme="1"/>
        <rFont val="Calibri"/>
        <family val="2"/>
        <scheme val="minor"/>
      </rPr>
      <t>Environmental Science &amp; Technology</t>
    </r>
    <r>
      <rPr>
        <sz val="12"/>
        <color theme="1"/>
        <rFont val="Calibri"/>
        <family val="2"/>
        <scheme val="minor"/>
      </rPr>
      <t> </t>
    </r>
    <r>
      <rPr>
        <b/>
        <sz val="12"/>
        <color theme="1"/>
        <rFont val="Calibri"/>
        <family val="2"/>
        <scheme val="minor"/>
      </rPr>
      <t>50</t>
    </r>
    <r>
      <rPr>
        <sz val="12"/>
        <color theme="1"/>
        <rFont val="Calibri"/>
        <family val="2"/>
        <scheme val="minor"/>
      </rPr>
      <t xml:space="preserve">, 633-642 (2015). </t>
    </r>
  </si>
  <si>
    <r>
      <t>Hu, Z., Wu, S., Ji, C., Zou, J., Zhou, Q., &amp; Liu, S. A comparison of methane emissions following rice paddies conversion to crab-fish farming wetlands in southeast China.</t>
    </r>
    <r>
      <rPr>
        <i/>
        <sz val="12"/>
        <color theme="1"/>
        <rFont val="Calibri"/>
        <family val="2"/>
        <scheme val="minor"/>
      </rPr>
      <t> Environmental Science and Pollution Research</t>
    </r>
    <r>
      <rPr>
        <sz val="12"/>
        <color theme="1"/>
        <rFont val="Calibri"/>
        <family val="2"/>
        <scheme val="minor"/>
      </rPr>
      <t> </t>
    </r>
    <r>
      <rPr>
        <b/>
        <sz val="12"/>
        <color theme="1"/>
        <rFont val="Calibri"/>
        <family val="2"/>
        <scheme val="minor"/>
      </rPr>
      <t>23</t>
    </r>
    <r>
      <rPr>
        <sz val="12"/>
        <color theme="1"/>
        <rFont val="Calibri"/>
        <family val="2"/>
        <scheme val="minor"/>
      </rPr>
      <t>, 1505-1515 (2016).</t>
    </r>
  </si>
  <si>
    <t>Hu, Z. A comparison of methane and nitrous oxide emissions between paddy fields and crab/fish farming wetlands in southeast China. (Doctoral thesis, Nanjing Agri. Univ., (2015).</t>
  </si>
  <si>
    <r>
      <t xml:space="preserve">Vasanth, M. </t>
    </r>
    <r>
      <rPr>
        <i/>
        <sz val="12"/>
        <color theme="1"/>
        <rFont val="Calibri"/>
        <family val="2"/>
        <scheme val="minor"/>
      </rPr>
      <t>et al.</t>
    </r>
    <r>
      <rPr>
        <sz val="12"/>
        <color theme="1"/>
        <rFont val="Calibri"/>
        <family val="2"/>
        <scheme val="minor"/>
      </rPr>
      <t xml:space="preserve"> Methodological approach for the collection and simultaneous estimation of greenhouse gases emission from aquaculture ponds. </t>
    </r>
    <r>
      <rPr>
        <i/>
        <sz val="12"/>
        <color theme="1"/>
        <rFont val="Calibri"/>
        <family val="2"/>
        <scheme val="minor"/>
      </rPr>
      <t>Environmental Monitoring and Assessment</t>
    </r>
    <r>
      <rPr>
        <sz val="12"/>
        <color theme="1"/>
        <rFont val="Calibri"/>
        <family val="2"/>
        <scheme val="minor"/>
      </rPr>
      <t> </t>
    </r>
    <r>
      <rPr>
        <b/>
        <sz val="12"/>
        <color theme="1"/>
        <rFont val="Calibri"/>
        <family val="2"/>
        <scheme val="minor"/>
      </rPr>
      <t>188</t>
    </r>
    <r>
      <rPr>
        <sz val="12"/>
        <color theme="1"/>
        <rFont val="Calibri"/>
        <family val="2"/>
        <scheme val="minor"/>
      </rPr>
      <t xml:space="preserve">, 671 (2016). </t>
    </r>
  </si>
  <si>
    <t>database Yuan et al. 2019 (ref 17)</t>
  </si>
  <si>
    <r>
      <t xml:space="preserve">Bange, H. W., Bartell, U. H., Rapsomanikis, S. &amp; Andreae, M. O. Methane in the Baltic and North Seas and a reassessment of the marine emissions of methane. </t>
    </r>
    <r>
      <rPr>
        <i/>
        <sz val="12"/>
        <color theme="1"/>
        <rFont val="Calibri"/>
        <family val="2"/>
        <scheme val="minor"/>
      </rPr>
      <t>Global Biogeochem. Cycles</t>
    </r>
    <r>
      <rPr>
        <sz val="12"/>
        <color theme="1"/>
        <rFont val="Calibri"/>
        <family val="2"/>
        <scheme val="minor"/>
      </rPr>
      <t xml:space="preserve"> </t>
    </r>
    <r>
      <rPr>
        <b/>
        <sz val="12"/>
        <color theme="1"/>
        <rFont val="Calibri"/>
        <family val="2"/>
        <scheme val="minor"/>
      </rPr>
      <t>8</t>
    </r>
    <r>
      <rPr>
        <sz val="12"/>
        <color theme="1"/>
        <rFont val="Calibri"/>
        <family val="2"/>
        <scheme val="minor"/>
      </rPr>
      <t>, 465–480 (1994).</t>
    </r>
  </si>
  <si>
    <t>CLASS-CTEM</t>
  </si>
  <si>
    <t>DLEM</t>
  </si>
  <si>
    <t>ELM</t>
  </si>
  <si>
    <t>JSBACH</t>
  </si>
  <si>
    <t>JULES</t>
  </si>
  <si>
    <t>LPJ-GUESS</t>
  </si>
  <si>
    <t>LPJ-MPI</t>
  </si>
  <si>
    <t>LPJ-WSL</t>
  </si>
  <si>
    <t>LPX</t>
  </si>
  <si>
    <t>ORCHIDEE</t>
  </si>
  <si>
    <t>TEM-MDM</t>
  </si>
  <si>
    <t>TRIPLEX-GHG</t>
  </si>
  <si>
    <t>VISIT</t>
  </si>
  <si>
    <t>&lt;30°N</t>
  </si>
  <si>
    <t>30°N-60°N</t>
  </si>
  <si>
    <t>60°N-90°N</t>
  </si>
  <si>
    <t xml:space="preserve">Global </t>
  </si>
  <si>
    <t>Biogeochemical model for wetland emissions</t>
  </si>
  <si>
    <t>Arora, V. K., Melton, J. R., and Plummer, D.: An assessment of natural methane fluxes simulated by the CLASS-CTEM model, Biogeosciences, 15, 4683-4709, https://doi.org/10.5194/bg-15-4683-2018, 2018.</t>
  </si>
  <si>
    <t>Melton, J. R. and Arora, V. K.: Competition between plant functional types in the Canadian Terrestrial Ecosystem Model (CTEM) v. 2.0, Geosci. Model Dev., 9, 323-361, doi:10.5194/gmd-9-323-2016, 2016.</t>
  </si>
  <si>
    <t>Tian, H., Xu, X., Liu, M., Ren, W., Zhang, C., Chen, G., and Lu, C.: Spatial and temporal patterns of CH4 and N2O fluxes in terrestrial ecosystems of North America during 1979–2008: application of a global biogeochemistry model, Biogeosciences, 7, 2673-2694, 10.5194/bg-7-2673-2010, 2010.</t>
  </si>
  <si>
    <t>Tian, H., Chen, G., Lu, C., Xu, X., Ren, W., Zhang, B., Banger, K., Tao, B., Pan, S., Liu, M., Zhang, C., Bruhwiler, L., and Wofsy, S.: Global methane and nitrous oxide emissions from terrestrial ecosystems due to multiple environmental changes, Ecosystem Health and Sustainability, 1, 1-20, 10.1890/ehs14-0015.1, 2015.</t>
  </si>
  <si>
    <t>Riley, W. J., Subin, Z. M., Lawrence, D. M., Swenson, S. C., Torn, M. S., Meng, L., Mahowald, N. M., and Hess, P.: Barriers to predicting changes in global terrestrial methane fluxes: analyses using CLM4Me, a methane biogeochemistry model integrated in CESM, Biogeosciences, 8, 1925-1953, 2011.</t>
  </si>
  <si>
    <t>Hayman, G. D., O'Connor, F. M., Dalvi, M., Clark, D. B., Gedney, N., Huntingford, C., Prigent, C., Buchwitz, M., Schneising, O., Burrows, J. P., Wilson, C., Richards, N., and Chipperfield, M.: Comparison of the HadGEM2 climate-chemistry model against in situ and SCIAMACHY atmospheric methane data, Atmospheric Chemistry and Physics, 14, 13257-13280, 10.5194/acp-14-13257-2014, 2014.</t>
  </si>
  <si>
    <t>McGuire, A. D., Christensen, T. R., Hayes, D., Heroult, A., Euskirchen, E., Kimball, J. S., Koven, C., Lafleur, P., Miller, P. A., Oechel, W., Peylin, P., Williams, M., and Yi, Y.: An assessment of the carbon balance of Arctic tundra: comparisons among observations, process models, and atmospheric inversions, Biogeosciences, 9, 3185-3204, doi:10.5194/bg-9-3185- 2012, 2012.</t>
  </si>
  <si>
    <t>Kleinen, T., Brovkin, V., and Schuldt, R. J.: A dynamic model of wetland extent and peat accumulation: results for the Holocene, Biogeosciences, 9, 235-248, 10.5194/bg-9-235-2012, 2012.</t>
  </si>
  <si>
    <t>Zhang, Z., Zimmermann, N. E., Kaplan, J. O., and Poulter, B.: Modeling spatiotemporal dynamics of global wetlands: comprehensive evaluation of a new sub-grid TOPMODEL parameterization and uncertainties, Biogeosciences, 13, 1387-1408, https://doi.org/10.5194/bg-13-1387-2016, 2016b.</t>
  </si>
  <si>
    <t>Spahni, R., Wania, R., Neef, L., van Weele, M., Pison, I., Bousquet, P., Frankenberg, C., Foster, P. N., Joos, F., Prentice, I. C., and van Velthoven, P.: Constraining global methane emissions and uptake by ecosystems, Biogeosciences, 8, 1643-1665, 10.5194/bg-8-1643-2011, 2011.</t>
  </si>
  <si>
    <t>Ringeval, B., Friedlingstein, P., Koven, C., Ciais, P., de Noblet-Ducoudre, N., Decharme, B., and Cadule, P.: Climate-CH(4) feedback from wetlands and its interaction with the climate-CO(2) feedback, Biogeosciences, 8, 2137-2157, 2011.</t>
  </si>
  <si>
    <t>Zhuang, Q., J. M. Melillo, D. W. Kicklighter, R. G. Prinn, D. A. McGuire, P. A. Steudler, B. S. Felzer, S. Hu. Methane fluxes between terrestrial ecosystems and the atmosphere at northern high latitudes during the past century: A retrospective analysis with a process-based biogeochemistry model, Global Biogeochemical Cycles,18 , GB3010, doi:10.1029/2004GB002239, 2004.</t>
  </si>
  <si>
    <t xml:space="preserve"> Zhu, Q., Liu, J., Peng, C., Chen, H., Fang, X., Jiang, H., Yang, G., Zhu, D., Wang, W., and Zhou, X.: Modelling methane emissions from natural wetlands by development and application of the TRIPLEX-GHG model, Geosci. Model Dev., 7, 981-999, doi:10.5194/gmd-7-981-2014, 2014.</t>
  </si>
  <si>
    <t>Zhu, Q., Peng, C., Chen, H., Fang, X., Liu, J., Jiang, H., Yang, Y., and Yang, G.: Estimating global natural wetland methane emissions using process modelling: spatio-temporal patterns and contributions to atmospheric methane fluctuations, Global Ecology and Biogeography, 24, 959-972, 2015.</t>
  </si>
  <si>
    <t>Ito, A. and Inatomi, M.: Use of a process-based model for assessing the methane budgets of global terrestrial ecosystems and evaluation of uncertainty, Biogeosciences, 9, 759-773, doi:10.5194/bg-9-759-2012, 2012.</t>
  </si>
  <si>
    <t>All values are in Tg CH4/yr</t>
  </si>
  <si>
    <t>NA=Not Available</t>
  </si>
  <si>
    <t>Rice cultivation</t>
  </si>
  <si>
    <t>CEDS</t>
  </si>
  <si>
    <t>EDGARv432</t>
  </si>
  <si>
    <t>FAO</t>
  </si>
  <si>
    <t>GAINSgridded</t>
  </si>
  <si>
    <t>USEPA</t>
  </si>
  <si>
    <t>Hoesly, R. M., Smith, S. J., Feng, L., Klimont, Z., Janssens-Maenhout, G., Pitkanen, T., Seibert, J. J., Vu, L., Andres, R. J., Bolt, R. M., Bond, T. C., Dawidowski, L., Kholod, N., Kurokawa, J. I., Li, M., Liu, L., Lu, Z., Moura, M. C. P., O'Rourke, P. R., and Zhang, Q.: Historical (1750–2014) anthropogenic emissions of reactive gases and aerosols from the Community Emissions Data System (CEDS), Geosci. Model Dev., 11, 369-408, 10.5194/gmd-11-369-2018, 2018.</t>
  </si>
  <si>
    <t>Janssens-Maenhout, G., Crippa, M., Guizzardi, D., Muntean, M., Schaaf, E., Dentener, F., Bergamaschi, P., Pagliari, V., Olivier, J., Peters, J., van Aardenne, J., Monni, S., Doering, U., Petrescu, R., Solazzo, E., and Oreggioni, G.: EDGAR v4.3.2 Global Atlas of the three major Greenhouse Gas Emissions for the period 1970-2012, Earth Syst. Sci. Data Discuss., 2019, 1-52, doi:10.5194/essd-2018-164, 2019.</t>
  </si>
  <si>
    <t>Höglund-Isaksson, L.: Global anthropogenic methane emissions 2005-2030: Technical mitigation potentials and costs, Atmospheric Chemistry and Physics, 12, 9079-9096, 10.5194/acp-12-9079-2012, 2012</t>
  </si>
  <si>
    <t>Global Anthropogenic Non-CO2 Greenhouse Gas Emissions 1990-2030, USUSEPA 430-R-12-006, US Environmental Protection Agency, Washington DC., 2012</t>
  </si>
  <si>
    <t>FAO-CH4</t>
  </si>
  <si>
    <t>Tubiello, F. N., Salvatore, M., Rossi, S., Ferrara, A., Fitton, N., and Smith, P.: Greenhouse gas emissions due to agriculture, Environmental Research Letters, 8, 015009, doi: 10.1088/1748-9326/8/1/015009, 2019</t>
  </si>
  <si>
    <t>Model</t>
  </si>
  <si>
    <t>Inventories</t>
  </si>
  <si>
    <t>References of inventories</t>
  </si>
  <si>
    <t>Diffusive methane flux in mg CH4/m2/d</t>
  </si>
  <si>
    <t>Ebullition methane flux in mg CH4/m2/d</t>
  </si>
  <si>
    <t>Total flux of methane without differentiation of diffusion or ebullition in mg CH4/m2/d</t>
  </si>
  <si>
    <t>Total methane flux in mg CH4/m2/d</t>
  </si>
  <si>
    <t>Name of river or stream study location</t>
  </si>
  <si>
    <t>based on reference no 74</t>
  </si>
  <si>
    <t>Total flux of methane without differentiation of diffusion or ebullition in  mg CH4 m-2 d-1</t>
  </si>
  <si>
    <t>Diffusive methane flux in  mg CH4 m-2 d-1</t>
  </si>
  <si>
    <t>Ebullitive methane flux in mg CH4 m-2 d-1</t>
  </si>
  <si>
    <t>Uatumã River</t>
    <phoneticPr fontId="1" type="noConversion"/>
  </si>
  <si>
    <t>Bau</t>
    <phoneticPr fontId="1" type="noConversion"/>
  </si>
  <si>
    <t>Yarlung Tsangpo YT-3聽</t>
  </si>
  <si>
    <t>Yarlung Tsangpo YT-10聽</t>
  </si>
  <si>
    <t>Yarlung Tsangpo YT-2聽</t>
  </si>
  <si>
    <t>Yarlung Tsangpo YT-4聽</t>
  </si>
  <si>
    <t>Yarlung Tsangpo YT-11聽</t>
  </si>
  <si>
    <t>Yarlung Tsangpo YT-15聽</t>
  </si>
  <si>
    <t>Yarlung Tsangpo YT-5聽</t>
  </si>
  <si>
    <t>Yarlung Tsangpo YT-9聽</t>
  </si>
  <si>
    <t>Yarlung Tsangpo YT-7聽</t>
  </si>
  <si>
    <t>Yarlung Tsangpo YT-6聽</t>
  </si>
  <si>
    <t>Yarlung Tsangpo YT-8聽</t>
  </si>
  <si>
    <t>Yarlung Tsangpo YT-12聽</t>
  </si>
  <si>
    <t>Yarlung Tsangpo YT-13聽</t>
  </si>
  <si>
    <t>Yellow River YL-1聽</t>
  </si>
  <si>
    <t>Yellow River YL-2聽</t>
  </si>
  <si>
    <t>Yellow River YL-8聽</t>
  </si>
  <si>
    <t>Yellow River YL-9聽</t>
  </si>
  <si>
    <t>Yellow River YL-3聽</t>
  </si>
  <si>
    <t>Yellow River YL-10聽</t>
  </si>
  <si>
    <t>Yellow River YL-11聽</t>
  </si>
  <si>
    <t>Yellow River YL-7聽</t>
  </si>
  <si>
    <t>Yellow River YL-6聽</t>
  </si>
  <si>
    <t>Yellow River YL-4聽</t>
  </si>
  <si>
    <t>Yellow River YL-5聽</t>
  </si>
  <si>
    <r>
      <t xml:space="preserve">Abril, G. et al. Carbon dioxide and methane emissions and the carbon budget of a 10-year old tropical reservoir (Petit Saut, French Guiana). </t>
    </r>
    <r>
      <rPr>
        <i/>
        <sz val="12"/>
        <color theme="1"/>
        <rFont val="Calibri"/>
        <family val="4"/>
        <charset val="134"/>
        <scheme val="minor"/>
      </rPr>
      <t>Glob. Biogeochem. Cycles</t>
    </r>
    <r>
      <rPr>
        <sz val="12"/>
        <color theme="1"/>
        <rFont val="Calibri"/>
        <family val="2"/>
        <scheme val="minor"/>
      </rPr>
      <t xml:space="preserve"> 19, GB4007 (2005).</t>
    </r>
  </si>
  <si>
    <r>
      <t xml:space="preserve">Alshboul, Z., Encinas-Fernández, J., Hofmann, H. &amp; Lorke, A. Export of Dissolved Methane and Carbon Dioxide with Effluents from Municipal Wastewater Treatment Plants. </t>
    </r>
    <r>
      <rPr>
        <i/>
        <sz val="12"/>
        <color theme="1"/>
        <rFont val="Calibri"/>
        <family val="4"/>
        <charset val="134"/>
        <scheme val="minor"/>
      </rPr>
      <t>Environ. Sci. Technol</t>
    </r>
    <r>
      <rPr>
        <sz val="12"/>
        <color theme="1"/>
        <rFont val="Calibri"/>
        <family val="2"/>
        <scheme val="minor"/>
      </rPr>
      <t>. 50, 5555-5563 (2016).</t>
    </r>
  </si>
  <si>
    <r>
      <t xml:space="preserve">Barbosa, P. et al. Diffusive methane fluxes from Negro, Solimões and Madeira rivers and fringing lakes in the Amazon basin. </t>
    </r>
    <r>
      <rPr>
        <i/>
        <sz val="12"/>
        <color theme="1"/>
        <rFont val="Calibri"/>
        <family val="4"/>
        <charset val="134"/>
        <scheme val="minor"/>
      </rPr>
      <t>Limnol. Oceanogr.</t>
    </r>
    <r>
      <rPr>
        <sz val="12"/>
        <color theme="1"/>
        <rFont val="Calibri"/>
        <family val="2"/>
        <scheme val="minor"/>
      </rPr>
      <t xml:space="preserve"> 61, S221-S237 (2016).</t>
    </r>
  </si>
  <si>
    <r>
      <t xml:space="preserve">Bartlett, K. et al. Methane flux from the central Amazonian floodplain. </t>
    </r>
    <r>
      <rPr>
        <i/>
        <sz val="12"/>
        <color theme="1"/>
        <rFont val="Calibri"/>
        <family val="4"/>
        <charset val="134"/>
        <scheme val="minor"/>
      </rPr>
      <t>J. Geophys. Res</t>
    </r>
    <r>
      <rPr>
        <sz val="12"/>
        <color theme="1"/>
        <rFont val="Calibri"/>
        <family val="2"/>
        <scheme val="minor"/>
      </rPr>
      <t>. 93, 1571 (1988).</t>
    </r>
  </si>
  <si>
    <r>
      <t xml:space="preserve">Bastien, J. &amp; Demarty, M. Spatio-temporal variation of gross CO2 and CH4 diffusive emissions from Australian reservoirs and natural aquatic ecosystems, and estimation of net reservoir emissions. </t>
    </r>
    <r>
      <rPr>
        <i/>
        <sz val="12"/>
        <color theme="1"/>
        <rFont val="Calibri"/>
        <family val="4"/>
        <charset val="134"/>
        <scheme val="minor"/>
      </rPr>
      <t>Lakes  Reserv. Res. Manage.</t>
    </r>
    <r>
      <rPr>
        <sz val="12"/>
        <color theme="1"/>
        <rFont val="Calibri"/>
        <family val="2"/>
        <scheme val="minor"/>
      </rPr>
      <t xml:space="preserve"> 18, 115-127 (2013).</t>
    </r>
  </si>
  <si>
    <r>
      <t xml:space="preserve">Baulch, H., Dillon, P., Maranger, R. &amp; Schiff, S. Diffusive and ebullitive transport of methane and nitrous oxide from streams: Are bubble-mediated fluxes important?. </t>
    </r>
    <r>
      <rPr>
        <i/>
        <sz val="12"/>
        <color theme="1"/>
        <rFont val="Calibri"/>
        <family val="4"/>
        <charset val="134"/>
        <scheme val="minor"/>
      </rPr>
      <t>J. Geophys. Res.</t>
    </r>
    <r>
      <rPr>
        <sz val="12"/>
        <color theme="1"/>
        <rFont val="Calibri"/>
        <family val="2"/>
        <scheme val="minor"/>
      </rPr>
      <t xml:space="preserve"> 116, G04028 (2011).</t>
    </r>
  </si>
  <si>
    <r>
      <t>Bedna</t>
    </r>
    <r>
      <rPr>
        <sz val="12"/>
        <color theme="1"/>
        <rFont val="Cambria"/>
        <family val="1"/>
        <charset val="134"/>
      </rPr>
      <t>ř</t>
    </r>
    <r>
      <rPr>
        <sz val="12"/>
        <color theme="1"/>
        <rFont val="DengXian"/>
        <family val="4"/>
        <charset val="134"/>
      </rPr>
      <t xml:space="preserve">ík, A., </t>
    </r>
    <r>
      <rPr>
        <sz val="12"/>
        <color theme="1"/>
        <rFont val="Cambria"/>
        <family val="1"/>
        <charset val="134"/>
      </rPr>
      <t>Č</t>
    </r>
    <r>
      <rPr>
        <sz val="12"/>
        <color theme="1"/>
        <rFont val="DengXian"/>
        <family val="4"/>
        <charset val="134"/>
      </rPr>
      <t xml:space="preserve">áp, L., Maier, V. &amp; Rulík, M. Contribution of Methane Benthic and Atmospheric Fluxes of an Experimental Area (Sitka Stream). </t>
    </r>
    <r>
      <rPr>
        <i/>
        <sz val="12"/>
        <color theme="1"/>
        <rFont val="Calibri"/>
        <family val="4"/>
        <charset val="134"/>
        <scheme val="minor"/>
      </rPr>
      <t>Clean-Soil Air Water</t>
    </r>
    <r>
      <rPr>
        <sz val="12"/>
        <color theme="1"/>
        <rFont val="Calibri"/>
        <family val="2"/>
        <scheme val="minor"/>
      </rPr>
      <t xml:space="preserve"> 43, 1136-1142 (2015).</t>
    </r>
  </si>
  <si>
    <r>
      <t xml:space="preserve">Billett, M. &amp; Harvey, F. Measurements of CO2 and CH4 evasion from UK peatland headwater streams. </t>
    </r>
    <r>
      <rPr>
        <i/>
        <sz val="12"/>
        <color theme="1"/>
        <rFont val="Calibri"/>
        <family val="4"/>
        <charset val="134"/>
        <scheme val="minor"/>
      </rPr>
      <t>Biogeochemistry</t>
    </r>
    <r>
      <rPr>
        <sz val="12"/>
        <color theme="1"/>
        <rFont val="Calibri"/>
        <family val="2"/>
        <scheme val="minor"/>
      </rPr>
      <t xml:space="preserve"> 114, 165-181 (2013).</t>
    </r>
  </si>
  <si>
    <r>
      <t xml:space="preserve">Bodmer, P., Heinz, M., Pusch, M., Singer, G. &amp; Premke, K. Carbon dynamics and their link to dissolved organic matter quality across contrasting stream ecosystems. </t>
    </r>
    <r>
      <rPr>
        <i/>
        <sz val="12"/>
        <color theme="1"/>
        <rFont val="Calibri"/>
        <family val="4"/>
        <charset val="134"/>
        <scheme val="minor"/>
      </rPr>
      <t>Sci. Total Environ.</t>
    </r>
    <r>
      <rPr>
        <sz val="12"/>
        <color theme="1"/>
        <rFont val="Calibri"/>
        <family val="2"/>
        <scheme val="minor"/>
      </rPr>
      <t xml:space="preserve"> 553, 574-586 (2016).</t>
    </r>
  </si>
  <si>
    <r>
      <t xml:space="preserve">Borges, A. et al. Globally significant greenhouse-gas emissions from African inland waters. </t>
    </r>
    <r>
      <rPr>
        <i/>
        <sz val="12"/>
        <color theme="1"/>
        <rFont val="Calibri"/>
        <family val="4"/>
        <charset val="134"/>
        <scheme val="minor"/>
      </rPr>
      <t>Nat. Geosci.</t>
    </r>
    <r>
      <rPr>
        <sz val="12"/>
        <color theme="1"/>
        <rFont val="Calibri"/>
        <family val="2"/>
        <scheme val="minor"/>
      </rPr>
      <t xml:space="preserve"> 8, 637-642 (2015).</t>
    </r>
  </si>
  <si>
    <r>
      <t xml:space="preserve">Borges, A. et al. Divergent biophysical controls of aquatic CO2 and CH4 in the World’s two largest rivers. </t>
    </r>
    <r>
      <rPr>
        <i/>
        <sz val="12"/>
        <color theme="1"/>
        <rFont val="Calibri"/>
        <family val="4"/>
        <charset val="134"/>
        <scheme val="minor"/>
      </rPr>
      <t>Sci Rep</t>
    </r>
    <r>
      <rPr>
        <sz val="12"/>
        <color theme="1"/>
        <rFont val="Calibri"/>
        <family val="2"/>
        <scheme val="minor"/>
      </rPr>
      <t xml:space="preserve"> 5, (2015).</t>
    </r>
  </si>
  <si>
    <r>
      <t xml:space="preserve">Bouillon, S. et al. Organic matter sources, fluxes and greenhouse gas exchange in the Oubangui River (Congo River basin). </t>
    </r>
    <r>
      <rPr>
        <i/>
        <sz val="12"/>
        <color theme="1"/>
        <rFont val="Calibri"/>
        <family val="4"/>
        <charset val="134"/>
        <scheme val="minor"/>
      </rPr>
      <t>Biogeosciences</t>
    </r>
    <r>
      <rPr>
        <sz val="12"/>
        <color theme="1"/>
        <rFont val="Calibri"/>
        <family val="2"/>
        <scheme val="minor"/>
      </rPr>
      <t xml:space="preserve"> 9, 2045–2062 (2012).</t>
    </r>
  </si>
  <si>
    <r>
      <t xml:space="preserve">Campeau, A., Lapierre, J., Vachon, D. &amp; del Giorgio, P. Regional contribution of CO2and CH4 fluxes from the fluvial network in a lowland boreal landscape of Québec. </t>
    </r>
    <r>
      <rPr>
        <i/>
        <sz val="12"/>
        <color theme="1"/>
        <rFont val="Calibri"/>
        <family val="4"/>
        <charset val="134"/>
        <scheme val="minor"/>
      </rPr>
      <t>Glob. Biogeochem. Cycles</t>
    </r>
    <r>
      <rPr>
        <sz val="12"/>
        <color theme="1"/>
        <rFont val="Calibri"/>
        <family val="2"/>
        <scheme val="minor"/>
      </rPr>
      <t xml:space="preserve"> 28, 57-69 (2014).</t>
    </r>
  </si>
  <si>
    <r>
      <t>Crawford, J., Striegl, R., Wickland, K., Dornblaser, M. &amp; Stanley, E. Emissions of carbon dioxide and methane from a headwater stream network of interior Alaska.</t>
    </r>
    <r>
      <rPr>
        <i/>
        <sz val="12"/>
        <color theme="1"/>
        <rFont val="Calibri"/>
        <family val="4"/>
        <charset val="134"/>
        <scheme val="minor"/>
      </rPr>
      <t xml:space="preserve"> J. Geophys. Res.-Biogeosci</t>
    </r>
    <r>
      <rPr>
        <sz val="12"/>
        <color theme="1"/>
        <rFont val="Calibri"/>
        <family val="2"/>
        <scheme val="minor"/>
      </rPr>
      <t>. 118, 482-494 (2013).</t>
    </r>
  </si>
  <si>
    <r>
      <t xml:space="preserve">Crawford, J. et al. CO2 and CH4 emissions from streams in a lake-rich landscape: Patterns, controls, and regional significance. </t>
    </r>
    <r>
      <rPr>
        <i/>
        <sz val="12"/>
        <color theme="1"/>
        <rFont val="Calibri"/>
        <family val="4"/>
        <charset val="134"/>
        <scheme val="minor"/>
      </rPr>
      <t>Glob. Biogeochem. Cycle</t>
    </r>
    <r>
      <rPr>
        <sz val="12"/>
        <color theme="1"/>
        <rFont val="Calibri"/>
        <family val="2"/>
        <scheme val="minor"/>
      </rPr>
      <t xml:space="preserve"> 28, 197-210 (2014).</t>
    </r>
  </si>
  <si>
    <r>
      <t xml:space="preserve">Crawford, J. et al. Ebullitive methane emissions from oxygenated wetland streams. </t>
    </r>
    <r>
      <rPr>
        <i/>
        <sz val="12"/>
        <color theme="1"/>
        <rFont val="Calibri"/>
        <family val="4"/>
        <charset val="134"/>
        <scheme val="minor"/>
      </rPr>
      <t>Glob. Change Biol.</t>
    </r>
    <r>
      <rPr>
        <sz val="12"/>
        <color theme="1"/>
        <rFont val="Calibri"/>
        <family val="2"/>
        <scheme val="minor"/>
      </rPr>
      <t xml:space="preserve"> 20, 3408-3422 (2014).</t>
    </r>
  </si>
  <si>
    <r>
      <t xml:space="preserve">Crawford, J., Dornblaser, M., Stanley, E., Clow, D. &amp; Striegl, R. Source limitation of carbon gas emissions in high-elevation mountain streams and lakes. </t>
    </r>
    <r>
      <rPr>
        <i/>
        <sz val="12"/>
        <color theme="1"/>
        <rFont val="Calibri"/>
        <family val="4"/>
        <charset val="134"/>
        <scheme val="minor"/>
      </rPr>
      <t>J. Geophys. Res.-Biogeosci.</t>
    </r>
    <r>
      <rPr>
        <sz val="12"/>
        <color theme="1"/>
        <rFont val="Calibri"/>
        <family val="2"/>
        <scheme val="minor"/>
      </rPr>
      <t xml:space="preserve"> 120, 952-964 (2015).</t>
    </r>
  </si>
  <si>
    <r>
      <t xml:space="preserve">Crawford, J. &amp; Stanley, E. Controls on methane concentrations and fluxes in streams draining human-dominated landscapes. </t>
    </r>
    <r>
      <rPr>
        <i/>
        <sz val="12"/>
        <color theme="1"/>
        <rFont val="Calibri"/>
        <family val="4"/>
        <charset val="134"/>
        <scheme val="minor"/>
      </rPr>
      <t>Ecol. Appl.</t>
    </r>
    <r>
      <rPr>
        <sz val="12"/>
        <color theme="1"/>
        <rFont val="Calibri"/>
        <family val="2"/>
        <scheme val="minor"/>
      </rPr>
      <t xml:space="preserve"> 26, 1581-1591 (2016).</t>
    </r>
  </si>
  <si>
    <r>
      <t xml:space="preserve">Dawson, J., Billett, M., Hope, D., Palmer, S. &amp; Deacon, C. Sources and sinks of aquatic carbon in a peatland stream continuum. </t>
    </r>
    <r>
      <rPr>
        <i/>
        <sz val="12"/>
        <color theme="1"/>
        <rFont val="Calibri"/>
        <family val="4"/>
        <charset val="134"/>
        <scheme val="minor"/>
      </rPr>
      <t>Biogeochemistry</t>
    </r>
    <r>
      <rPr>
        <sz val="12"/>
        <color theme="1"/>
        <rFont val="Calibri"/>
        <family val="2"/>
        <scheme val="minor"/>
      </rPr>
      <t xml:space="preserve"> 70, 71-92 (2004).</t>
    </r>
  </si>
  <si>
    <r>
      <t xml:space="preserve">de Angelis, M. &amp; Lilley, M. Methane in surface waters of Oregon estuaries and rivers. </t>
    </r>
    <r>
      <rPr>
        <i/>
        <sz val="12"/>
        <color theme="1"/>
        <rFont val="Calibri"/>
        <family val="4"/>
        <charset val="134"/>
        <scheme val="minor"/>
      </rPr>
      <t>Limnol. Oceanogr.</t>
    </r>
    <r>
      <rPr>
        <sz val="12"/>
        <color theme="1"/>
        <rFont val="Calibri"/>
        <family val="2"/>
        <scheme val="minor"/>
      </rPr>
      <t xml:space="preserve"> 32, 716-722 (1987).</t>
    </r>
  </si>
  <si>
    <r>
      <t xml:space="preserve">Deshmukh et al. Low methane (CH4) emissions downstream of a monomictic subtropical hydroelectric reservoir (Nam Theun 2, Lao PDR). </t>
    </r>
    <r>
      <rPr>
        <i/>
        <sz val="12"/>
        <color theme="1"/>
        <rFont val="Calibri"/>
        <family val="4"/>
        <charset val="134"/>
        <scheme val="minor"/>
      </rPr>
      <t>Biogeosciences</t>
    </r>
    <r>
      <rPr>
        <sz val="12"/>
        <color theme="1"/>
        <rFont val="Calibri"/>
        <family val="2"/>
        <scheme val="minor"/>
      </rPr>
      <t>, 13, 1919-1932 (2016).</t>
    </r>
  </si>
  <si>
    <r>
      <t xml:space="preserve">Dinsmore, K., Billett, M. &amp; Dyson, K. Temperature and precipitation drive temporal variability in aquatic carbon and GHG concentrations and fluxes in a peatland catchment. </t>
    </r>
    <r>
      <rPr>
        <i/>
        <sz val="12"/>
        <color theme="1"/>
        <rFont val="Calibri"/>
        <family val="4"/>
        <charset val="134"/>
        <scheme val="minor"/>
      </rPr>
      <t>Glob. Change Biol.</t>
    </r>
    <r>
      <rPr>
        <sz val="12"/>
        <color theme="1"/>
        <rFont val="Calibri"/>
        <family val="2"/>
        <scheme val="minor"/>
      </rPr>
      <t xml:space="preserve"> 19, 2133-2148 (2013).</t>
    </r>
  </si>
  <si>
    <r>
      <t xml:space="preserve">Huertas, E., Flecha, S., Navarro, G., Perez, F. &amp; de la Paz, M. Spatio-temporal variability and controls on methane and nitrous oxide in the Guadalquivir Estuary, Southwestern Europe. </t>
    </r>
    <r>
      <rPr>
        <i/>
        <sz val="12"/>
        <color theme="1"/>
        <rFont val="Calibri"/>
        <family val="4"/>
        <charset val="134"/>
        <scheme val="minor"/>
      </rPr>
      <t>Aquat. Sci</t>
    </r>
    <r>
      <rPr>
        <sz val="12"/>
        <color theme="1"/>
        <rFont val="Calibri"/>
        <family val="2"/>
        <scheme val="minor"/>
      </rPr>
      <t>. 80, (2018).</t>
    </r>
  </si>
  <si>
    <r>
      <t xml:space="preserve">Garnier, J. et al. Budget of methane emissions from soils, livestock and the river network at the regional scale of the Seine basin (France). </t>
    </r>
    <r>
      <rPr>
        <i/>
        <sz val="12"/>
        <color theme="1"/>
        <rFont val="Calibri"/>
        <family val="4"/>
        <charset val="134"/>
        <scheme val="minor"/>
      </rPr>
      <t>Biogeochemistry</t>
    </r>
    <r>
      <rPr>
        <sz val="12"/>
        <color theme="1"/>
        <rFont val="Calibri"/>
        <family val="2"/>
        <scheme val="minor"/>
      </rPr>
      <t xml:space="preserve"> 116, 199-214 (2013).</t>
    </r>
  </si>
  <si>
    <r>
      <t xml:space="preserve">Gatland, J., Santos, I., Maher, D., Duncan, T. &amp; Erler, D. Carbon dioxide and methane emissions from an artificially drained coastal wetland during a flood: Implications for wetland global warming potential. </t>
    </r>
    <r>
      <rPr>
        <i/>
        <sz val="12"/>
        <color theme="1"/>
        <rFont val="Calibri"/>
        <family val="4"/>
        <charset val="134"/>
        <scheme val="minor"/>
      </rPr>
      <t>J. Geophys. Res.-Biogeosci.</t>
    </r>
    <r>
      <rPr>
        <sz val="12"/>
        <color theme="1"/>
        <rFont val="Calibri"/>
        <family val="2"/>
        <scheme val="minor"/>
      </rPr>
      <t xml:space="preserve"> 119, 1698-1716 (2014).</t>
    </r>
  </si>
  <si>
    <r>
      <t xml:space="preserve">Gomez-Gener, L. et al. Hot spots for carbon emissions from Mediterranean fluvial networks during summer drought. </t>
    </r>
    <r>
      <rPr>
        <i/>
        <sz val="12"/>
        <color theme="1"/>
        <rFont val="Calibri"/>
        <family val="4"/>
        <charset val="134"/>
        <scheme val="minor"/>
      </rPr>
      <t>Biogeochemistry,</t>
    </r>
    <r>
      <rPr>
        <sz val="12"/>
        <color theme="1"/>
        <rFont val="Calibri"/>
        <family val="2"/>
        <scheme val="minor"/>
      </rPr>
      <t xml:space="preserve"> 125, 409-426 (2015).</t>
    </r>
  </si>
  <si>
    <r>
      <t>Guérin, F. et al. Methane and carbon dioxide emissions from tropical reservoirs: Significance of downstream rivers.</t>
    </r>
    <r>
      <rPr>
        <i/>
        <sz val="12"/>
        <color theme="1"/>
        <rFont val="Calibri"/>
        <family val="4"/>
        <charset val="134"/>
        <scheme val="minor"/>
      </rPr>
      <t xml:space="preserve"> Geophys. Res. Lett</t>
    </r>
    <r>
      <rPr>
        <sz val="12"/>
        <color theme="1"/>
        <rFont val="Calibri"/>
        <family val="2"/>
        <scheme val="minor"/>
      </rPr>
      <t>. 33, (2006).</t>
    </r>
  </si>
  <si>
    <r>
      <t xml:space="preserve">Huang, W. et al. Spatio-temporal variations of GHG emissions from surface water of Xiangxi River in Three Gorges Reservoir region, China. </t>
    </r>
    <r>
      <rPr>
        <i/>
        <sz val="12"/>
        <color theme="1"/>
        <rFont val="Calibri"/>
        <family val="4"/>
        <charset val="134"/>
        <scheme val="minor"/>
      </rPr>
      <t>Ecol. Eng.</t>
    </r>
    <r>
      <rPr>
        <sz val="12"/>
        <color theme="1"/>
        <rFont val="Calibri"/>
        <family val="2"/>
        <scheme val="minor"/>
      </rPr>
      <t xml:space="preserve"> 83, 28-32 (2015).</t>
    </r>
  </si>
  <si>
    <r>
      <t xml:space="preserve">Jones, J. &amp; Mulholland, P. Methane input and evasion in a hardwood forest stream: Effects of subsurface flow from shallow and deep pathway. </t>
    </r>
    <r>
      <rPr>
        <i/>
        <sz val="12"/>
        <color theme="1"/>
        <rFont val="Calibri"/>
        <family val="4"/>
        <charset val="134"/>
        <scheme val="minor"/>
      </rPr>
      <t>Limnol. Oceanogr</t>
    </r>
    <r>
      <rPr>
        <sz val="12"/>
        <color theme="1"/>
        <rFont val="Calibri"/>
        <family val="2"/>
        <scheme val="minor"/>
      </rPr>
      <t>. 43, 1243-1250 (1998).</t>
    </r>
  </si>
  <si>
    <r>
      <t xml:space="preserve">Juutinen, S. et al. Short‐term and long‐term carbon dynamics in a northern peatland‐stream‐lake continuum: A catchment approach. </t>
    </r>
    <r>
      <rPr>
        <i/>
        <sz val="12"/>
        <color theme="1"/>
        <rFont val="Calibri"/>
        <family val="4"/>
        <charset val="134"/>
        <scheme val="minor"/>
      </rPr>
      <t>J. Geophys. Res.-Biogeosci</t>
    </r>
    <r>
      <rPr>
        <sz val="12"/>
        <color theme="1"/>
        <rFont val="Calibri"/>
        <family val="2"/>
        <scheme val="minor"/>
      </rPr>
      <t>. 118, 171-183 (2013).</t>
    </r>
  </si>
  <si>
    <r>
      <t xml:space="preserve">Kemenes, A., Forsberg, B. R. &amp; Melack, J. M. Methane release below a tropical hydroelectric dam. </t>
    </r>
    <r>
      <rPr>
        <i/>
        <sz val="12"/>
        <rFont val="Calibri"/>
        <family val="4"/>
        <charset val="134"/>
        <scheme val="minor"/>
      </rPr>
      <t>Geophys. Res. Lett.</t>
    </r>
    <r>
      <rPr>
        <sz val="12"/>
        <rFont val="Calibri"/>
        <family val="4"/>
        <charset val="134"/>
        <scheme val="minor"/>
      </rPr>
      <t xml:space="preserve"> 34, L12809 (2007).</t>
    </r>
  </si>
  <si>
    <r>
      <t xml:space="preserve">Kling, G. W., Kipphut, G. W., &amp; Miller, M. C.. The </t>
    </r>
    <r>
      <rPr>
        <sz val="12"/>
        <color theme="1"/>
        <rFont val="Cambria"/>
        <family val="1"/>
        <charset val="134"/>
      </rPr>
      <t>ﬂ</t>
    </r>
    <r>
      <rPr>
        <sz val="12"/>
        <color theme="1"/>
        <rFont val="DengXian"/>
        <family val="4"/>
        <charset val="134"/>
      </rPr>
      <t xml:space="preserve">ux of CO2 and CH4 from lakes and rivers in arctic Alaska. </t>
    </r>
    <r>
      <rPr>
        <i/>
        <sz val="12"/>
        <color theme="1"/>
        <rFont val="DengXian"/>
        <family val="4"/>
        <charset val="134"/>
      </rPr>
      <t>Hydrobiologia</t>
    </r>
    <r>
      <rPr>
        <sz val="12"/>
        <color theme="1"/>
        <rFont val="DengXian"/>
        <family val="4"/>
        <charset val="134"/>
      </rPr>
      <t xml:space="preserve"> 240, 23–36 (1992).</t>
    </r>
  </si>
  <si>
    <r>
      <t xml:space="preserve">Koné, Y., Abril, G., Delille, B. &amp; Borges, A. Seasonal variability of methane in the rivers and lagoons of Ivory Coast (West Africa). </t>
    </r>
    <r>
      <rPr>
        <i/>
        <sz val="12"/>
        <color theme="1"/>
        <rFont val="Calibri"/>
        <family val="4"/>
        <charset val="134"/>
        <scheme val="minor"/>
      </rPr>
      <t>Biogeochemistry</t>
    </r>
    <r>
      <rPr>
        <sz val="12"/>
        <color theme="1"/>
        <rFont val="Calibri"/>
        <family val="2"/>
        <scheme val="minor"/>
      </rPr>
      <t xml:space="preserve"> 100, 21-37 (2010).</t>
    </r>
  </si>
  <si>
    <r>
      <t xml:space="preserve">Laini, A. et al. Greenhouse gases (CO2, CH4 and N2O) in lowland springs within an agricultural impacted watershed (Po River Plain, northern Italy). </t>
    </r>
    <r>
      <rPr>
        <i/>
        <sz val="12"/>
        <color theme="1"/>
        <rFont val="Calibri"/>
        <family val="4"/>
        <charset val="134"/>
        <scheme val="minor"/>
      </rPr>
      <t>Chem. Ecol.</t>
    </r>
    <r>
      <rPr>
        <sz val="12"/>
        <color theme="1"/>
        <rFont val="Calibri"/>
        <family val="2"/>
        <scheme val="minor"/>
      </rPr>
      <t xml:space="preserve"> 27, 177-187 (2011).</t>
    </r>
  </si>
  <si>
    <r>
      <t>Li, Z., Bai L., Jiang T., Guo J., Liu J. Estimation on annual water-air CO2 and CH4 fluxes in Pengxi River, Three Gorges Reservoir.</t>
    </r>
    <r>
      <rPr>
        <i/>
        <sz val="12"/>
        <color theme="1"/>
        <rFont val="Calibri"/>
        <family val="4"/>
        <charset val="134"/>
        <scheme val="minor"/>
      </rPr>
      <t xml:space="preserve"> Advances in Water Science</t>
    </r>
    <r>
      <rPr>
        <sz val="12"/>
        <color theme="1"/>
        <rFont val="Calibri"/>
        <family val="2"/>
        <scheme val="minor"/>
      </rPr>
      <t>, 24, 4, 551-559 (2013). (in Chinese)</t>
    </r>
  </si>
  <si>
    <r>
      <t xml:space="preserve">Li et al. Ebullition fluxes of CO2 and CH4 in Pengxi River, Three Gorges Reservoir. </t>
    </r>
    <r>
      <rPr>
        <i/>
        <sz val="12"/>
        <color theme="1"/>
        <rFont val="Calibri"/>
        <family val="4"/>
        <charset val="134"/>
        <scheme val="minor"/>
      </rPr>
      <t xml:space="preserve">J. Lake Sci. </t>
    </r>
    <r>
      <rPr>
        <sz val="12"/>
        <color theme="1"/>
        <rFont val="Calibri"/>
        <family val="2"/>
        <scheme val="minor"/>
      </rPr>
      <t>26, 5, 789-798 (2014). (in Chinese)</t>
    </r>
  </si>
  <si>
    <r>
      <t xml:space="preserve">Looman, A., Maher, D.T., Pendall, E., Bass, A. and Santos, I.R. The carbon dioxide evasion cycle of an intermittent first-order stream: contrasting water-air and soil-air exchange. </t>
    </r>
    <r>
      <rPr>
        <i/>
        <sz val="12"/>
        <color theme="1"/>
        <rFont val="Calibri"/>
        <family val="4"/>
        <charset val="134"/>
        <scheme val="minor"/>
      </rPr>
      <t>Biogeochemistry</t>
    </r>
    <r>
      <rPr>
        <sz val="12"/>
        <color theme="1"/>
        <rFont val="Calibri"/>
        <family val="2"/>
        <scheme val="minor"/>
      </rPr>
      <t xml:space="preserve"> 132, 87-102 (2017).</t>
    </r>
  </si>
  <si>
    <r>
      <t xml:space="preserve">Lundin, E., Giesler, R., Persson, A., Thompson, M. &amp; Karlsson, J. Integrating carbon emissions from lakes and streams in a subarctic catchment. </t>
    </r>
    <r>
      <rPr>
        <i/>
        <sz val="12"/>
        <color theme="1"/>
        <rFont val="Calibri"/>
        <family val="4"/>
        <charset val="134"/>
        <scheme val="minor"/>
      </rPr>
      <t>J. Geophys. Res.-Biogeosci.</t>
    </r>
    <r>
      <rPr>
        <sz val="12"/>
        <color theme="1"/>
        <rFont val="Calibri"/>
        <family val="2"/>
        <scheme val="minor"/>
      </rPr>
      <t xml:space="preserve"> 118, 1200-1207 (2013).</t>
    </r>
  </si>
  <si>
    <r>
      <t xml:space="preserve">Ma, P., Li, Y., Qi, L., Tian, X., Yang, L. Characteristics of CH4 emission from Shaying River and its influence factors. </t>
    </r>
    <r>
      <rPr>
        <i/>
        <sz val="12"/>
        <color theme="1"/>
        <rFont val="Calibri"/>
        <family val="4"/>
        <charset val="134"/>
        <scheme val="minor"/>
      </rPr>
      <t xml:space="preserve">Huanjing Kexue yu Jishu </t>
    </r>
    <r>
      <rPr>
        <sz val="12"/>
        <color theme="1"/>
        <rFont val="Calibri"/>
        <family val="2"/>
        <scheme val="minor"/>
      </rPr>
      <t>40, 2, 26-30 (2017). (in Chinese)</t>
    </r>
  </si>
  <si>
    <r>
      <t xml:space="preserve">Mach, V., Bednarik, A., Cap, L., Sipos, J. and Rulik, M. Seasonal Measurement of Greenhouse Gas Concentrations and Emissions Along the Longitudinal Profile of a Small Stream. </t>
    </r>
    <r>
      <rPr>
        <i/>
        <sz val="12"/>
        <color theme="1"/>
        <rFont val="Calibri"/>
        <family val="4"/>
        <charset val="134"/>
        <scheme val="minor"/>
      </rPr>
      <t>Pol. J. Environ. Stud.</t>
    </r>
    <r>
      <rPr>
        <sz val="12"/>
        <color theme="1"/>
        <rFont val="Calibri"/>
        <family val="2"/>
        <scheme val="minor"/>
      </rPr>
      <t xml:space="preserve"> 25, 2047-2056 (2016).</t>
    </r>
  </si>
  <si>
    <r>
      <t xml:space="preserve">Marani, L. &amp; Alvalá, P. Methane emissions from lakes and floodplains in Pantanal, Brazil. </t>
    </r>
    <r>
      <rPr>
        <i/>
        <sz val="12"/>
        <color theme="1"/>
        <rFont val="Calibri"/>
        <family val="4"/>
        <charset val="134"/>
        <scheme val="minor"/>
      </rPr>
      <t>Atmos. Environ</t>
    </r>
    <r>
      <rPr>
        <sz val="12"/>
        <color theme="1"/>
        <rFont val="Calibri"/>
        <family val="2"/>
        <scheme val="minor"/>
      </rPr>
      <t>. 41, 1627-1633 (2007).</t>
    </r>
  </si>
  <si>
    <r>
      <t xml:space="preserve">Musenze, R., Werner, U., Grinham, A., Udy, J. &amp; Yuan, Z. Methane and nitrous oxide emissions from a subtropical estuary (the Brisbane River estuary, Australia). </t>
    </r>
    <r>
      <rPr>
        <i/>
        <sz val="12"/>
        <color theme="1"/>
        <rFont val="Calibri"/>
        <family val="4"/>
        <charset val="134"/>
        <scheme val="minor"/>
      </rPr>
      <t>Sci. Total Environ.</t>
    </r>
    <r>
      <rPr>
        <sz val="12"/>
        <color theme="1"/>
        <rFont val="Calibri"/>
        <family val="2"/>
        <scheme val="minor"/>
      </rPr>
      <t xml:space="preserve"> 472, 719-729 (2014).</t>
    </r>
  </si>
  <si>
    <r>
      <t xml:space="preserve">Natchimuthu, S., Wallin, M.B., Klemedtsson, L. and Bastviken, D. Spatio-temporal patterns of stream methane and carbon dioxide emissions in a hemiboreal catchment in Southwest Sweden. </t>
    </r>
    <r>
      <rPr>
        <i/>
        <sz val="12"/>
        <color theme="1"/>
        <rFont val="Calibri"/>
        <family val="4"/>
        <charset val="134"/>
        <scheme val="minor"/>
      </rPr>
      <t>Sci. Rep.</t>
    </r>
    <r>
      <rPr>
        <sz val="12"/>
        <color theme="1"/>
        <rFont val="Calibri"/>
        <family val="2"/>
        <scheme val="minor"/>
      </rPr>
      <t xml:space="preserve"> 7, 39729; doi: 10.1038/srep39729 (2017).</t>
    </r>
  </si>
  <si>
    <r>
      <t xml:space="preserve">Neu, Vania; Neill, Christopher; Krusche, Alex V. Gaseous and fluvial carbon export from an Amazon forest watershed. </t>
    </r>
    <r>
      <rPr>
        <i/>
        <sz val="12"/>
        <color theme="1"/>
        <rFont val="Calibri"/>
        <family val="4"/>
        <charset val="134"/>
        <scheme val="minor"/>
      </rPr>
      <t>Biogeochemistry</t>
    </r>
    <r>
      <rPr>
        <sz val="12"/>
        <color theme="1"/>
        <rFont val="Calibri"/>
        <family val="2"/>
        <scheme val="minor"/>
      </rPr>
      <t xml:space="preserve"> 105, 133-147 (2011).</t>
    </r>
  </si>
  <si>
    <r>
      <t xml:space="preserve">Oviedo‐Vargas, D., Genereux, D., Dierick, D. &amp; Oberbauer, S. The effect of regional groundwater on carbon dioxide and methane emissions from a lowland rainforest stream in Costa Rica. </t>
    </r>
    <r>
      <rPr>
        <i/>
        <sz val="12"/>
        <color theme="1"/>
        <rFont val="Calibri"/>
        <family val="4"/>
        <charset val="134"/>
        <scheme val="minor"/>
      </rPr>
      <t>J. Geophys. Res.-Biogeosci.</t>
    </r>
    <r>
      <rPr>
        <sz val="12"/>
        <color theme="1"/>
        <rFont val="Calibri"/>
        <family val="2"/>
        <scheme val="minor"/>
      </rPr>
      <t xml:space="preserve"> 120, 2579-2595 (2015).</t>
    </r>
  </si>
  <si>
    <r>
      <t xml:space="preserve">Qu, B. et al. Greenhouse gases emissions in rivers of the Tibetan Plateau. </t>
    </r>
    <r>
      <rPr>
        <i/>
        <sz val="12"/>
        <color theme="1"/>
        <rFont val="Calibri"/>
        <family val="4"/>
        <charset val="134"/>
        <scheme val="minor"/>
      </rPr>
      <t>Sci. Rep.</t>
    </r>
    <r>
      <rPr>
        <sz val="12"/>
        <color theme="1"/>
        <rFont val="Calibri"/>
        <family val="2"/>
        <scheme val="minor"/>
      </rPr>
      <t xml:space="preserve"> 7, 39729; doi: 10.1038/s41598-017-16552-6 (2017).</t>
    </r>
  </si>
  <si>
    <r>
      <t xml:space="preserve">Nirmal Rajkumar, A., Barnes, J., Ramesh, R., Purvaja, R. &amp; Upstill-Goddard, R. Methane and nitrous oxide fluxes in the polluted Adyar River and estuary, SE India. </t>
    </r>
    <r>
      <rPr>
        <i/>
        <sz val="12"/>
        <color theme="1"/>
        <rFont val="Calibri"/>
        <family val="4"/>
        <charset val="134"/>
        <scheme val="minor"/>
      </rPr>
      <t>Mar. Pollut. Bull</t>
    </r>
    <r>
      <rPr>
        <sz val="12"/>
        <color theme="1"/>
        <rFont val="Calibri"/>
        <family val="2"/>
        <scheme val="minor"/>
      </rPr>
      <t>. 56, 2043-2051 (2008).</t>
    </r>
  </si>
  <si>
    <r>
      <t xml:space="preserve">Rao, G. &amp; Sarma, V. Variability in Concentrations and Fluxes of Methane in the Indian Estuaries. </t>
    </r>
    <r>
      <rPr>
        <i/>
        <sz val="12"/>
        <color theme="1"/>
        <rFont val="Calibri"/>
        <family val="4"/>
        <charset val="134"/>
        <scheme val="minor"/>
      </rPr>
      <t>Estuaries Coasts</t>
    </r>
    <r>
      <rPr>
        <sz val="12"/>
        <color theme="1"/>
        <rFont val="Calibri"/>
        <family val="2"/>
        <scheme val="minor"/>
      </rPr>
      <t xml:space="preserve"> 39, 1639-1650 (2016).</t>
    </r>
  </si>
  <si>
    <r>
      <t xml:space="preserve">Rasilo, T., Hutchins, R., Ruiz-González, C. &amp; del Giorgio, P. Transport and transformation of soil-derived CO2 , CH4 and DOC sustain CO2 supersaturation in small boreal streams. </t>
    </r>
    <r>
      <rPr>
        <i/>
        <sz val="12"/>
        <color theme="1"/>
        <rFont val="Calibri"/>
        <family val="4"/>
        <charset val="134"/>
        <scheme val="minor"/>
      </rPr>
      <t>Sci. Total Environ.</t>
    </r>
    <r>
      <rPr>
        <sz val="12"/>
        <color theme="1"/>
        <rFont val="Calibri"/>
        <family val="2"/>
        <scheme val="minor"/>
      </rPr>
      <t xml:space="preserve"> 579, 902-912 (2017).</t>
    </r>
  </si>
  <si>
    <r>
      <t xml:space="preserve">Richey, J., Devol, A., Wofsy, S., Victoria, R. &amp; Riberio, M. Biogenic gases and the oxidation and reduction of carbon in Amazon River and floodplain waters. </t>
    </r>
    <r>
      <rPr>
        <i/>
        <sz val="12"/>
        <color theme="1"/>
        <rFont val="Calibri"/>
        <family val="4"/>
        <charset val="134"/>
        <scheme val="minor"/>
      </rPr>
      <t>Limnol. Oceanogr.</t>
    </r>
    <r>
      <rPr>
        <sz val="12"/>
        <color theme="1"/>
        <rFont val="Calibri"/>
        <family val="2"/>
        <scheme val="minor"/>
      </rPr>
      <t xml:space="preserve"> 33, 551-561 (1988).</t>
    </r>
  </si>
  <si>
    <r>
      <t xml:space="preserve">Rosentreter, J. A., Maher, D. T., Erler, D. V., Murray, R. &amp; Eyre, B. D. Factors controlling seasonal CO2 and CH4 emissions in three tropical mangrove-dominated estuaries in Australia. Estuar. </t>
    </r>
    <r>
      <rPr>
        <i/>
        <sz val="12"/>
        <color theme="1"/>
        <rFont val="Calibri"/>
        <family val="4"/>
        <charset val="134"/>
        <scheme val="minor"/>
      </rPr>
      <t>Coast. Shelf Sci.</t>
    </r>
    <r>
      <rPr>
        <sz val="12"/>
        <color theme="1"/>
        <rFont val="Calibri"/>
        <family val="2"/>
        <scheme val="minor"/>
      </rPr>
      <t xml:space="preserve"> 215, 69–82 (2018).</t>
    </r>
  </si>
  <si>
    <r>
      <t xml:space="preserve">Sanders, I. et al. Emission of methane from chalk streams has potential implications for agricultural practices. </t>
    </r>
    <r>
      <rPr>
        <i/>
        <sz val="12"/>
        <color theme="1"/>
        <rFont val="Calibri"/>
        <family val="4"/>
        <charset val="134"/>
        <scheme val="minor"/>
      </rPr>
      <t>Freshw. Biol.</t>
    </r>
    <r>
      <rPr>
        <sz val="12"/>
        <color theme="1"/>
        <rFont val="Calibri"/>
        <family val="2"/>
        <scheme val="minor"/>
      </rPr>
      <t xml:space="preserve"> 52, 1176-1186 (2007).</t>
    </r>
  </si>
  <si>
    <r>
      <t xml:space="preserve">Sansone, F., Holmes, M. &amp; Popp, B. Methane stable isotopic ratios and concentrations as indicators of methane dynamics in estuaries. </t>
    </r>
    <r>
      <rPr>
        <i/>
        <sz val="12"/>
        <color theme="1"/>
        <rFont val="Calibri"/>
        <family val="4"/>
        <charset val="134"/>
        <scheme val="minor"/>
      </rPr>
      <t>Glob. Biogeochem. Cycles</t>
    </r>
    <r>
      <rPr>
        <sz val="12"/>
        <color theme="1"/>
        <rFont val="Calibri"/>
        <family val="2"/>
        <scheme val="minor"/>
      </rPr>
      <t xml:space="preserve"> 13, 463-474 (1999).</t>
    </r>
  </si>
  <si>
    <r>
      <t xml:space="preserve">Sawakuchi, H. et al. Methane emissions from Amazonian Rivers and their contribution to the global methane budget. </t>
    </r>
    <r>
      <rPr>
        <i/>
        <sz val="12"/>
        <color theme="1"/>
        <rFont val="Calibri"/>
        <family val="4"/>
        <charset val="134"/>
        <scheme val="minor"/>
      </rPr>
      <t>Glob. Change Biol.</t>
    </r>
    <r>
      <rPr>
        <sz val="12"/>
        <color theme="1"/>
        <rFont val="Calibri"/>
        <family val="2"/>
        <scheme val="minor"/>
      </rPr>
      <t xml:space="preserve"> 20, 2829-2840 (2014).</t>
    </r>
  </si>
  <si>
    <r>
      <t xml:space="preserve">Schade, J., Bailio, J. &amp; McDowell, W. Greenhouse gas flux from headwater streams in New Hampshire, USA: Patterns and drivers. </t>
    </r>
    <r>
      <rPr>
        <i/>
        <sz val="12"/>
        <color theme="1"/>
        <rFont val="Calibri"/>
        <family val="4"/>
        <charset val="134"/>
        <scheme val="minor"/>
      </rPr>
      <t>Limnol. Oceanogr.</t>
    </r>
    <r>
      <rPr>
        <sz val="12"/>
        <color theme="1"/>
        <rFont val="Calibri"/>
        <family val="2"/>
        <scheme val="minor"/>
      </rPr>
      <t xml:space="preserve"> 61, S165-S174 (2016).</t>
    </r>
  </si>
  <si>
    <r>
      <t xml:space="preserve">Schrier-Uijl, A., Veraart, A., Leffelaar, P., Berendse, F. &amp; Veenendaal, E. Release of CO2 and CH4 from lakes and drainage ditches in temperate wetlands. </t>
    </r>
    <r>
      <rPr>
        <i/>
        <sz val="12"/>
        <color theme="1"/>
        <rFont val="Calibri"/>
        <family val="4"/>
        <charset val="134"/>
        <scheme val="minor"/>
      </rPr>
      <t>Biogeochemistry</t>
    </r>
    <r>
      <rPr>
        <sz val="12"/>
        <color theme="1"/>
        <rFont val="Calibri"/>
        <family val="2"/>
        <scheme val="minor"/>
      </rPr>
      <t xml:space="preserve"> 102, 265-279 (2010).</t>
    </r>
  </si>
  <si>
    <r>
      <t xml:space="preserve">Selvam, B.P., Natchimuthu, S., Arunachalam, L. and Bastviken, D. Methane and carbon dioxide emissions from inland waters in India - implications for large scale greenhouse gas balances. </t>
    </r>
    <r>
      <rPr>
        <i/>
        <sz val="12"/>
        <color theme="1"/>
        <rFont val="Calibri"/>
        <family val="4"/>
        <charset val="134"/>
        <scheme val="minor"/>
      </rPr>
      <t>Glob. Change Biol.</t>
    </r>
    <r>
      <rPr>
        <sz val="12"/>
        <color theme="1"/>
        <rFont val="Calibri"/>
        <family val="2"/>
        <scheme val="minor"/>
      </rPr>
      <t xml:space="preserve"> 20, 3397-3407 (2014).</t>
    </r>
  </si>
  <si>
    <r>
      <t xml:space="preserve">Shi, W. et al. Carbon Emission from Cascade Reservoirs: Spatial Heterogeneity and Mechanisms. </t>
    </r>
    <r>
      <rPr>
        <i/>
        <sz val="12"/>
        <color theme="1"/>
        <rFont val="Calibri"/>
        <family val="4"/>
        <charset val="134"/>
        <scheme val="minor"/>
      </rPr>
      <t>Environ. Sci. Technol.</t>
    </r>
    <r>
      <rPr>
        <sz val="12"/>
        <color theme="1"/>
        <rFont val="Calibri"/>
        <family val="2"/>
        <scheme val="minor"/>
      </rPr>
      <t xml:space="preserve"> 51, 12175-12181 (2017).</t>
    </r>
  </si>
  <si>
    <r>
      <t xml:space="preserve">Silvennoinen, H., Liikanen, A., Rintala, J. &amp; Martikainen, P. Greenhouse gas fluxes from the eutrophic Temmesjoki River and its Estuary in the Liminganlahti Bay (the Baltic Sea). </t>
    </r>
    <r>
      <rPr>
        <i/>
        <sz val="12"/>
        <color theme="1"/>
        <rFont val="Calibri"/>
        <family val="4"/>
        <charset val="134"/>
        <scheme val="minor"/>
      </rPr>
      <t>Biogeochemistry</t>
    </r>
    <r>
      <rPr>
        <sz val="12"/>
        <color theme="1"/>
        <rFont val="Calibri"/>
        <family val="2"/>
        <scheme val="minor"/>
      </rPr>
      <t xml:space="preserve"> 90, 193-208 (2008).</t>
    </r>
  </si>
  <si>
    <r>
      <t xml:space="preserve">Spawn, Seth A. et al. Summer methane ebullition from a headwater catchment in Northeastern Siberia. </t>
    </r>
    <r>
      <rPr>
        <i/>
        <sz val="12"/>
        <color theme="1"/>
        <rFont val="Calibri"/>
        <family val="4"/>
        <charset val="134"/>
        <scheme val="minor"/>
      </rPr>
      <t>Inland Waters</t>
    </r>
    <r>
      <rPr>
        <sz val="12"/>
        <color theme="1"/>
        <rFont val="Calibri"/>
        <family val="2"/>
        <scheme val="minor"/>
      </rPr>
      <t xml:space="preserve"> 5:224-230 (2015).</t>
    </r>
  </si>
  <si>
    <t>Striegl, R., Dornblaser, M., McDonald, C., Rover, J. &amp; Stets, E. Carbon dioxide and methane emissions from the Yukon River system. Glob. Biogeochem. Cycle 26, GB0E05 (2012).</t>
    <phoneticPr fontId="1" type="noConversion"/>
  </si>
  <si>
    <r>
      <t xml:space="preserve">Teodoru, C. R. et al. Dynamics of greenhouse gases (CO2, CH4, N2O) along the Zambezi River and major tributaries, and their importance in the riverine carbon budget. </t>
    </r>
    <r>
      <rPr>
        <i/>
        <sz val="12"/>
        <color theme="1"/>
        <rFont val="Calibri"/>
        <family val="4"/>
        <charset val="134"/>
        <scheme val="minor"/>
      </rPr>
      <t>Biogeosciences</t>
    </r>
    <r>
      <rPr>
        <sz val="12"/>
        <color theme="1"/>
        <rFont val="Calibri"/>
        <family val="2"/>
        <scheme val="minor"/>
      </rPr>
      <t xml:space="preserve"> 12, 2431-2453 (2015).</t>
    </r>
  </si>
  <si>
    <r>
      <t>Wang, X. et al. CH4 concentrations and fluxes in a subtropical metropolitan river network: Watershed urbanization impacts and environmental controls.</t>
    </r>
    <r>
      <rPr>
        <i/>
        <sz val="12"/>
        <color theme="1"/>
        <rFont val="Calibri"/>
        <family val="4"/>
        <charset val="134"/>
        <scheme val="minor"/>
      </rPr>
      <t xml:space="preserve"> Sci. Total Environ.</t>
    </r>
    <r>
      <rPr>
        <sz val="12"/>
        <color theme="1"/>
        <rFont val="Calibri"/>
        <family val="2"/>
        <scheme val="minor"/>
      </rPr>
      <t xml:space="preserve"> 622, 1079-1089 (2018).</t>
    </r>
  </si>
  <si>
    <r>
      <t xml:space="preserve">Wilcock, R. &amp; Sorrell, B. Emissions of Greenhouse Gases CH4 and N2O from Low-gradient Streams in Agriculturally Developed Catchments. </t>
    </r>
    <r>
      <rPr>
        <i/>
        <sz val="12"/>
        <color theme="1"/>
        <rFont val="Calibri"/>
        <family val="4"/>
        <charset val="134"/>
        <scheme val="minor"/>
      </rPr>
      <t>Water Air Soil Pollut.</t>
    </r>
    <r>
      <rPr>
        <sz val="12"/>
        <color theme="1"/>
        <rFont val="Calibri"/>
        <family val="2"/>
        <scheme val="minor"/>
      </rPr>
      <t xml:space="preserve"> 188, 155-170 (2007).</t>
    </r>
  </si>
  <si>
    <t>Wu, Ming, 2016. The Characteristics and Influencing Factors of Greenhouse Gases Emissions in Different water Bodies in Chongzhou. Master's Thesis, Sichuan Agricultural University (in Chinese).</t>
    <phoneticPr fontId="1" type="noConversion"/>
  </si>
  <si>
    <r>
      <t xml:space="preserve">Yang, L., Li, X., Yan, W., Ma, P. &amp; Wang, J. CH4 Concentrations and Emissions from Three Rivers in the Chaohu Lake Watershed in Southeast China. </t>
    </r>
    <r>
      <rPr>
        <i/>
        <sz val="12"/>
        <color theme="1"/>
        <rFont val="Calibri"/>
        <family val="4"/>
        <charset val="134"/>
        <scheme val="minor"/>
      </rPr>
      <t>J. Integr. Agric.</t>
    </r>
    <r>
      <rPr>
        <sz val="12"/>
        <color theme="1"/>
        <rFont val="Calibri"/>
        <family val="2"/>
        <scheme val="minor"/>
      </rPr>
      <t xml:space="preserve"> 11, 665-673 (2012).</t>
    </r>
  </si>
  <si>
    <t>Yavitt, J., Lang, G. &amp; Sexstone, A. Methane fluxes in wetland and forest soils, beaver ponds, and low-order streams of a temperate forest ecosystem. J. Geophys. Res. 95, 22463 (1990).</t>
    <phoneticPr fontId="1" type="noConversion"/>
  </si>
  <si>
    <r>
      <t xml:space="preserve">Yu, Z. J. et al. Carbon dioxide and methane dynamics in a human-dominated lowland coastal river network (Shanghai, China). </t>
    </r>
    <r>
      <rPr>
        <i/>
        <sz val="12"/>
        <color theme="1"/>
        <rFont val="Calibri"/>
        <family val="4"/>
        <charset val="134"/>
        <scheme val="minor"/>
      </rPr>
      <t>J. Geophys. Res.-Biogeosci.</t>
    </r>
    <r>
      <rPr>
        <sz val="12"/>
        <color theme="1"/>
        <rFont val="Calibri"/>
        <family val="2"/>
        <scheme val="minor"/>
      </rPr>
      <t xml:space="preserve"> 122: 1738-1758 (2017).</t>
    </r>
  </si>
  <si>
    <r>
      <t xml:space="preserve">Zhao, D., Wang, Z., Tan, D., Chen, Y. &amp; Li, C. Comparison of carbon emissions from the southern and northern tributaries of the Three Gorge Reservoir over the Changjiang River Basin, China. </t>
    </r>
    <r>
      <rPr>
        <i/>
        <sz val="12"/>
        <color theme="1"/>
        <rFont val="Calibri"/>
        <family val="4"/>
        <charset val="134"/>
        <scheme val="minor"/>
      </rPr>
      <t>Ecohydrol. Hydrobiol.</t>
    </r>
    <r>
      <rPr>
        <sz val="12"/>
        <color theme="1"/>
        <rFont val="Calibri"/>
        <family val="2"/>
        <scheme val="minor"/>
      </rPr>
      <t xml:space="preserve"> (2019). doi:10.1016/j.ecohyd.2019.01.008</t>
    </r>
  </si>
  <si>
    <t>Latitude (°N) in decimal degrees</t>
  </si>
  <si>
    <t>Longitude (°E) in decimal degrees</t>
  </si>
  <si>
    <t>Water temperature (°C)</t>
  </si>
  <si>
    <t>15, 16</t>
  </si>
  <si>
    <t>20, 21</t>
  </si>
  <si>
    <t>21, 22</t>
  </si>
  <si>
    <t>28,29</t>
  </si>
  <si>
    <t>29,31</t>
  </si>
  <si>
    <t>29,32</t>
  </si>
  <si>
    <t>37, 40</t>
  </si>
  <si>
    <t>River Colne, Alresford and Hythe</t>
  </si>
  <si>
    <t xml:space="preserve">Mannington </t>
  </si>
  <si>
    <t>Stow Creek</t>
  </si>
  <si>
    <t>SA-1 (2002), SA-2 (1999), SA-3 (1995)</t>
  </si>
  <si>
    <t>Only experiment 2 (clipping experiment 1 excluded)</t>
  </si>
  <si>
    <t>Average of two sites (SCR, PFR)</t>
  </si>
  <si>
    <t>Sediment-ar flux ref 36, 37, sediment-water-air flux ref 38, 39, 40</t>
  </si>
  <si>
    <t>5,6,7,8</t>
  </si>
  <si>
    <t>Average of FT, SKT and MP</t>
  </si>
  <si>
    <t>Average of M1, M2, M3</t>
  </si>
  <si>
    <t>site YSO</t>
  </si>
  <si>
    <t>HM1 mangrove station</t>
  </si>
  <si>
    <t>Average of  Bahia/red, STP/red, STP/white, Guaniquilla</t>
  </si>
  <si>
    <t>Average of three seagrass sites</t>
  </si>
  <si>
    <t>Average of S1, S2, and day 2-20 of warming experiment control at 25˚</t>
  </si>
  <si>
    <t>37.72 - 38.03</t>
  </si>
  <si>
    <t>118.94 - 119.30</t>
  </si>
  <si>
    <t>Sand flat and mud flat flux average of March 2005, May 2006, Jun 2007, Oct 2008</t>
  </si>
  <si>
    <t>Average of N-ITMF and MR-ITMF</t>
  </si>
  <si>
    <t>Daily average ebullition flux over 228 days</t>
  </si>
  <si>
    <t>site CD marsh, bare sediment</t>
  </si>
  <si>
    <t>5, 6, 7, 8, 9</t>
  </si>
  <si>
    <t>10, 11, 12, 13</t>
  </si>
  <si>
    <t>Al Kharar Lagoon</t>
  </si>
  <si>
    <t>Sediment-air flux ref 5, 6, sediment-water-air flux ref 7, 8, 9</t>
  </si>
  <si>
    <t>Sediment-air flux ref 10, 11, 12, sediment-water-air flux ref 13</t>
  </si>
  <si>
    <t>22, 23, 24</t>
  </si>
  <si>
    <t>2, 3</t>
  </si>
  <si>
    <t>2, 3, 4, 5, 6, 7, 8</t>
  </si>
  <si>
    <t>Water salinity</t>
  </si>
  <si>
    <t>Bare sediments = sandflat or mud flats</t>
  </si>
  <si>
    <t>reference_number</t>
  </si>
  <si>
    <t>site_name</t>
  </si>
  <si>
    <t>country</t>
  </si>
  <si>
    <t>type</t>
  </si>
  <si>
    <t>lat</t>
  </si>
  <si>
    <t>long</t>
  </si>
  <si>
    <t>elevation_m</t>
  </si>
  <si>
    <t>trophic_status</t>
  </si>
  <si>
    <t>references</t>
  </si>
  <si>
    <t>climate_zone</t>
  </si>
  <si>
    <t>Köppen_classification</t>
  </si>
  <si>
    <t>temp</t>
  </si>
  <si>
    <t>total_CH4_flux</t>
  </si>
  <si>
    <t>diffusive_CH4_flux</t>
  </si>
  <si>
    <t>ebullitive_CH4_flux</t>
  </si>
  <si>
    <t>flux_determination</t>
  </si>
  <si>
    <t>pathway</t>
  </si>
  <si>
    <t>notes</t>
  </si>
  <si>
    <t>they used automated bubble trap system and tried to catch the bubble flux. However, the bubble flux was below the detection limit, suggest negligible CH4 ebullition. So the CH4 flux reported in this study should be considered total flux.</t>
  </si>
  <si>
    <t>floating chamber</t>
  </si>
  <si>
    <t>computed with k</t>
  </si>
  <si>
    <t>diffusion calculated from k, bubble trap for bubble flux</t>
  </si>
  <si>
    <t>diffusive flux calculated from k, measured ebullitive flux</t>
  </si>
  <si>
    <t>bubble trap</t>
  </si>
  <si>
    <t>stationary bubble traps</t>
  </si>
  <si>
    <t>diffusion calculated from k and  inverted funnels for bubble flux</t>
  </si>
  <si>
    <t>tropical</t>
  </si>
  <si>
    <t>temperate</t>
  </si>
  <si>
    <t>continental</t>
  </si>
  <si>
    <t>arid</t>
  </si>
  <si>
    <t>cold</t>
  </si>
  <si>
    <t>river</t>
  </si>
  <si>
    <t>stream</t>
  </si>
  <si>
    <t>floodplain</t>
  </si>
  <si>
    <t>spring</t>
  </si>
  <si>
    <t/>
  </si>
  <si>
    <t xml:space="preserve">notes </t>
  </si>
  <si>
    <t>salinity_region</t>
  </si>
  <si>
    <t>shrimp pond ref 2, 3, 4, 5, 6, 8, mixed shrimp-fish pond ref 5, 6, drained and undrained pond ref 7</t>
  </si>
  <si>
    <t>brackish</t>
  </si>
  <si>
    <t>freshwater</t>
  </si>
  <si>
    <t>shrimp</t>
  </si>
  <si>
    <t>shrimp, mixed shrimp-fish, drained, undrained</t>
  </si>
  <si>
    <t>shrimp, mixed shrimp-sea cucumber</t>
  </si>
  <si>
    <t>unspecified pond</t>
  </si>
  <si>
    <t>freshwater carp main and nursery pond</t>
  </si>
  <si>
    <t>abandonned fish pond</t>
  </si>
  <si>
    <t xml:space="preserve">carp </t>
  </si>
  <si>
    <t>carp, tilapia</t>
  </si>
  <si>
    <t>carp, mrigal</t>
  </si>
  <si>
    <t>gibel carp</t>
  </si>
  <si>
    <t>mrigal, rohu, carp, catla</t>
  </si>
  <si>
    <t>mitten crab</t>
  </si>
  <si>
    <t>carp</t>
  </si>
  <si>
    <t>blunt snout bream</t>
  </si>
  <si>
    <t>carp, shrimp</t>
  </si>
  <si>
    <t>mitten crab, mandarin fish, catfish, black shrimp, carp</t>
  </si>
  <si>
    <t>tilapia, catfish, carp</t>
  </si>
  <si>
    <t>giant tiger prawn</t>
  </si>
  <si>
    <t>status</t>
  </si>
  <si>
    <t>sal</t>
  </si>
  <si>
    <t>interface</t>
  </si>
  <si>
    <t>"natural" refers to less impacted, less disturbed or oligothrophic sites, "impacted" refers to highly impacted, modified polluted or eutrophicated sites</t>
  </si>
  <si>
    <t>natural</t>
  </si>
  <si>
    <t>subtropical</t>
  </si>
  <si>
    <t>boreal</t>
  </si>
  <si>
    <t>artic</t>
  </si>
  <si>
    <t>impacted/restored</t>
  </si>
  <si>
    <t>mediterranean</t>
  </si>
  <si>
    <t>oceanic</t>
  </si>
  <si>
    <t>cool temperate</t>
  </si>
  <si>
    <t>suptropical</t>
  </si>
  <si>
    <t>humid continental</t>
  </si>
  <si>
    <t>static chamber, floating chamber</t>
  </si>
  <si>
    <t>static chamber, undefined chamber</t>
  </si>
  <si>
    <t>eddie covariance</t>
  </si>
  <si>
    <t>static chamber, eddie covariance</t>
  </si>
  <si>
    <t>cores, computed with k</t>
  </si>
  <si>
    <t>chamber undefined</t>
  </si>
  <si>
    <t>chamber incubations</t>
  </si>
  <si>
    <t>water-air, sediment-air, sediment-water-air</t>
  </si>
  <si>
    <t>water-air</t>
  </si>
  <si>
    <t>sediment-air</t>
  </si>
  <si>
    <t>sediment-air, sediment-water-air</t>
  </si>
  <si>
    <t>sediment-water-air</t>
  </si>
  <si>
    <t>water-air, sediment-air</t>
  </si>
  <si>
    <t>species</t>
  </si>
  <si>
    <t>Country of site</t>
  </si>
  <si>
    <t>core incubation</t>
  </si>
  <si>
    <t>sand flat</t>
  </si>
  <si>
    <t>mudflat</t>
  </si>
  <si>
    <t>flow-through chamber</t>
  </si>
  <si>
    <t>ebullition/sediment-water-air</t>
  </si>
  <si>
    <t>not specified</t>
  </si>
  <si>
    <t>column name</t>
  </si>
  <si>
    <t>meaning</t>
  </si>
  <si>
    <t>arith.mean</t>
  </si>
  <si>
    <t>median</t>
  </si>
  <si>
    <t>95%C.I.</t>
  </si>
  <si>
    <t>IQR (Q3-Q1)</t>
  </si>
  <si>
    <t>min</t>
  </si>
  <si>
    <t>max</t>
  </si>
  <si>
    <t>S.D.</t>
  </si>
  <si>
    <t>sample size (n)</t>
  </si>
  <si>
    <t>area (km2)</t>
  </si>
  <si>
    <t>200000 (Monte Carlo)</t>
  </si>
  <si>
    <t>Neural Networks and Regression Forests</t>
  </si>
  <si>
    <t>0.93 (1.06-0.13)</t>
  </si>
  <si>
    <t>0.17 (0.4-0.23)</t>
  </si>
  <si>
    <t>1.71 (2.20-0.49)</t>
  </si>
  <si>
    <t>0.37 (1.12-0.75)</t>
  </si>
  <si>
    <t>CH4_umoll</t>
  </si>
  <si>
    <t>References for Chlorophyll Source</t>
  </si>
  <si>
    <t>Eutrophic</t>
  </si>
  <si>
    <t>Mesotrophic</t>
  </si>
  <si>
    <t>Oligotrophic</t>
  </si>
  <si>
    <t>BON2A</t>
  </si>
  <si>
    <t>Poyang Lake</t>
  </si>
  <si>
    <t>SAS1B</t>
  </si>
  <si>
    <t>SAS2B</t>
  </si>
  <si>
    <t>SAS2C</t>
  </si>
  <si>
    <t>Lists references by number from which fluxes were drawn and averaged</t>
  </si>
  <si>
    <t>Latitude in decimal degrees</t>
  </si>
  <si>
    <t>Longitude in decimal degrees</t>
  </si>
  <si>
    <t>surface_area_km2</t>
  </si>
  <si>
    <t>depth_max_m</t>
  </si>
  <si>
    <t>depth_mean_m</t>
  </si>
  <si>
    <r>
      <t xml:space="preserve">Reference: </t>
    </r>
    <r>
      <rPr>
        <sz val="12"/>
        <color theme="1"/>
        <rFont val="Calibri (Body)_x0000_"/>
      </rPr>
      <t>﻿Saunois, M. et al. The Global Methane Budget 2000–2017. Earth Syst. Sci. Data 12, 1561–1623 (2020).</t>
    </r>
  </si>
  <si>
    <t>Reference: ﻿Saunois, M. et al. The Global Methane Budget 2000–2017. Earth Syst. Sci. Data 12, 1561–1623 (2020).</t>
  </si>
  <si>
    <r>
      <t xml:space="preserve">Wells, N. S. </t>
    </r>
    <r>
      <rPr>
        <i/>
        <sz val="12"/>
        <color theme="1"/>
        <rFont val="Calibri"/>
        <family val="2"/>
        <scheme val="minor"/>
      </rPr>
      <t>et al.</t>
    </r>
    <r>
      <rPr>
        <sz val="12"/>
        <color theme="1"/>
        <rFont val="Calibri"/>
        <family val="2"/>
        <scheme val="minor"/>
      </rPr>
      <t xml:space="preserve"> Changing sediment and surface water processes increase CH4 emissions from human-impacted estuaries.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280</t>
    </r>
    <r>
      <rPr>
        <sz val="12"/>
        <color theme="1"/>
        <rFont val="Calibri"/>
        <family val="2"/>
        <scheme val="minor"/>
      </rPr>
      <t>, 130–147 (2019).</t>
    </r>
  </si>
  <si>
    <t>3,4,5</t>
  </si>
  <si>
    <t>4,5</t>
  </si>
  <si>
    <t>7,8,9,10,11,12,13,14,15,16</t>
  </si>
  <si>
    <t>17,18,19,20,21,22,23</t>
  </si>
  <si>
    <t>24,25,26,27,28</t>
  </si>
  <si>
    <t>30,31,32,33,34</t>
  </si>
  <si>
    <t>38,39</t>
  </si>
  <si>
    <t>70,71</t>
  </si>
  <si>
    <t>James Bay</t>
  </si>
  <si>
    <t>Shanyutan Wetlands, Min River Estuary</t>
  </si>
  <si>
    <t>Chongming Dongtan wetlands</t>
  </si>
  <si>
    <t>Wanggang</t>
  </si>
  <si>
    <t>Liaohe Delta 1</t>
  </si>
  <si>
    <t>Liaohe Delta 2</t>
  </si>
  <si>
    <t>Liaohe Delta 3</t>
  </si>
  <si>
    <t>Yingwuzhou wetlands</t>
  </si>
  <si>
    <t>Fengxian wetlands</t>
  </si>
  <si>
    <t>Jade Bight, North Sea coast</t>
  </si>
  <si>
    <t>Soenke-Nissen-Koog</t>
  </si>
  <si>
    <t>Colne Point</t>
  </si>
  <si>
    <t>Great Sippewissett</t>
  </si>
  <si>
    <t>Sweet Hall Marsh</t>
  </si>
  <si>
    <t>Rowley</t>
  </si>
  <si>
    <t>Mississippi River Delta</t>
  </si>
  <si>
    <t>Carpinteria Salt Marsh Reserve</t>
  </si>
  <si>
    <t>St. Jones Reserve</t>
  </si>
  <si>
    <t>Stony Brook</t>
  </si>
  <si>
    <t>oligohaline/fresh</t>
  </si>
  <si>
    <t>restored</t>
  </si>
  <si>
    <t>natural/impacted</t>
  </si>
  <si>
    <t>sediment-air, water-air</t>
  </si>
  <si>
    <t>Only coastal marsh (exclude fen and bog sites),  June-Oct 1990, site 1-5</t>
  </si>
  <si>
    <t>Daily fluxes of two salt marsh species in mesocosm experiment July, August, September</t>
  </si>
  <si>
    <t>Average of Suaeda 1, Phrag1</t>
  </si>
  <si>
    <t>Suaeda 2</t>
  </si>
  <si>
    <t>Average of Phrag 2 (Olsson et al. 2015) and Liaohe site in Huang et al. 2005</t>
  </si>
  <si>
    <t>April 1994 to June 1995</t>
  </si>
  <si>
    <t>aluminum tubes</t>
  </si>
  <si>
    <t>Average of Typic and Haplic Sulfaquent</t>
  </si>
  <si>
    <t>glass tubes</t>
  </si>
  <si>
    <t>Ray Creek and Pan, 1979 and 1980</t>
  </si>
  <si>
    <t>Brackish marsh site, 2011-2012</t>
  </si>
  <si>
    <t>1978 to 1983</t>
  </si>
  <si>
    <t>Tidal freshwater marsh, plants and sediment, CH4 release from sediment chamber</t>
  </si>
  <si>
    <t>Average of Rough Meadow, Town Farm Road, Cedar Point, Argilla Road, Sweeney Creek and West Creek</t>
  </si>
  <si>
    <t>Average of intermediate marsh site (n=34) (mean = 912 mg m-2 d-1, median = 582 mg m-2 d-1)</t>
  </si>
  <si>
    <t>Low, high and mid tide, Average of Zone 1,2 and 4 (excluded mudflat Zone 3)</t>
  </si>
  <si>
    <t>automated chambers</t>
  </si>
  <si>
    <t>Mesocosm experiment: use control only</t>
  </si>
  <si>
    <t>chambers on cores</t>
  </si>
  <si>
    <t>Lab experiment, core samples, use SM + SW only</t>
  </si>
  <si>
    <t>Water-air flux and sediment-air flux from ref 7,13,15, sediment-water-air fluxes from ref 8,9,10,11,12, 14,16</t>
  </si>
  <si>
    <t>Sediment-air flux ref 17,22,23, sediment-water-air flux ref 18,19,20,21</t>
  </si>
  <si>
    <t>Sediment-air flux ref 24,25,26,27, sediment-water-air flux ref 28</t>
  </si>
  <si>
    <t>Sediment-air flux ref 53, sediment-water-air flux ref 54</t>
  </si>
  <si>
    <t>54,55</t>
  </si>
  <si>
    <t>Livesley, S. J. &amp; Andrusiak, S. M. Temperate mangrove and salt marsh sediments are a small methane and nitrous oxide source but important carbon store. Estuar. Coast. Shelf Sci. 97, 19–27 (2012).</t>
  </si>
  <si>
    <t>Van der Nat, F.-J. W. A. &amp; Middelburg, J. J. Methane emissions from tidal freshwater marshes. Biogeochemistry 49, 103–121 (2000).</t>
  </si>
  <si>
    <t>Magenheimer, J. F., Moore, T. R., Chmura, G. L. &amp; Daoust, R. J. Methane and carbon dioxide flux from a macrotidal salt marsh, Bay of Fundy, New Brunswick. Estuaries 19, 139–145 (1996).</t>
  </si>
  <si>
    <t>Chmura, G. L., Kellman, L. &amp; Guntenspergen, G. R. The greenhouse gas flux and potential global warming feedbacks of a northern macrotidal and microtidal salt marsh. Environ. Res. Lett. 6, 044016 (2011).</t>
  </si>
  <si>
    <t>Chmura, G. L., Kellman, L., Van Ardenne, L. &amp; Guntenspergen, G. R. Greenhouse gas fluxes from salt marshes exposed to chronic nutrient enrichment. PLoS One 11, 1–13 (2016).</t>
  </si>
  <si>
    <t>Moore, T. R., Heyes, A. &amp; Roulet, N. T. Methane emissions from wetlands, southern Hudson Bay lowland. J. Geophys. Res. 99, 1455 (1994).</t>
  </si>
  <si>
    <t>Tong, C., Huang, J. F., Hu, Z. Q. &amp; Jin, Y. F. Diurnal variations of carbon dioxide, methane, and nitrous oxide vertical fluxes in a subtropical estuarine marsh on neap and spring tide days. Estuaries and Coasts 36, 633–642 (2013).</t>
  </si>
  <si>
    <t>Tong, C., Wang, W. Q., Zeng, C. S. &amp; Marrs, R. Methane (CH4) emission from a tidal marsh in the Min River estuary, southeast China. J. Environ. Sci. Heal. Part A 45, 506–516 (2010).</t>
  </si>
  <si>
    <t>Cheng, Y. et al. Modelling the diurnal variations of methane emissions from the Cyperus malaccensis tidal marsh in the Minjiang River Estuary. Wetlands 38, 293–305 (2018).</t>
  </si>
  <si>
    <t>Yang, P. et al. Methane dynamics in an estuarine brackish Cyperus malaccensis marsh: Production and porewater concentration in soils, and net emissions to the atmosphere over five years. Geoderma 337, 132–142 (2019).</t>
  </si>
  <si>
    <t>Yang, P. et al. Effects of coastal marsh conversion to shrimp aquaculture ponds on CH4 and N2O emissions. Estuar. Coast. Shelf Sci. 199, 125–131 (2017).</t>
  </si>
  <si>
    <t>Hu, M., Wilson, B. J., Sun, Z., Ren, P. &amp; Tong, C. Effects of the addition of nitrogen and sulfate on CH4 and CO2 emissions, soil, and pore water chemistry in a high marsh of the Min River estuary in southeastern China. Sci. Total Environ. 579, 292–304 (2017).</t>
  </si>
  <si>
    <t>Huang, J., Luo, M., Liu, Y., Zhang, Y. &amp; Tan, J. Effects of Tidal Scenarios on the Methane Emission Dynamics in the Subtropical Tidal Marshes of the Min River Estuary in Southeast China. Int. J. Environ. Res. Public Health 16, 2790 (2019).</t>
  </si>
  <si>
    <t>Hu, M.-J., Ren, P., Huang, J.-F. &amp; Tong, C. Short-term effects of nitrogen and sulfate addition on CH4 and CO2 emissions in the tidal marsh of Minjiang River Estuary. Huan jing ke xue= Huanjing kexue 37, 3606—3615 (2016).</t>
  </si>
  <si>
    <t>Zeng, C.-S. et al. Methane fluxes of Cyperus malaccensis tidal wetland in Minjiang River estuary. Ying yong sheng tai xue bao = J. Appl. Ecol. 21, 500—504 (2010).(in Chinese)</t>
  </si>
  <si>
    <t>Tong, C., Wang, W. Q., Lei, B., Lin, L. Y. &amp; Zeng, C. S. Characteristics of temperature sensitivity of methane flux from the Shanyutan tidal wetlands in Min River estuary. Wetl. Sci. 8, 240–248 (2010). (in Chinese)</t>
  </si>
  <si>
    <t>Li, Y. et al. Role of Scirpus mariqueter on methane emission from an intertidal saltmarsh of Yangtze Estuary. Sustainability 10, 1139 (2018).</t>
  </si>
  <si>
    <t>Wang, D., Chen, Z. &amp; Xu, S. Methane emission from Yangtze estuarine wetland, China. J. Geophys. Res. Biogeosciences 114, G02011 (2009).</t>
  </si>
  <si>
    <t>Li, H. et al. Multi-scale temporal variation of methane flux and its controls in a subtropical tidal salt marsh in eastern China. Biogeochemistry 137, 163–179 (2018).</t>
  </si>
  <si>
    <t>Wang, Q., Liu, M., Hou, L. &amp; Cheng, S. Characteristics and influencing factors of CO2, CH4 and N2O emissions from Chongming eastern tidal flat wetland. Geogr. Res. 29, 935–946 (2010).</t>
  </si>
  <si>
    <t>Bu, N. S. et al. Effects of semi-lunar tidal cycling on soil CO2 and CH4 emissions: a case study in the Yangtze River estuary, China. Wetl. Ecol. Manag. 23, 727–736 (2015).</t>
  </si>
  <si>
    <t>Liu, L. et al. Methane Emissions from Estuarine Coastal Wetlands: Implications for Global Change Effect. Soil Sci. Soc. Am. J. 83, 1368–1377 (2019).</t>
  </si>
  <si>
    <t>Bu, N. et al. Spartina alterniflora invasion affects methane emissions in the Yangtze River estuary. J. Soils Sediments 19, 579–587 (2019).</t>
  </si>
  <si>
    <t>Sun, W., Sun, Z., Mou, X. &amp; Sun, W. Short-term study on variations of carbon dioxide and methane emissions from intertidal zone of the Yellow River Estuary during autumn and winter. Wetlands 38, 835–854 (2018).</t>
  </si>
  <si>
    <t>Sun, Z. et al. Fluxes of nitrous oxide and methane in different coastal Suaeda salsa marshes of the Yellow River estuary, China. Chemosphere 90, 856–865 (2013).</t>
  </si>
  <si>
    <t>Chen, Q., Guo, B., Zhao, C. &amp; Xing, B. Characteristics of CH4 and CO2 emissions and influence of water and salinity in the Yellow River delta wetland, China. Environ. Pollut. 239, 289–299 (2018).</t>
  </si>
  <si>
    <t>Sun, Z., Jiang, H., Wang, L., Mou, X. &amp; Sun, W. Seasonal and spatial variations of methane emissions from coastal marshes in the northern Yellow River estuary, China. Plant Soil 369, 317–333 (2013).</t>
  </si>
  <si>
    <t>Zhang, L. H., Song, L. P., Zhang, L. W. &amp; Shao, H. B. Diurnal dynamics of CH4, CO2 and N2O fluxes in the saline-alkaline soils of the Yellow River Delta, China. Plant Biosyst. 149, 797–805 (2015).</t>
  </si>
  <si>
    <t>Xiang, J., Liu, D., Ding, W., Yuan, J. &amp; Lin, Y. Invasion chronosequence of Spartina alterniflora on methane emission and organic carbon sequestration in a coastal salt marsh. Atmos. Environ. 112, 72–80 (2015).</t>
  </si>
  <si>
    <t>Yin, S. et al. Spartina alterniflora invasions impact CH4 and N2O fluxes from a salt marsh in eastern China. Ecol. Eng. 81, 192–199 (2015).</t>
  </si>
  <si>
    <t>Zhou, C. et al. The Invasion of Spartina alterniflora Alters Carbon Dynamics in China&amp;apos;s Yancheng Natural Reserve. Clean - Soil, Air, Water 43, 159–165 (2015).</t>
  </si>
  <si>
    <t>Yuan, J. et al. Exotic Spartina alterniflora invasion alters ecosystem-atmosphere exchange of CH4 and N2O and carbon sequestration in a coastal salt marsh in China. Glob. Chang. Biol. 21, 1567–1580 (2015).</t>
  </si>
  <si>
    <t>Xu, X. et al. Seasonal and spatial dynamics of greenhouse gas emissions under various vegetation covers in a coastal saline wetland in southeast China. Ecol. Eng. 73, 469–477 (2014).</t>
  </si>
  <si>
    <t>Xu, X.-W., Zou, X.-Q. &amp; Liu, J.-R. Temporal and spatial dynamics of greenhouse gas emissions and its controlling factors in a coastal saline wetland in North Jiangsu. Huan jing ke xue= Huanjing kexue 37, 2383—2392 (2016).</t>
  </si>
  <si>
    <t>Gao, G. F. et al. Exotic Spartina alterniflora invasion increases CH4 while reduces CO2 emissions from mangrove wetland soils in southeastern China. Sci. Rep. 8, 1–10 (2018).</t>
  </si>
  <si>
    <t>Wang, H. et al. Temporal and spatial variations of greenhouse gas fluxes from a tidal mangrove wetland in Southeast China. Environ. Sci. Pollut. Res. 23, 1873–1885 (2016).</t>
  </si>
  <si>
    <t>Zhang, Y. &amp; Ding, W. Diel methane emissions in stands of Spartina alterniflora and Suaeda salsa from a coastal salt marsh. Aquat. Bot. 95, 262–267 (2011).</t>
  </si>
  <si>
    <t>Olsson, L. et al. Factors influencing CO2 and CH4 emissions from coastal wetlands in the Liaohe Delta, Northeast China. Biogeosciences Discussions 12, (2015).</t>
  </si>
  <si>
    <t>Huang, G. H., Li, X. Z., Hu, Y. M., Shi, Y. &amp; Xiao, D. N. Methane (CH4) emission from a natural wetland of northern China. J. Environ. Sci. Heal. - Part A Toxic/Hazardous Subst. Environ. Eng. 40, 1227–1238 (2005).</t>
  </si>
  <si>
    <t>Yang, H. et al. Enhanced Carbon Uptake and Reduced Methane Emissions in a Newly Restored Wetland. J. Geophys. Res. Biogeosciences 125, 1–11 (2019).</t>
  </si>
  <si>
    <t>Giani, L., Dittrich, K., Martsfeld-Hartmann, A. &amp; Peters, G. Methanogenesis in saltmarsh soils of the North Sea coast of Germany. Eur. J. Soil Sci. 47, 175–182 (1996).</t>
  </si>
  <si>
    <t>Khan, H. Fluxes of methane and distribution of sulfate as influenced by coastal salt-marsh soil ecosystem of Northern Germany. Bangladesh J. Sci. Ind. Res. 52, 177–186 (2017).</t>
  </si>
  <si>
    <t>Hirota, M., Senga, Y., Seike, Y., Nohara, S. &amp; Kunii, H. Fluxes of carbon dioxide, methane and nitrous oxide in two contrastive fringing zones of coastal lagoon, Lake Nakaumi, Japan. Chemosphere 68, 597–603 (2007).</t>
  </si>
  <si>
    <t>Huertas, I. E., de la Paz, M., Perez, F. F., Navarro, G. &amp; Flecha, S. Methane emissions from the salt marshes of Doñana wetlands: spatio-temporal variability and controlling factors. Front. Ecol. Environ. 7, 1–15 (2019).</t>
  </si>
  <si>
    <t>Chang, T. &amp; Yang, S. Methane emission from wetlands in Taiwan. Atmos. Environ. 37, 4551–4558 (2003).</t>
  </si>
  <si>
    <t>Nedwell, D. B., Embley, T. M. &amp; Purdy, K. J. Sulphate reduction, methanogenesis and phylogenetics of the sulphate reducing bacterial communities along an estuarine gradient. Aquat. Microb. Ecol. 37, 209–217 (2004).</t>
  </si>
  <si>
    <t>Adams, C. A., Andrews, J. E. &amp; Jickells, T. Nitrous oxide and methane fluxes vs. carbon, nitrogen and phosphorous burial in new intertidal and saltmarsh sediments. Sci. Total Environ. 434, 240–251 (2012).</t>
  </si>
  <si>
    <t>Senior, E., Lindstrom, E. B., Banat, I. M. &amp; Nedwell, D. B. Sulfate reduction and methanogenesis in the sediment of a saltmarsh on the east coast of the United Kingdom. Appl. Environ. Microbiol. 43, 987–996 (1982).</t>
  </si>
  <si>
    <t>Ford, H., Garbutt, A., Jones, L. &amp; Jones, D. L. Methane, carbon dioxide and nitrous oxide fluxes from a temperate salt marsh: Grazing management does not alter Global Warming Potential. Estuar. Coast. Shelf Sci. 113, 182–191 (2012).</t>
  </si>
  <si>
    <t>Cicerone, R. J. &amp; Shetter, J. D. Sources of atmospheric methane: Measurements in rice paddies and a dicussion. J. Geophys. Res. 86, 7203–7209 (1981).</t>
  </si>
  <si>
    <t>Bartlett, K. B., Bartlett, D. S., Harriss, R. C. &amp; Sebacher, D. I. Methane emissions along a salt marsh salinity gradient. Biogeochemistry 4, 183–202 (1987).</t>
  </si>
  <si>
    <t>Marsh, A. S. et al. Effect of elevated CO2 on carbon pools and fluxes in a brackish marsh. Source: Estuaries 28, 694–704 (2005).</t>
  </si>
  <si>
    <t>King, G. M. &amp; Wiebe, W. J. Methane release from soils of a Georgia salt marsh. Geochim. Cosmochim. Acta 42, 343–348 (1978).</t>
  </si>
  <si>
    <t>Bartlett, K. B., Harriss, R. C. &amp; Sebacher, D. I. Methane flux from coastal salt marshes. J. Geophys. Res. 90, 5710–5720 (1985).</t>
  </si>
  <si>
    <t>Holm, G. O. et al. Ecosystem level methane fluxes from tidal freshwater and brackish marshes of the Mississippi River Delta: Implications for coastal wetland carbon projects. Wetlands 36, 401–413 (2016).</t>
  </si>
  <si>
    <t>Emery, H. E. &amp; Fulweiler, R. W. Spartina alterniflora and invasive Phragmites australis stands have similar greenhouse gas emissions in a New England marsh. Aquat. Bot. 116, 83–92 (2014).</t>
  </si>
  <si>
    <t>Reid, M. C., Tripathee, R., Schäfer, K. V. R. &amp; Jaffé, P. R. Tidal marsh methane dynamics: Difference in seasonal lags in emissions driven by storage in vegetated versus unvegetated sediments. J. Geophys. Res. Biogeosciences 118, 1802–1813 (2013).</t>
  </si>
  <si>
    <t>Wilson, B. J., Mortazavi, B. &amp; Kiene, R. P. Spatial and temporal variability in carbon dioxide and methane exchange at three coastal marshes along a salinity gradient in a northern Gulf of Mexico estuary. Biogeochemistry 123, 329–347 (2015).</t>
  </si>
  <si>
    <t>Weston, N. B., Neubauer, S. C., Velinsky, D. J. &amp; Vile, M. A. Net ecosystem carbon exchange and the greenhouse gas balance of tidal marshes along an estuarine salinity gradient. Biogeochemistry 120, 163–189 (2014).</t>
  </si>
  <si>
    <t>Martin, R. M. &amp; Moseman-Valtierra, S. Plant manipulations and diel cycle measurements test drivers of carbon dioxide and methane fluxes in a Phragmites australis-invaded coastal marsh. Aquat. Bot. 137, 16–23 (2017).</t>
  </si>
  <si>
    <t>Atkinson, L. P. &amp; Hall, J. R. Methane distribution and production in the Georgia salt marsh. Estuar. Coast. Mar. Sci. 4, 677–686 (1976).</t>
  </si>
  <si>
    <t>Abdul-Aziz, O. I. et al. Environmental controls, emergent scaling, and predictions of greenhouse gas (GHG) fluxes in coastal salt marshes. J. Geophys. Res. Biogeosciences 123, 2234–2256 (2018).</t>
  </si>
  <si>
    <t>DeLaune, R. D., Smith, C. J. &amp; Patrick, W. H. Methane release from Gulf coast wetlands. Tellus B 35 B, 8–15 (1983).</t>
  </si>
  <si>
    <t>Diefenderfer, H. L., Cullinan, V. I., Borde, A. B., Gunn, C. M. &amp; Thom, R. M. High-frequency greenhouse gas flux measurement system detects winter storm surge effects on salt marsh. Glob. Chang. Biol. 24, 5961–5971 (2018).</t>
  </si>
  <si>
    <t>Li, X. &amp; Mitsch, W. J. Methane emissions from created and restored freshwater and brackish marshes in southwest Florida, USA. Ecol. Eng. 91, 529–536 (2016).</t>
  </si>
  <si>
    <t>Lipschultz, F. Methane release from a brackish intertidal salt-marsh embayment of Chesapeake Bay, Maryland. Estuaries and Coasts 4, 143–145 (1981).</t>
  </si>
  <si>
    <t>Howes, B. L., Dacey, J. W. H. &amp; Teal, J. M. Annual Carbon Mineralization and Belowground Production of Spartina Alterniflora in a New England Salt Marsh. Ecology 66, 595–605 (1985).</t>
  </si>
  <si>
    <t>Neubauer, S., Miller, W. &amp; Cofman Anderson, I. Carbon cycling in a tidal freshwater marsh ecosystem:a carbon gas flux study. Mar. Ecol. Prog. Ser. 199, 13–30 (2000).</t>
  </si>
  <si>
    <t>Emery, H. E. &amp; Fulweiler, R. W. Incomplete tidal restoration may lead to persistent high CH4 emission. Ecosphere 8, e01968 (2017).</t>
  </si>
  <si>
    <t>Geoghegan, E. K. et al. Nitrogen enrichment alters carbon fluxes in a New England salt marsh. Ecosyst. Heal. Sustain. 4, 277–287 (2018).</t>
  </si>
  <si>
    <t>Alford, D. P., Delaune, R. D. &amp; Lindau, C. W. Methane flux from Mississippi River deltaic plain wetlands. Biogeochemistry 37, 227–236 (1997).</t>
  </si>
  <si>
    <t>Wang, J. Carbon Dioxide and Methane Emissions from a California Salt Marsh. Dissertation (2018).</t>
  </si>
  <si>
    <t>Capooci, M., Barba, J., Seyfferth, A. L. &amp; Vargas, R. Experimental influence of storm-surge salinity on soil greenhouse gas emissions from a tidal salt marsh. Sci. Total Environ. 686, 1164–1172 (2019).</t>
  </si>
  <si>
    <t>Wang, F., Kroeger, K. D., Gonneea, M. E., Pohlman, J. W. &amp; Tang, J. Water salinity and inundation control soil carbon decomposition during salt marsh restoration: An incubation experiment. Ecol. Evol. 9, 1911–1921 (2019).</t>
  </si>
  <si>
    <t>1,2</t>
  </si>
  <si>
    <t>6,7,8</t>
  </si>
  <si>
    <t>13,14</t>
  </si>
  <si>
    <t>15,16,17,18</t>
  </si>
  <si>
    <t>19,20</t>
  </si>
  <si>
    <t>25,26</t>
  </si>
  <si>
    <t>30,31</t>
  </si>
  <si>
    <t>32,33</t>
  </si>
  <si>
    <t>40,41</t>
  </si>
  <si>
    <t>42,43</t>
  </si>
  <si>
    <t>49,50</t>
  </si>
  <si>
    <t>50,51</t>
  </si>
  <si>
    <t>55,56</t>
  </si>
  <si>
    <t>Tropical</t>
  </si>
  <si>
    <t>Adaman Islands</t>
  </si>
  <si>
    <t>Static chamber</t>
  </si>
  <si>
    <t>Cooroon Cooroonphah Creek</t>
  </si>
  <si>
    <t>(5-40)</t>
  </si>
  <si>
    <t>St 1-3, low, mid and high intertidal</t>
  </si>
  <si>
    <t>Norman River</t>
  </si>
  <si>
    <t>Average of sediment and tree stem flux in dead and living mangroves</t>
  </si>
  <si>
    <t>Timonha River</t>
  </si>
  <si>
    <t>Cocó River</t>
  </si>
  <si>
    <t>Jaguaribe River</t>
  </si>
  <si>
    <t>Average of unaffected site EF and shrimp effluent affected site ED</t>
  </si>
  <si>
    <t>Changning Estuary, Hainan Island</t>
  </si>
  <si>
    <t>Changning River, Hainan Island</t>
  </si>
  <si>
    <t>4 mangrove sites, sediment-air flux, water-air flux, leaf flux and stem flux</t>
  </si>
  <si>
    <t>Sediment-air flux ref 21, canopy-air flux from towers ref 22</t>
  </si>
  <si>
    <t>Sadhupur</t>
  </si>
  <si>
    <t>With and without pneumatophores</t>
  </si>
  <si>
    <t>Sundarbans Biosphere Reserve</t>
  </si>
  <si>
    <t>April-May 2012</t>
  </si>
  <si>
    <t>Hooghly-Malta estuary, Sundarbans</t>
  </si>
  <si>
    <t>Stn1-4</t>
  </si>
  <si>
    <t>Hurun Bay</t>
  </si>
  <si>
    <t>Average of HBA, HBR, HBS, 2006-2007</t>
  </si>
  <si>
    <t>Awerange Bay</t>
  </si>
  <si>
    <t>2006-2007</t>
  </si>
  <si>
    <t>Tanakeke Island</t>
  </si>
  <si>
    <t>Ref 1 TI</t>
  </si>
  <si>
    <t>Tiwoho</t>
  </si>
  <si>
    <t>Ref 2TW and Ref 3TW</t>
  </si>
  <si>
    <t>Semi-arid</t>
  </si>
  <si>
    <t>Water-air, sediment-air</t>
  </si>
  <si>
    <t>Water-air flux ref 38, sediment-air flux ref 39</t>
  </si>
  <si>
    <t>Honda Bay</t>
  </si>
  <si>
    <t>Philippines</t>
  </si>
  <si>
    <t>Average of Bacungan, Santa Cruz and Salvacion</t>
  </si>
  <si>
    <t>Yuanjhongkong</t>
  </si>
  <si>
    <t>4 seasons (IN, MA, MB, OUT)</t>
  </si>
  <si>
    <t>Water-air flux ref 44, 45, sediment-air flux ref 45</t>
  </si>
  <si>
    <t>Water air flux ref 44 , sediment-air flux ref 44,45</t>
  </si>
  <si>
    <t>Susan's Creek, Hamilton Ave. Creek</t>
  </si>
  <si>
    <t>Shark River Slough, Everglades</t>
  </si>
  <si>
    <t>Red mangroves and red dwarf mangroves</t>
  </si>
  <si>
    <t>Flamingo, Everglades</t>
  </si>
  <si>
    <t>Sediment-war-air flux ref 49, water-air flux ref 50</t>
  </si>
  <si>
    <t>Water-air flux ref 1,2, sediment-air flux ref 1</t>
  </si>
  <si>
    <t>Shullai, H. J. Assessment of carbon stock and methane emissions in the mangrove forest and adjoining rice field in Sundarban regions of West Bengal. (Indira Gandhi Krishi Vishwavidyalaya, 2018).</t>
  </si>
  <si>
    <t>Linto, N. et al. Carbon Dioxide and Methane Emissions from Mangrove-Associated Waters of the Andaman Islands, Bay of Bengal. Estuaries and Coasts 37, 381–398 (2014).</t>
  </si>
  <si>
    <t>Barnes, J. et al. Tidal dynamics and rainfall control N2O and CH4 emissions from a pristine mangrove creek. Geophys. Res. Lett. 33, 4–9 (2006).</t>
  </si>
  <si>
    <t>Call, M. et al. Spatial and temporal variability of carbon dioxide and methane fluxes over semi-diurnal and spring-neap-spring timescales in a mangrove creek. Geochim. Cosmochim. Acta 150, 211–225 (2015).</t>
  </si>
  <si>
    <t>Rosentreter, J. A., Maher, D. T., Erler, D. V, Murray, R. H. &amp; Eyre, B. D. Methane emissions partially offset “blue carbon” burial in mangroves. Sci. Adv. 4, eaao4985 (2018).</t>
  </si>
  <si>
    <t>Kreuzwieser, J., Buchholz, J. &amp; Rennenberg, H. Emission of Methane and Nitrous Oxide by Australian Mangrove Ecosystems. Plant Biol. 5, 423–431 (2003).</t>
  </si>
  <si>
    <t>Allen, D. E. et al. Spatial and temporal variation of nitrous oxide and methane flux between subtropical mangrove sediments and the atmosphere. Soil Biol. Biochem. 39, 622–631 (2007).</t>
  </si>
  <si>
    <t>Allen, D., Dalal, R. C., Rennenberg, H. &amp; Schmidt, S. Seasonal variation in nitrous oxide and methane emissions from subtropical estuary and coastal mangrove sediments, Australia. Plant Biol. 13, 126–133 (2010).</t>
  </si>
  <si>
    <t>Alongi, D. M., Tirendi, F., Dixon, P., Trott, L. A. &amp; Brunskill, G. J. Mineralization of organic matter in intertidal sediments of a tropical semi-enclosed delta. Estuar. Coast. Shelf Sci. 48, 451–467 (1999).</t>
  </si>
  <si>
    <t>Welti, N., Hayes, M. &amp; Lockington, D. Seasonal nitrous oxide and methane emissions across a subtropical estuarine salinity gradient. Biogeochemistry 132, 55–69 (2017).</t>
  </si>
  <si>
    <t>Jeffrey, L. C. et al. Are methane emissions from mangrove stems a cryptic carbon loss pathway? Insights from a catastrophic forest mortality. New Phytol. 224, 146–154 (2019).</t>
  </si>
  <si>
    <t>Call, M. et al. High pore-water derived CO2 and CH4 emissions from a macro-tidal mangrove creek in the Amazon region. Geochim. Cosmochim. Acta 247, 106–120 (2019).</t>
  </si>
  <si>
    <t>Nóbrega, G. N. et al. Edaphic factors controlling summer (rainy season) greenhouse gas emissions (CO2 and CH4) from semiarid mangrove soils (NE-Brazil). Sci. Total Environ. 542, 685–693 (2016).</t>
  </si>
  <si>
    <t>Queiroz, H. M. et al. Hidden contribution of shrimp farming effluents to greenhouse gas emissions from mangrove soils. Estuar. Coast. Shelf Sci. 221, 8–14 (2019).</t>
  </si>
  <si>
    <t>Alongi, D. M. et al. Rapid sediment accumulation and microbial mineralization in forests of the mangrove Kandelia candel in the Jiulongjiang Estuary, China. Estuar. Coast. Shelf Sci. 63, 605–618 (2005).</t>
  </si>
  <si>
    <t>Chen, G. et al. Soil greenhouse gas emissions reduce the contribution of mangrove plants to the atmospheric cooling effect. Environ. Res. Lett. 11, 124019 (2016).</t>
  </si>
  <si>
    <t>Chen, S. et al. Benthic microalgae offset the sediment carbon dioxide emission in subtropical mangrove in cold seasons. Limnol. Oceanogr. 64, 1297–1308 (2019).</t>
  </si>
  <si>
    <t>Zheng, X., Guo, J., Song, W., Feng, J. &amp; Lin, G. Methane Emission from Mangrove Wetland Soils Is Marginal but Can Be Stimulated Significantly by Anthropogenic Activities. Forests 9, 738 (2018).</t>
  </si>
  <si>
    <t>Gao, G. F. et al. Exotic Spartina alterniflora invasion increases CH4 while reduces CO2 emissions from mangrove wetland soils in southeastern China. Sci. Rep. 1–10 (2018). doi:10.1038/s41598-018-27625-5</t>
  </si>
  <si>
    <t>Chen, G. C., Tam, N. F. Y. &amp; Ye, Y. Summer fluxes of atmospheric greenhouse gases N2O, CH4 and CO2 from mangrove soil in South China. Sci. Total Environ. 408, 2761–2767 (2010).</t>
  </si>
  <si>
    <t>Lu, C. Y., Wong, Y. S., Tam, N. F. Y., Ye, Y. &amp; Lin, P. Methane flux and production from sediments of a mangrove wetland on Hainan Island, China. Mangroves Salt Marshes 3, 41–49 (1999).</t>
  </si>
  <si>
    <t>He, Y. et al. Comparison of methane emissions among invasive and native mangrove species in Dongzhaigang, Hainan Island. Sci. Total Environ. 697, (2019).</t>
  </si>
  <si>
    <t>Konnerup, D., Betancourt-Portela, J. M., Villamil, C. &amp; Parra, J. P. Nitrous oxide and methane emissions from the restored mangrove ecosystem of the Ciénaga Grande de Santa Marta, Colombia. Estuar. Coast. Shelf Sci. 140, 43–51 (2014).</t>
  </si>
  <si>
    <t>Dutta, M. K., Bianchi, T. S. &amp; Mukhopadhyay, S. K. Mangrove methane biogeochemistry in the Indian Sundarbans: A proposed budget. Front. Mar. Sci. 4, 1–15 (2017).</t>
  </si>
  <si>
    <t>Ganguly, D., Dey, M., Mandal, S. K., De, T. K. &amp; Jana, T. K. Energy dynamics and its implication to biosphere-atmosphere exchange of CO2, H2O and CH4 in a tropical mangrove forest canopy. Atmos. Environ. 42, 4172–4184 (2008).</t>
  </si>
  <si>
    <t>Jha, C. S., Rodda, S. R., Thumaty, K. C., Raha, A. K. &amp; Dadhwal, V. K. Eddy covariance based methane flux in Sundarbans mangroves, India. J. Earth Syst. Sci. 123, 1089–1096 (2014).</t>
  </si>
  <si>
    <t>Biswas, H., Mukhopadhyay, S. K., Sen, S. &amp; Jana, T. K. Spatial and temporal patterns of methane dynamics in the tropical mangrove dominated estuary, NE coast of Bay of Bengal, India. J. Mar. Syst. 68, 55–64 (2007).</t>
  </si>
  <si>
    <t>Chauhan, R., Ramanathan, A. L. &amp; Adhya, T. K. Assessment of methane and nitrous oxide flux from mangroves along Eastern coast of India. in Geofluids 8, 321–332 (2008).</t>
  </si>
  <si>
    <t>Chauhan, R., Datta, A., Ramanathan, A. L. &amp; Adhya, T. K. Factors in fl uencing spatio-temporal variation of methane and nitrous oxide emission from a tropical mangrove of eastern coast of India. Atmos. Environ. 107, 95–106 (2015).</t>
  </si>
  <si>
    <t>Purvaja, R., Ramesh, R. &amp; Frenzel, P. Plant-mediated methane emission from an Indian mangrove. Glob. Chang. Biol. 10, 1825–1834 (2004).</t>
  </si>
  <si>
    <t>Purvaja, R. &amp; Ramesh, R. Natural and Anthropogenic Methane Emission from Coastal Wetlands of South India. Environ. Manage. 27, 547–557 (2001).</t>
  </si>
  <si>
    <t>Krithika, K., Purvaja, R. &amp; Ramesh, R. Fluxes of methane and nitrous oxide from an Indian mangrove. Curr. Sci. 94, 218–224 (2008).</t>
  </si>
  <si>
    <t>Chen, G. C. et al. Rich soil carbon and nitrogen but low atmospheric greenhouse gas fluxes from North Sulawesi mangrove swamps in Indonesia. Sci. Total Environ. 487, 91–96 (2014).</t>
  </si>
  <si>
    <t>Alongi, D. M. et al. Growth and development of mangrove forests overlying smothered coral reefs, Sulawesi and Sumatra, Indonesia. Mar. Ecol. Prog. Ser. 370, 97–109 (2008).</t>
  </si>
  <si>
    <t>Cameron, C., Hutley, L. B., Friess, D. A. &amp; Munksgaard, N. C. Hydroperiod, soil moisture and bioturbation are critical drivers of greenhouse gas fluxes and vary as a function of landuse change in mangroves of Sulawesi, Indonesia. Sci. Total Environ. 654, 365–377 (2019).</t>
  </si>
  <si>
    <t>Alongi, D. M. et al. Sediment accumulation and organic material flux in a managed mangrove ecosystem: Estimates of land-ocean-atmosphere exchange in peninsular Malaysia. Mar. Geol. 208, 383–402 (2004).</t>
  </si>
  <si>
    <t>Chuang, P. C. et al. Methane fluxes from tropical coastal lagoons surrounded by mangroves, Yucatán, Mexico. J. Geophys. Res. Biogeosciences 122, 1156–1174 (2017).</t>
  </si>
  <si>
    <t>Giani, L., Bashan, Y., Holguin, G. &amp; Strangmann, A. Characteristics and methanogenesis of the Balandra lagoon mangrove soils, Baja California sur, Mexico. Geoderma 72, 149–160 (1996).</t>
  </si>
  <si>
    <t>Strangmann, A., Bashan, Y. &amp; Giani, L. Methane in pristine and impaired mangrove soils and its possible effect on establishment of mangrove seedlings. Biol. Fertil. Soils 44, 511–519 (2008).</t>
  </si>
  <si>
    <t>Jacotot, A., Marchand, C. &amp; Allenbach, M. Tidal variability of CO2 and CH4 emissions from the water column within a Rhizophora mangrove forest ( New Caledonia ). Sci. Total Environ. 631–632, 334–340 (2018).</t>
  </si>
  <si>
    <t>Jacotot, A., Marchand, C. &amp; Allenbach, M. Biofilm and temperature controls on greenhouse gas (CO2 and CH4) emissions from a Rhizophora mangrove soil (New Caledonia). Sci. Total Environ. 650, 1019–1028 (2019).</t>
  </si>
  <si>
    <t>Castillo, J. A. A., Apan, A. A., Maraseni, T. N. &amp; Salmo, S. G. Soil greenhouse gas fluxes in tropical mangrove forests and in land uses on deforested mangrove lands. CATENA 159, 60–69 (2017).</t>
  </si>
  <si>
    <t>Sotomayor, D., Corredor, J. E. &amp; Morell, J. M. Methane flux from mangrove sediments along the Southwestern coast of Puerto Rico. Estuaries 17, 140–147 (1994).</t>
  </si>
  <si>
    <t>Chang, T. C. &amp; Yang, S. S. Methane emission from wetlands in Taiwan. Atmos. Environ. 37, 4551–4558 (2003).</t>
  </si>
  <si>
    <t>Huang, C. M., Yuan, C. S., Yang, W. Bin &amp; Yang, L. Temporal variations of greenhouse gas emissions and carbon sequestration and stock from a tidal constructed mangrove wetland. Mar. Pollut. Bull. 149, 110568 (2019).</t>
  </si>
  <si>
    <t>Sea, M. A., Garcias-Bonet, N., Saderne, V. &amp; Duarte, C. M. Carbon dioxide and methane fluxes at the air-sea interface of Red Sea mangroves. Biogeosciences 15, 5365–5375 (2018).</t>
  </si>
  <si>
    <t>Bouillon, S. et al. Importance of intertidal sediment processes and porewater exchange on the water column biogeochemistry in a pristine mangrove creek (Ras Dege, Tanzania). Biogeosciences 4, 311–322 (2007).</t>
  </si>
  <si>
    <t>Kristensen, E. et al. Emission of CO2 and CH4 to the atmosphere by sediments and open waters in two Tanzanian mangrove forests. Mar. Ecol. Prog. Ser. 370, 53–67 (2008).</t>
  </si>
  <si>
    <t>Lyimo, T. J., Pol, A. &amp; Camp, H. J. M. O. Den. Methane emission, sulphide concentration and redox potential profiles in Mtoni mangrove sediment, Tanzania. West. Indian Ocean J. Mar. Sci. 1, 71–80 (2002).</t>
  </si>
  <si>
    <t>Lekphet, S., Nitisoravut, S. &amp; Adsavakulchai, S. Estimating methane emissions from mangrove area in Ranong Province , Thailand. Songklanakarin J. Sci. Technol. 27, 153–163 (2005).</t>
  </si>
  <si>
    <t>Cabezas, A. et al. Methane emissions from mangrove soils in hydrologically disturbed and reference mangrove tidal creeks in southwest Florida. Ecol. Eng. 114, 57–65 (2018).</t>
  </si>
  <si>
    <t>Bartlett, D. S. et al. Methane emissions from the Florida Everglades: Patterns of variability in a regional wetland ecosystem. Global Biogeochem. Cycles 3, 363–374 (1989).</t>
  </si>
  <si>
    <t>Harriss, R. C., Sebacher, D. I., Bartlett, K. B., Bartlett, D. S. &amp; Crill, P. M. Sources of atmospheric methane in the south Florida environment. Global Biogeochem. Cycles 2, 231–243 (1988).</t>
  </si>
  <si>
    <t>Barber, T. R., Burke, R. A. &amp; Sackett, W. M. Diffusive flux of methane from warm wetlands. Global Biogeochem. Cycles 2, 411–425 (1988).</t>
  </si>
  <si>
    <t>Moreton Bay</t>
  </si>
  <si>
    <t>25.5 to 27</t>
  </si>
  <si>
    <t>Z. capricorni</t>
  </si>
  <si>
    <t>In vitro incubationa</t>
  </si>
  <si>
    <t>Sediment-water</t>
  </si>
  <si>
    <t>Floating Chamber, Benthic Chamber</t>
  </si>
  <si>
    <t>Halodule-Halophila spp.</t>
  </si>
  <si>
    <t>N₂-gas flux technique</t>
  </si>
  <si>
    <t>Mediterranean</t>
  </si>
  <si>
    <t>Dynamic flux chamber</t>
  </si>
  <si>
    <t>Core incubation</t>
  </si>
  <si>
    <t>Benthic chamber</t>
  </si>
  <si>
    <t>Average of March 2005, May 2006, Sept 2007</t>
  </si>
  <si>
    <r>
      <t xml:space="preserve">Moriarty, D. J. W. </t>
    </r>
    <r>
      <rPr>
        <i/>
        <sz val="12"/>
        <color theme="1"/>
        <rFont val="Calibri"/>
        <family val="2"/>
        <scheme val="minor"/>
      </rPr>
      <t>et al.</t>
    </r>
    <r>
      <rPr>
        <sz val="12"/>
        <color theme="1"/>
        <rFont val="Calibri"/>
        <family val="2"/>
        <scheme val="minor"/>
      </rPr>
      <t xml:space="preserve"> Microbial biomass and productivity in seagrass beds. </t>
    </r>
    <r>
      <rPr>
        <i/>
        <sz val="12"/>
        <color theme="1"/>
        <rFont val="Calibri"/>
        <family val="2"/>
        <scheme val="minor"/>
      </rPr>
      <t>Geomicrobiol. J.</t>
    </r>
    <r>
      <rPr>
        <sz val="12"/>
        <color theme="1"/>
        <rFont val="Calibri"/>
        <family val="2"/>
        <scheme val="minor"/>
      </rPr>
      <t xml:space="preserve"> </t>
    </r>
    <r>
      <rPr>
        <b/>
        <sz val="12"/>
        <color theme="1"/>
        <rFont val="Calibri"/>
        <family val="2"/>
        <scheme val="minor"/>
      </rPr>
      <t>4</t>
    </r>
    <r>
      <rPr>
        <sz val="12"/>
        <color theme="1"/>
        <rFont val="Calibri"/>
        <family val="2"/>
        <scheme val="minor"/>
      </rPr>
      <t>, 21–51 (1985).</t>
    </r>
  </si>
  <si>
    <t>sand flat, mudflat</t>
  </si>
  <si>
    <t>East Siberian Arctic Shelf</t>
  </si>
  <si>
    <t>continent</t>
  </si>
  <si>
    <t>Asia</t>
  </si>
  <si>
    <t>Europe</t>
  </si>
  <si>
    <t>N. America</t>
  </si>
  <si>
    <t>Russian Fed.</t>
  </si>
  <si>
    <t>Africa</t>
  </si>
  <si>
    <t>S. America</t>
  </si>
  <si>
    <t>Antarctica</t>
  </si>
  <si>
    <t>USA-Russian Fed.</t>
  </si>
  <si>
    <r>
      <t xml:space="preserve">Thornton, B. F. </t>
    </r>
    <r>
      <rPr>
        <i/>
        <sz val="11"/>
        <color theme="1"/>
        <rFont val="Calibri"/>
        <family val="2"/>
        <scheme val="minor"/>
      </rPr>
      <t>et al.</t>
    </r>
    <r>
      <rPr>
        <sz val="12"/>
        <color theme="1"/>
        <rFont val="Calibri"/>
        <family val="2"/>
        <scheme val="minor"/>
      </rPr>
      <t xml:space="preserve"> Shipborne eddy covariance observations of methane fluxes constrain Arctic sea emissions. </t>
    </r>
    <r>
      <rPr>
        <i/>
        <sz val="11"/>
        <color theme="1"/>
        <rFont val="Calibri"/>
        <family val="2"/>
        <scheme val="minor"/>
      </rPr>
      <t>Sci. Adv.</t>
    </r>
    <r>
      <rPr>
        <sz val="12"/>
        <color theme="1"/>
        <rFont val="Calibri"/>
        <family val="2"/>
        <scheme val="minor"/>
      </rPr>
      <t xml:space="preserve"> </t>
    </r>
    <r>
      <rPr>
        <b/>
        <sz val="11"/>
        <color theme="1"/>
        <rFont val="Calibri"/>
        <family val="2"/>
        <scheme val="minor"/>
      </rPr>
      <t>6</t>
    </r>
    <r>
      <rPr>
        <sz val="12"/>
        <color theme="1"/>
        <rFont val="Calibri"/>
        <family val="2"/>
        <scheme val="minor"/>
      </rPr>
      <t>, eaay7934 (2020).</t>
    </r>
  </si>
  <si>
    <r>
      <t xml:space="preserve">Thornton, B. F., Geibel, M. C., Crill, P. M., Humborg, C. &amp; Mörth, C.-M. Methane fluxes from the sea to the atmosphere across the Siberian shelf seas. </t>
    </r>
    <r>
      <rPr>
        <i/>
        <sz val="11"/>
        <color theme="1"/>
        <rFont val="Calibri"/>
        <family val="2"/>
        <scheme val="minor"/>
      </rPr>
      <t>Geophys. Res. Lett.</t>
    </r>
    <r>
      <rPr>
        <sz val="12"/>
        <color theme="1"/>
        <rFont val="Calibri"/>
        <family val="2"/>
        <scheme val="minor"/>
      </rPr>
      <t xml:space="preserve"> </t>
    </r>
    <r>
      <rPr>
        <b/>
        <sz val="11"/>
        <color theme="1"/>
        <rFont val="Calibri"/>
        <family val="2"/>
        <scheme val="minor"/>
      </rPr>
      <t>43</t>
    </r>
    <r>
      <rPr>
        <sz val="12"/>
        <color theme="1"/>
        <rFont val="Calibri"/>
        <family val="2"/>
        <scheme val="minor"/>
      </rPr>
      <t>, 5869–5877 (2016).</t>
    </r>
  </si>
  <si>
    <r>
      <t xml:space="preserve">Weber, T., Wiseman, N. A. &amp; Kock, A. Global ocean methane emissions dominated by shallow coastal waters. </t>
    </r>
    <r>
      <rPr>
        <i/>
        <sz val="11"/>
        <color theme="1"/>
        <rFont val="Calibri"/>
        <family val="2"/>
        <scheme val="minor"/>
      </rPr>
      <t>Nat. Commun.</t>
    </r>
    <r>
      <rPr>
        <sz val="12"/>
        <color theme="1"/>
        <rFont val="Calibri"/>
        <family val="2"/>
        <scheme val="minor"/>
      </rPr>
      <t xml:space="preserve"> </t>
    </r>
    <r>
      <rPr>
        <b/>
        <sz val="11"/>
        <color theme="1"/>
        <rFont val="Calibri"/>
        <family val="2"/>
        <scheme val="minor"/>
      </rPr>
      <t>10</t>
    </r>
    <r>
      <rPr>
        <sz val="12"/>
        <color theme="1"/>
        <rFont val="Calibri"/>
        <family val="2"/>
        <scheme val="minor"/>
      </rPr>
      <t>, 1–10 (2019).</t>
    </r>
  </si>
  <si>
    <r>
      <t xml:space="preserve">Borges, A. V., Speeckaert, G., Champenois, W., Scranton, M. I. &amp; Gypens, N. Productivity and Temperature as Drivers of Seasonal and Spatial Variations of Dissolved Methane in the Southern Bight of the North Sea. </t>
    </r>
    <r>
      <rPr>
        <i/>
        <sz val="12"/>
        <color theme="1"/>
        <rFont val="Calibri"/>
        <family val="2"/>
        <scheme val="minor"/>
      </rPr>
      <t>Ecosystems</t>
    </r>
    <r>
      <rPr>
        <sz val="12"/>
        <color theme="1"/>
        <rFont val="Calibri"/>
        <family val="2"/>
        <scheme val="minor"/>
      </rPr>
      <t xml:space="preserve"> </t>
    </r>
    <r>
      <rPr>
        <b/>
        <sz val="12"/>
        <color theme="1"/>
        <rFont val="Calibri"/>
        <family val="2"/>
        <scheme val="minor"/>
      </rPr>
      <t>21</t>
    </r>
    <r>
      <rPr>
        <sz val="12"/>
        <color theme="1"/>
        <rFont val="Calibri"/>
        <family val="2"/>
        <scheme val="minor"/>
      </rPr>
      <t>, 583–599 (2018).</t>
    </r>
  </si>
  <si>
    <r>
      <t xml:space="preserve">Rao, G. D. &amp; Sarma, V. V. S. S. Influence of river discharge on the distribution and flux of methane in the coastal Bay of Bengal. </t>
    </r>
    <r>
      <rPr>
        <i/>
        <sz val="12"/>
        <color theme="1"/>
        <rFont val="Calibri"/>
        <family val="2"/>
        <scheme val="minor"/>
      </rPr>
      <t>Mar. Chem.</t>
    </r>
    <r>
      <rPr>
        <sz val="12"/>
        <color theme="1"/>
        <rFont val="Calibri"/>
        <family val="2"/>
        <scheme val="minor"/>
      </rPr>
      <t xml:space="preserve"> </t>
    </r>
    <r>
      <rPr>
        <b/>
        <sz val="12"/>
        <color theme="1"/>
        <rFont val="Calibri"/>
        <family val="2"/>
        <scheme val="minor"/>
      </rPr>
      <t>197</t>
    </r>
    <r>
      <rPr>
        <sz val="12"/>
        <color theme="1"/>
        <rFont val="Calibri"/>
        <family val="2"/>
        <scheme val="minor"/>
      </rPr>
      <t>, 1–10 (2017).</t>
    </r>
  </si>
  <si>
    <r>
      <t xml:space="preserve">Zhang, G. L. Distributions and fluxes of methane in the East China Sea and the Yellow Sea in spring.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109</t>
    </r>
    <r>
      <rPr>
        <sz val="12"/>
        <color theme="1"/>
        <rFont val="Calibri"/>
        <family val="2"/>
        <scheme val="minor"/>
      </rPr>
      <t>, C07011 (2004).</t>
    </r>
  </si>
  <si>
    <r>
      <t xml:space="preserve">Schmale, O., Greinert, J. &amp; Rehder, G. Methane emission from high-intensity marine gas seeps in the Black Sea into the atmosphere. </t>
    </r>
    <r>
      <rPr>
        <i/>
        <sz val="12"/>
        <color theme="1"/>
        <rFont val="Calibri"/>
        <family val="2"/>
        <scheme val="minor"/>
      </rPr>
      <t>Geophys. Res. Lett.</t>
    </r>
    <r>
      <rPr>
        <sz val="12"/>
        <color theme="1"/>
        <rFont val="Calibri"/>
        <family val="2"/>
        <scheme val="minor"/>
      </rPr>
      <t xml:space="preserve"> </t>
    </r>
    <r>
      <rPr>
        <b/>
        <sz val="12"/>
        <color theme="1"/>
        <rFont val="Calibri"/>
        <family val="2"/>
        <scheme val="minor"/>
      </rPr>
      <t>32</t>
    </r>
    <r>
      <rPr>
        <sz val="12"/>
        <color theme="1"/>
        <rFont val="Calibri"/>
        <family val="2"/>
        <scheme val="minor"/>
      </rPr>
      <t>, 1–4 (2005).</t>
    </r>
  </si>
  <si>
    <r>
      <t xml:space="preserve">Amouroux, D., Roberts, G., Rapsomanikis, S. &amp; Andreae, M. O. Biogenic gas (CH4, N2O, DMS) emission to the atmosphere from near-shore and shelf waters of the north-western Black Sea. </t>
    </r>
    <r>
      <rPr>
        <i/>
        <sz val="12"/>
        <color theme="1"/>
        <rFont val="Calibri"/>
        <family val="2"/>
        <scheme val="minor"/>
      </rPr>
      <t>Estuar. Coast. Shelf Sci.</t>
    </r>
    <r>
      <rPr>
        <sz val="12"/>
        <color theme="1"/>
        <rFont val="Calibri"/>
        <family val="2"/>
        <scheme val="minor"/>
      </rPr>
      <t xml:space="preserve"> </t>
    </r>
    <r>
      <rPr>
        <b/>
        <sz val="12"/>
        <color theme="1"/>
        <rFont val="Calibri"/>
        <family val="2"/>
        <scheme val="minor"/>
      </rPr>
      <t>54</t>
    </r>
    <r>
      <rPr>
        <sz val="12"/>
        <color theme="1"/>
        <rFont val="Calibri"/>
        <family val="2"/>
        <scheme val="minor"/>
      </rPr>
      <t>, 575–587 (2002).</t>
    </r>
  </si>
  <si>
    <r>
      <t xml:space="preserve">Yoshida, O., Inoue, H., Watanabe, S., Noriki, S. &amp; Wakatsuchi, M. Methane in the western part of the Sea of Okhotsk in 1998-2000. </t>
    </r>
    <r>
      <rPr>
        <i/>
        <sz val="12"/>
        <color theme="1"/>
        <rFont val="Calibri"/>
        <family val="2"/>
        <scheme val="minor"/>
      </rPr>
      <t>J. Geophys. Res. C Ocean.</t>
    </r>
    <r>
      <rPr>
        <sz val="12"/>
        <color theme="1"/>
        <rFont val="Calibri"/>
        <family val="2"/>
        <scheme val="minor"/>
      </rPr>
      <t xml:space="preserve"> </t>
    </r>
    <r>
      <rPr>
        <b/>
        <sz val="12"/>
        <color theme="1"/>
        <rFont val="Calibri"/>
        <family val="2"/>
        <scheme val="minor"/>
      </rPr>
      <t>109</t>
    </r>
    <r>
      <rPr>
        <sz val="12"/>
        <color theme="1"/>
        <rFont val="Calibri"/>
        <family val="2"/>
        <scheme val="minor"/>
      </rPr>
      <t>, 1–10 (2004).</t>
    </r>
  </si>
  <si>
    <t>Bottom-up approach (2008-2017)</t>
  </si>
  <si>
    <t xml:space="preserve">Wetlands </t>
  </si>
  <si>
    <t>BoBottom-up approach (2008-2017)</t>
  </si>
  <si>
    <t>Column name</t>
    <phoneticPr fontId="0" type="noConversion"/>
  </si>
  <si>
    <t>Meaning</t>
    <phoneticPr fontId="0" type="noConversion"/>
  </si>
  <si>
    <t>Name of the lake or pond or reservior</t>
    <phoneticPr fontId="0" type="noConversion"/>
  </si>
  <si>
    <t>fch4_mgCH4m2d</t>
  </si>
  <si>
    <t>dfch4_mgCH4m2d</t>
  </si>
  <si>
    <t>efch4_mgCH4m2d</t>
  </si>
  <si>
    <t>Ebullitive methane flux in mg CH4/m2/d</t>
  </si>
  <si>
    <t>Categorizes methodological approaches used to measure ebullition, catgorization is broad.  For example, floating chambers may be used to capture total ebullition by subtraction in combination with Fick's law, using standard deviation cutoffs, or via a report of total flux (e.g. with no R2 cutoff, or a cutoff below 0.85)</t>
  </si>
  <si>
    <t>Categorizes methodological approaches used to measure diffusion</t>
  </si>
  <si>
    <t>Reference</t>
  </si>
  <si>
    <t>Abbreviated citations for every study contributing to site emission estimate</t>
  </si>
  <si>
    <t>Diffusion method(s)</t>
  </si>
  <si>
    <t>static chambers</t>
  </si>
  <si>
    <t>Kuhn et al. 2018</t>
  </si>
  <si>
    <t>lake ice ebullition survey</t>
  </si>
  <si>
    <t>Fick's law</t>
  </si>
  <si>
    <t>Sepulveda-Jauregui et al. 2015</t>
  </si>
  <si>
    <t>floating chambers</t>
  </si>
  <si>
    <t>Townsend-Small et al. 2017</t>
  </si>
  <si>
    <t>Sabrekov et al 2017</t>
  </si>
  <si>
    <t>West et al. 2016</t>
  </si>
  <si>
    <t>Bastviken et al. 2010</t>
  </si>
  <si>
    <t>Palma-Silva et al. 2013</t>
  </si>
  <si>
    <t>Matveev et al. 2016</t>
  </si>
  <si>
    <t>5,85</t>
  </si>
  <si>
    <t>Bastviken et al. 2004; West et al. 2016</t>
  </si>
  <si>
    <t>Rinta et al. 2017</t>
  </si>
  <si>
    <t>Selvam et al. 2014</t>
  </si>
  <si>
    <t>Bastviken et al. 2004</t>
  </si>
  <si>
    <t>Natchimuthu et al. 2016; Rinta et al. 2017</t>
  </si>
  <si>
    <t>Grinham et al. 2018</t>
  </si>
  <si>
    <t>Natchimuthu et al. 2016</t>
  </si>
  <si>
    <t>Repo et al. 2007</t>
  </si>
  <si>
    <t>Funnel traps and seep sampling</t>
  </si>
  <si>
    <t>Walter Anthony et al. 2010</t>
  </si>
  <si>
    <t>Bastviken et al. 2002; Rinta et al. 2017</t>
  </si>
  <si>
    <t>Huttunen et al. 2002a</t>
  </si>
  <si>
    <t>Bergen et al. 2019</t>
  </si>
  <si>
    <t>DelSontro et al. 2016</t>
  </si>
  <si>
    <t>20,94</t>
  </si>
  <si>
    <t>Engle and Melack 2000; Crill et al. 1988</t>
  </si>
  <si>
    <t>Juutinen et al. 2003</t>
  </si>
  <si>
    <t>echosounder</t>
  </si>
  <si>
    <t>Schmid et al. 2017</t>
  </si>
  <si>
    <t>eddy covariance, floating chambers</t>
  </si>
  <si>
    <t>eddy covariance, floating chambers, Fick's law</t>
  </si>
  <si>
    <t>Erkkilä et al. 2018</t>
  </si>
  <si>
    <t>eddy covariance</t>
  </si>
  <si>
    <t>Podgrajsek et al. 2014</t>
  </si>
  <si>
    <t>Attermeyer 2016</t>
  </si>
  <si>
    <t>Jammet et al. 2015</t>
  </si>
  <si>
    <t>Natchimuthu et al. 2014</t>
  </si>
  <si>
    <t>Smith and Lewis 1992</t>
  </si>
  <si>
    <t>Marani and Alvalá 2007</t>
  </si>
  <si>
    <t>Liu et al. 2017</t>
  </si>
  <si>
    <t>Priest Pot</t>
  </si>
  <si>
    <t>Casper et al. 2000</t>
  </si>
  <si>
    <t>Vachon et al. 2019</t>
  </si>
  <si>
    <t>Rõõm et al. 2014</t>
  </si>
  <si>
    <t>Strayer and Tiedje 1978</t>
  </si>
  <si>
    <t>Bevelhimer et al 2016</t>
  </si>
  <si>
    <t>Gómez-Gener et al. 2015</t>
  </si>
  <si>
    <t>36,37,38</t>
  </si>
  <si>
    <t>floating chambers, static chambers</t>
  </si>
  <si>
    <t>Guerin et al. 2006, Kemenes et al. 2007, Bastviken et al. 2011</t>
  </si>
  <si>
    <t>diffusion chambers</t>
  </si>
  <si>
    <t>Rosa et al 2004</t>
  </si>
  <si>
    <t>static and floating chambers</t>
  </si>
  <si>
    <t>Teodoru et al 2015</t>
  </si>
  <si>
    <t>Harrison et al 2017</t>
  </si>
  <si>
    <t>Bergier et al 2011</t>
  </si>
  <si>
    <t>Duchemin et al 2000</t>
  </si>
  <si>
    <t>Bevelhimer et al. 2016</t>
  </si>
  <si>
    <t>Teodoru et al. 2012</t>
  </si>
  <si>
    <t>Almeida et al 2016</t>
  </si>
  <si>
    <t>Descloux et al 2017</t>
  </si>
  <si>
    <t>Matthews et al 2005</t>
  </si>
  <si>
    <t>Kelly et al. 1997</t>
  </si>
  <si>
    <t>Deemer et al. 2016</t>
  </si>
  <si>
    <t>Ometto et al 2013</t>
  </si>
  <si>
    <t>Furnas</t>
  </si>
  <si>
    <t>da Silva et al 2018; Ometto et al 2013</t>
  </si>
  <si>
    <t>Keller and Stallard 1994</t>
  </si>
  <si>
    <t>Sturm et al 2014</t>
  </si>
  <si>
    <t>Samiotis et al 2018</t>
  </si>
  <si>
    <t>chambers</t>
  </si>
  <si>
    <t>dos Santos et al. 2006</t>
  </si>
  <si>
    <t>40,56</t>
  </si>
  <si>
    <t>static and floating chambers, echosounder</t>
  </si>
  <si>
    <t>static and floating chambers, Fick's law</t>
  </si>
  <si>
    <t>DelSontro et al 2011; Teodoru et al 2015</t>
  </si>
  <si>
    <t>eddy covariance, echosounder</t>
  </si>
  <si>
    <t>eddy covariance, Fick's law</t>
  </si>
  <si>
    <t>Sollberger et al 2017</t>
  </si>
  <si>
    <t>Maeck et al 2013</t>
  </si>
  <si>
    <t>autonomous surface vehicle, static chambers</t>
  </si>
  <si>
    <t>Grinham et al. 2011</t>
  </si>
  <si>
    <t>Huttunen et al 2002b</t>
  </si>
  <si>
    <t>Miller et al. 2017</t>
  </si>
  <si>
    <t>Fedorov et al 2015</t>
  </si>
  <si>
    <t>Selvam et al 2014</t>
  </si>
  <si>
    <t>39,55</t>
  </si>
  <si>
    <t>Rosa et al 2004; dos Santos et al. 2006</t>
  </si>
  <si>
    <t>Chanudet et al 2011</t>
  </si>
  <si>
    <t>64,65</t>
  </si>
  <si>
    <t>Nam Theun 2</t>
  </si>
  <si>
    <t>floating chambers, funnel traps, eddy covariance</t>
  </si>
  <si>
    <t>floating chambers, eddy covariance</t>
  </si>
  <si>
    <t>Deshmukh et al 2014; Guerin et al 2016</t>
  </si>
  <si>
    <t>Gruca-Rokosz et al 2011</t>
  </si>
  <si>
    <t>Bansal et al 2015</t>
  </si>
  <si>
    <t>de Mello et al 2018</t>
  </si>
  <si>
    <t>36,69</t>
  </si>
  <si>
    <t>floating chambers, Fick's law</t>
  </si>
  <si>
    <t>Guerin et al 2006; Abril et al. 2005</t>
  </si>
  <si>
    <t>Gruca-Rokosz et al 2010</t>
  </si>
  <si>
    <t>36,39,55,71,72,73</t>
  </si>
  <si>
    <t>Lima et al 2005, Lima et al. 2002, dos Santos et al. 2006, Rosa et al. 2004, Rosa 2003, Guerin et al. 2006</t>
  </si>
  <si>
    <t>dos Santos et al 2006; Rosa et al 2004</t>
  </si>
  <si>
    <t>50,55, 74</t>
  </si>
  <si>
    <t>floating chambers, diffusion chambers</t>
  </si>
  <si>
    <t>dos Santos et al 2006, Ometto et al. 2013, St. Louis et al. 2000</t>
  </si>
  <si>
    <t>Gruca-Rokosz et al. 2010</t>
  </si>
  <si>
    <t>Kumar and Sharma 2016</t>
  </si>
  <si>
    <t>76,77,78</t>
  </si>
  <si>
    <t>Chen et al. 2011; Zhao et al. 2013; Lu et al. 2011</t>
  </si>
  <si>
    <t>Rosa et al 2004, dos Santos et al. 2006</t>
  </si>
  <si>
    <t>39,55,71,72,73,79</t>
  </si>
  <si>
    <t>diffusion chambers, static chambers, Fick's law</t>
  </si>
  <si>
    <t>Lima et al. 2002; dos Santos et al 2006; Lima et al. 2005; Rosa et al. 2004; Rosa 2003; Lima et al. 1998</t>
  </si>
  <si>
    <t>80,81,82</t>
  </si>
  <si>
    <t>eddy covariance, funnel traps, floating chambers</t>
  </si>
  <si>
    <t>Beaulieu et al 2014; 2016; 2018</t>
  </si>
  <si>
    <t>83,84</t>
  </si>
  <si>
    <t>eddy covariance, Funnel traps, floating chambers</t>
  </si>
  <si>
    <t>eddy covariance, Fick's law, floating chambers</t>
  </si>
  <si>
    <t>Eugster et al 2011; DelSontro et al. 2010</t>
  </si>
  <si>
    <t>Rosa et al 2004; dos Santos et al 2006</t>
  </si>
  <si>
    <t>References</t>
  </si>
  <si>
    <r>
      <t xml:space="preserve">Kuhn, M., Lundin, E. J., Giesler, R., Johansson, M. &amp; Karlsson, J. Emissions from thaw ponds largely offset the carbon sink of northern permafrost wetlands. </t>
    </r>
    <r>
      <rPr>
        <i/>
        <sz val="12"/>
        <color theme="1"/>
        <rFont val="Calibri"/>
        <family val="2"/>
        <scheme val="minor"/>
      </rPr>
      <t>Scientific Reports</t>
    </r>
    <r>
      <rPr>
        <sz val="12"/>
        <color theme="1"/>
        <rFont val="Calibri"/>
        <family val="2"/>
        <scheme val="minor"/>
      </rPr>
      <t xml:space="preserve"> </t>
    </r>
    <r>
      <rPr>
        <b/>
        <sz val="12"/>
        <color theme="1"/>
        <rFont val="Calibri"/>
        <family val="2"/>
        <scheme val="minor"/>
      </rPr>
      <t>8</t>
    </r>
    <r>
      <rPr>
        <sz val="12"/>
        <color theme="1"/>
        <rFont val="Calibri"/>
        <family val="2"/>
        <scheme val="minor"/>
      </rPr>
      <t>, (2018).</t>
    </r>
  </si>
  <si>
    <r>
      <t xml:space="preserve">Sepulveda-Jauregui, A., Walter Anthony, K. M., Martinez-Cruz, K., Greene, S. &amp; Thalasso, F. Methane and carbon dioxide emissions from 40 lakes along a north–south latitudinal transect in Alaska.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12</t>
    </r>
    <r>
      <rPr>
        <sz val="12"/>
        <color theme="1"/>
        <rFont val="Calibri"/>
        <family val="2"/>
        <scheme val="minor"/>
      </rPr>
      <t>, 3197–3223 (2015).</t>
    </r>
  </si>
  <si>
    <r>
      <t xml:space="preserve">Townsend-Small, A., Åkerström, F., Arp, C. D. &amp; Hinkel, K. M. Spatial and Temporal Variation in Methane Concentrations, Fluxes, and Sources in Lakes in Arctic Alaska: Methane in Arctic Alaskan lakes. </t>
    </r>
    <r>
      <rPr>
        <i/>
        <sz val="12"/>
        <color theme="1"/>
        <rFont val="Calibri"/>
        <family val="2"/>
        <scheme val="minor"/>
      </rPr>
      <t>Journal of Geophysical Research: Biogeosciences</t>
    </r>
    <r>
      <rPr>
        <sz val="12"/>
        <color theme="1"/>
        <rFont val="Calibri"/>
        <family val="2"/>
        <scheme val="minor"/>
      </rPr>
      <t xml:space="preserve"> </t>
    </r>
    <r>
      <rPr>
        <b/>
        <sz val="12"/>
        <color theme="1"/>
        <rFont val="Calibri"/>
        <family val="2"/>
        <scheme val="minor"/>
      </rPr>
      <t>122</t>
    </r>
    <r>
      <rPr>
        <sz val="12"/>
        <color theme="1"/>
        <rFont val="Calibri"/>
        <family val="2"/>
        <scheme val="minor"/>
      </rPr>
      <t>, 2966–2981 (2017).</t>
    </r>
  </si>
  <si>
    <r>
      <t xml:space="preserve">Sabrekov, A. F. </t>
    </r>
    <r>
      <rPr>
        <i/>
        <sz val="12"/>
        <color theme="1"/>
        <rFont val="Calibri"/>
        <family val="2"/>
        <scheme val="minor"/>
      </rPr>
      <t>et al.</t>
    </r>
    <r>
      <rPr>
        <sz val="12"/>
        <color theme="1"/>
        <rFont val="Calibri"/>
        <family val="2"/>
        <scheme val="minor"/>
      </rPr>
      <t xml:space="preserve"> Variability in methane emissions from West Siberia’s shallow boreal lakes on a regional scale and its environmental controls.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14</t>
    </r>
    <r>
      <rPr>
        <sz val="12"/>
        <color theme="1"/>
        <rFont val="Calibri"/>
        <family val="2"/>
        <scheme val="minor"/>
      </rPr>
      <t>, 3715–3742 (2017).</t>
    </r>
  </si>
  <si>
    <r>
      <t xml:space="preserve">West, W. E., Creamer, K. P. &amp; Jones, S. E. Productivity and depth regulate lake contributions to atmospheric methane: Lake productivity fuels methane emissions.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61</t>
    </r>
    <r>
      <rPr>
        <sz val="12"/>
        <color theme="1"/>
        <rFont val="Calibri"/>
        <family val="2"/>
        <scheme val="minor"/>
      </rPr>
      <t>, S51–S61 (2016).</t>
    </r>
  </si>
  <si>
    <r>
      <t xml:space="preserve">Bastviken, D. </t>
    </r>
    <r>
      <rPr>
        <i/>
        <sz val="12"/>
        <color theme="1"/>
        <rFont val="Calibri"/>
        <family val="2"/>
        <scheme val="minor"/>
      </rPr>
      <t>et al.</t>
    </r>
    <r>
      <rPr>
        <sz val="12"/>
        <color theme="1"/>
        <rFont val="Calibri"/>
        <family val="2"/>
        <scheme val="minor"/>
      </rPr>
      <t xml:space="preserve"> Methane emissions from Pantanal, South America, during the low water season: toward more comprehensive sampling.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44</t>
    </r>
    <r>
      <rPr>
        <sz val="12"/>
        <color theme="1"/>
        <rFont val="Calibri"/>
        <family val="2"/>
        <scheme val="minor"/>
      </rPr>
      <t>, 5450–5455 (2010).</t>
    </r>
  </si>
  <si>
    <r>
      <t xml:space="preserve">Palma-Silva, C. </t>
    </r>
    <r>
      <rPr>
        <i/>
        <sz val="12"/>
        <color theme="1"/>
        <rFont val="Calibri"/>
        <family val="2"/>
        <scheme val="minor"/>
      </rPr>
      <t>et al.</t>
    </r>
    <r>
      <rPr>
        <sz val="12"/>
        <color theme="1"/>
        <rFont val="Calibri"/>
        <family val="2"/>
        <scheme val="minor"/>
      </rPr>
      <t xml:space="preserve"> Methane emissions in two small shallow neotropical lakes: The role of temperature and trophic level. </t>
    </r>
    <r>
      <rPr>
        <i/>
        <sz val="12"/>
        <color theme="1"/>
        <rFont val="Calibri"/>
        <family val="2"/>
        <scheme val="minor"/>
      </rPr>
      <t>Atmospheric Environment</t>
    </r>
    <r>
      <rPr>
        <sz val="12"/>
        <color theme="1"/>
        <rFont val="Calibri"/>
        <family val="2"/>
        <scheme val="minor"/>
      </rPr>
      <t xml:space="preserve"> </t>
    </r>
    <r>
      <rPr>
        <b/>
        <sz val="12"/>
        <color theme="1"/>
        <rFont val="Calibri"/>
        <family val="2"/>
        <scheme val="minor"/>
      </rPr>
      <t>81</t>
    </r>
    <r>
      <rPr>
        <sz val="12"/>
        <color theme="1"/>
        <rFont val="Calibri"/>
        <family val="2"/>
        <scheme val="minor"/>
      </rPr>
      <t>, 373–379 (2013).</t>
    </r>
  </si>
  <si>
    <r>
      <t xml:space="preserve">Matveev, A., Laurion, I., Deshpande, B. N., Bhiry, N. &amp; Vincent, W. F. High methane emissions from thermokarst lakes in subarctic peatlands.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61</t>
    </r>
    <r>
      <rPr>
        <sz val="12"/>
        <color theme="1"/>
        <rFont val="Calibri"/>
        <family val="2"/>
        <scheme val="minor"/>
      </rPr>
      <t>, S150–S164 (2016).</t>
    </r>
  </si>
  <si>
    <r>
      <t xml:space="preserve">Bastviken, D., Cole, J., Pace, M. &amp; Tranvik, L. Methane emissions from lakes: Dependence of lake characteristics, two regional assessments, and a global estimate.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18</t>
    </r>
    <r>
      <rPr>
        <sz val="12"/>
        <color theme="1"/>
        <rFont val="Calibri"/>
        <family val="2"/>
        <scheme val="minor"/>
      </rPr>
      <t>, (2004).</t>
    </r>
  </si>
  <si>
    <r>
      <t xml:space="preserve">Rinta, P. </t>
    </r>
    <r>
      <rPr>
        <i/>
        <sz val="12"/>
        <color theme="1"/>
        <rFont val="Calibri"/>
        <family val="2"/>
        <scheme val="minor"/>
      </rPr>
      <t>et al.</t>
    </r>
    <r>
      <rPr>
        <sz val="12"/>
        <color theme="1"/>
        <rFont val="Calibri"/>
        <family val="2"/>
        <scheme val="minor"/>
      </rPr>
      <t xml:space="preserve"> Higher late summer methane emission from central than northern European lakes. </t>
    </r>
    <r>
      <rPr>
        <i/>
        <sz val="12"/>
        <color theme="1"/>
        <rFont val="Calibri"/>
        <family val="2"/>
        <scheme val="minor"/>
      </rPr>
      <t>Journal of Limnology</t>
    </r>
    <r>
      <rPr>
        <sz val="12"/>
        <color theme="1"/>
        <rFont val="Calibri"/>
        <family val="2"/>
        <scheme val="minor"/>
      </rPr>
      <t xml:space="preserve"> </t>
    </r>
    <r>
      <rPr>
        <b/>
        <sz val="12"/>
        <color theme="1"/>
        <rFont val="Calibri"/>
        <family val="2"/>
        <scheme val="minor"/>
      </rPr>
      <t>76</t>
    </r>
    <r>
      <rPr>
        <sz val="12"/>
        <color theme="1"/>
        <rFont val="Calibri"/>
        <family val="2"/>
        <scheme val="minor"/>
      </rPr>
      <t>, 52–67 (2017).</t>
    </r>
  </si>
  <si>
    <r>
      <t xml:space="preserve">Selvam, B. P., Natchimuthu, S., Arunachalam, L. &amp; Bastviken, D. Methane and carbon dioxide emissions from inland waters in India - implications for large scale greenhouse gas balances.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20</t>
    </r>
    <r>
      <rPr>
        <sz val="12"/>
        <color theme="1"/>
        <rFont val="Calibri"/>
        <family val="2"/>
        <scheme val="minor"/>
      </rPr>
      <t>, 3397–3407 (2014).</t>
    </r>
  </si>
  <si>
    <r>
      <t xml:space="preserve">Natchimuthu, S. </t>
    </r>
    <r>
      <rPr>
        <i/>
        <sz val="12"/>
        <color theme="1"/>
        <rFont val="Calibri"/>
        <family val="2"/>
        <scheme val="minor"/>
      </rPr>
      <t>et al.</t>
    </r>
    <r>
      <rPr>
        <sz val="12"/>
        <color theme="1"/>
        <rFont val="Calibri"/>
        <family val="2"/>
        <scheme val="minor"/>
      </rPr>
      <t xml:space="preserve"> Spatio-temporal variability of lake CH </t>
    </r>
    <r>
      <rPr>
        <vertAlign val="subscript"/>
        <sz val="12"/>
        <color theme="1"/>
        <rFont val="Calibri"/>
        <family val="2"/>
        <scheme val="minor"/>
      </rPr>
      <t>4</t>
    </r>
    <r>
      <rPr>
        <sz val="12"/>
        <color theme="1"/>
        <rFont val="Calibri"/>
        <family val="2"/>
        <scheme val="minor"/>
      </rPr>
      <t xml:space="preserve"> fluxes and its influence on annual whole lake emission estimates: Spatio-temporal lake CH </t>
    </r>
    <r>
      <rPr>
        <vertAlign val="subscript"/>
        <sz val="12"/>
        <color theme="1"/>
        <rFont val="Calibri"/>
        <family val="2"/>
        <scheme val="minor"/>
      </rPr>
      <t>4</t>
    </r>
    <r>
      <rPr>
        <sz val="12"/>
        <color theme="1"/>
        <rFont val="Calibri"/>
        <family val="2"/>
        <scheme val="minor"/>
      </rPr>
      <t xml:space="preserve"> fluxes.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61</t>
    </r>
    <r>
      <rPr>
        <sz val="12"/>
        <color theme="1"/>
        <rFont val="Calibri"/>
        <family val="2"/>
        <scheme val="minor"/>
      </rPr>
      <t>, S13–S26 (2016).</t>
    </r>
  </si>
  <si>
    <r>
      <t xml:space="preserve">Grinham, A. </t>
    </r>
    <r>
      <rPr>
        <i/>
        <sz val="12"/>
        <color theme="1"/>
        <rFont val="Calibri"/>
        <family val="2"/>
        <scheme val="minor"/>
      </rPr>
      <t>et al.</t>
    </r>
    <r>
      <rPr>
        <sz val="12"/>
        <color theme="1"/>
        <rFont val="Calibri"/>
        <family val="2"/>
        <scheme val="minor"/>
      </rPr>
      <t xml:space="preserve"> The importance of small artificial water bodies as sources of methane emissions in Queensland, Australia. </t>
    </r>
    <r>
      <rPr>
        <i/>
        <sz val="12"/>
        <color theme="1"/>
        <rFont val="Calibri"/>
        <family val="2"/>
        <scheme val="minor"/>
      </rPr>
      <t>Hydrology and Earth System Sciences Discussions</t>
    </r>
    <r>
      <rPr>
        <sz val="12"/>
        <color theme="1"/>
        <rFont val="Calibri"/>
        <family val="2"/>
        <scheme val="minor"/>
      </rPr>
      <t xml:space="preserve"> 1–27 (2018). doi:10.5194/hess-2018-294</t>
    </r>
  </si>
  <si>
    <r>
      <t xml:space="preserve">Repo, E. </t>
    </r>
    <r>
      <rPr>
        <i/>
        <sz val="12"/>
        <color theme="1"/>
        <rFont val="Calibri"/>
        <family val="2"/>
        <scheme val="minor"/>
      </rPr>
      <t>et al.</t>
    </r>
    <r>
      <rPr>
        <sz val="12"/>
        <color theme="1"/>
        <rFont val="Calibri"/>
        <family val="2"/>
        <scheme val="minor"/>
      </rPr>
      <t xml:space="preserve"> Release of CO </t>
    </r>
    <r>
      <rPr>
        <vertAlign val="subscript"/>
        <sz val="12"/>
        <color theme="1"/>
        <rFont val="Calibri"/>
        <family val="2"/>
        <scheme val="minor"/>
      </rPr>
      <t>2</t>
    </r>
    <r>
      <rPr>
        <sz val="12"/>
        <color theme="1"/>
        <rFont val="Calibri"/>
        <family val="2"/>
        <scheme val="minor"/>
      </rPr>
      <t xml:space="preserve"> and CH </t>
    </r>
    <r>
      <rPr>
        <vertAlign val="subscript"/>
        <sz val="12"/>
        <color theme="1"/>
        <rFont val="Calibri"/>
        <family val="2"/>
        <scheme val="minor"/>
      </rPr>
      <t>4</t>
    </r>
    <r>
      <rPr>
        <sz val="12"/>
        <color theme="1"/>
        <rFont val="Calibri"/>
        <family val="2"/>
        <scheme val="minor"/>
      </rPr>
      <t xml:space="preserve"> from small wetland lakes in western Siberia. </t>
    </r>
    <r>
      <rPr>
        <i/>
        <sz val="12"/>
        <color theme="1"/>
        <rFont val="Calibri"/>
        <family val="2"/>
        <scheme val="minor"/>
      </rPr>
      <t>Tellus B: Chemical and Physical Meteorology</t>
    </r>
    <r>
      <rPr>
        <sz val="12"/>
        <color theme="1"/>
        <rFont val="Calibri"/>
        <family val="2"/>
        <scheme val="minor"/>
      </rPr>
      <t xml:space="preserve"> </t>
    </r>
    <r>
      <rPr>
        <b/>
        <sz val="12"/>
        <color theme="1"/>
        <rFont val="Calibri"/>
        <family val="2"/>
        <scheme val="minor"/>
      </rPr>
      <t>59</t>
    </r>
    <r>
      <rPr>
        <sz val="12"/>
        <color theme="1"/>
        <rFont val="Calibri"/>
        <family val="2"/>
        <scheme val="minor"/>
      </rPr>
      <t>, 788–796 (2007).</t>
    </r>
  </si>
  <si>
    <r>
      <t xml:space="preserve">Walter Anthony, K. M. </t>
    </r>
    <r>
      <rPr>
        <i/>
        <sz val="12"/>
        <color theme="1"/>
        <rFont val="Calibri"/>
        <family val="2"/>
        <scheme val="minor"/>
      </rPr>
      <t>et al.</t>
    </r>
    <r>
      <rPr>
        <sz val="12"/>
        <color theme="1"/>
        <rFont val="Calibri"/>
        <family val="2"/>
        <scheme val="minor"/>
      </rPr>
      <t xml:space="preserve"> Estimating methane emissions from northern lakes using ice-bubble surveys: Methane bubbles in lake ice method. </t>
    </r>
    <r>
      <rPr>
        <i/>
        <sz val="12"/>
        <color theme="1"/>
        <rFont val="Calibri"/>
        <family val="2"/>
        <scheme val="minor"/>
      </rPr>
      <t>Limnology and Oceanography: Methods</t>
    </r>
    <r>
      <rPr>
        <sz val="12"/>
        <color theme="1"/>
        <rFont val="Calibri"/>
        <family val="2"/>
        <scheme val="minor"/>
      </rPr>
      <t xml:space="preserve"> </t>
    </r>
    <r>
      <rPr>
        <b/>
        <sz val="12"/>
        <color theme="1"/>
        <rFont val="Calibri"/>
        <family val="2"/>
        <scheme val="minor"/>
      </rPr>
      <t>8</t>
    </r>
    <r>
      <rPr>
        <sz val="12"/>
        <color theme="1"/>
        <rFont val="Calibri"/>
        <family val="2"/>
        <scheme val="minor"/>
      </rPr>
      <t>, 592–609 (2010).</t>
    </r>
  </si>
  <si>
    <r>
      <t xml:space="preserve">Bastviken, D., Ejlertsson, J. &amp; Tranvik, L. Measurement of methane oxidation in lakes: a comparison of methods.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36</t>
    </r>
    <r>
      <rPr>
        <sz val="12"/>
        <color theme="1"/>
        <rFont val="Calibri"/>
        <family val="2"/>
        <scheme val="minor"/>
      </rPr>
      <t>, 3354–3361 (2002).</t>
    </r>
  </si>
  <si>
    <r>
      <t xml:space="preserve">Huttunen, J. T. </t>
    </r>
    <r>
      <rPr>
        <i/>
        <sz val="12"/>
        <color theme="1"/>
        <rFont val="Calibri"/>
        <family val="2"/>
        <scheme val="minor"/>
      </rPr>
      <t>et al.</t>
    </r>
    <r>
      <rPr>
        <sz val="12"/>
        <color theme="1"/>
        <rFont val="Calibri"/>
        <family val="2"/>
        <scheme val="minor"/>
      </rPr>
      <t xml:space="preserve"> Exchange of CO</t>
    </r>
    <r>
      <rPr>
        <vertAlign val="subscript"/>
        <sz val="12"/>
        <color theme="1"/>
        <rFont val="Calibri"/>
        <family val="2"/>
        <scheme val="minor"/>
      </rPr>
      <t>2</t>
    </r>
    <r>
      <rPr>
        <sz val="12"/>
        <color theme="1"/>
        <rFont val="Calibri"/>
        <family val="2"/>
        <scheme val="minor"/>
      </rPr>
      <t>, CH</t>
    </r>
    <r>
      <rPr>
        <vertAlign val="subscript"/>
        <sz val="12"/>
        <color theme="1"/>
        <rFont val="Calibri"/>
        <family val="2"/>
        <scheme val="minor"/>
      </rPr>
      <t>4</t>
    </r>
    <r>
      <rPr>
        <sz val="12"/>
        <color theme="1"/>
        <rFont val="Calibri"/>
        <family val="2"/>
        <scheme val="minor"/>
      </rPr>
      <t xml:space="preserve"> and N</t>
    </r>
    <r>
      <rPr>
        <vertAlign val="subscript"/>
        <sz val="12"/>
        <color theme="1"/>
        <rFont val="Calibri"/>
        <family val="2"/>
        <scheme val="minor"/>
      </rPr>
      <t>2</t>
    </r>
    <r>
      <rPr>
        <sz val="12"/>
        <color theme="1"/>
        <rFont val="Calibri"/>
        <family val="2"/>
        <scheme val="minor"/>
      </rPr>
      <t>O between the atmosphere and two northern boreal ponds with catchments dominated by peatlands or forests. 10 (2002).</t>
    </r>
  </si>
  <si>
    <r>
      <t xml:space="preserve">Bergen, T. J. H. M. </t>
    </r>
    <r>
      <rPr>
        <i/>
        <sz val="12"/>
        <color theme="1"/>
        <rFont val="Calibri"/>
        <family val="2"/>
        <scheme val="minor"/>
      </rPr>
      <t>et al.</t>
    </r>
    <r>
      <rPr>
        <sz val="12"/>
        <color theme="1"/>
        <rFont val="Calibri"/>
        <family val="2"/>
        <scheme val="minor"/>
      </rPr>
      <t xml:space="preserve"> Seasonal and diel variation in greenhouse gas emissions from an urban pond and its major drivers. </t>
    </r>
    <r>
      <rPr>
        <i/>
        <sz val="12"/>
        <color theme="1"/>
        <rFont val="Calibri"/>
        <family val="2"/>
        <scheme val="minor"/>
      </rPr>
      <t>Limnology and Oceanography</t>
    </r>
    <r>
      <rPr>
        <sz val="12"/>
        <color theme="1"/>
        <rFont val="Calibri"/>
        <family val="2"/>
        <scheme val="minor"/>
      </rPr>
      <t xml:space="preserve"> lno.11173 (2019). doi:10.1002/lno.11173</t>
    </r>
  </si>
  <si>
    <r>
      <t xml:space="preserve">DelSontro, T., Boutet, L., St-Pierre, A., del Giorgio, P. A. &amp; Prairie, Y. T. Methane ebullition and diffusion from northern ponds and lakes regulated by the interaction between temperature and system productivity: Productivity regulates methane lake flux.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61</t>
    </r>
    <r>
      <rPr>
        <sz val="12"/>
        <color theme="1"/>
        <rFont val="Calibri"/>
        <family val="2"/>
        <scheme val="minor"/>
      </rPr>
      <t>, S62–S77 (2016).</t>
    </r>
  </si>
  <si>
    <r>
      <t xml:space="preserve">Engle, D. &amp; Melack, J. M. Methane emissions from an Amazon floodplain lake: Enhanced release during episodic mixing and during falling water.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51</t>
    </r>
    <r>
      <rPr>
        <sz val="12"/>
        <color theme="1"/>
        <rFont val="Calibri"/>
        <family val="2"/>
        <scheme val="minor"/>
      </rPr>
      <t>, 71–90 (2000).</t>
    </r>
  </si>
  <si>
    <r>
      <t xml:space="preserve">Juutinen, S. </t>
    </r>
    <r>
      <rPr>
        <i/>
        <sz val="12"/>
        <color theme="1"/>
        <rFont val="Calibri"/>
        <family val="2"/>
        <scheme val="minor"/>
      </rPr>
      <t>et al.</t>
    </r>
    <r>
      <rPr>
        <sz val="12"/>
        <color theme="1"/>
        <rFont val="Calibri"/>
        <family val="2"/>
        <scheme val="minor"/>
      </rPr>
      <t xml:space="preserve"> Major implication of the littoral zone for methane release from boreal lakes.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17</t>
    </r>
    <r>
      <rPr>
        <sz val="12"/>
        <color theme="1"/>
        <rFont val="Calibri"/>
        <family val="2"/>
        <scheme val="minor"/>
      </rPr>
      <t>, (2003).</t>
    </r>
  </si>
  <si>
    <r>
      <t xml:space="preserve">Schmid, M., Ostrovsky, I. &amp; McGinnis, D. F. Role of gas ebullition in the methane budget of a deep subtropical lake: What can we learn from process-based modeling?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62</t>
    </r>
    <r>
      <rPr>
        <sz val="12"/>
        <color theme="1"/>
        <rFont val="Calibri"/>
        <family val="2"/>
        <scheme val="minor"/>
      </rPr>
      <t>, 2674–2698 (2017).</t>
    </r>
  </si>
  <si>
    <r>
      <t xml:space="preserve">Erkkilä, K.-M. </t>
    </r>
    <r>
      <rPr>
        <i/>
        <sz val="12"/>
        <color theme="1"/>
        <rFont val="Calibri"/>
        <family val="2"/>
        <scheme val="minor"/>
      </rPr>
      <t>et al.</t>
    </r>
    <r>
      <rPr>
        <sz val="12"/>
        <color theme="1"/>
        <rFont val="Calibri"/>
        <family val="2"/>
        <scheme val="minor"/>
      </rPr>
      <t xml:space="preserve"> Methane and carbon dioxide fluxes over a lake: comparison between eddy covariance, floating chambers and boundary layer method.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15</t>
    </r>
    <r>
      <rPr>
        <sz val="12"/>
        <color theme="1"/>
        <rFont val="Calibri"/>
        <family val="2"/>
        <scheme val="minor"/>
      </rPr>
      <t>, 429–445 (2018).</t>
    </r>
  </si>
  <si>
    <r>
      <t xml:space="preserve">Podgrajsek, E., Sahlée, E. &amp; Rutgersson, A. Diurnal cycle of lake methane flux. </t>
    </r>
    <r>
      <rPr>
        <i/>
        <sz val="12"/>
        <color theme="1"/>
        <rFont val="Calibri"/>
        <family val="2"/>
        <scheme val="minor"/>
      </rPr>
      <t>Journal of Geophysical Research: Biogeosciences</t>
    </r>
    <r>
      <rPr>
        <sz val="12"/>
        <color theme="1"/>
        <rFont val="Calibri"/>
        <family val="2"/>
        <scheme val="minor"/>
      </rPr>
      <t xml:space="preserve"> </t>
    </r>
    <r>
      <rPr>
        <b/>
        <sz val="12"/>
        <color theme="1"/>
        <rFont val="Calibri"/>
        <family val="2"/>
        <scheme val="minor"/>
      </rPr>
      <t>119</t>
    </r>
    <r>
      <rPr>
        <sz val="12"/>
        <color theme="1"/>
        <rFont val="Calibri"/>
        <family val="2"/>
        <scheme val="minor"/>
      </rPr>
      <t>, 236–248 (2014).</t>
    </r>
  </si>
  <si>
    <r>
      <t xml:space="preserve">Attermeyer, K. </t>
    </r>
    <r>
      <rPr>
        <i/>
        <sz val="12"/>
        <color theme="1"/>
        <rFont val="Calibri"/>
        <family val="2"/>
        <scheme val="minor"/>
      </rPr>
      <t>et al.</t>
    </r>
    <r>
      <rPr>
        <sz val="12"/>
        <color theme="1"/>
        <rFont val="Calibri"/>
        <family val="2"/>
        <scheme val="minor"/>
      </rPr>
      <t xml:space="preserve"> Invasive floating macrophytes reduce greenhouse gas emissions from a small tropical lake. </t>
    </r>
    <r>
      <rPr>
        <i/>
        <sz val="12"/>
        <color theme="1"/>
        <rFont val="Calibri"/>
        <family val="2"/>
        <scheme val="minor"/>
      </rPr>
      <t>Scientific Reports</t>
    </r>
    <r>
      <rPr>
        <sz val="12"/>
        <color theme="1"/>
        <rFont val="Calibri"/>
        <family val="2"/>
        <scheme val="minor"/>
      </rPr>
      <t xml:space="preserve"> </t>
    </r>
    <r>
      <rPr>
        <b/>
        <sz val="12"/>
        <color theme="1"/>
        <rFont val="Calibri"/>
        <family val="2"/>
        <scheme val="minor"/>
      </rPr>
      <t>6</t>
    </r>
    <r>
      <rPr>
        <sz val="12"/>
        <color theme="1"/>
        <rFont val="Calibri"/>
        <family val="2"/>
        <scheme val="minor"/>
      </rPr>
      <t>, (2016).</t>
    </r>
  </si>
  <si>
    <r>
      <t xml:space="preserve">Jammet, M., Crill, P., Dengel, S. &amp; Friborg, T. Large methane emissions from a subarctic lake during spring thaw: mechanisms and landscape significance. </t>
    </r>
    <r>
      <rPr>
        <i/>
        <sz val="12"/>
        <color theme="1"/>
        <rFont val="Calibri"/>
        <family val="2"/>
        <scheme val="minor"/>
      </rPr>
      <t>Journal of Geophysical Research: Biogeosciences</t>
    </r>
    <r>
      <rPr>
        <sz val="12"/>
        <color theme="1"/>
        <rFont val="Calibri"/>
        <family val="2"/>
        <scheme val="minor"/>
      </rPr>
      <t xml:space="preserve"> </t>
    </r>
    <r>
      <rPr>
        <b/>
        <sz val="12"/>
        <color theme="1"/>
        <rFont val="Calibri"/>
        <family val="2"/>
        <scheme val="minor"/>
      </rPr>
      <t>120</t>
    </r>
    <r>
      <rPr>
        <sz val="12"/>
        <color theme="1"/>
        <rFont val="Calibri"/>
        <family val="2"/>
        <scheme val="minor"/>
      </rPr>
      <t>, 2289–2305 (2015).</t>
    </r>
  </si>
  <si>
    <r>
      <t xml:space="preserve">Natchimuthu, S., Panneer Selvam, B. &amp; Bastviken, D. Influence of weather variables on methane and carbon dioxide flux from a shallow pond.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119</t>
    </r>
    <r>
      <rPr>
        <sz val="12"/>
        <color theme="1"/>
        <rFont val="Calibri"/>
        <family val="2"/>
        <scheme val="minor"/>
      </rPr>
      <t>, 403–413 (2014).</t>
    </r>
  </si>
  <si>
    <r>
      <t xml:space="preserve">Smith, L. K. &amp; Lewis, W. M. Jr. Seasonality of methane emissions from five lakes and associated wetlands of the Colorado Rockies.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6</t>
    </r>
    <r>
      <rPr>
        <sz val="12"/>
        <color theme="1"/>
        <rFont val="Calibri"/>
        <family val="2"/>
        <scheme val="minor"/>
      </rPr>
      <t>, 323–339 (1992).</t>
    </r>
  </si>
  <si>
    <r>
      <t xml:space="preserve">Marani, L. &amp; Alvalá, P. C. Methane emissions from lakes and floodplains in Pantanal, Brazil. </t>
    </r>
    <r>
      <rPr>
        <i/>
        <sz val="12"/>
        <color theme="1"/>
        <rFont val="Calibri"/>
        <family val="2"/>
        <scheme val="minor"/>
      </rPr>
      <t>Atmospheric Environment</t>
    </r>
    <r>
      <rPr>
        <sz val="12"/>
        <color theme="1"/>
        <rFont val="Calibri"/>
        <family val="2"/>
        <scheme val="minor"/>
      </rPr>
      <t xml:space="preserve"> </t>
    </r>
    <r>
      <rPr>
        <b/>
        <sz val="12"/>
        <color theme="1"/>
        <rFont val="Calibri"/>
        <family val="2"/>
        <scheme val="minor"/>
      </rPr>
      <t>41</t>
    </r>
    <r>
      <rPr>
        <sz val="12"/>
        <color theme="1"/>
        <rFont val="Calibri"/>
        <family val="2"/>
        <scheme val="minor"/>
      </rPr>
      <t>, 1627–1633 (2007).</t>
    </r>
  </si>
  <si>
    <r>
      <t xml:space="preserve">Casper, P., Maberly, S. C., Hall, G. H. &amp; Finlay, B. J. Fluxes of methane and carbon dioxide from a small productive lake to the atmosphere.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49</t>
    </r>
    <r>
      <rPr>
        <sz val="12"/>
        <color theme="1"/>
        <rFont val="Calibri"/>
        <family val="2"/>
        <scheme val="minor"/>
      </rPr>
      <t>, 1–19 (2000).</t>
    </r>
  </si>
  <si>
    <r>
      <t xml:space="preserve">Vachon, D., Langenegger, T., Donis, D. &amp; McGinnis, D. F. Influence of water column stratification and mixing patterns on the fate of methane produced in deep sediments of a small eutrophic lake. </t>
    </r>
    <r>
      <rPr>
        <i/>
        <sz val="12"/>
        <color theme="1"/>
        <rFont val="Calibri"/>
        <family val="2"/>
        <scheme val="minor"/>
      </rPr>
      <t>Limnology and Oceanography</t>
    </r>
    <r>
      <rPr>
        <sz val="12"/>
        <color theme="1"/>
        <rFont val="Calibri"/>
        <family val="2"/>
        <scheme val="minor"/>
      </rPr>
      <t xml:space="preserve"> lno.11172 (2019). doi:10.1002/lno.11172</t>
    </r>
  </si>
  <si>
    <r>
      <t xml:space="preserve">Rõõm, E.-I. </t>
    </r>
    <r>
      <rPr>
        <i/>
        <sz val="12"/>
        <color theme="1"/>
        <rFont val="Calibri"/>
        <family val="2"/>
        <scheme val="minor"/>
      </rPr>
      <t>et al.</t>
    </r>
    <r>
      <rPr>
        <sz val="12"/>
        <color theme="1"/>
        <rFont val="Calibri"/>
        <family val="2"/>
        <scheme val="minor"/>
      </rPr>
      <t xml:space="preserve"> Years are not brothers: Two-year comparison of greenhouse gas fluxes in large shallow Lake Võrtsjärv, Estonia. </t>
    </r>
    <r>
      <rPr>
        <i/>
        <sz val="12"/>
        <color theme="1"/>
        <rFont val="Calibri"/>
        <family val="2"/>
        <scheme val="minor"/>
      </rPr>
      <t>Journal of Hydrology</t>
    </r>
    <r>
      <rPr>
        <sz val="12"/>
        <color theme="1"/>
        <rFont val="Calibri"/>
        <family val="2"/>
        <scheme val="minor"/>
      </rPr>
      <t xml:space="preserve"> </t>
    </r>
    <r>
      <rPr>
        <b/>
        <sz val="12"/>
        <color theme="1"/>
        <rFont val="Calibri"/>
        <family val="2"/>
        <scheme val="minor"/>
      </rPr>
      <t>519</t>
    </r>
    <r>
      <rPr>
        <sz val="12"/>
        <color theme="1"/>
        <rFont val="Calibri"/>
        <family val="2"/>
        <scheme val="minor"/>
      </rPr>
      <t>, 1594–1606 (2014).</t>
    </r>
  </si>
  <si>
    <r>
      <t xml:space="preserve">Strayer, R. F. &amp; Tiedje, J. M. In situ methane production in a small, hypereutrophic, hard-water lake: Loss of methane from sediments by vertical diffusion and ebullition.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23</t>
    </r>
    <r>
      <rPr>
        <sz val="12"/>
        <color theme="1"/>
        <rFont val="Calibri"/>
        <family val="2"/>
        <scheme val="minor"/>
      </rPr>
      <t>, 1201–1206 (1978).</t>
    </r>
  </si>
  <si>
    <r>
      <t>Bevelhimer, M., Stewart, A., Fortner, A., Phillips, J. &amp; Mosher, J. CO</t>
    </r>
    <r>
      <rPr>
        <vertAlign val="subscript"/>
        <sz val="12"/>
        <color theme="1"/>
        <rFont val="Calibri"/>
        <family val="2"/>
        <scheme val="minor"/>
      </rPr>
      <t>2</t>
    </r>
    <r>
      <rPr>
        <sz val="12"/>
        <color theme="1"/>
        <rFont val="Calibri"/>
        <family val="2"/>
        <scheme val="minor"/>
      </rPr>
      <t xml:space="preserve"> is dominant greenhouse gas emitted from six hydropower reservoirs in Southeastern United States during peak summer emissions. </t>
    </r>
    <r>
      <rPr>
        <i/>
        <sz val="12"/>
        <color theme="1"/>
        <rFont val="Calibri"/>
        <family val="2"/>
        <scheme val="minor"/>
      </rPr>
      <t>Water</t>
    </r>
    <r>
      <rPr>
        <sz val="12"/>
        <color theme="1"/>
        <rFont val="Calibri"/>
        <family val="2"/>
        <scheme val="minor"/>
      </rPr>
      <t xml:space="preserve"> </t>
    </r>
    <r>
      <rPr>
        <b/>
        <sz val="12"/>
        <color theme="1"/>
        <rFont val="Calibri"/>
        <family val="2"/>
        <scheme val="minor"/>
      </rPr>
      <t>8</t>
    </r>
    <r>
      <rPr>
        <sz val="12"/>
        <color theme="1"/>
        <rFont val="Calibri"/>
        <family val="2"/>
        <scheme val="minor"/>
      </rPr>
      <t>, 15 (2016).</t>
    </r>
  </si>
  <si>
    <r>
      <t xml:space="preserve">Gómez-Gener, L. </t>
    </r>
    <r>
      <rPr>
        <i/>
        <sz val="12"/>
        <color theme="1"/>
        <rFont val="Calibri"/>
        <family val="2"/>
        <scheme val="minor"/>
      </rPr>
      <t>et al.</t>
    </r>
    <r>
      <rPr>
        <sz val="12"/>
        <color theme="1"/>
        <rFont val="Calibri"/>
        <family val="2"/>
        <scheme val="minor"/>
      </rPr>
      <t xml:space="preserve"> Hot spots for carbon emissions from Mediterranean fluvial networks during summer drought. </t>
    </r>
    <r>
      <rPr>
        <i/>
        <sz val="12"/>
        <color theme="1"/>
        <rFont val="Calibri"/>
        <family val="2"/>
        <scheme val="minor"/>
      </rPr>
      <t>Biogeochemistry</t>
    </r>
    <r>
      <rPr>
        <sz val="12"/>
        <color theme="1"/>
        <rFont val="Calibri"/>
        <family val="2"/>
        <scheme val="minor"/>
      </rPr>
      <t xml:space="preserve"> </t>
    </r>
    <r>
      <rPr>
        <b/>
        <sz val="12"/>
        <color theme="1"/>
        <rFont val="Calibri"/>
        <family val="2"/>
        <scheme val="minor"/>
      </rPr>
      <t>125</t>
    </r>
    <r>
      <rPr>
        <sz val="12"/>
        <color theme="1"/>
        <rFont val="Calibri"/>
        <family val="2"/>
        <scheme val="minor"/>
      </rPr>
      <t>, 409–426 (2015).</t>
    </r>
  </si>
  <si>
    <r>
      <t xml:space="preserve">Guérin, F. </t>
    </r>
    <r>
      <rPr>
        <i/>
        <sz val="12"/>
        <color theme="1"/>
        <rFont val="Calibri"/>
        <family val="2"/>
        <scheme val="minor"/>
      </rPr>
      <t>et al.</t>
    </r>
    <r>
      <rPr>
        <sz val="12"/>
        <color theme="1"/>
        <rFont val="Calibri"/>
        <family val="2"/>
        <scheme val="minor"/>
      </rPr>
      <t xml:space="preserve"> Methane and carbon dioxide emissions from tropical reservoirs: Significance of downstream rivers. </t>
    </r>
    <r>
      <rPr>
        <i/>
        <sz val="12"/>
        <color theme="1"/>
        <rFont val="Calibri"/>
        <family val="2"/>
        <scheme val="minor"/>
      </rPr>
      <t>Geophysical Research Letters</t>
    </r>
    <r>
      <rPr>
        <sz val="12"/>
        <color theme="1"/>
        <rFont val="Calibri"/>
        <family val="2"/>
        <scheme val="minor"/>
      </rPr>
      <t xml:space="preserve"> </t>
    </r>
    <r>
      <rPr>
        <b/>
        <sz val="12"/>
        <color theme="1"/>
        <rFont val="Calibri"/>
        <family val="2"/>
        <scheme val="minor"/>
      </rPr>
      <t>33</t>
    </r>
    <r>
      <rPr>
        <sz val="12"/>
        <color theme="1"/>
        <rFont val="Calibri"/>
        <family val="2"/>
        <scheme val="minor"/>
      </rPr>
      <t>, (2006).</t>
    </r>
  </si>
  <si>
    <r>
      <t xml:space="preserve">Kemenes, A., Forsberg, B. R. &amp; Melack, J. M. Methane release below a tropical hydroelectric dam. </t>
    </r>
    <r>
      <rPr>
        <i/>
        <sz val="12"/>
        <color theme="1"/>
        <rFont val="Calibri"/>
        <family val="2"/>
        <scheme val="minor"/>
      </rPr>
      <t>Geophysical Research Letters</t>
    </r>
    <r>
      <rPr>
        <sz val="12"/>
        <color theme="1"/>
        <rFont val="Calibri"/>
        <family val="2"/>
        <scheme val="minor"/>
      </rPr>
      <t xml:space="preserve"> </t>
    </r>
    <r>
      <rPr>
        <b/>
        <sz val="12"/>
        <color theme="1"/>
        <rFont val="Calibri"/>
        <family val="2"/>
        <scheme val="minor"/>
      </rPr>
      <t>34</t>
    </r>
    <r>
      <rPr>
        <sz val="12"/>
        <color theme="1"/>
        <rFont val="Calibri"/>
        <family val="2"/>
        <scheme val="minor"/>
      </rPr>
      <t>, L12809 (2007).</t>
    </r>
  </si>
  <si>
    <r>
      <t xml:space="preserve">Bastviken, D., Tranvik, L. J., Downing, J. A., Crill, P. M. &amp; Enrich-Prast, A. Freshwater methane emissions offset the continental carbon sink. </t>
    </r>
    <r>
      <rPr>
        <i/>
        <sz val="12"/>
        <color theme="1"/>
        <rFont val="Calibri"/>
        <family val="2"/>
        <scheme val="minor"/>
      </rPr>
      <t>Science</t>
    </r>
    <r>
      <rPr>
        <sz val="12"/>
        <color theme="1"/>
        <rFont val="Calibri"/>
        <family val="2"/>
        <scheme val="minor"/>
      </rPr>
      <t xml:space="preserve"> </t>
    </r>
    <r>
      <rPr>
        <b/>
        <sz val="12"/>
        <color theme="1"/>
        <rFont val="Calibri"/>
        <family val="2"/>
        <scheme val="minor"/>
      </rPr>
      <t>331</t>
    </r>
    <r>
      <rPr>
        <sz val="12"/>
        <color theme="1"/>
        <rFont val="Calibri"/>
        <family val="2"/>
        <scheme val="minor"/>
      </rPr>
      <t>, 50–50 (2011).</t>
    </r>
  </si>
  <si>
    <r>
      <t xml:space="preserve">Rosa, L. P., Dos Santos, M. A., Matvienko, B., dos Santos, E. O. &amp; Sikar, E. Greenhouse gas emissions from hydroelectric reservoirs in tropical regions. </t>
    </r>
    <r>
      <rPr>
        <i/>
        <sz val="12"/>
        <color theme="1"/>
        <rFont val="Calibri"/>
        <family val="2"/>
        <scheme val="minor"/>
      </rPr>
      <t>Climatic Change</t>
    </r>
    <r>
      <rPr>
        <sz val="12"/>
        <color theme="1"/>
        <rFont val="Calibri"/>
        <family val="2"/>
        <scheme val="minor"/>
      </rPr>
      <t xml:space="preserve"> </t>
    </r>
    <r>
      <rPr>
        <b/>
        <sz val="12"/>
        <color theme="1"/>
        <rFont val="Calibri"/>
        <family val="2"/>
        <scheme val="minor"/>
      </rPr>
      <t>66</t>
    </r>
    <r>
      <rPr>
        <sz val="12"/>
        <color theme="1"/>
        <rFont val="Calibri"/>
        <family val="2"/>
        <scheme val="minor"/>
      </rPr>
      <t>, 9–21 (2004).</t>
    </r>
  </si>
  <si>
    <r>
      <t xml:space="preserve">Teodoru, C. R. </t>
    </r>
    <r>
      <rPr>
        <i/>
        <sz val="12"/>
        <color theme="1"/>
        <rFont val="Calibri"/>
        <family val="2"/>
        <scheme val="minor"/>
      </rPr>
      <t>et al.</t>
    </r>
    <r>
      <rPr>
        <sz val="12"/>
        <color theme="1"/>
        <rFont val="Calibri"/>
        <family val="2"/>
        <scheme val="minor"/>
      </rPr>
      <t xml:space="preserve"> Dynamics of greenhouse gases (CO</t>
    </r>
    <r>
      <rPr>
        <vertAlign val="subscript"/>
        <sz val="12"/>
        <color theme="1"/>
        <rFont val="Calibri"/>
        <family val="2"/>
        <scheme val="minor"/>
      </rPr>
      <t>2</t>
    </r>
    <r>
      <rPr>
        <sz val="12"/>
        <color theme="1"/>
        <rFont val="Calibri"/>
        <family val="2"/>
        <scheme val="minor"/>
      </rPr>
      <t>, CH</t>
    </r>
    <r>
      <rPr>
        <vertAlign val="subscript"/>
        <sz val="12"/>
        <color theme="1"/>
        <rFont val="Calibri"/>
        <family val="2"/>
        <scheme val="minor"/>
      </rPr>
      <t>4</t>
    </r>
    <r>
      <rPr>
        <sz val="12"/>
        <color theme="1"/>
        <rFont val="Calibri"/>
        <family val="2"/>
        <scheme val="minor"/>
      </rPr>
      <t>; N</t>
    </r>
    <r>
      <rPr>
        <vertAlign val="subscript"/>
        <sz val="12"/>
        <color theme="1"/>
        <rFont val="Calibri"/>
        <family val="2"/>
        <scheme val="minor"/>
      </rPr>
      <t>2</t>
    </r>
    <r>
      <rPr>
        <sz val="12"/>
        <color theme="1"/>
        <rFont val="Calibri"/>
        <family val="2"/>
        <scheme val="minor"/>
      </rPr>
      <t xml:space="preserve">O) along the Zambezi River and major tributaries, and their importance in the riverine carbon budget.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12</t>
    </r>
    <r>
      <rPr>
        <sz val="12"/>
        <color theme="1"/>
        <rFont val="Calibri"/>
        <family val="2"/>
        <scheme val="minor"/>
      </rPr>
      <t>, 2431–2453 (2015).</t>
    </r>
  </si>
  <si>
    <r>
      <t xml:space="preserve">Harrison, J. A., Deemer, B. R., Birchfield, M. K. &amp; O’Malley, M. T. Reservoir water-level drawdowns accelerate and amplify methane emission.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51</t>
    </r>
    <r>
      <rPr>
        <sz val="12"/>
        <color theme="1"/>
        <rFont val="Calibri"/>
        <family val="2"/>
        <scheme val="minor"/>
      </rPr>
      <t>, 1267–1277 (2017).</t>
    </r>
  </si>
  <si>
    <r>
      <t xml:space="preserve">Bergier, I., Novo, E. M. L. M., Ramos, F. M., Mazzi, E. A. &amp; Rasera, M. F. F. L. Carbon dioxide and methane fluxes in the littoral zone of a tropical savanna reservoir (Corumbá, Brazil). </t>
    </r>
    <r>
      <rPr>
        <i/>
        <sz val="12"/>
        <color theme="1"/>
        <rFont val="Calibri"/>
        <family val="2"/>
        <scheme val="minor"/>
      </rPr>
      <t>Oecologia Australis</t>
    </r>
    <r>
      <rPr>
        <sz val="12"/>
        <color theme="1"/>
        <rFont val="Calibri"/>
        <family val="2"/>
        <scheme val="minor"/>
      </rPr>
      <t xml:space="preserve"> </t>
    </r>
    <r>
      <rPr>
        <b/>
        <sz val="12"/>
        <color theme="1"/>
        <rFont val="Calibri"/>
        <family val="2"/>
        <scheme val="minor"/>
      </rPr>
      <t>15</t>
    </r>
    <r>
      <rPr>
        <sz val="12"/>
        <color theme="1"/>
        <rFont val="Calibri"/>
        <family val="2"/>
        <scheme val="minor"/>
      </rPr>
      <t>, 666–681 (2011).</t>
    </r>
  </si>
  <si>
    <r>
      <t xml:space="preserve">Duchemin, E. </t>
    </r>
    <r>
      <rPr>
        <i/>
        <sz val="12"/>
        <color theme="1"/>
        <rFont val="Calibri"/>
        <family val="2"/>
        <scheme val="minor"/>
      </rPr>
      <t>et al.</t>
    </r>
    <r>
      <rPr>
        <sz val="12"/>
        <color theme="1"/>
        <rFont val="Calibri"/>
        <family val="2"/>
        <scheme val="minor"/>
      </rPr>
      <t xml:space="preserve"> Comparison of greenhouse gas emissions from an old tropical reservoir with those from other reservoirs worldwide. </t>
    </r>
    <r>
      <rPr>
        <i/>
        <sz val="12"/>
        <color theme="1"/>
        <rFont val="Calibri"/>
        <family val="2"/>
        <scheme val="minor"/>
      </rPr>
      <t>Verh. der Internationalen Vereinigung fur Theoretische und Angewandte Limnologie</t>
    </r>
    <r>
      <rPr>
        <sz val="12"/>
        <color theme="1"/>
        <rFont val="Calibri"/>
        <family val="2"/>
        <scheme val="minor"/>
      </rPr>
      <t xml:space="preserve"> </t>
    </r>
    <r>
      <rPr>
        <b/>
        <sz val="12"/>
        <color theme="1"/>
        <rFont val="Calibri"/>
        <family val="2"/>
        <scheme val="minor"/>
      </rPr>
      <t>27</t>
    </r>
    <r>
      <rPr>
        <sz val="12"/>
        <color theme="1"/>
        <rFont val="Calibri"/>
        <family val="2"/>
        <scheme val="minor"/>
      </rPr>
      <t>, 1391–1395 (2000).</t>
    </r>
  </si>
  <si>
    <r>
      <t xml:space="preserve">Teodoru, C. R. </t>
    </r>
    <r>
      <rPr>
        <i/>
        <sz val="12"/>
        <color theme="1"/>
        <rFont val="Calibri"/>
        <family val="2"/>
        <scheme val="minor"/>
      </rPr>
      <t>et al.</t>
    </r>
    <r>
      <rPr>
        <sz val="12"/>
        <color theme="1"/>
        <rFont val="Calibri"/>
        <family val="2"/>
        <scheme val="minor"/>
      </rPr>
      <t xml:space="preserve"> The net carbon footprint of a newly created boreal hydroelectric reservoir.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26</t>
    </r>
    <r>
      <rPr>
        <sz val="12"/>
        <color theme="1"/>
        <rFont val="Calibri"/>
        <family val="2"/>
        <scheme val="minor"/>
      </rPr>
      <t>, GB2016 (2012).</t>
    </r>
  </si>
  <si>
    <r>
      <t xml:space="preserve">Almeida, R. M. </t>
    </r>
    <r>
      <rPr>
        <i/>
        <sz val="12"/>
        <color theme="1"/>
        <rFont val="Calibri"/>
        <family val="2"/>
        <scheme val="minor"/>
      </rPr>
      <t>et al.</t>
    </r>
    <r>
      <rPr>
        <sz val="12"/>
        <color theme="1"/>
        <rFont val="Calibri"/>
        <family val="2"/>
        <scheme val="minor"/>
      </rPr>
      <t xml:space="preserve"> High primary production contrasts with intense carbon emission in a eutrophic tropical reservoir. </t>
    </r>
    <r>
      <rPr>
        <i/>
        <sz val="12"/>
        <color theme="1"/>
        <rFont val="Calibri"/>
        <family val="2"/>
        <scheme val="minor"/>
      </rPr>
      <t>Frontiers in Microbiology</t>
    </r>
    <r>
      <rPr>
        <sz val="12"/>
        <color theme="1"/>
        <rFont val="Calibri"/>
        <family val="2"/>
        <scheme val="minor"/>
      </rPr>
      <t xml:space="preserve"> </t>
    </r>
    <r>
      <rPr>
        <b/>
        <sz val="12"/>
        <color theme="1"/>
        <rFont val="Calibri"/>
        <family val="2"/>
        <scheme val="minor"/>
      </rPr>
      <t>7</t>
    </r>
    <r>
      <rPr>
        <sz val="12"/>
        <color theme="1"/>
        <rFont val="Calibri"/>
        <family val="2"/>
        <scheme val="minor"/>
      </rPr>
      <t>, (2016).</t>
    </r>
  </si>
  <si>
    <r>
      <t xml:space="preserve">Descloux, S., Chanudet, V., Serça, D. &amp; Guérin, F. Methane and nitrous oxide annual emissions from an old eutrophic temperate reservoir. </t>
    </r>
    <r>
      <rPr>
        <i/>
        <sz val="12"/>
        <color theme="1"/>
        <rFont val="Calibri"/>
        <family val="2"/>
        <scheme val="minor"/>
      </rPr>
      <t>Science of The Total Environment</t>
    </r>
    <r>
      <rPr>
        <sz val="12"/>
        <color theme="1"/>
        <rFont val="Calibri"/>
        <family val="2"/>
        <scheme val="minor"/>
      </rPr>
      <t xml:space="preserve"> </t>
    </r>
    <r>
      <rPr>
        <b/>
        <sz val="12"/>
        <color theme="1"/>
        <rFont val="Calibri"/>
        <family val="2"/>
        <scheme val="minor"/>
      </rPr>
      <t>598</t>
    </r>
    <r>
      <rPr>
        <sz val="12"/>
        <color theme="1"/>
        <rFont val="Calibri"/>
        <family val="2"/>
        <scheme val="minor"/>
      </rPr>
      <t>, 959–972 (2017).</t>
    </r>
  </si>
  <si>
    <r>
      <t xml:space="preserve">Matthews, C. J. </t>
    </r>
    <r>
      <rPr>
        <i/>
        <sz val="12"/>
        <color theme="1"/>
        <rFont val="Calibri"/>
        <family val="2"/>
        <scheme val="minor"/>
      </rPr>
      <t>et al.</t>
    </r>
    <r>
      <rPr>
        <sz val="12"/>
        <color theme="1"/>
        <rFont val="Calibri"/>
        <family val="2"/>
        <scheme val="minor"/>
      </rPr>
      <t xml:space="preserve"> Carbon dioxide and methane production in small reservoirs flooding upland boreal forest. </t>
    </r>
    <r>
      <rPr>
        <i/>
        <sz val="12"/>
        <color theme="1"/>
        <rFont val="Calibri"/>
        <family val="2"/>
        <scheme val="minor"/>
      </rPr>
      <t>Ecosystems</t>
    </r>
    <r>
      <rPr>
        <sz val="12"/>
        <color theme="1"/>
        <rFont val="Calibri"/>
        <family val="2"/>
        <scheme val="minor"/>
      </rPr>
      <t xml:space="preserve"> </t>
    </r>
    <r>
      <rPr>
        <b/>
        <sz val="12"/>
        <color theme="1"/>
        <rFont val="Calibri"/>
        <family val="2"/>
        <scheme val="minor"/>
      </rPr>
      <t>8</t>
    </r>
    <r>
      <rPr>
        <sz val="12"/>
        <color theme="1"/>
        <rFont val="Calibri"/>
        <family val="2"/>
        <scheme val="minor"/>
      </rPr>
      <t>, 267–285 (2005).</t>
    </r>
  </si>
  <si>
    <r>
      <t xml:space="preserve">Kelly, C. A. </t>
    </r>
    <r>
      <rPr>
        <i/>
        <sz val="12"/>
        <color theme="1"/>
        <rFont val="Calibri"/>
        <family val="2"/>
        <scheme val="minor"/>
      </rPr>
      <t>et al.</t>
    </r>
    <r>
      <rPr>
        <sz val="12"/>
        <color theme="1"/>
        <rFont val="Calibri"/>
        <family val="2"/>
        <scheme val="minor"/>
      </rPr>
      <t xml:space="preserve"> Increases in fluxes of greenhouse gases and methyl mercury following flooding of an experimental reservoir.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31</t>
    </r>
    <r>
      <rPr>
        <sz val="12"/>
        <color theme="1"/>
        <rFont val="Calibri"/>
        <family val="2"/>
        <scheme val="minor"/>
      </rPr>
      <t>, 1334–1344 (1997).</t>
    </r>
  </si>
  <si>
    <r>
      <t xml:space="preserve">Deemer, B. R. </t>
    </r>
    <r>
      <rPr>
        <i/>
        <sz val="12"/>
        <color theme="1"/>
        <rFont val="Calibri"/>
        <family val="2"/>
        <scheme val="minor"/>
      </rPr>
      <t>et al.</t>
    </r>
    <r>
      <rPr>
        <sz val="12"/>
        <color theme="1"/>
        <rFont val="Calibri"/>
        <family val="2"/>
        <scheme val="minor"/>
      </rPr>
      <t xml:space="preserve"> Greenhouse gas emissions from reservoir water surfaces: a new global synthesis. </t>
    </r>
    <r>
      <rPr>
        <i/>
        <sz val="12"/>
        <color theme="1"/>
        <rFont val="Calibri"/>
        <family val="2"/>
        <scheme val="minor"/>
      </rPr>
      <t>BioScience</t>
    </r>
    <r>
      <rPr>
        <sz val="12"/>
        <color theme="1"/>
        <rFont val="Calibri"/>
        <family val="2"/>
        <scheme val="minor"/>
      </rPr>
      <t xml:space="preserve"> </t>
    </r>
    <r>
      <rPr>
        <b/>
        <sz val="12"/>
        <color theme="1"/>
        <rFont val="Calibri"/>
        <family val="2"/>
        <scheme val="minor"/>
      </rPr>
      <t>66</t>
    </r>
    <r>
      <rPr>
        <sz val="12"/>
        <color theme="1"/>
        <rFont val="Calibri"/>
        <family val="2"/>
        <scheme val="minor"/>
      </rPr>
      <t>, 949–964 (2016).</t>
    </r>
  </si>
  <si>
    <r>
      <t xml:space="preserve">Ometto, J. P. </t>
    </r>
    <r>
      <rPr>
        <i/>
        <sz val="12"/>
        <color theme="1"/>
        <rFont val="Calibri"/>
        <family val="2"/>
        <scheme val="minor"/>
      </rPr>
      <t>et al.</t>
    </r>
    <r>
      <rPr>
        <sz val="12"/>
        <color theme="1"/>
        <rFont val="Calibri"/>
        <family val="2"/>
        <scheme val="minor"/>
      </rPr>
      <t xml:space="preserve"> Carbon emission as a function of energy generation in hydroelectric reservoirs in Brazilian dry tropical biome. </t>
    </r>
    <r>
      <rPr>
        <i/>
        <sz val="12"/>
        <color theme="1"/>
        <rFont val="Calibri"/>
        <family val="2"/>
        <scheme val="minor"/>
      </rPr>
      <t>Energy Policy</t>
    </r>
    <r>
      <rPr>
        <sz val="12"/>
        <color theme="1"/>
        <rFont val="Calibri"/>
        <family val="2"/>
        <scheme val="minor"/>
      </rPr>
      <t xml:space="preserve"> </t>
    </r>
    <r>
      <rPr>
        <b/>
        <sz val="12"/>
        <color theme="1"/>
        <rFont val="Calibri"/>
        <family val="2"/>
        <scheme val="minor"/>
      </rPr>
      <t>58</t>
    </r>
    <r>
      <rPr>
        <sz val="12"/>
        <color theme="1"/>
        <rFont val="Calibri"/>
        <family val="2"/>
        <scheme val="minor"/>
      </rPr>
      <t>, 109–116 (2013).</t>
    </r>
  </si>
  <si>
    <r>
      <t xml:space="preserve">da Silva, M. G. </t>
    </r>
    <r>
      <rPr>
        <i/>
        <sz val="12"/>
        <color theme="1"/>
        <rFont val="Calibri"/>
        <family val="2"/>
        <scheme val="minor"/>
      </rPr>
      <t>et al.</t>
    </r>
    <r>
      <rPr>
        <sz val="12"/>
        <color theme="1"/>
        <rFont val="Calibri"/>
        <family val="2"/>
        <scheme val="minor"/>
      </rPr>
      <t xml:space="preserve"> Impact of intensive fish farming on methane emission in a tropical hydropower reservoir. </t>
    </r>
    <r>
      <rPr>
        <i/>
        <sz val="12"/>
        <color theme="1"/>
        <rFont val="Calibri"/>
        <family val="2"/>
        <scheme val="minor"/>
      </rPr>
      <t>Climatic Change</t>
    </r>
    <r>
      <rPr>
        <sz val="12"/>
        <color theme="1"/>
        <rFont val="Calibri"/>
        <family val="2"/>
        <scheme val="minor"/>
      </rPr>
      <t xml:space="preserve"> </t>
    </r>
    <r>
      <rPr>
        <b/>
        <sz val="12"/>
        <color theme="1"/>
        <rFont val="Calibri"/>
        <family val="2"/>
        <scheme val="minor"/>
      </rPr>
      <t>150</t>
    </r>
    <r>
      <rPr>
        <sz val="12"/>
        <color theme="1"/>
        <rFont val="Calibri"/>
        <family val="2"/>
        <scheme val="minor"/>
      </rPr>
      <t>, 195–210 (2018).</t>
    </r>
  </si>
  <si>
    <r>
      <t xml:space="preserve">Keller, M. &amp; Stallard, R. F. Methane emission by bubbling from Gatun Lake, Panama. </t>
    </r>
    <r>
      <rPr>
        <i/>
        <sz val="12"/>
        <color theme="1"/>
        <rFont val="Calibri"/>
        <family val="2"/>
        <scheme val="minor"/>
      </rPr>
      <t>Journal of Geophysical Research</t>
    </r>
    <r>
      <rPr>
        <sz val="12"/>
        <color theme="1"/>
        <rFont val="Calibri"/>
        <family val="2"/>
        <scheme val="minor"/>
      </rPr>
      <t xml:space="preserve"> </t>
    </r>
    <r>
      <rPr>
        <b/>
        <sz val="12"/>
        <color theme="1"/>
        <rFont val="Calibri"/>
        <family val="2"/>
        <scheme val="minor"/>
      </rPr>
      <t>99</t>
    </r>
    <r>
      <rPr>
        <sz val="12"/>
        <color theme="1"/>
        <rFont val="Calibri"/>
        <family val="2"/>
        <scheme val="minor"/>
      </rPr>
      <t>, 8307–8319 (1994).</t>
    </r>
  </si>
  <si>
    <r>
      <t xml:space="preserve">Sturm, K., Yuan, Z., Gibbes, B., Werner, U. &amp; Grinham, A. Methane and nitrous oxide sources and emissions in a subtropical freshwater reservoir, South East Queensland, Australia.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11</t>
    </r>
    <r>
      <rPr>
        <sz val="12"/>
        <color theme="1"/>
        <rFont val="Calibri"/>
        <family val="2"/>
        <scheme val="minor"/>
      </rPr>
      <t>, 5245–5258 (2014).</t>
    </r>
  </si>
  <si>
    <r>
      <t xml:space="preserve">Samiotis, G. </t>
    </r>
    <r>
      <rPr>
        <i/>
        <sz val="12"/>
        <color theme="1"/>
        <rFont val="Calibri"/>
        <family val="2"/>
        <scheme val="minor"/>
      </rPr>
      <t>et al.</t>
    </r>
    <r>
      <rPr>
        <sz val="12"/>
        <color theme="1"/>
        <rFont val="Calibri"/>
        <family val="2"/>
        <scheme val="minor"/>
      </rPr>
      <t xml:space="preserve"> Greenhouse gas emissions from two hydroelectric reservoirs in Mediterranean region. </t>
    </r>
    <r>
      <rPr>
        <i/>
        <sz val="12"/>
        <color theme="1"/>
        <rFont val="Calibri"/>
        <family val="2"/>
        <scheme val="minor"/>
      </rPr>
      <t>Environmental Monitoring and Assessment</t>
    </r>
    <r>
      <rPr>
        <sz val="12"/>
        <color theme="1"/>
        <rFont val="Calibri"/>
        <family val="2"/>
        <scheme val="minor"/>
      </rPr>
      <t xml:space="preserve"> </t>
    </r>
    <r>
      <rPr>
        <b/>
        <sz val="12"/>
        <color theme="1"/>
        <rFont val="Calibri"/>
        <family val="2"/>
        <scheme val="minor"/>
      </rPr>
      <t>190</t>
    </r>
    <r>
      <rPr>
        <sz val="12"/>
        <color theme="1"/>
        <rFont val="Calibri"/>
        <family val="2"/>
        <scheme val="minor"/>
      </rPr>
      <t>, (2018).</t>
    </r>
  </si>
  <si>
    <r>
      <t xml:space="preserve">dos Santos, M. A., Rosa, L. P., Sikar, B., Sikar, E. &amp; dos Santos, E. O. Gross greenhouse gas fluxes from hydro-power reservoir compared to thermo-power plants. </t>
    </r>
    <r>
      <rPr>
        <i/>
        <sz val="12"/>
        <color theme="1"/>
        <rFont val="Calibri"/>
        <family val="2"/>
        <scheme val="minor"/>
      </rPr>
      <t>Energy Policy</t>
    </r>
    <r>
      <rPr>
        <sz val="12"/>
        <color theme="1"/>
        <rFont val="Calibri"/>
        <family val="2"/>
        <scheme val="minor"/>
      </rPr>
      <t xml:space="preserve"> </t>
    </r>
    <r>
      <rPr>
        <b/>
        <sz val="12"/>
        <color theme="1"/>
        <rFont val="Calibri"/>
        <family val="2"/>
        <scheme val="minor"/>
      </rPr>
      <t>34</t>
    </r>
    <r>
      <rPr>
        <sz val="12"/>
        <color theme="1"/>
        <rFont val="Calibri"/>
        <family val="2"/>
        <scheme val="minor"/>
      </rPr>
      <t>, 481–488 (2006).</t>
    </r>
  </si>
  <si>
    <r>
      <t xml:space="preserve">DelSontro, T. </t>
    </r>
    <r>
      <rPr>
        <i/>
        <sz val="12"/>
        <color theme="1"/>
        <rFont val="Calibri"/>
        <family val="2"/>
        <scheme val="minor"/>
      </rPr>
      <t>et al.</t>
    </r>
    <r>
      <rPr>
        <sz val="12"/>
        <color theme="1"/>
        <rFont val="Calibri"/>
        <family val="2"/>
        <scheme val="minor"/>
      </rPr>
      <t xml:space="preserve"> Spatial heterogeneity of methane ebullition in a large tropical reservoir.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45</t>
    </r>
    <r>
      <rPr>
        <sz val="12"/>
        <color theme="1"/>
        <rFont val="Calibri"/>
        <family val="2"/>
        <scheme val="minor"/>
      </rPr>
      <t>, 9866–9873 (2011).</t>
    </r>
  </si>
  <si>
    <r>
      <t xml:space="preserve">Sollberger, S., Wehrli, B., Schubert, C. J., DelSontro, T. &amp; Eugster, W. Minor methane emissions from an Alpine hydropower reservoir based on monitoring of diel and seasonal variability. </t>
    </r>
    <r>
      <rPr>
        <i/>
        <sz val="12"/>
        <color theme="1"/>
        <rFont val="Calibri"/>
        <family val="2"/>
        <scheme val="minor"/>
      </rPr>
      <t>Environmental Science: Processes &amp; Impacts</t>
    </r>
    <r>
      <rPr>
        <sz val="12"/>
        <color theme="1"/>
        <rFont val="Calibri"/>
        <family val="2"/>
        <scheme val="minor"/>
      </rPr>
      <t xml:space="preserve"> </t>
    </r>
    <r>
      <rPr>
        <b/>
        <sz val="12"/>
        <color theme="1"/>
        <rFont val="Calibri"/>
        <family val="2"/>
        <scheme val="minor"/>
      </rPr>
      <t>19</t>
    </r>
    <r>
      <rPr>
        <sz val="12"/>
        <color theme="1"/>
        <rFont val="Calibri"/>
        <family val="2"/>
        <scheme val="minor"/>
      </rPr>
      <t>, 1278–1291 (2017).</t>
    </r>
  </si>
  <si>
    <r>
      <t xml:space="preserve">Maeck, A. </t>
    </r>
    <r>
      <rPr>
        <i/>
        <sz val="12"/>
        <color theme="1"/>
        <rFont val="Calibri"/>
        <family val="2"/>
        <scheme val="minor"/>
      </rPr>
      <t>et al.</t>
    </r>
    <r>
      <rPr>
        <sz val="12"/>
        <color theme="1"/>
        <rFont val="Calibri"/>
        <family val="2"/>
        <scheme val="minor"/>
      </rPr>
      <t xml:space="preserve"> Sediment trapping by dams creates methane emission hot spots.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47</t>
    </r>
    <r>
      <rPr>
        <sz val="12"/>
        <color theme="1"/>
        <rFont val="Calibri"/>
        <family val="2"/>
        <scheme val="minor"/>
      </rPr>
      <t>, 8130–8137 (2013).</t>
    </r>
  </si>
  <si>
    <r>
      <t xml:space="preserve">Grinham, A., Dunbabin, M., Gale, D. &amp; Udy, J. Quantification of ebullitive and diffusive methane release to atmosphere from a water storage. </t>
    </r>
    <r>
      <rPr>
        <i/>
        <sz val="12"/>
        <color theme="1"/>
        <rFont val="Calibri"/>
        <family val="2"/>
        <scheme val="minor"/>
      </rPr>
      <t>Atmospheric Environment</t>
    </r>
    <r>
      <rPr>
        <sz val="12"/>
        <color theme="1"/>
        <rFont val="Calibri"/>
        <family val="2"/>
        <scheme val="minor"/>
      </rPr>
      <t xml:space="preserve"> </t>
    </r>
    <r>
      <rPr>
        <b/>
        <sz val="12"/>
        <color theme="1"/>
        <rFont val="Calibri"/>
        <family val="2"/>
        <scheme val="minor"/>
      </rPr>
      <t>45</t>
    </r>
    <r>
      <rPr>
        <sz val="12"/>
        <color theme="1"/>
        <rFont val="Calibri"/>
        <family val="2"/>
        <scheme val="minor"/>
      </rPr>
      <t>, 7166–7173 (2011).</t>
    </r>
  </si>
  <si>
    <r>
      <t xml:space="preserve">Huttunen, J. T. </t>
    </r>
    <r>
      <rPr>
        <i/>
        <sz val="12"/>
        <color theme="1"/>
        <rFont val="Calibri"/>
        <family val="2"/>
        <scheme val="minor"/>
      </rPr>
      <t>et al.</t>
    </r>
    <r>
      <rPr>
        <sz val="12"/>
        <color theme="1"/>
        <rFont val="Calibri"/>
        <family val="2"/>
        <scheme val="minor"/>
      </rPr>
      <t xml:space="preserve"> Fluxes of CH</t>
    </r>
    <r>
      <rPr>
        <vertAlign val="subscript"/>
        <sz val="12"/>
        <color theme="1"/>
        <rFont val="Calibri"/>
        <family val="2"/>
        <scheme val="minor"/>
      </rPr>
      <t>4</t>
    </r>
    <r>
      <rPr>
        <sz val="12"/>
        <color theme="1"/>
        <rFont val="Calibri"/>
        <family val="2"/>
        <scheme val="minor"/>
      </rPr>
      <t>, CO</t>
    </r>
    <r>
      <rPr>
        <vertAlign val="subscript"/>
        <sz val="12"/>
        <color theme="1"/>
        <rFont val="Calibri"/>
        <family val="2"/>
        <scheme val="minor"/>
      </rPr>
      <t>2</t>
    </r>
    <r>
      <rPr>
        <sz val="12"/>
        <color theme="1"/>
        <rFont val="Calibri"/>
        <family val="2"/>
        <scheme val="minor"/>
      </rPr>
      <t>, and N</t>
    </r>
    <r>
      <rPr>
        <vertAlign val="subscript"/>
        <sz val="12"/>
        <color theme="1"/>
        <rFont val="Calibri"/>
        <family val="2"/>
        <scheme val="minor"/>
      </rPr>
      <t>2</t>
    </r>
    <r>
      <rPr>
        <sz val="12"/>
        <color theme="1"/>
        <rFont val="Calibri"/>
        <family val="2"/>
        <scheme val="minor"/>
      </rPr>
      <t xml:space="preserve">O in hydroelectric reservoirs Lokka and Porttipahta in the northern boreal zone in Finland.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16</t>
    </r>
    <r>
      <rPr>
        <sz val="12"/>
        <color theme="1"/>
        <rFont val="Calibri"/>
        <family val="2"/>
        <scheme val="minor"/>
      </rPr>
      <t>, 1–17 (2002).</t>
    </r>
  </si>
  <si>
    <r>
      <t xml:space="preserve">Miller, B. L., Arntzen, E. V., Goldman, A. E. &amp; Richmond, M. C. Methane ebullition in temperate hydropower reservoirs and implications for US policy on greenhouse gas emissions. </t>
    </r>
    <r>
      <rPr>
        <i/>
        <sz val="12"/>
        <color theme="1"/>
        <rFont val="Calibri"/>
        <family val="2"/>
        <scheme val="minor"/>
      </rPr>
      <t>Environmental Management</t>
    </r>
    <r>
      <rPr>
        <sz val="12"/>
        <color theme="1"/>
        <rFont val="Calibri"/>
        <family val="2"/>
        <scheme val="minor"/>
      </rPr>
      <t xml:space="preserve"> </t>
    </r>
    <r>
      <rPr>
        <b/>
        <sz val="12"/>
        <color theme="1"/>
        <rFont val="Calibri"/>
        <family val="2"/>
        <scheme val="minor"/>
      </rPr>
      <t>60</t>
    </r>
    <r>
      <rPr>
        <sz val="12"/>
        <color theme="1"/>
        <rFont val="Calibri"/>
        <family val="2"/>
        <scheme val="minor"/>
      </rPr>
      <t>, 615–629 (2017).</t>
    </r>
  </si>
  <si>
    <r>
      <t xml:space="preserve">Fedorov, M. P. </t>
    </r>
    <r>
      <rPr>
        <i/>
        <sz val="12"/>
        <color theme="1"/>
        <rFont val="Calibri"/>
        <family val="2"/>
        <scheme val="minor"/>
      </rPr>
      <t>et al.</t>
    </r>
    <r>
      <rPr>
        <sz val="12"/>
        <color theme="1"/>
        <rFont val="Calibri"/>
        <family val="2"/>
        <scheme val="minor"/>
      </rPr>
      <t xml:space="preserve"> Reservoir greenhouse gas emissions at Russian HPP. </t>
    </r>
    <r>
      <rPr>
        <i/>
        <sz val="12"/>
        <color theme="1"/>
        <rFont val="Calibri"/>
        <family val="2"/>
        <scheme val="minor"/>
      </rPr>
      <t>Power Technology and Engineering</t>
    </r>
    <r>
      <rPr>
        <sz val="12"/>
        <color theme="1"/>
        <rFont val="Calibri"/>
        <family val="2"/>
        <scheme val="minor"/>
      </rPr>
      <t xml:space="preserve"> </t>
    </r>
    <r>
      <rPr>
        <b/>
        <sz val="12"/>
        <color theme="1"/>
        <rFont val="Calibri"/>
        <family val="2"/>
        <scheme val="minor"/>
      </rPr>
      <t>49</t>
    </r>
    <r>
      <rPr>
        <sz val="12"/>
        <color theme="1"/>
        <rFont val="Calibri"/>
        <family val="2"/>
        <scheme val="minor"/>
      </rPr>
      <t>, 33–39 (2015).</t>
    </r>
  </si>
  <si>
    <r>
      <t xml:space="preserve">Chanudet, V. </t>
    </r>
    <r>
      <rPr>
        <i/>
        <sz val="12"/>
        <color theme="1"/>
        <rFont val="Calibri"/>
        <family val="2"/>
        <scheme val="minor"/>
      </rPr>
      <t>et al.</t>
    </r>
    <r>
      <rPr>
        <sz val="12"/>
        <color theme="1"/>
        <rFont val="Calibri"/>
        <family val="2"/>
        <scheme val="minor"/>
      </rPr>
      <t xml:space="preserve"> Gross CO</t>
    </r>
    <r>
      <rPr>
        <vertAlign val="subscript"/>
        <sz val="12"/>
        <color theme="1"/>
        <rFont val="Calibri"/>
        <family val="2"/>
        <scheme val="minor"/>
      </rPr>
      <t>2</t>
    </r>
    <r>
      <rPr>
        <sz val="12"/>
        <color theme="1"/>
        <rFont val="Calibri"/>
        <family val="2"/>
        <scheme val="minor"/>
      </rPr>
      <t xml:space="preserve"> and CH</t>
    </r>
    <r>
      <rPr>
        <vertAlign val="subscript"/>
        <sz val="12"/>
        <color theme="1"/>
        <rFont val="Calibri"/>
        <family val="2"/>
        <scheme val="minor"/>
      </rPr>
      <t>4</t>
    </r>
    <r>
      <rPr>
        <sz val="12"/>
        <color theme="1"/>
        <rFont val="Calibri"/>
        <family val="2"/>
        <scheme val="minor"/>
      </rPr>
      <t xml:space="preserve"> emissions from the Nam Ngum and Nam Leuk sub-tropical reservoirs in Lao PDR. </t>
    </r>
    <r>
      <rPr>
        <i/>
        <sz val="12"/>
        <color theme="1"/>
        <rFont val="Calibri"/>
        <family val="2"/>
        <scheme val="minor"/>
      </rPr>
      <t>Science of The Total Environment</t>
    </r>
    <r>
      <rPr>
        <sz val="12"/>
        <color theme="1"/>
        <rFont val="Calibri"/>
        <family val="2"/>
        <scheme val="minor"/>
      </rPr>
      <t xml:space="preserve"> </t>
    </r>
    <r>
      <rPr>
        <b/>
        <sz val="12"/>
        <color theme="1"/>
        <rFont val="Calibri"/>
        <family val="2"/>
        <scheme val="minor"/>
      </rPr>
      <t>409</t>
    </r>
    <r>
      <rPr>
        <sz val="12"/>
        <color theme="1"/>
        <rFont val="Calibri"/>
        <family val="2"/>
        <scheme val="minor"/>
      </rPr>
      <t>, 5382–5391 (2011).</t>
    </r>
  </si>
  <si>
    <r>
      <t xml:space="preserve">Deshmukh, C. </t>
    </r>
    <r>
      <rPr>
        <i/>
        <sz val="12"/>
        <color theme="1"/>
        <rFont val="Calibri"/>
        <family val="2"/>
        <scheme val="minor"/>
      </rPr>
      <t>et al.</t>
    </r>
    <r>
      <rPr>
        <sz val="12"/>
        <color theme="1"/>
        <rFont val="Calibri"/>
        <family val="2"/>
        <scheme val="minor"/>
      </rPr>
      <t xml:space="preserve"> Physical controls on CH</t>
    </r>
    <r>
      <rPr>
        <vertAlign val="subscript"/>
        <sz val="12"/>
        <color theme="1"/>
        <rFont val="Calibri"/>
        <family val="2"/>
        <scheme val="minor"/>
      </rPr>
      <t>4</t>
    </r>
    <r>
      <rPr>
        <sz val="12"/>
        <color theme="1"/>
        <rFont val="Calibri"/>
        <family val="2"/>
        <scheme val="minor"/>
      </rPr>
      <t xml:space="preserve"> emissions from a newly flooded subtropical freshwater hydroelectric reservoir: Nam Theun 2.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11</t>
    </r>
    <r>
      <rPr>
        <sz val="12"/>
        <color theme="1"/>
        <rFont val="Calibri"/>
        <family val="2"/>
        <scheme val="minor"/>
      </rPr>
      <t>, 4251–4269 (2014).</t>
    </r>
  </si>
  <si>
    <r>
      <t xml:space="preserve">Guérin, F. </t>
    </r>
    <r>
      <rPr>
        <i/>
        <sz val="12"/>
        <color theme="1"/>
        <rFont val="Calibri"/>
        <family val="2"/>
        <scheme val="minor"/>
      </rPr>
      <t>et al.</t>
    </r>
    <r>
      <rPr>
        <sz val="12"/>
        <color theme="1"/>
        <rFont val="Calibri"/>
        <family val="2"/>
        <scheme val="minor"/>
      </rPr>
      <t xml:space="preserve"> Effect of sporadic destratification, seasonal overturn, and artificial mixing on CH</t>
    </r>
    <r>
      <rPr>
        <vertAlign val="subscript"/>
        <sz val="12"/>
        <color theme="1"/>
        <rFont val="Calibri"/>
        <family val="2"/>
        <scheme val="minor"/>
      </rPr>
      <t>4</t>
    </r>
    <r>
      <rPr>
        <sz val="12"/>
        <color theme="1"/>
        <rFont val="Calibri"/>
        <family val="2"/>
        <scheme val="minor"/>
      </rPr>
      <t xml:space="preserve"> emissions from a subtropical hydroelectric reservoir.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13</t>
    </r>
    <r>
      <rPr>
        <sz val="12"/>
        <color theme="1"/>
        <rFont val="Calibri"/>
        <family val="2"/>
        <scheme val="minor"/>
      </rPr>
      <t>, 3647–3663 (2016).</t>
    </r>
  </si>
  <si>
    <r>
      <t xml:space="preserve">Gruca-Rokosz, R., Czerwieniec, E. &amp; Tomaszek, J. A. Methane emission from the Nielisz Reservoir. </t>
    </r>
    <r>
      <rPr>
        <i/>
        <sz val="12"/>
        <color theme="1"/>
        <rFont val="Calibri"/>
        <family val="2"/>
        <scheme val="minor"/>
      </rPr>
      <t>Environment Protection Engineering</t>
    </r>
    <r>
      <rPr>
        <sz val="12"/>
        <color theme="1"/>
        <rFont val="Calibri"/>
        <family val="2"/>
        <scheme val="minor"/>
      </rPr>
      <t xml:space="preserve"> </t>
    </r>
    <r>
      <rPr>
        <b/>
        <sz val="12"/>
        <color theme="1"/>
        <rFont val="Calibri"/>
        <family val="2"/>
        <scheme val="minor"/>
      </rPr>
      <t>37</t>
    </r>
    <r>
      <rPr>
        <sz val="12"/>
        <color theme="1"/>
        <rFont val="Calibri"/>
        <family val="2"/>
        <scheme val="minor"/>
      </rPr>
      <t>, 101–109 (2011).</t>
    </r>
  </si>
  <si>
    <r>
      <t xml:space="preserve">Bansal, S., Chakraborty, M., Katyal, D. &amp; Garg, J. K. Methane flux from a subtropical reservoir located in the floodplains of river Yamuna, India. </t>
    </r>
    <r>
      <rPr>
        <i/>
        <sz val="12"/>
        <color theme="1"/>
        <rFont val="Calibri"/>
        <family val="2"/>
        <scheme val="minor"/>
      </rPr>
      <t>Applied Ecology and Environmental Research</t>
    </r>
    <r>
      <rPr>
        <sz val="12"/>
        <color theme="1"/>
        <rFont val="Calibri"/>
        <family val="2"/>
        <scheme val="minor"/>
      </rPr>
      <t xml:space="preserve"> </t>
    </r>
    <r>
      <rPr>
        <b/>
        <sz val="12"/>
        <color theme="1"/>
        <rFont val="Calibri"/>
        <family val="2"/>
        <scheme val="minor"/>
      </rPr>
      <t>13</t>
    </r>
    <r>
      <rPr>
        <sz val="12"/>
        <color theme="1"/>
        <rFont val="Calibri"/>
        <family val="2"/>
        <scheme val="minor"/>
      </rPr>
      <t>, 597–613 (2015).</t>
    </r>
  </si>
  <si>
    <r>
      <t>de Mello, N. A. S. T., Brighenti, L. S., Barbosa, F. A., Staehr, P. A. &amp; Bezerra Neto, J. F. Spatial variability of methane (CH</t>
    </r>
    <r>
      <rPr>
        <vertAlign val="subscript"/>
        <sz val="12"/>
        <color theme="1"/>
        <rFont val="Calibri"/>
        <family val="2"/>
        <scheme val="minor"/>
      </rPr>
      <t>4</t>
    </r>
    <r>
      <rPr>
        <sz val="12"/>
        <color theme="1"/>
        <rFont val="Calibri"/>
        <family val="2"/>
        <scheme val="minor"/>
      </rPr>
      <t xml:space="preserve">) ebullition in a tropical hypereutrophic reservoir: silted areas as a bubble hot spot. </t>
    </r>
    <r>
      <rPr>
        <i/>
        <sz val="12"/>
        <color theme="1"/>
        <rFont val="Calibri"/>
        <family val="2"/>
        <scheme val="minor"/>
      </rPr>
      <t>Lake and Reservoir Management</t>
    </r>
    <r>
      <rPr>
        <sz val="12"/>
        <color theme="1"/>
        <rFont val="Calibri"/>
        <family val="2"/>
        <scheme val="minor"/>
      </rPr>
      <t xml:space="preserve"> </t>
    </r>
    <r>
      <rPr>
        <b/>
        <sz val="12"/>
        <color theme="1"/>
        <rFont val="Calibri"/>
        <family val="2"/>
        <scheme val="minor"/>
      </rPr>
      <t>34</t>
    </r>
    <r>
      <rPr>
        <sz val="12"/>
        <color theme="1"/>
        <rFont val="Calibri"/>
        <family val="2"/>
        <scheme val="minor"/>
      </rPr>
      <t>, 105–114 (2018).</t>
    </r>
  </si>
  <si>
    <r>
      <t xml:space="preserve">Abril, G. </t>
    </r>
    <r>
      <rPr>
        <i/>
        <sz val="12"/>
        <color theme="1"/>
        <rFont val="Calibri"/>
        <family val="2"/>
        <scheme val="minor"/>
      </rPr>
      <t>et al.</t>
    </r>
    <r>
      <rPr>
        <sz val="12"/>
        <color theme="1"/>
        <rFont val="Calibri"/>
        <family val="2"/>
        <scheme val="minor"/>
      </rPr>
      <t xml:space="preserve"> Carbon dioxide and methane emissions and the carbon budget of a 10-year old tropical reservoir (Petit Saut, French Guiana). </t>
    </r>
    <r>
      <rPr>
        <i/>
        <sz val="12"/>
        <color theme="1"/>
        <rFont val="Calibri"/>
        <family val="2"/>
        <scheme val="minor"/>
      </rPr>
      <t>Global Biogeochemical Cycles</t>
    </r>
    <r>
      <rPr>
        <sz val="12"/>
        <color theme="1"/>
        <rFont val="Calibri"/>
        <family val="2"/>
        <scheme val="minor"/>
      </rPr>
      <t xml:space="preserve"> </t>
    </r>
    <r>
      <rPr>
        <b/>
        <sz val="12"/>
        <color theme="1"/>
        <rFont val="Calibri"/>
        <family val="2"/>
        <scheme val="minor"/>
      </rPr>
      <t>19</t>
    </r>
    <r>
      <rPr>
        <sz val="12"/>
        <color theme="1"/>
        <rFont val="Calibri"/>
        <family val="2"/>
        <scheme val="minor"/>
      </rPr>
      <t>, GB4007 (2005).</t>
    </r>
  </si>
  <si>
    <r>
      <t xml:space="preserve">Gruca-Rokosz, R., Tomaszek, J., Koszelnik, P. &amp; Czerwieniec, E. Methane and carbon dioxide emission from some reservoirs in SE Poland. </t>
    </r>
    <r>
      <rPr>
        <i/>
        <sz val="12"/>
        <color theme="1"/>
        <rFont val="Calibri"/>
        <family val="2"/>
        <scheme val="minor"/>
      </rPr>
      <t>Limnological Review</t>
    </r>
    <r>
      <rPr>
        <sz val="12"/>
        <color theme="1"/>
        <rFont val="Calibri"/>
        <family val="2"/>
        <scheme val="minor"/>
      </rPr>
      <t xml:space="preserve"> </t>
    </r>
    <r>
      <rPr>
        <b/>
        <sz val="12"/>
        <color theme="1"/>
        <rFont val="Calibri"/>
        <family val="2"/>
        <scheme val="minor"/>
      </rPr>
      <t>10</t>
    </r>
    <r>
      <rPr>
        <sz val="12"/>
        <color theme="1"/>
        <rFont val="Calibri"/>
        <family val="2"/>
        <scheme val="minor"/>
      </rPr>
      <t>, 15–21 (2010).</t>
    </r>
  </si>
  <si>
    <r>
      <t xml:space="preserve">Lima, I. B. T. Biogeochemical distinction of methane releases from two Amazon hydroreservoirs. </t>
    </r>
    <r>
      <rPr>
        <i/>
        <sz val="12"/>
        <color theme="1"/>
        <rFont val="Calibri"/>
        <family val="2"/>
        <scheme val="minor"/>
      </rPr>
      <t>Chemosphere</t>
    </r>
    <r>
      <rPr>
        <sz val="12"/>
        <color theme="1"/>
        <rFont val="Calibri"/>
        <family val="2"/>
        <scheme val="minor"/>
      </rPr>
      <t xml:space="preserve"> </t>
    </r>
    <r>
      <rPr>
        <b/>
        <sz val="12"/>
        <color theme="1"/>
        <rFont val="Calibri"/>
        <family val="2"/>
        <scheme val="minor"/>
      </rPr>
      <t>59</t>
    </r>
    <r>
      <rPr>
        <sz val="12"/>
        <color theme="1"/>
        <rFont val="Calibri"/>
        <family val="2"/>
        <scheme val="minor"/>
      </rPr>
      <t>, 1697–1702 (2005).</t>
    </r>
  </si>
  <si>
    <r>
      <t xml:space="preserve">Lima, I. B. T. </t>
    </r>
    <r>
      <rPr>
        <i/>
        <sz val="12"/>
        <color theme="1"/>
        <rFont val="Calibri"/>
        <family val="2"/>
        <scheme val="minor"/>
      </rPr>
      <t>et al.</t>
    </r>
    <r>
      <rPr>
        <sz val="12"/>
        <color theme="1"/>
        <rFont val="Calibri"/>
        <family val="2"/>
        <scheme val="minor"/>
      </rPr>
      <t xml:space="preserve"> Methane, carbon dioxide and nitrous oxide emissions from two Amazonian Reservoirs during high water table. </t>
    </r>
    <r>
      <rPr>
        <i/>
        <sz val="12"/>
        <color theme="1"/>
        <rFont val="Calibri"/>
        <family val="2"/>
        <scheme val="minor"/>
      </rPr>
      <t>Verhandlung Internationale Vereinigung Limnologie</t>
    </r>
    <r>
      <rPr>
        <sz val="12"/>
        <color theme="1"/>
        <rFont val="Calibri"/>
        <family val="2"/>
        <scheme val="minor"/>
      </rPr>
      <t xml:space="preserve"> </t>
    </r>
    <r>
      <rPr>
        <b/>
        <sz val="12"/>
        <color theme="1"/>
        <rFont val="Calibri"/>
        <family val="2"/>
        <scheme val="minor"/>
      </rPr>
      <t>28</t>
    </r>
    <r>
      <rPr>
        <sz val="12"/>
        <color theme="1"/>
        <rFont val="Calibri"/>
        <family val="2"/>
        <scheme val="minor"/>
      </rPr>
      <t>, 438–442 (2002).</t>
    </r>
  </si>
  <si>
    <r>
      <t xml:space="preserve">Rosa, L. P. </t>
    </r>
    <r>
      <rPr>
        <i/>
        <sz val="12"/>
        <color theme="1"/>
        <rFont val="Calibri"/>
        <family val="2"/>
        <scheme val="minor"/>
      </rPr>
      <t>et al.</t>
    </r>
    <r>
      <rPr>
        <sz val="12"/>
        <color theme="1"/>
        <rFont val="Calibri"/>
        <family val="2"/>
        <scheme val="minor"/>
      </rPr>
      <t xml:space="preserve"> Biogenic gas production from major Amazon reservoirs, Brazil. </t>
    </r>
    <r>
      <rPr>
        <i/>
        <sz val="12"/>
        <color theme="1"/>
        <rFont val="Calibri"/>
        <family val="2"/>
        <scheme val="minor"/>
      </rPr>
      <t>Hydrological Processes</t>
    </r>
    <r>
      <rPr>
        <sz val="12"/>
        <color theme="1"/>
        <rFont val="Calibri"/>
        <family val="2"/>
        <scheme val="minor"/>
      </rPr>
      <t xml:space="preserve"> </t>
    </r>
    <r>
      <rPr>
        <b/>
        <sz val="12"/>
        <color theme="1"/>
        <rFont val="Calibri"/>
        <family val="2"/>
        <scheme val="minor"/>
      </rPr>
      <t>17</t>
    </r>
    <r>
      <rPr>
        <sz val="12"/>
        <color theme="1"/>
        <rFont val="Calibri"/>
        <family val="2"/>
        <scheme val="minor"/>
      </rPr>
      <t>, 1443–1450 (2003).</t>
    </r>
  </si>
  <si>
    <r>
      <t xml:space="preserve">St. Louis, V. L., Kelly, C. A., Duchemin, É., Rudd, J. W. &amp; Rosenberg, D. M. Reservoir surfaces as sources of greenhouse gases to the atmosphere: a global estimate. </t>
    </r>
    <r>
      <rPr>
        <i/>
        <sz val="12"/>
        <color theme="1"/>
        <rFont val="Calibri"/>
        <family val="2"/>
        <scheme val="minor"/>
      </rPr>
      <t>BioScience</t>
    </r>
    <r>
      <rPr>
        <sz val="12"/>
        <color theme="1"/>
        <rFont val="Calibri"/>
        <family val="2"/>
        <scheme val="minor"/>
      </rPr>
      <t xml:space="preserve"> </t>
    </r>
    <r>
      <rPr>
        <b/>
        <sz val="12"/>
        <color theme="1"/>
        <rFont val="Calibri"/>
        <family val="2"/>
        <scheme val="minor"/>
      </rPr>
      <t>50</t>
    </r>
    <r>
      <rPr>
        <sz val="12"/>
        <color theme="1"/>
        <rFont val="Calibri"/>
        <family val="2"/>
        <scheme val="minor"/>
      </rPr>
      <t>, 766–775 (2000).</t>
    </r>
  </si>
  <si>
    <r>
      <t xml:space="preserve">Kumar, A. &amp; Sharma, M. P. Assessment of risk of GHG emissions from Tehri hydropower reservoir, India. </t>
    </r>
    <r>
      <rPr>
        <i/>
        <sz val="12"/>
        <color theme="1"/>
        <rFont val="Calibri"/>
        <family val="2"/>
        <scheme val="minor"/>
      </rPr>
      <t>Human and Ecological Risk Assessment: An International Journal</t>
    </r>
    <r>
      <rPr>
        <sz val="12"/>
        <color theme="1"/>
        <rFont val="Calibri"/>
        <family val="2"/>
        <scheme val="minor"/>
      </rPr>
      <t xml:space="preserve"> </t>
    </r>
    <r>
      <rPr>
        <b/>
        <sz val="12"/>
        <color theme="1"/>
        <rFont val="Calibri"/>
        <family val="2"/>
        <scheme val="minor"/>
      </rPr>
      <t>22</t>
    </r>
    <r>
      <rPr>
        <sz val="12"/>
        <color theme="1"/>
        <rFont val="Calibri"/>
        <family val="2"/>
        <scheme val="minor"/>
      </rPr>
      <t>, 71–85 (2016).</t>
    </r>
  </si>
  <si>
    <r>
      <t xml:space="preserve">Chen, H. </t>
    </r>
    <r>
      <rPr>
        <i/>
        <sz val="12"/>
        <color theme="1"/>
        <rFont val="Calibri"/>
        <family val="2"/>
        <scheme val="minor"/>
      </rPr>
      <t>et al.</t>
    </r>
    <r>
      <rPr>
        <sz val="12"/>
        <color theme="1"/>
        <rFont val="Calibri"/>
        <family val="2"/>
        <scheme val="minor"/>
      </rPr>
      <t xml:space="preserve"> Methane emissions from the surface of the Three Gorges Reservoir. </t>
    </r>
    <r>
      <rPr>
        <i/>
        <sz val="12"/>
        <color theme="1"/>
        <rFont val="Calibri"/>
        <family val="2"/>
        <scheme val="minor"/>
      </rPr>
      <t>Journal of Geophysical Research</t>
    </r>
    <r>
      <rPr>
        <sz val="12"/>
        <color theme="1"/>
        <rFont val="Calibri"/>
        <family val="2"/>
        <scheme val="minor"/>
      </rPr>
      <t xml:space="preserve"> </t>
    </r>
    <r>
      <rPr>
        <b/>
        <sz val="12"/>
        <color theme="1"/>
        <rFont val="Calibri"/>
        <family val="2"/>
        <scheme val="minor"/>
      </rPr>
      <t>116</t>
    </r>
    <r>
      <rPr>
        <sz val="12"/>
        <color theme="1"/>
        <rFont val="Calibri"/>
        <family val="2"/>
        <scheme val="minor"/>
      </rPr>
      <t>, (2011).</t>
    </r>
  </si>
  <si>
    <r>
      <t xml:space="preserve">Zhao, Y., Wu, B. F. &amp; Zeng, Y. Spatial and temporal patterns of greenhouse gas emissions from Three Gorges Reservoir of China.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10</t>
    </r>
    <r>
      <rPr>
        <sz val="12"/>
        <color theme="1"/>
        <rFont val="Calibri"/>
        <family val="2"/>
        <scheme val="minor"/>
      </rPr>
      <t>, 1219–1230 (2013).</t>
    </r>
  </si>
  <si>
    <r>
      <t xml:space="preserve">Lu, F. </t>
    </r>
    <r>
      <rPr>
        <i/>
        <sz val="12"/>
        <color theme="1"/>
        <rFont val="Calibri"/>
        <family val="2"/>
        <scheme val="minor"/>
      </rPr>
      <t>et al.</t>
    </r>
    <r>
      <rPr>
        <sz val="12"/>
        <color theme="1"/>
        <rFont val="Calibri"/>
        <family val="2"/>
        <scheme val="minor"/>
      </rPr>
      <t xml:space="preserve"> Preliminary report on methane emissions from the Three Gorges Reservoir in the summer drainage period. </t>
    </r>
    <r>
      <rPr>
        <i/>
        <sz val="12"/>
        <color theme="1"/>
        <rFont val="Calibri"/>
        <family val="2"/>
        <scheme val="minor"/>
      </rPr>
      <t>Journal of Environmental Sciences</t>
    </r>
    <r>
      <rPr>
        <sz val="12"/>
        <color theme="1"/>
        <rFont val="Calibri"/>
        <family val="2"/>
        <scheme val="minor"/>
      </rPr>
      <t xml:space="preserve"> </t>
    </r>
    <r>
      <rPr>
        <b/>
        <sz val="12"/>
        <color theme="1"/>
        <rFont val="Calibri"/>
        <family val="2"/>
        <scheme val="minor"/>
      </rPr>
      <t>23</t>
    </r>
    <r>
      <rPr>
        <sz val="12"/>
        <color theme="1"/>
        <rFont val="Calibri"/>
        <family val="2"/>
        <scheme val="minor"/>
      </rPr>
      <t>, 2029–2033 (2011).</t>
    </r>
  </si>
  <si>
    <r>
      <t xml:space="preserve">Lima, I. B. T., de Moraes Novo, E. M. L., Ballester, M. V. R. &amp; Ometto, J. P. Methane production, transport and emission in Amazon hydroelectric plants. in </t>
    </r>
    <r>
      <rPr>
        <i/>
        <sz val="12"/>
        <color theme="1"/>
        <rFont val="Calibri"/>
        <family val="2"/>
        <scheme val="minor"/>
      </rPr>
      <t>Geoscience and Remote Sensing Symposium Proceedings, 1998. IGARSS’98. 1998 IEEE International</t>
    </r>
    <r>
      <rPr>
        <sz val="12"/>
        <color theme="1"/>
        <rFont val="Calibri"/>
        <family val="2"/>
        <scheme val="minor"/>
      </rPr>
      <t xml:space="preserve"> </t>
    </r>
    <r>
      <rPr>
        <b/>
        <sz val="12"/>
        <color theme="1"/>
        <rFont val="Calibri"/>
        <family val="2"/>
        <scheme val="minor"/>
      </rPr>
      <t>5</t>
    </r>
    <r>
      <rPr>
        <sz val="12"/>
        <color theme="1"/>
        <rFont val="Calibri"/>
        <family val="2"/>
        <scheme val="minor"/>
      </rPr>
      <t>, 2529–2531 (IEEE, 1998).</t>
    </r>
  </si>
  <si>
    <r>
      <t xml:space="preserve">Beaulieu, J. J., Smolenski, R. L., Nietch, C. T., Townsend-Small, A. &amp; Elovitz, M. S. High methane emissions from a midlatitude reservoir draining an agricultural watershed.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48</t>
    </r>
    <r>
      <rPr>
        <sz val="12"/>
        <color theme="1"/>
        <rFont val="Calibri"/>
        <family val="2"/>
        <scheme val="minor"/>
      </rPr>
      <t>, 11100–11108 (2014).</t>
    </r>
  </si>
  <si>
    <r>
      <t xml:space="preserve">Beaulieu, J. J., McManus, M. G. &amp; Nietch, C. T. Estimates of reservoir methane emissions based on a spatially balanced probabilistic-survey: Reservoir Methane Emissions.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61</t>
    </r>
    <r>
      <rPr>
        <sz val="12"/>
        <color theme="1"/>
        <rFont val="Calibri"/>
        <family val="2"/>
        <scheme val="minor"/>
      </rPr>
      <t>, S27–S40 (2016).</t>
    </r>
  </si>
  <si>
    <r>
      <t xml:space="preserve">Beaulieu, J. J. </t>
    </r>
    <r>
      <rPr>
        <i/>
        <sz val="12"/>
        <color theme="1"/>
        <rFont val="Calibri"/>
        <family val="2"/>
        <scheme val="minor"/>
      </rPr>
      <t>et al.</t>
    </r>
    <r>
      <rPr>
        <sz val="12"/>
        <color theme="1"/>
        <rFont val="Calibri"/>
        <family val="2"/>
        <scheme val="minor"/>
      </rPr>
      <t xml:space="preserve"> Effects of an experimental water-level drawdown on methane emissions from a eutrophic reservoir. </t>
    </r>
    <r>
      <rPr>
        <i/>
        <sz val="12"/>
        <color theme="1"/>
        <rFont val="Calibri"/>
        <family val="2"/>
        <scheme val="minor"/>
      </rPr>
      <t>Ecosystems</t>
    </r>
    <r>
      <rPr>
        <sz val="12"/>
        <color theme="1"/>
        <rFont val="Calibri"/>
        <family val="2"/>
        <scheme val="minor"/>
      </rPr>
      <t xml:space="preserve"> </t>
    </r>
    <r>
      <rPr>
        <b/>
        <sz val="12"/>
        <color theme="1"/>
        <rFont val="Calibri"/>
        <family val="2"/>
        <scheme val="minor"/>
      </rPr>
      <t>21</t>
    </r>
    <r>
      <rPr>
        <sz val="12"/>
        <color theme="1"/>
        <rFont val="Calibri"/>
        <family val="2"/>
        <scheme val="minor"/>
      </rPr>
      <t>, 657–674 (2018).</t>
    </r>
  </si>
  <si>
    <r>
      <t>Eugster, W., DelSontro, T. &amp; Sobek, S. Eddy covariance flux measurements confirm extreme CH</t>
    </r>
    <r>
      <rPr>
        <vertAlign val="subscript"/>
        <sz val="12"/>
        <color theme="1"/>
        <rFont val="Calibri"/>
        <family val="2"/>
        <scheme val="minor"/>
      </rPr>
      <t>4</t>
    </r>
    <r>
      <rPr>
        <sz val="12"/>
        <color theme="1"/>
        <rFont val="Calibri"/>
        <family val="2"/>
        <scheme val="minor"/>
      </rPr>
      <t xml:space="preserve"> emissions from a Swiss hydropower reservoir and resolve their short-term variability. </t>
    </r>
    <r>
      <rPr>
        <i/>
        <sz val="12"/>
        <color theme="1"/>
        <rFont val="Calibri"/>
        <family val="2"/>
        <scheme val="minor"/>
      </rPr>
      <t>Biogeosciences</t>
    </r>
    <r>
      <rPr>
        <sz val="12"/>
        <color theme="1"/>
        <rFont val="Calibri"/>
        <family val="2"/>
        <scheme val="minor"/>
      </rPr>
      <t xml:space="preserve"> </t>
    </r>
    <r>
      <rPr>
        <b/>
        <sz val="12"/>
        <color theme="1"/>
        <rFont val="Calibri"/>
        <family val="2"/>
        <scheme val="minor"/>
      </rPr>
      <t>8</t>
    </r>
    <r>
      <rPr>
        <sz val="12"/>
        <color theme="1"/>
        <rFont val="Calibri"/>
        <family val="2"/>
        <scheme val="minor"/>
      </rPr>
      <t>, 2815–2831 (2011).</t>
    </r>
  </si>
  <si>
    <r>
      <t xml:space="preserve">DelSontro, T., McGinnis, D. F., Sobek, S., Ostrovsky, I. &amp; Wehrli, B. Extreme methane emissions from a Swiss hydropower reservoir: contribution from bubbling sediments. </t>
    </r>
    <r>
      <rPr>
        <i/>
        <sz val="12"/>
        <color theme="1"/>
        <rFont val="Calibri"/>
        <family val="2"/>
        <scheme val="minor"/>
      </rPr>
      <t>Environmental Science &amp; Technology</t>
    </r>
    <r>
      <rPr>
        <sz val="12"/>
        <color theme="1"/>
        <rFont val="Calibri"/>
        <family val="2"/>
        <scheme val="minor"/>
      </rPr>
      <t xml:space="preserve"> </t>
    </r>
    <r>
      <rPr>
        <b/>
        <sz val="12"/>
        <color theme="1"/>
        <rFont val="Calibri"/>
        <family val="2"/>
        <scheme val="minor"/>
      </rPr>
      <t>44</t>
    </r>
    <r>
      <rPr>
        <sz val="12"/>
        <color theme="1"/>
        <rFont val="Calibri"/>
        <family val="2"/>
        <scheme val="minor"/>
      </rPr>
      <t>, 2419–2425 (2010).</t>
    </r>
  </si>
  <si>
    <r>
      <t xml:space="preserve">Pace, M. L. &amp; Cole, J. J. Synchronous variation of dissolved organic carbon and color in lakes. </t>
    </r>
    <r>
      <rPr>
        <i/>
        <sz val="12"/>
        <color theme="1"/>
        <rFont val="Calibri"/>
        <family val="2"/>
        <scheme val="minor"/>
      </rPr>
      <t>Limnol. Oceanogr.</t>
    </r>
    <r>
      <rPr>
        <sz val="12"/>
        <color theme="1"/>
        <rFont val="Calibri"/>
        <family val="2"/>
        <scheme val="minor"/>
      </rPr>
      <t xml:space="preserve"> </t>
    </r>
    <r>
      <rPr>
        <b/>
        <sz val="12"/>
        <color theme="1"/>
        <rFont val="Calibri"/>
        <family val="2"/>
        <scheme val="minor"/>
      </rPr>
      <t>47</t>
    </r>
    <r>
      <rPr>
        <sz val="12"/>
        <color theme="1"/>
        <rFont val="Calibri"/>
        <family val="2"/>
        <scheme val="minor"/>
      </rPr>
      <t>, 333–342 (2002).</t>
    </r>
  </si>
  <si>
    <r>
      <t>Bastviken, D., Cole, J. J., Pace, M. L. &amp; Van de Bogert, M. C. Fates of methane from different lake habitats: Connecting whole-lake budgets and CH</t>
    </r>
    <r>
      <rPr>
        <vertAlign val="subscript"/>
        <sz val="12"/>
        <color theme="1"/>
        <rFont val="Calibri"/>
        <family val="2"/>
        <scheme val="minor"/>
      </rPr>
      <t>4</t>
    </r>
    <r>
      <rPr>
        <sz val="12"/>
        <color theme="1"/>
        <rFont val="Calibri"/>
        <family val="2"/>
        <scheme val="minor"/>
      </rPr>
      <t xml:space="preserve"> emissions. </t>
    </r>
    <r>
      <rPr>
        <i/>
        <sz val="12"/>
        <color theme="1"/>
        <rFont val="Calibri"/>
        <family val="2"/>
        <scheme val="minor"/>
      </rPr>
      <t>Journal of Geophysical Research</t>
    </r>
    <r>
      <rPr>
        <sz val="12"/>
        <color theme="1"/>
        <rFont val="Calibri"/>
        <family val="2"/>
        <scheme val="minor"/>
      </rPr>
      <t xml:space="preserve"> </t>
    </r>
    <r>
      <rPr>
        <b/>
        <sz val="12"/>
        <color theme="1"/>
        <rFont val="Calibri"/>
        <family val="2"/>
        <scheme val="minor"/>
      </rPr>
      <t>113</t>
    </r>
    <r>
      <rPr>
        <sz val="12"/>
        <color theme="1"/>
        <rFont val="Calibri"/>
        <family val="2"/>
        <scheme val="minor"/>
      </rPr>
      <t>, (2008).</t>
    </r>
  </si>
  <si>
    <r>
      <t xml:space="preserve">Verpoorter, C., Kutser, T., Seekell, D. A. &amp; Tranvik, L. J. A global inventory of lakes based on high-resolution satellite imagery. </t>
    </r>
    <r>
      <rPr>
        <i/>
        <sz val="12"/>
        <color theme="1"/>
        <rFont val="Calibri"/>
        <family val="2"/>
        <scheme val="minor"/>
      </rPr>
      <t>Geophysical Research Letters</t>
    </r>
    <r>
      <rPr>
        <sz val="12"/>
        <color theme="1"/>
        <rFont val="Calibri"/>
        <family val="2"/>
        <scheme val="minor"/>
      </rPr>
      <t xml:space="preserve"> </t>
    </r>
    <r>
      <rPr>
        <b/>
        <sz val="12"/>
        <color theme="1"/>
        <rFont val="Calibri"/>
        <family val="2"/>
        <scheme val="minor"/>
      </rPr>
      <t>41</t>
    </r>
    <r>
      <rPr>
        <sz val="12"/>
        <color theme="1"/>
        <rFont val="Calibri"/>
        <family val="2"/>
        <scheme val="minor"/>
      </rPr>
      <t>, 6396–6402 (2014).</t>
    </r>
  </si>
  <si>
    <r>
      <t>Holgerson, M. A. &amp; Raymond, P. A. Large contribution to inland water CO</t>
    </r>
    <r>
      <rPr>
        <vertAlign val="subscript"/>
        <sz val="12"/>
        <color theme="1"/>
        <rFont val="Calibri"/>
        <family val="2"/>
        <scheme val="minor"/>
      </rPr>
      <t>2</t>
    </r>
    <r>
      <rPr>
        <sz val="12"/>
        <color theme="1"/>
        <rFont val="Calibri"/>
        <family val="2"/>
        <scheme val="minor"/>
      </rPr>
      <t xml:space="preserve"> and CH</t>
    </r>
    <r>
      <rPr>
        <vertAlign val="subscript"/>
        <sz val="12"/>
        <color theme="1"/>
        <rFont val="Calibri"/>
        <family val="2"/>
        <scheme val="minor"/>
      </rPr>
      <t>4</t>
    </r>
    <r>
      <rPr>
        <sz val="12"/>
        <color theme="1"/>
        <rFont val="Calibri"/>
        <family val="2"/>
        <scheme val="minor"/>
      </rPr>
      <t xml:space="preserve"> emissions from very small ponds. </t>
    </r>
    <r>
      <rPr>
        <i/>
        <sz val="12"/>
        <color theme="1"/>
        <rFont val="Calibri"/>
        <family val="2"/>
        <scheme val="minor"/>
      </rPr>
      <t>Nature Geoscience</t>
    </r>
    <r>
      <rPr>
        <sz val="12"/>
        <color theme="1"/>
        <rFont val="Calibri"/>
        <family val="2"/>
        <scheme val="minor"/>
      </rPr>
      <t xml:space="preserve"> </t>
    </r>
    <r>
      <rPr>
        <b/>
        <sz val="12"/>
        <color theme="1"/>
        <rFont val="Calibri"/>
        <family val="2"/>
        <scheme val="minor"/>
      </rPr>
      <t>9</t>
    </r>
    <r>
      <rPr>
        <sz val="12"/>
        <color theme="1"/>
        <rFont val="Calibri"/>
        <family val="2"/>
        <scheme val="minor"/>
      </rPr>
      <t>, 222–226 (2016).</t>
    </r>
  </si>
  <si>
    <r>
      <t xml:space="preserve">Downing, J. Emerging global role of small lakes and ponds: little things mean a lot. </t>
    </r>
    <r>
      <rPr>
        <i/>
        <sz val="12"/>
        <color theme="1"/>
        <rFont val="Calibri"/>
        <family val="2"/>
        <scheme val="minor"/>
      </rPr>
      <t>Limnetica</t>
    </r>
    <r>
      <rPr>
        <sz val="12"/>
        <color theme="1"/>
        <rFont val="Calibri"/>
        <family val="2"/>
        <scheme val="minor"/>
      </rPr>
      <t xml:space="preserve"> </t>
    </r>
    <r>
      <rPr>
        <b/>
        <sz val="12"/>
        <color theme="1"/>
        <rFont val="Calibri"/>
        <family val="2"/>
        <scheme val="minor"/>
      </rPr>
      <t>29</t>
    </r>
    <r>
      <rPr>
        <sz val="12"/>
        <color theme="1"/>
        <rFont val="Calibri"/>
        <family val="2"/>
        <scheme val="minor"/>
      </rPr>
      <t>, 9–24 (2010).</t>
    </r>
  </si>
  <si>
    <r>
      <t xml:space="preserve">Downing, J. A. </t>
    </r>
    <r>
      <rPr>
        <i/>
        <sz val="12"/>
        <color theme="1"/>
        <rFont val="Calibri"/>
        <family val="2"/>
        <scheme val="minor"/>
      </rPr>
      <t>et al.</t>
    </r>
    <r>
      <rPr>
        <sz val="12"/>
        <color theme="1"/>
        <rFont val="Calibri"/>
        <family val="2"/>
        <scheme val="minor"/>
      </rPr>
      <t xml:space="preserve"> The global abundance and size distribution of lakes, ponds, and impoundments. </t>
    </r>
    <r>
      <rPr>
        <i/>
        <sz val="12"/>
        <color theme="1"/>
        <rFont val="Calibri"/>
        <family val="2"/>
        <scheme val="minor"/>
      </rPr>
      <t>Limnology and Oceanography</t>
    </r>
    <r>
      <rPr>
        <sz val="12"/>
        <color theme="1"/>
        <rFont val="Calibri"/>
        <family val="2"/>
        <scheme val="minor"/>
      </rPr>
      <t xml:space="preserve"> </t>
    </r>
    <r>
      <rPr>
        <b/>
        <sz val="12"/>
        <color theme="1"/>
        <rFont val="Calibri"/>
        <family val="2"/>
        <scheme val="minor"/>
      </rPr>
      <t>51</t>
    </r>
    <r>
      <rPr>
        <sz val="12"/>
        <color theme="1"/>
        <rFont val="Calibri"/>
        <family val="2"/>
        <scheme val="minor"/>
      </rPr>
      <t>, 2388–2397 (2006).</t>
    </r>
  </si>
  <si>
    <r>
      <t xml:space="preserve">Lehner, B. </t>
    </r>
    <r>
      <rPr>
        <i/>
        <sz val="12"/>
        <color theme="1"/>
        <rFont val="Calibri"/>
        <family val="2"/>
        <scheme val="minor"/>
      </rPr>
      <t>et al.</t>
    </r>
    <r>
      <rPr>
        <sz val="12"/>
        <color theme="1"/>
        <rFont val="Calibri"/>
        <family val="2"/>
        <scheme val="minor"/>
      </rPr>
      <t xml:space="preserve"> High-resolution mapping of the world’s reservoirs and dams for sustainable river-flow management. </t>
    </r>
    <r>
      <rPr>
        <i/>
        <sz val="12"/>
        <color theme="1"/>
        <rFont val="Calibri"/>
        <family val="2"/>
        <scheme val="minor"/>
      </rPr>
      <t>Frontiers in Ecology and the Environment</t>
    </r>
    <r>
      <rPr>
        <sz val="12"/>
        <color theme="1"/>
        <rFont val="Calibri"/>
        <family val="2"/>
        <scheme val="minor"/>
      </rPr>
      <t xml:space="preserve"> </t>
    </r>
    <r>
      <rPr>
        <b/>
        <sz val="12"/>
        <color theme="1"/>
        <rFont val="Calibri"/>
        <family val="2"/>
        <scheme val="minor"/>
      </rPr>
      <t>9</t>
    </r>
    <r>
      <rPr>
        <sz val="12"/>
        <color theme="1"/>
        <rFont val="Calibri"/>
        <family val="2"/>
        <scheme val="minor"/>
      </rPr>
      <t>, 494–502 (2011).</t>
    </r>
  </si>
  <si>
    <t>funnel traps</t>
  </si>
  <si>
    <t>funnel traps and seep sampling</t>
  </si>
  <si>
    <t>funnel traps, static chambers</t>
  </si>
  <si>
    <t>funnel traps and echosounder</t>
  </si>
  <si>
    <t>funnel traps, floating chambers</t>
  </si>
  <si>
    <t>computed with k, Eddy-covariance</t>
  </si>
  <si>
    <t>computed with k, floating chamber</t>
  </si>
  <si>
    <t>computed with k, floating chamber, static chamber</t>
  </si>
  <si>
    <t>dynamic chamber</t>
  </si>
  <si>
    <t>soil chamber, floating chamber</t>
  </si>
  <si>
    <t>static chamber, micrometeorological method</t>
  </si>
  <si>
    <t>eddy covariance tower</t>
  </si>
  <si>
    <t>cores, transport reaction model, computed with k</t>
  </si>
  <si>
    <t>floating chamber, static chamber</t>
  </si>
  <si>
    <t>incubation technique</t>
  </si>
  <si>
    <t>computed with k, static chamber</t>
  </si>
  <si>
    <t>static chamber, computed with k</t>
  </si>
  <si>
    <t>sediment-air, tree stem-air</t>
  </si>
  <si>
    <t>sediment-air, water-air, leaf-air, stem-air</t>
  </si>
  <si>
    <t>sediment-air, canopy flux</t>
  </si>
  <si>
    <t>canopy-air flux</t>
  </si>
  <si>
    <t>sediment-water, water-air</t>
  </si>
  <si>
    <t>sediment-air, sediment-water</t>
  </si>
  <si>
    <t>sediment-water-air, water-air</t>
  </si>
  <si>
    <t>computed from k</t>
  </si>
  <si>
    <t>computed from k &amp; eddy covariance</t>
  </si>
  <si>
    <t>ec</t>
  </si>
  <si>
    <t>eddy-covariance</t>
  </si>
  <si>
    <t>arctic</t>
  </si>
  <si>
    <t>estuarine plume</t>
  </si>
  <si>
    <t>seep area (diffusion)</t>
  </si>
  <si>
    <t>seep area (ebullition)</t>
  </si>
  <si>
    <t>upwelling area</t>
  </si>
  <si>
    <t>east siberian arctic shelf</t>
  </si>
  <si>
    <t>other cont. shelves</t>
  </si>
  <si>
    <t>Reference: ﻿Weber, T., Wiseman, N. A. &amp; Kock, A. Global ocean methane emissions dominated by shallow coastal waters. Nat. Commun. 10, 1–10 (2019) and pers. comm.</t>
  </si>
  <si>
    <t>ocean area</t>
  </si>
  <si>
    <t>slope (200-2000)</t>
  </si>
  <si>
    <t>open ocean (&gt;2000)</t>
  </si>
  <si>
    <t>model</t>
  </si>
  <si>
    <t>*Full list of references identified in this database can be found below the table</t>
  </si>
  <si>
    <r>
      <t>Yang, P., Zhang, Y., Lai, D. Y., Tan, L., Jin, B., &amp; Tong, C. Fluxes of carbon dioxide and methane across the water–atmosphere interface of aquaculture shrimp ponds in two subtropical estuaries: The effect of temperature, substrate, salinity and nitrate. </t>
    </r>
    <r>
      <rPr>
        <i/>
        <sz val="12"/>
        <color theme="1"/>
        <rFont val="Calibri"/>
        <family val="2"/>
        <scheme val="minor"/>
      </rPr>
      <t>Science of the Total Environment</t>
    </r>
    <r>
      <rPr>
        <sz val="12"/>
        <color theme="1"/>
        <rFont val="Calibri"/>
        <family val="2"/>
        <scheme val="minor"/>
      </rPr>
      <t> </t>
    </r>
    <r>
      <rPr>
        <b/>
        <sz val="12"/>
        <color theme="1"/>
        <rFont val="Calibri"/>
        <family val="2"/>
        <scheme val="minor"/>
      </rPr>
      <t>635</t>
    </r>
    <r>
      <rPr>
        <sz val="12"/>
        <color theme="1"/>
        <rFont val="Calibri"/>
        <family val="2"/>
        <scheme val="minor"/>
      </rPr>
      <t xml:space="preserve">, 1025-1035 (2018). </t>
    </r>
  </si>
  <si>
    <r>
      <t xml:space="preserve">Yang, P. </t>
    </r>
    <r>
      <rPr>
        <i/>
        <sz val="12"/>
        <color theme="1"/>
        <rFont val="Calibri"/>
        <family val="2"/>
        <scheme val="minor"/>
      </rPr>
      <t>et al.</t>
    </r>
    <r>
      <rPr>
        <sz val="12"/>
        <color theme="1"/>
        <rFont val="Calibri"/>
        <family val="2"/>
        <scheme val="minor"/>
      </rPr>
      <t xml:space="preserve"> Methane Dynamics of Aquaculture Shrimp Ponds in Two Subtropical Estuaries, Southeast China: Dissolved Concentration, Net Sediment Release, and Water Oxidation. </t>
    </r>
    <r>
      <rPr>
        <i/>
        <sz val="12"/>
        <color theme="1"/>
        <rFont val="Calibri"/>
        <family val="2"/>
        <scheme val="minor"/>
      </rPr>
      <t>J. Geophys. Res. Biogeosciences</t>
    </r>
    <r>
      <rPr>
        <sz val="12"/>
        <color theme="1"/>
        <rFont val="Calibri"/>
        <family val="2"/>
        <scheme val="minor"/>
      </rPr>
      <t xml:space="preserve"> </t>
    </r>
    <r>
      <rPr>
        <b/>
        <sz val="12"/>
        <color theme="1"/>
        <rFont val="Calibri"/>
        <family val="2"/>
        <scheme val="minor"/>
      </rPr>
      <t>124</t>
    </r>
    <r>
      <rPr>
        <sz val="12"/>
        <color theme="1"/>
        <rFont val="Calibri"/>
        <family val="2"/>
        <scheme val="minor"/>
      </rPr>
      <t xml:space="preserve">, 1430-1445 (2019). </t>
    </r>
  </si>
  <si>
    <t>Ebullition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</si>
</sst>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vertAlign val="subscript"/>
      <sz val="12"/>
      <color theme="1"/>
      <name val="Calibri"/>
      <family val="2"/>
      <scheme val="minor"/>
    </font>
    <font>
      <sz val="12"/>
      <color rgb="FFFF0000"/>
      <name val="Calibri"/>
      <family val="2"/>
      <scheme val="minor"/>
    </font>
    <font>
      <i/>
      <sz val="11"/>
      <color theme="1"/>
      <name val="Calibri"/>
      <family val="2"/>
      <scheme val="minor"/>
    </font>
    <font>
      <sz val="12"/>
      <name val="Calibri"/>
      <family val="2"/>
      <scheme val="minor"/>
    </font>
    <font>
      <i/>
      <sz val="11"/>
      <color theme="1"/>
      <name val="Calibri (Body)_x0000_"/>
    </font>
    <font>
      <sz val="12"/>
      <color theme="1"/>
      <name val="Calibri"/>
      <family val="4"/>
      <charset val="134"/>
      <scheme val="minor"/>
    </font>
    <font>
      <sz val="12"/>
      <color rgb="FF000000"/>
      <name val="Calibri"/>
      <family val="4"/>
      <charset val="134"/>
      <scheme val="minor"/>
    </font>
    <font>
      <sz val="12"/>
      <name val="Calibri"/>
      <family val="4"/>
      <charset val="134"/>
      <scheme val="minor"/>
    </font>
    <font>
      <sz val="10"/>
      <name val="Arial"/>
      <family val="2"/>
    </font>
    <font>
      <i/>
      <sz val="12"/>
      <color theme="1"/>
      <name val="Calibri"/>
      <family val="4"/>
      <charset val="134"/>
      <scheme val="minor"/>
    </font>
    <font>
      <sz val="12"/>
      <color theme="1"/>
      <name val="Cambria"/>
      <family val="1"/>
      <charset val="134"/>
    </font>
    <font>
      <sz val="12"/>
      <color theme="1"/>
      <name val="DengXian"/>
      <family val="4"/>
      <charset val="134"/>
    </font>
    <font>
      <i/>
      <sz val="12"/>
      <name val="Calibri"/>
      <family val="4"/>
      <charset val="134"/>
      <scheme val="minor"/>
    </font>
    <font>
      <i/>
      <sz val="12"/>
      <color theme="1"/>
      <name val="DengXian"/>
      <family val="4"/>
      <charset val="134"/>
    </font>
    <font>
      <sz val="12"/>
      <color theme="1"/>
      <name val="Calibri (Body)_x0000_"/>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6">
    <xf numFmtId="0" fontId="0" fillId="0" borderId="0" xfId="0"/>
    <xf numFmtId="0" fontId="0" fillId="0" borderId="0" xfId="0" applyAlignment="1">
      <alignment horizontal="left"/>
    </xf>
    <xf numFmtId="0" fontId="2" fillId="0" borderId="0" xfId="0" applyFont="1"/>
    <xf numFmtId="0" fontId="2" fillId="0" borderId="0" xfId="0" applyFont="1" applyAlignment="1">
      <alignment vertical="center"/>
    </xf>
    <xf numFmtId="0" fontId="0" fillId="0" borderId="0" xfId="0" applyFont="1" applyAlignment="1">
      <alignment vertical="center"/>
    </xf>
    <xf numFmtId="0" fontId="0" fillId="0" borderId="0" xfId="0" applyFill="1" applyAlignment="1">
      <alignment horizontal="left"/>
    </xf>
    <xf numFmtId="0" fontId="2" fillId="0" borderId="0" xfId="0" applyFont="1" applyFill="1" applyAlignment="1">
      <alignment horizontal="left"/>
    </xf>
    <xf numFmtId="165" fontId="2" fillId="0" borderId="0" xfId="0" applyNumberFormat="1" applyFont="1" applyFill="1" applyAlignment="1">
      <alignment horizontal="left"/>
    </xf>
    <xf numFmtId="2" fontId="0" fillId="0" borderId="0" xfId="0" applyNumberFormat="1" applyFill="1" applyAlignment="1">
      <alignment horizontal="left"/>
    </xf>
    <xf numFmtId="1" fontId="0" fillId="0" borderId="0" xfId="0" applyNumberFormat="1" applyFill="1" applyAlignment="1">
      <alignment horizontal="left"/>
    </xf>
    <xf numFmtId="0" fontId="2" fillId="0" borderId="0" xfId="0" applyFont="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2" fontId="2" fillId="0" borderId="0" xfId="0" applyNumberFormat="1" applyFont="1" applyFill="1" applyAlignment="1">
      <alignment horizontal="left"/>
    </xf>
    <xf numFmtId="0" fontId="2" fillId="0" borderId="0" xfId="0" applyFont="1" applyFill="1" applyAlignment="1">
      <alignment horizontal="left" vertical="center"/>
    </xf>
    <xf numFmtId="0" fontId="0" fillId="0" borderId="0" xfId="0" applyFont="1" applyAlignment="1">
      <alignment horizontal="left"/>
    </xf>
    <xf numFmtId="0" fontId="0" fillId="0" borderId="0" xfId="0" applyFont="1" applyFill="1" applyAlignment="1">
      <alignment horizontal="left"/>
    </xf>
    <xf numFmtId="165" fontId="0" fillId="0" borderId="0" xfId="0" applyNumberFormat="1" applyFill="1" applyAlignment="1">
      <alignment horizontal="left"/>
    </xf>
    <xf numFmtId="0" fontId="6" fillId="0" borderId="0" xfId="0" applyFont="1" applyAlignment="1">
      <alignment horizontal="left"/>
    </xf>
    <xf numFmtId="2" fontId="0" fillId="0" borderId="0" xfId="0" applyNumberFormat="1" applyAlignment="1">
      <alignment horizontal="left"/>
    </xf>
    <xf numFmtId="165" fontId="0" fillId="0" borderId="0" xfId="0" applyNumberFormat="1" applyAlignment="1">
      <alignment horizontal="left"/>
    </xf>
    <xf numFmtId="165" fontId="0" fillId="0" borderId="0" xfId="0" applyNumberFormat="1" applyFont="1" applyAlignment="1">
      <alignment horizontal="left"/>
    </xf>
    <xf numFmtId="166" fontId="0" fillId="0" borderId="0" xfId="0" applyNumberFormat="1" applyAlignment="1">
      <alignment horizontal="left"/>
    </xf>
    <xf numFmtId="0" fontId="2" fillId="0" borderId="0" xfId="0" applyFont="1" applyAlignment="1">
      <alignment horizontal="left"/>
    </xf>
    <xf numFmtId="2" fontId="0" fillId="0" borderId="0" xfId="0" applyNumberFormat="1" applyFont="1" applyAlignment="1">
      <alignment horizontal="left"/>
    </xf>
    <xf numFmtId="0" fontId="8" fillId="0" borderId="0" xfId="0" applyFont="1" applyAlignment="1">
      <alignment horizontal="left"/>
    </xf>
    <xf numFmtId="166" fontId="0" fillId="0" borderId="0" xfId="0" applyNumberFormat="1" applyFont="1" applyAlignment="1">
      <alignment horizontal="left"/>
    </xf>
    <xf numFmtId="165" fontId="0" fillId="0" borderId="0" xfId="0" applyNumberFormat="1" applyFont="1" applyFill="1" applyAlignment="1">
      <alignment horizontal="left"/>
    </xf>
    <xf numFmtId="2" fontId="0" fillId="0" borderId="0" xfId="0" applyNumberFormat="1" applyFont="1" applyFill="1" applyAlignment="1">
      <alignment horizontal="left"/>
    </xf>
    <xf numFmtId="165" fontId="3" fillId="0" borderId="0" xfId="0" applyNumberFormat="1" applyFont="1" applyAlignment="1">
      <alignment horizontal="left"/>
    </xf>
    <xf numFmtId="0" fontId="8" fillId="0" borderId="0" xfId="0" applyFont="1" applyFill="1" applyAlignment="1">
      <alignment horizontal="left"/>
    </xf>
    <xf numFmtId="0" fontId="8" fillId="0" borderId="0" xfId="0" applyFont="1" applyBorder="1" applyAlignment="1">
      <alignment horizontal="left"/>
    </xf>
    <xf numFmtId="0" fontId="0" fillId="0" borderId="0" xfId="0" applyFont="1" applyFill="1" applyAlignment="1">
      <alignment horizontal="left" vertical="center"/>
    </xf>
    <xf numFmtId="0" fontId="7" fillId="0" borderId="0" xfId="0" applyFont="1" applyFill="1" applyAlignment="1">
      <alignment horizontal="left"/>
    </xf>
    <xf numFmtId="164" fontId="0" fillId="0" borderId="0" xfId="0" applyNumberFormat="1" applyFont="1" applyAlignment="1">
      <alignment horizontal="left"/>
    </xf>
    <xf numFmtId="164" fontId="8" fillId="0" borderId="0" xfId="0" applyNumberFormat="1" applyFont="1" applyFill="1" applyAlignment="1">
      <alignment horizontal="left"/>
    </xf>
    <xf numFmtId="0" fontId="2" fillId="0" borderId="0" xfId="0" applyFont="1" applyBorder="1" applyAlignment="1">
      <alignment vertical="center"/>
    </xf>
    <xf numFmtId="165" fontId="2" fillId="0" borderId="0" xfId="0" applyNumberFormat="1" applyFont="1"/>
    <xf numFmtId="164" fontId="0" fillId="0" borderId="0" xfId="0" applyNumberFormat="1" applyAlignment="1">
      <alignment horizontal="left"/>
    </xf>
    <xf numFmtId="0" fontId="8" fillId="0" borderId="0" xfId="0" applyFont="1" applyFill="1" applyAlignment="1">
      <alignment horizontal="left" vertical="center"/>
    </xf>
    <xf numFmtId="1" fontId="0" fillId="0" borderId="0" xfId="0" applyNumberFormat="1" applyFont="1" applyAlignment="1">
      <alignment horizontal="left"/>
    </xf>
    <xf numFmtId="166" fontId="0" fillId="0" borderId="0" xfId="0" applyNumberFormat="1" applyFill="1" applyAlignment="1">
      <alignment horizontal="left"/>
    </xf>
    <xf numFmtId="0" fontId="0" fillId="0" borderId="0" xfId="0" applyFont="1"/>
    <xf numFmtId="2" fontId="0" fillId="0" borderId="0" xfId="0" applyNumberFormat="1" applyAlignment="1"/>
    <xf numFmtId="2" fontId="0" fillId="0" borderId="0" xfId="0" applyNumberFormat="1" applyFont="1" applyFill="1" applyBorder="1" applyAlignment="1">
      <alignment horizontal="left"/>
    </xf>
    <xf numFmtId="164" fontId="0" fillId="0" borderId="0" xfId="0" applyNumberFormat="1" applyFill="1" applyAlignment="1">
      <alignment horizontal="left"/>
    </xf>
    <xf numFmtId="165" fontId="7" fillId="0" borderId="0" xfId="0" applyNumberFormat="1" applyFont="1" applyFill="1" applyAlignment="1">
      <alignment horizontal="left"/>
    </xf>
    <xf numFmtId="2" fontId="0" fillId="0" borderId="0" xfId="0" applyNumberFormat="1" applyFill="1" applyAlignment="1">
      <alignment horizontal="left" vertical="center"/>
    </xf>
    <xf numFmtId="165" fontId="9" fillId="0" borderId="0" xfId="0" applyNumberFormat="1" applyFont="1" applyFill="1" applyAlignment="1">
      <alignment horizontal="left"/>
    </xf>
    <xf numFmtId="0" fontId="0" fillId="0" borderId="0" xfId="0" applyFill="1"/>
    <xf numFmtId="0" fontId="0" fillId="0" borderId="0" xfId="0" applyFill="1" applyBorder="1" applyAlignment="1">
      <alignment horizontal="left"/>
    </xf>
    <xf numFmtId="0" fontId="8" fillId="0" borderId="0" xfId="0" applyFont="1" applyFill="1" applyBorder="1" applyAlignment="1">
      <alignment horizontal="left"/>
    </xf>
    <xf numFmtId="164" fontId="8" fillId="0" borderId="0" xfId="0" applyNumberFormat="1" applyFont="1" applyFill="1" applyBorder="1" applyAlignment="1">
      <alignment horizontal="left"/>
    </xf>
    <xf numFmtId="0" fontId="0" fillId="0" borderId="0" xfId="0" applyBorder="1" applyAlignment="1">
      <alignment horizontal="left"/>
    </xf>
    <xf numFmtId="0" fontId="0" fillId="0" borderId="0" xfId="0" applyBorder="1"/>
    <xf numFmtId="0" fontId="0" fillId="0" borderId="0" xfId="0" applyFont="1" applyBorder="1" applyAlignment="1">
      <alignment horizontal="left"/>
    </xf>
    <xf numFmtId="165" fontId="0" fillId="0" borderId="0" xfId="0" applyNumberFormat="1"/>
    <xf numFmtId="164" fontId="0" fillId="0" borderId="0" xfId="0" applyNumberFormat="1" applyFont="1"/>
    <xf numFmtId="1" fontId="0" fillId="0" borderId="0" xfId="0" applyNumberFormat="1" applyFont="1"/>
    <xf numFmtId="165" fontId="0" fillId="0" borderId="0" xfId="0" applyNumberFormat="1" applyFont="1"/>
    <xf numFmtId="11" fontId="0" fillId="0" borderId="0" xfId="0" applyNumberFormat="1" applyFont="1"/>
    <xf numFmtId="0" fontId="3" fillId="0" borderId="0" xfId="0" applyFont="1"/>
    <xf numFmtId="2" fontId="0" fillId="0" borderId="0" xfId="0" applyNumberFormat="1" applyBorder="1" applyAlignment="1">
      <alignment horizontal="left"/>
    </xf>
    <xf numFmtId="165" fontId="0" fillId="0" borderId="0" xfId="0" applyNumberFormat="1" applyBorder="1" applyAlignment="1">
      <alignment horizontal="left"/>
    </xf>
    <xf numFmtId="2" fontId="0" fillId="0" borderId="0" xfId="0" applyNumberFormat="1" applyFont="1" applyBorder="1" applyAlignment="1">
      <alignment horizontal="left"/>
    </xf>
    <xf numFmtId="2" fontId="8" fillId="0" borderId="0" xfId="0" applyNumberFormat="1" applyFont="1" applyFill="1" applyBorder="1" applyAlignment="1">
      <alignment horizontal="left"/>
    </xf>
    <xf numFmtId="0" fontId="0" fillId="0" borderId="0" xfId="0" applyFill="1" applyAlignment="1">
      <alignment horizontal="left" vertical="center"/>
    </xf>
    <xf numFmtId="0" fontId="10" fillId="0" borderId="0" xfId="0" applyFont="1" applyFill="1" applyAlignment="1">
      <alignment horizontal="left" vertical="center"/>
    </xf>
    <xf numFmtId="1" fontId="0" fillId="0" borderId="0" xfId="0" applyNumberFormat="1" applyFill="1" applyAlignment="1">
      <alignment horizontal="left" vertical="center"/>
    </xf>
    <xf numFmtId="166" fontId="0" fillId="0" borderId="0" xfId="0" applyNumberFormat="1" applyFill="1" applyAlignment="1">
      <alignment horizontal="left" vertical="center"/>
    </xf>
    <xf numFmtId="164" fontId="0" fillId="0" borderId="0" xfId="0" applyNumberFormat="1" applyFill="1" applyAlignment="1">
      <alignment horizontal="left" vertical="center"/>
    </xf>
    <xf numFmtId="0" fontId="11" fillId="0" borderId="0" xfId="0" applyFont="1" applyFill="1" applyAlignment="1">
      <alignment horizontal="left" vertical="center"/>
    </xf>
    <xf numFmtId="0" fontId="12" fillId="0" borderId="0" xfId="0" applyFont="1" applyFill="1" applyAlignment="1">
      <alignment horizontal="left" vertical="center"/>
    </xf>
    <xf numFmtId="2" fontId="12" fillId="0" borderId="0" xfId="0" applyNumberFormat="1" applyFont="1" applyFill="1" applyAlignment="1">
      <alignment horizontal="left" vertical="center"/>
    </xf>
    <xf numFmtId="2" fontId="13" fillId="0" borderId="0" xfId="0" applyNumberFormat="1" applyFont="1" applyFill="1" applyAlignment="1">
      <alignment horizontal="left" vertical="center"/>
    </xf>
    <xf numFmtId="0" fontId="3"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3EE9-F5C9-6641-AAFE-E8454AF9F05B}">
  <dimension ref="A1:AO750"/>
  <sheetViews>
    <sheetView workbookViewId="0">
      <selection activeCell="D17" sqref="D17"/>
    </sheetView>
  </sheetViews>
  <sheetFormatPr baseColWidth="10" defaultColWidth="10.83203125" defaultRowHeight="16"/>
  <cols>
    <col min="1" max="1" width="22.33203125" style="5" customWidth="1"/>
    <col min="2" max="2" width="34.1640625" style="5" customWidth="1"/>
    <col min="3" max="3" width="22.33203125" style="5" customWidth="1"/>
    <col min="4" max="5" width="10.83203125" style="5"/>
    <col min="6" max="6" width="14.83203125" style="5" customWidth="1"/>
    <col min="7" max="7" width="18.6640625" style="5" customWidth="1"/>
    <col min="8" max="8" width="13.6640625" style="5" customWidth="1"/>
    <col min="9" max="9" width="10.83203125" style="5"/>
    <col min="10" max="10" width="15.33203125" style="5" customWidth="1"/>
    <col min="11" max="11" width="17.6640625" style="5" customWidth="1"/>
    <col min="12" max="12" width="20.1640625" style="5" customWidth="1"/>
    <col min="13" max="13" width="25.1640625" style="5" customWidth="1"/>
    <col min="14" max="14" width="10.33203125" style="5" customWidth="1"/>
    <col min="15" max="16384" width="10.83203125" style="5"/>
  </cols>
  <sheetData>
    <row r="1" spans="1:41">
      <c r="A1" s="14" t="s">
        <v>1816</v>
      </c>
      <c r="B1" s="14" t="s">
        <v>1817</v>
      </c>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row>
    <row r="2" spans="1:41">
      <c r="A2" s="16" t="s">
        <v>1722</v>
      </c>
      <c r="B2" s="32" t="s">
        <v>959</v>
      </c>
      <c r="C2" s="66"/>
      <c r="D2" s="66"/>
      <c r="E2" s="66"/>
      <c r="F2" s="66"/>
      <c r="G2" s="66"/>
      <c r="H2" s="66"/>
      <c r="I2" s="66"/>
      <c r="J2" s="66"/>
      <c r="K2" s="66"/>
      <c r="L2" s="66"/>
      <c r="M2" s="66"/>
      <c r="N2" s="66"/>
      <c r="O2" s="66"/>
      <c r="P2" s="66"/>
      <c r="Q2" s="66"/>
      <c r="R2" s="66"/>
      <c r="S2" s="66"/>
      <c r="T2" s="66"/>
      <c r="U2" s="6"/>
      <c r="V2" s="66"/>
      <c r="W2" s="66"/>
      <c r="X2" s="66"/>
      <c r="Y2" s="66"/>
      <c r="Z2" s="66"/>
      <c r="AA2" s="66"/>
      <c r="AB2" s="66"/>
      <c r="AC2" s="66"/>
      <c r="AD2" s="66"/>
      <c r="AE2" s="66"/>
      <c r="AF2" s="66"/>
      <c r="AG2" s="66"/>
      <c r="AH2" s="66"/>
      <c r="AI2" s="66"/>
      <c r="AJ2" s="66"/>
      <c r="AK2" s="66"/>
      <c r="AL2" s="66"/>
      <c r="AM2" s="66"/>
      <c r="AN2" s="66"/>
      <c r="AO2" s="66"/>
    </row>
    <row r="3" spans="1:41">
      <c r="A3" s="27" t="s">
        <v>1723</v>
      </c>
      <c r="B3" s="66" t="s">
        <v>1581</v>
      </c>
      <c r="C3" s="66"/>
      <c r="D3" s="66"/>
      <c r="E3" s="66"/>
      <c r="F3" s="66"/>
      <c r="G3" s="66"/>
      <c r="H3" s="66"/>
      <c r="I3" s="66"/>
      <c r="J3" s="66"/>
      <c r="K3" s="66"/>
      <c r="L3" s="66"/>
      <c r="M3" s="66"/>
      <c r="N3" s="66"/>
      <c r="O3" s="66"/>
      <c r="P3" s="66"/>
      <c r="Q3" s="66"/>
      <c r="R3" s="66"/>
      <c r="S3" s="66"/>
      <c r="T3" s="66"/>
      <c r="U3" s="7"/>
      <c r="V3" s="66"/>
      <c r="W3" s="66"/>
      <c r="X3" s="66"/>
      <c r="Y3" s="66"/>
      <c r="Z3" s="66"/>
      <c r="AA3" s="66"/>
      <c r="AB3" s="66"/>
      <c r="AC3" s="66"/>
      <c r="AD3" s="66"/>
      <c r="AE3" s="66"/>
      <c r="AF3" s="66"/>
      <c r="AG3" s="66"/>
      <c r="AH3" s="66"/>
      <c r="AI3" s="66"/>
      <c r="AJ3" s="66"/>
      <c r="AK3" s="66"/>
      <c r="AL3" s="66"/>
      <c r="AM3" s="66"/>
      <c r="AN3" s="66"/>
      <c r="AO3" s="66"/>
    </row>
    <row r="4" spans="1:41">
      <c r="A4" s="27" t="s">
        <v>1724</v>
      </c>
      <c r="B4" s="66" t="s">
        <v>954</v>
      </c>
      <c r="C4" s="66"/>
      <c r="D4" s="66"/>
      <c r="E4" s="66"/>
      <c r="F4" s="66"/>
      <c r="G4" s="66"/>
      <c r="H4" s="66"/>
      <c r="I4" s="66"/>
      <c r="J4" s="66"/>
      <c r="K4" s="66"/>
      <c r="L4" s="66"/>
      <c r="M4" s="66"/>
      <c r="N4" s="66"/>
      <c r="O4" s="66"/>
      <c r="P4" s="66"/>
      <c r="Q4" s="66"/>
      <c r="R4" s="66"/>
      <c r="S4" s="66"/>
      <c r="T4" s="66"/>
      <c r="U4" s="7"/>
      <c r="V4" s="66"/>
      <c r="W4" s="66"/>
      <c r="X4" s="66"/>
      <c r="Y4" s="66"/>
      <c r="Z4" s="66"/>
      <c r="AA4" s="66"/>
      <c r="AB4" s="66"/>
      <c r="AC4" s="66"/>
      <c r="AD4" s="66"/>
      <c r="AE4" s="66"/>
      <c r="AF4" s="66"/>
      <c r="AG4" s="66"/>
      <c r="AH4" s="66"/>
      <c r="AI4" s="66"/>
      <c r="AJ4" s="66"/>
      <c r="AK4" s="66"/>
      <c r="AL4" s="66"/>
      <c r="AM4" s="66"/>
      <c r="AN4" s="66"/>
      <c r="AO4" s="66"/>
    </row>
    <row r="5" spans="1:41">
      <c r="A5" s="28" t="s">
        <v>1726</v>
      </c>
      <c r="B5" s="32" t="s">
        <v>1681</v>
      </c>
      <c r="C5" s="66"/>
      <c r="D5" s="66"/>
      <c r="E5" s="66"/>
      <c r="F5" s="66"/>
      <c r="G5" s="66"/>
      <c r="H5" s="66"/>
      <c r="I5" s="66"/>
      <c r="J5" s="66"/>
      <c r="K5" s="66"/>
      <c r="L5" s="66"/>
      <c r="M5" s="66"/>
      <c r="N5" s="66"/>
      <c r="O5" s="66"/>
      <c r="P5" s="66"/>
      <c r="Q5" s="66"/>
      <c r="R5" s="66"/>
      <c r="S5" s="66"/>
      <c r="T5" s="66"/>
      <c r="U5" s="13"/>
      <c r="V5" s="66"/>
      <c r="W5" s="66"/>
      <c r="X5" s="66"/>
      <c r="Y5" s="66"/>
      <c r="Z5" s="66"/>
      <c r="AA5" s="66"/>
      <c r="AB5" s="66"/>
      <c r="AC5" s="66"/>
      <c r="AD5" s="66"/>
      <c r="AE5" s="66"/>
      <c r="AF5" s="66"/>
      <c r="AG5" s="66"/>
      <c r="AH5" s="66"/>
      <c r="AI5" s="66"/>
      <c r="AJ5" s="66"/>
      <c r="AK5" s="66"/>
      <c r="AL5" s="66"/>
      <c r="AM5" s="66"/>
      <c r="AN5" s="66"/>
      <c r="AO5" s="66"/>
    </row>
    <row r="6" spans="1:41">
      <c r="A6" s="28" t="s">
        <v>1727</v>
      </c>
      <c r="B6" s="32" t="s">
        <v>1682</v>
      </c>
      <c r="C6" s="66"/>
      <c r="D6" s="66"/>
      <c r="E6" s="66"/>
      <c r="F6" s="66"/>
      <c r="G6" s="66"/>
      <c r="H6" s="66"/>
      <c r="I6" s="66"/>
      <c r="J6" s="66"/>
      <c r="K6" s="66"/>
      <c r="L6" s="66"/>
      <c r="M6" s="66"/>
      <c r="N6" s="66"/>
      <c r="O6" s="66"/>
      <c r="P6" s="66"/>
      <c r="Q6" s="66"/>
      <c r="R6" s="66"/>
      <c r="S6" s="66"/>
      <c r="T6" s="66"/>
      <c r="U6" s="13"/>
      <c r="V6" s="66"/>
      <c r="W6" s="66"/>
      <c r="X6" s="66"/>
      <c r="Y6" s="66"/>
      <c r="Z6" s="66"/>
      <c r="AA6" s="66"/>
      <c r="AB6" s="66"/>
      <c r="AC6" s="66"/>
      <c r="AD6" s="66"/>
      <c r="AE6" s="66"/>
      <c r="AF6" s="66"/>
      <c r="AG6" s="66"/>
      <c r="AH6" s="66"/>
      <c r="AI6" s="66"/>
      <c r="AJ6" s="66"/>
      <c r="AK6" s="66"/>
      <c r="AL6" s="66"/>
      <c r="AM6" s="66"/>
      <c r="AN6" s="66"/>
      <c r="AO6" s="66"/>
    </row>
    <row r="7" spans="1:41">
      <c r="A7" s="27" t="s">
        <v>1731</v>
      </c>
      <c r="B7" s="39" t="s">
        <v>1232</v>
      </c>
      <c r="C7" s="66"/>
      <c r="D7" s="66"/>
      <c r="E7" s="66"/>
      <c r="F7" s="66"/>
      <c r="G7" s="66"/>
      <c r="H7" s="66"/>
      <c r="I7" s="66"/>
      <c r="J7" s="66"/>
      <c r="K7" s="66"/>
      <c r="L7" s="66"/>
      <c r="M7" s="66"/>
      <c r="N7" s="66"/>
      <c r="O7" s="66"/>
      <c r="P7" s="66"/>
      <c r="Q7" s="66"/>
      <c r="R7" s="66"/>
      <c r="S7" s="66"/>
      <c r="T7" s="66"/>
      <c r="U7" s="7"/>
      <c r="V7" s="66"/>
      <c r="W7" s="66"/>
      <c r="X7" s="66"/>
      <c r="Y7" s="66"/>
      <c r="Z7" s="66"/>
      <c r="AA7" s="66"/>
      <c r="AB7" s="66"/>
      <c r="AC7" s="66"/>
      <c r="AD7" s="66"/>
      <c r="AE7" s="66"/>
      <c r="AF7" s="66"/>
      <c r="AG7" s="66"/>
      <c r="AH7" s="66"/>
      <c r="AI7" s="66"/>
      <c r="AJ7" s="66"/>
      <c r="AK7" s="66"/>
      <c r="AL7" s="66"/>
      <c r="AM7" s="66"/>
      <c r="AN7" s="66"/>
      <c r="AO7" s="66"/>
    </row>
    <row r="8" spans="1:41">
      <c r="A8" s="27" t="s">
        <v>1732</v>
      </c>
      <c r="B8" s="39" t="s">
        <v>1582</v>
      </c>
      <c r="C8" s="66"/>
      <c r="D8" s="66"/>
      <c r="E8" s="66"/>
      <c r="F8" s="66"/>
      <c r="G8" s="66"/>
      <c r="H8" s="66"/>
      <c r="I8" s="66"/>
      <c r="J8" s="66"/>
      <c r="K8" s="66"/>
      <c r="L8" s="66"/>
      <c r="M8" s="66"/>
      <c r="N8" s="66"/>
      <c r="O8" s="66"/>
      <c r="P8" s="66"/>
      <c r="Q8" s="66"/>
      <c r="R8" s="66"/>
      <c r="S8" s="66"/>
      <c r="T8" s="66"/>
      <c r="U8" s="7"/>
      <c r="V8" s="66"/>
      <c r="W8" s="66"/>
      <c r="X8" s="66"/>
      <c r="Y8" s="66"/>
      <c r="Z8" s="66"/>
      <c r="AA8" s="66"/>
      <c r="AB8" s="66"/>
      <c r="AC8" s="66"/>
      <c r="AD8" s="66"/>
      <c r="AE8" s="66"/>
      <c r="AF8" s="66"/>
      <c r="AG8" s="66"/>
      <c r="AH8" s="66"/>
      <c r="AI8" s="66"/>
      <c r="AJ8" s="66"/>
      <c r="AK8" s="66"/>
      <c r="AL8" s="66"/>
      <c r="AM8" s="66"/>
      <c r="AN8" s="66"/>
      <c r="AO8" s="66"/>
    </row>
    <row r="9" spans="1:41">
      <c r="A9" s="27" t="s">
        <v>1725</v>
      </c>
      <c r="B9" s="66" t="s">
        <v>955</v>
      </c>
      <c r="C9" s="66"/>
      <c r="D9" s="66"/>
      <c r="E9" s="66"/>
      <c r="F9" s="66"/>
      <c r="G9" s="66"/>
      <c r="H9" s="66"/>
      <c r="I9" s="66"/>
      <c r="J9" s="66"/>
      <c r="K9" s="66"/>
      <c r="L9" s="66"/>
      <c r="M9" s="66"/>
      <c r="N9" s="66"/>
      <c r="O9" s="66"/>
      <c r="P9" s="66"/>
      <c r="Q9" s="66"/>
      <c r="R9" s="66"/>
      <c r="S9" s="66"/>
      <c r="T9" s="66"/>
      <c r="U9" s="7"/>
      <c r="V9" s="66"/>
      <c r="W9" s="66"/>
      <c r="X9" s="66"/>
      <c r="Y9" s="66"/>
      <c r="Z9" s="66"/>
      <c r="AA9" s="66"/>
      <c r="AB9" s="66"/>
      <c r="AC9" s="66"/>
      <c r="AD9" s="66"/>
      <c r="AE9" s="66"/>
      <c r="AF9" s="66"/>
      <c r="AG9" s="66"/>
      <c r="AH9" s="66"/>
      <c r="AI9" s="66"/>
      <c r="AJ9" s="66"/>
      <c r="AK9" s="66"/>
      <c r="AL9" s="66"/>
      <c r="AM9" s="66"/>
      <c r="AN9" s="66"/>
      <c r="AO9" s="66"/>
    </row>
    <row r="10" spans="1:41">
      <c r="A10" s="27" t="s">
        <v>1733</v>
      </c>
      <c r="B10" s="66" t="s">
        <v>1683</v>
      </c>
      <c r="C10" s="66"/>
      <c r="D10" s="66"/>
      <c r="E10" s="66"/>
      <c r="F10" s="66"/>
      <c r="G10" s="66"/>
      <c r="H10" s="66"/>
      <c r="I10" s="66"/>
      <c r="J10" s="66"/>
      <c r="K10" s="66"/>
      <c r="L10" s="66"/>
      <c r="M10" s="66"/>
      <c r="N10" s="66"/>
      <c r="O10" s="66"/>
      <c r="P10" s="66"/>
      <c r="Q10" s="66"/>
      <c r="R10" s="66"/>
      <c r="S10" s="66"/>
      <c r="T10" s="66"/>
      <c r="U10" s="7"/>
      <c r="V10" s="66"/>
      <c r="W10" s="66"/>
      <c r="X10" s="66"/>
      <c r="Y10" s="66"/>
      <c r="Z10" s="66"/>
      <c r="AA10" s="66"/>
      <c r="AB10" s="66"/>
      <c r="AC10" s="66"/>
      <c r="AD10" s="66"/>
      <c r="AE10" s="66"/>
      <c r="AF10" s="66"/>
      <c r="AG10" s="66"/>
      <c r="AH10" s="66"/>
      <c r="AI10" s="66"/>
      <c r="AJ10" s="66"/>
      <c r="AK10" s="66"/>
      <c r="AL10" s="66"/>
      <c r="AM10" s="66"/>
      <c r="AN10" s="66"/>
      <c r="AO10" s="66"/>
    </row>
    <row r="11" spans="1:41">
      <c r="A11" s="16" t="s">
        <v>1734</v>
      </c>
      <c r="B11" s="66" t="s">
        <v>1583</v>
      </c>
      <c r="C11" s="66"/>
      <c r="D11" s="66"/>
      <c r="E11" s="66"/>
      <c r="F11" s="66"/>
      <c r="G11" s="66"/>
      <c r="H11" s="66"/>
      <c r="I11" s="66"/>
      <c r="J11" s="66"/>
      <c r="K11" s="66"/>
      <c r="L11" s="66"/>
      <c r="M11" s="66"/>
      <c r="N11" s="66"/>
      <c r="O11" s="66"/>
      <c r="P11" s="66"/>
      <c r="Q11" s="66"/>
      <c r="R11" s="66"/>
      <c r="S11" s="66"/>
      <c r="T11" s="66"/>
      <c r="U11" s="6"/>
      <c r="V11" s="66"/>
      <c r="W11" s="66"/>
      <c r="X11" s="66"/>
      <c r="Y11" s="66"/>
      <c r="Z11" s="66"/>
      <c r="AA11" s="66"/>
      <c r="AB11" s="66"/>
      <c r="AC11" s="66"/>
      <c r="AD11" s="66"/>
      <c r="AE11" s="66"/>
      <c r="AF11" s="66"/>
      <c r="AG11" s="66"/>
      <c r="AH11" s="66"/>
      <c r="AI11" s="66"/>
      <c r="AJ11" s="66"/>
      <c r="AK11" s="66"/>
      <c r="AL11" s="66"/>
      <c r="AM11" s="66"/>
      <c r="AN11" s="66"/>
      <c r="AO11" s="66"/>
    </row>
    <row r="12" spans="1:41">
      <c r="A12" s="16" t="s">
        <v>1735</v>
      </c>
      <c r="B12" s="66" t="s">
        <v>1584</v>
      </c>
      <c r="C12" s="66"/>
      <c r="D12" s="66"/>
      <c r="E12" s="66"/>
      <c r="F12" s="66"/>
      <c r="G12" s="66"/>
      <c r="H12" s="66"/>
      <c r="I12" s="66"/>
      <c r="J12" s="66"/>
      <c r="K12" s="66"/>
      <c r="L12" s="66"/>
      <c r="M12" s="66"/>
      <c r="N12" s="66"/>
      <c r="O12" s="66"/>
      <c r="P12" s="66"/>
      <c r="Q12" s="66"/>
      <c r="R12" s="66"/>
      <c r="S12" s="66"/>
      <c r="T12" s="66"/>
      <c r="U12" s="6"/>
      <c r="V12" s="66"/>
      <c r="W12" s="66"/>
      <c r="X12" s="66"/>
      <c r="Y12" s="66"/>
      <c r="Z12" s="66"/>
      <c r="AA12" s="66"/>
      <c r="AB12" s="66"/>
      <c r="AC12" s="66"/>
      <c r="AD12" s="66"/>
      <c r="AE12" s="66"/>
      <c r="AF12" s="66"/>
      <c r="AG12" s="66"/>
      <c r="AH12" s="66"/>
      <c r="AI12" s="66"/>
      <c r="AJ12" s="66"/>
      <c r="AK12" s="66"/>
      <c r="AL12" s="66"/>
      <c r="AM12" s="66"/>
      <c r="AN12" s="66"/>
      <c r="AO12" s="66"/>
    </row>
    <row r="13" spans="1:41">
      <c r="A13" s="16" t="s">
        <v>1736</v>
      </c>
      <c r="B13" s="66" t="s">
        <v>1585</v>
      </c>
      <c r="C13" s="66"/>
      <c r="D13" s="66"/>
      <c r="E13" s="66"/>
      <c r="F13" s="66"/>
      <c r="G13" s="66"/>
      <c r="H13" s="66"/>
      <c r="I13" s="66"/>
      <c r="J13" s="66"/>
      <c r="K13" s="66"/>
      <c r="L13" s="66"/>
      <c r="M13" s="66"/>
      <c r="N13" s="66"/>
      <c r="O13" s="66"/>
      <c r="P13" s="66"/>
      <c r="Q13" s="66"/>
      <c r="R13" s="66"/>
      <c r="S13" s="66"/>
      <c r="T13" s="66"/>
      <c r="U13" s="6"/>
      <c r="V13" s="66"/>
      <c r="W13" s="66"/>
      <c r="X13" s="66"/>
      <c r="Y13" s="66"/>
      <c r="Z13" s="66"/>
      <c r="AA13" s="66"/>
      <c r="AB13" s="66"/>
      <c r="AC13" s="66"/>
      <c r="AD13" s="66"/>
      <c r="AE13" s="66"/>
      <c r="AF13" s="66"/>
      <c r="AG13" s="66"/>
      <c r="AH13" s="66"/>
      <c r="AI13" s="66"/>
      <c r="AJ13" s="66"/>
      <c r="AK13" s="66"/>
      <c r="AL13" s="66"/>
      <c r="AM13" s="66"/>
      <c r="AN13" s="66"/>
      <c r="AO13" s="66"/>
    </row>
    <row r="14" spans="1:41">
      <c r="A14" s="16" t="s">
        <v>1737</v>
      </c>
      <c r="B14" s="66" t="s">
        <v>957</v>
      </c>
      <c r="C14" s="66"/>
      <c r="D14" s="66"/>
      <c r="E14" s="66"/>
      <c r="F14" s="66"/>
      <c r="G14" s="66"/>
      <c r="H14" s="66"/>
      <c r="I14" s="66"/>
      <c r="J14" s="66"/>
      <c r="K14" s="66"/>
      <c r="L14" s="66"/>
      <c r="M14" s="66"/>
      <c r="N14" s="66"/>
      <c r="O14" s="66"/>
      <c r="P14" s="66"/>
      <c r="Q14" s="66"/>
      <c r="R14" s="66"/>
      <c r="S14" s="66"/>
      <c r="T14" s="66"/>
      <c r="U14" s="6"/>
      <c r="V14" s="66"/>
      <c r="W14" s="66"/>
      <c r="X14" s="66"/>
      <c r="Y14" s="66"/>
      <c r="Z14" s="66"/>
      <c r="AA14" s="66"/>
      <c r="AB14" s="66"/>
      <c r="AC14" s="66"/>
      <c r="AD14" s="66"/>
      <c r="AE14" s="66"/>
      <c r="AF14" s="66"/>
      <c r="AG14" s="66"/>
      <c r="AH14" s="66"/>
      <c r="AI14" s="66"/>
      <c r="AJ14" s="66"/>
      <c r="AK14" s="66"/>
      <c r="AL14" s="66"/>
      <c r="AM14" s="66"/>
      <c r="AN14" s="66"/>
      <c r="AO14" s="66"/>
    </row>
    <row r="15" spans="1:41">
      <c r="A15" s="16" t="s">
        <v>1738</v>
      </c>
      <c r="B15" s="66" t="s">
        <v>956</v>
      </c>
      <c r="C15" s="66"/>
      <c r="D15" s="66"/>
      <c r="E15" s="66"/>
      <c r="F15" s="66"/>
      <c r="G15" s="66"/>
      <c r="H15" s="66"/>
      <c r="I15" s="66"/>
      <c r="J15" s="66"/>
      <c r="K15" s="66"/>
      <c r="L15" s="66"/>
      <c r="M15" s="66"/>
      <c r="N15" s="66"/>
      <c r="O15" s="66"/>
      <c r="P15" s="66"/>
      <c r="Q15" s="66"/>
      <c r="R15" s="66"/>
      <c r="S15" s="66"/>
      <c r="T15" s="66"/>
      <c r="U15" s="6"/>
      <c r="V15" s="66"/>
      <c r="W15" s="66"/>
      <c r="X15" s="66"/>
      <c r="Y15" s="66"/>
      <c r="Z15" s="66"/>
      <c r="AA15" s="66"/>
      <c r="AB15" s="66"/>
      <c r="AC15" s="66"/>
      <c r="AD15" s="66"/>
      <c r="AE15" s="66"/>
      <c r="AF15" s="66"/>
      <c r="AG15" s="66"/>
      <c r="AH15" s="66"/>
      <c r="AI15" s="66"/>
      <c r="AJ15" s="66"/>
      <c r="AK15" s="66"/>
      <c r="AL15" s="66"/>
      <c r="AM15" s="66"/>
      <c r="AN15" s="66"/>
      <c r="AO15" s="66"/>
    </row>
    <row r="16" spans="1:41" ht="17" customHeight="1">
      <c r="A16" s="16" t="s">
        <v>1739</v>
      </c>
      <c r="B16" s="66" t="s">
        <v>958</v>
      </c>
      <c r="C16" s="66"/>
      <c r="D16" s="66"/>
      <c r="E16" s="66"/>
      <c r="F16" s="66"/>
      <c r="G16" s="66"/>
      <c r="H16" s="66"/>
      <c r="I16" s="66"/>
      <c r="J16" s="66"/>
      <c r="K16" s="66"/>
      <c r="L16" s="66"/>
      <c r="M16" s="66"/>
      <c r="N16" s="66"/>
      <c r="O16" s="66"/>
      <c r="P16" s="66"/>
      <c r="Q16" s="66"/>
      <c r="R16" s="66"/>
      <c r="S16" s="66"/>
      <c r="T16" s="66"/>
      <c r="U16" s="6"/>
      <c r="V16" s="66"/>
      <c r="W16" s="66"/>
      <c r="X16" s="66"/>
      <c r="Y16" s="66"/>
      <c r="Z16" s="66"/>
      <c r="AA16" s="66"/>
      <c r="AB16" s="66"/>
      <c r="AC16" s="66"/>
      <c r="AD16" s="66"/>
      <c r="AE16" s="66"/>
      <c r="AF16" s="66"/>
      <c r="AG16" s="66"/>
      <c r="AH16" s="66"/>
      <c r="AI16" s="66"/>
      <c r="AJ16" s="66"/>
      <c r="AK16" s="66"/>
      <c r="AL16" s="66"/>
      <c r="AM16" s="66"/>
      <c r="AN16" s="66"/>
      <c r="AO16" s="66"/>
    </row>
    <row r="17" spans="1:41" ht="17" customHeight="1">
      <c r="A17" s="16"/>
      <c r="B17" s="66"/>
      <c r="C17" s="66"/>
      <c r="D17" s="66"/>
      <c r="E17" s="66"/>
      <c r="F17" s="66"/>
      <c r="G17" s="66"/>
      <c r="H17" s="66"/>
      <c r="I17" s="66"/>
      <c r="J17" s="66"/>
      <c r="K17" s="66"/>
      <c r="L17" s="66"/>
      <c r="M17" s="66"/>
      <c r="N17" s="66"/>
      <c r="O17" s="66"/>
      <c r="P17" s="66"/>
      <c r="Q17" s="66"/>
      <c r="R17" s="66"/>
      <c r="S17" s="66"/>
      <c r="T17" s="66"/>
      <c r="U17" s="6"/>
      <c r="V17" s="66"/>
      <c r="W17" s="66"/>
      <c r="X17" s="66"/>
      <c r="Y17" s="66"/>
      <c r="Z17" s="66"/>
      <c r="AA17" s="66"/>
      <c r="AB17" s="66"/>
      <c r="AC17" s="66"/>
      <c r="AD17" s="66"/>
      <c r="AE17" s="66"/>
      <c r="AF17" s="66"/>
      <c r="AG17" s="66"/>
      <c r="AH17" s="66"/>
      <c r="AI17" s="66"/>
      <c r="AJ17" s="66"/>
      <c r="AK17" s="66"/>
      <c r="AL17" s="66"/>
      <c r="AM17" s="66"/>
      <c r="AN17" s="66"/>
      <c r="AO17" s="66"/>
    </row>
    <row r="18" spans="1:41" ht="17" customHeight="1">
      <c r="A18" s="66" t="s">
        <v>2402</v>
      </c>
      <c r="B18" s="66"/>
      <c r="C18" s="66"/>
      <c r="D18" s="66"/>
      <c r="E18" s="66"/>
      <c r="F18" s="66"/>
      <c r="G18" s="66"/>
      <c r="H18" s="66"/>
      <c r="I18" s="66"/>
      <c r="J18" s="66"/>
      <c r="K18" s="66"/>
      <c r="L18" s="66"/>
      <c r="M18" s="66"/>
      <c r="N18" s="66"/>
      <c r="O18" s="66"/>
      <c r="P18" s="66"/>
      <c r="Q18" s="66"/>
      <c r="R18" s="66"/>
      <c r="S18" s="66"/>
      <c r="T18" s="66"/>
      <c r="V18" s="66"/>
      <c r="W18" s="66"/>
      <c r="X18" s="66"/>
      <c r="Y18" s="66"/>
      <c r="Z18" s="66"/>
      <c r="AA18" s="66"/>
      <c r="AB18" s="66"/>
      <c r="AC18" s="66"/>
      <c r="AD18" s="66"/>
      <c r="AE18" s="66"/>
      <c r="AF18" s="66"/>
      <c r="AG18" s="66"/>
      <c r="AH18" s="66"/>
      <c r="AI18" s="66"/>
      <c r="AJ18" s="66"/>
      <c r="AK18" s="66"/>
      <c r="AL18" s="66"/>
      <c r="AM18" s="66"/>
      <c r="AN18" s="66"/>
      <c r="AO18" s="66"/>
    </row>
    <row r="19" spans="1:4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row>
    <row r="20" spans="1:41" s="6" customFormat="1">
      <c r="A20" s="6" t="s">
        <v>1722</v>
      </c>
      <c r="B20" s="7" t="s">
        <v>1723</v>
      </c>
      <c r="C20" s="7" t="s">
        <v>1724</v>
      </c>
      <c r="D20" s="13" t="s">
        <v>1726</v>
      </c>
      <c r="E20" s="13" t="s">
        <v>1727</v>
      </c>
      <c r="F20" s="7" t="s">
        <v>1731</v>
      </c>
      <c r="G20" s="7" t="s">
        <v>1732</v>
      </c>
      <c r="H20" s="7" t="s">
        <v>1725</v>
      </c>
      <c r="I20" s="7" t="s">
        <v>1733</v>
      </c>
      <c r="J20" s="6" t="s">
        <v>1734</v>
      </c>
      <c r="K20" s="6" t="s">
        <v>1735</v>
      </c>
      <c r="L20" s="6" t="s">
        <v>1736</v>
      </c>
      <c r="M20" s="6" t="s">
        <v>1737</v>
      </c>
      <c r="N20" s="6" t="s">
        <v>1738</v>
      </c>
      <c r="O20" s="6" t="s">
        <v>1739</v>
      </c>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1">
      <c r="A21" s="66">
        <v>1</v>
      </c>
      <c r="B21" s="67" t="s">
        <v>353</v>
      </c>
      <c r="C21" s="66" t="s">
        <v>354</v>
      </c>
      <c r="D21" s="47">
        <v>4.2</v>
      </c>
      <c r="E21" s="47">
        <v>-53.05</v>
      </c>
      <c r="F21" s="66" t="s">
        <v>1748</v>
      </c>
      <c r="G21" s="66" t="s">
        <v>355</v>
      </c>
      <c r="H21" s="66" t="s">
        <v>1753</v>
      </c>
      <c r="I21" s="66">
        <v>25</v>
      </c>
      <c r="J21" s="66"/>
      <c r="K21" s="66">
        <v>7.68</v>
      </c>
      <c r="L21" s="66"/>
      <c r="M21" s="66" t="s">
        <v>1741</v>
      </c>
      <c r="N21" s="66" t="s">
        <v>356</v>
      </c>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row>
    <row r="22" spans="1:41">
      <c r="A22" s="66">
        <v>2</v>
      </c>
      <c r="B22" s="66" t="s">
        <v>357</v>
      </c>
      <c r="C22" s="66" t="s">
        <v>87</v>
      </c>
      <c r="D22" s="47">
        <v>49.158630000000002</v>
      </c>
      <c r="E22" s="47">
        <v>8.2912610000000004</v>
      </c>
      <c r="F22" s="66" t="s">
        <v>1749</v>
      </c>
      <c r="G22" s="66" t="s">
        <v>358</v>
      </c>
      <c r="H22" s="66" t="s">
        <v>1753</v>
      </c>
      <c r="I22" s="66">
        <v>14</v>
      </c>
      <c r="J22" s="66">
        <v>4.5999999999999996</v>
      </c>
      <c r="K22" s="66"/>
      <c r="L22" s="66"/>
      <c r="M22" s="66" t="s">
        <v>1741</v>
      </c>
      <c r="N22" s="66" t="s">
        <v>359</v>
      </c>
      <c r="O22" s="66" t="s">
        <v>1740</v>
      </c>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row>
    <row r="23" spans="1:41">
      <c r="A23" s="66">
        <v>2</v>
      </c>
      <c r="B23" s="66" t="s">
        <v>360</v>
      </c>
      <c r="C23" s="66" t="s">
        <v>87</v>
      </c>
      <c r="D23" s="47">
        <v>49.174653999999997</v>
      </c>
      <c r="E23" s="47">
        <v>8.3723899999999993</v>
      </c>
      <c r="F23" s="66" t="s">
        <v>1749</v>
      </c>
      <c r="G23" s="66" t="s">
        <v>358</v>
      </c>
      <c r="H23" s="66" t="s">
        <v>1753</v>
      </c>
      <c r="I23" s="66">
        <v>13</v>
      </c>
      <c r="J23" s="66">
        <v>9</v>
      </c>
      <c r="K23" s="66"/>
      <c r="L23" s="66"/>
      <c r="M23" s="66" t="s">
        <v>1741</v>
      </c>
      <c r="N23" s="66" t="s">
        <v>359</v>
      </c>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row>
    <row r="24" spans="1:41">
      <c r="A24" s="66">
        <v>2</v>
      </c>
      <c r="B24" s="66" t="s">
        <v>361</v>
      </c>
      <c r="C24" s="66" t="s">
        <v>87</v>
      </c>
      <c r="D24" s="47">
        <v>49.203834000000001</v>
      </c>
      <c r="E24" s="47">
        <v>7.9558980000000004</v>
      </c>
      <c r="F24" s="66" t="s">
        <v>1749</v>
      </c>
      <c r="G24" s="66" t="s">
        <v>358</v>
      </c>
      <c r="H24" s="66" t="s">
        <v>1753</v>
      </c>
      <c r="I24" s="66">
        <v>11.5</v>
      </c>
      <c r="J24" s="66">
        <v>38</v>
      </c>
      <c r="K24" s="66"/>
      <c r="L24" s="66"/>
      <c r="M24" s="66" t="s">
        <v>1741</v>
      </c>
      <c r="N24" s="66" t="s">
        <v>359</v>
      </c>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row>
    <row r="25" spans="1:41">
      <c r="A25" s="66">
        <v>2</v>
      </c>
      <c r="B25" s="66" t="s">
        <v>362</v>
      </c>
      <c r="C25" s="66" t="s">
        <v>87</v>
      </c>
      <c r="D25" s="47">
        <v>49.218290000000003</v>
      </c>
      <c r="E25" s="47">
        <v>8.3842090000000002</v>
      </c>
      <c r="F25" s="66" t="s">
        <v>1749</v>
      </c>
      <c r="G25" s="66" t="s">
        <v>358</v>
      </c>
      <c r="H25" s="66" t="s">
        <v>1753</v>
      </c>
      <c r="I25" s="66">
        <v>12.2</v>
      </c>
      <c r="J25" s="66">
        <v>10</v>
      </c>
      <c r="K25" s="66"/>
      <c r="L25" s="66"/>
      <c r="M25" s="66" t="s">
        <v>1741</v>
      </c>
      <c r="N25" s="66" t="s">
        <v>359</v>
      </c>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row>
    <row r="26" spans="1:41">
      <c r="A26" s="66">
        <v>2</v>
      </c>
      <c r="B26" s="66" t="s">
        <v>363</v>
      </c>
      <c r="C26" s="66" t="s">
        <v>87</v>
      </c>
      <c r="D26" s="47">
        <v>49.282817999999999</v>
      </c>
      <c r="E26" s="47">
        <v>8.1331729999999993</v>
      </c>
      <c r="F26" s="66" t="s">
        <v>1749</v>
      </c>
      <c r="G26" s="66" t="s">
        <v>358</v>
      </c>
      <c r="H26" s="66" t="s">
        <v>1753</v>
      </c>
      <c r="I26" s="66">
        <v>12</v>
      </c>
      <c r="J26" s="66">
        <v>34</v>
      </c>
      <c r="K26" s="66"/>
      <c r="L26" s="66"/>
      <c r="M26" s="66" t="s">
        <v>1741</v>
      </c>
      <c r="N26" s="66" t="s">
        <v>359</v>
      </c>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row>
    <row r="27" spans="1:41">
      <c r="A27" s="66">
        <v>2</v>
      </c>
      <c r="B27" s="66" t="s">
        <v>364</v>
      </c>
      <c r="C27" s="66" t="s">
        <v>87</v>
      </c>
      <c r="D27" s="47">
        <v>49.584459000000003</v>
      </c>
      <c r="E27" s="47">
        <v>10.609506</v>
      </c>
      <c r="F27" s="66" t="s">
        <v>1749</v>
      </c>
      <c r="G27" s="66" t="s">
        <v>358</v>
      </c>
      <c r="H27" s="66" t="s">
        <v>1753</v>
      </c>
      <c r="I27" s="66">
        <v>11.9</v>
      </c>
      <c r="J27" s="66">
        <v>9</v>
      </c>
      <c r="K27" s="66"/>
      <c r="L27" s="66"/>
      <c r="M27" s="66" t="s">
        <v>1741</v>
      </c>
      <c r="N27" s="66" t="s">
        <v>359</v>
      </c>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row>
    <row r="28" spans="1:41">
      <c r="A28" s="66">
        <v>2</v>
      </c>
      <c r="B28" s="66" t="s">
        <v>365</v>
      </c>
      <c r="C28" s="66" t="s">
        <v>87</v>
      </c>
      <c r="D28" s="47">
        <v>49.706620000000001</v>
      </c>
      <c r="E28" s="47">
        <v>10.849437</v>
      </c>
      <c r="F28" s="66" t="s">
        <v>1749</v>
      </c>
      <c r="G28" s="66" t="s">
        <v>358</v>
      </c>
      <c r="H28" s="66" t="s">
        <v>1753</v>
      </c>
      <c r="I28" s="66">
        <v>11.8</v>
      </c>
      <c r="J28" s="66">
        <v>17.5</v>
      </c>
      <c r="K28" s="66"/>
      <c r="L28" s="66"/>
      <c r="M28" s="66" t="s">
        <v>1741</v>
      </c>
      <c r="N28" s="66" t="s">
        <v>359</v>
      </c>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row>
    <row r="29" spans="1:41">
      <c r="A29" s="66">
        <v>2</v>
      </c>
      <c r="B29" s="66" t="s">
        <v>366</v>
      </c>
      <c r="C29" s="66" t="s">
        <v>87</v>
      </c>
      <c r="D29" s="47">
        <v>50.108699999999999</v>
      </c>
      <c r="E29" s="47">
        <v>8.7247640000000004</v>
      </c>
      <c r="F29" s="66" t="s">
        <v>1749</v>
      </c>
      <c r="G29" s="66" t="s">
        <v>358</v>
      </c>
      <c r="H29" s="66" t="s">
        <v>1753</v>
      </c>
      <c r="I29" s="66">
        <v>15</v>
      </c>
      <c r="J29" s="66">
        <v>20</v>
      </c>
      <c r="K29" s="66"/>
      <c r="L29" s="66"/>
      <c r="M29" s="66" t="s">
        <v>1741</v>
      </c>
      <c r="N29" s="66" t="s">
        <v>359</v>
      </c>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row>
    <row r="30" spans="1:41">
      <c r="A30" s="66">
        <v>3</v>
      </c>
      <c r="B30" s="66" t="s">
        <v>367</v>
      </c>
      <c r="C30" s="66" t="s">
        <v>25</v>
      </c>
      <c r="D30" s="47">
        <v>-4.0241699999999998</v>
      </c>
      <c r="E30" s="47">
        <v>-62.992510000000003</v>
      </c>
      <c r="F30" s="66" t="s">
        <v>1748</v>
      </c>
      <c r="G30" s="66" t="s">
        <v>355</v>
      </c>
      <c r="H30" s="66" t="s">
        <v>1753</v>
      </c>
      <c r="I30" s="66"/>
      <c r="J30" s="66"/>
      <c r="K30" s="47">
        <v>6.613333333333328</v>
      </c>
      <c r="L30" s="66"/>
      <c r="M30" s="66" t="s">
        <v>1741</v>
      </c>
      <c r="N30" s="66" t="s">
        <v>356</v>
      </c>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row>
    <row r="31" spans="1:41">
      <c r="A31" s="66">
        <v>3</v>
      </c>
      <c r="B31" s="66" t="s">
        <v>368</v>
      </c>
      <c r="C31" s="66" t="s">
        <v>25</v>
      </c>
      <c r="D31" s="47">
        <v>-3.8499599999999998</v>
      </c>
      <c r="E31" s="47">
        <v>-61.390210000000003</v>
      </c>
      <c r="F31" s="66" t="s">
        <v>1748</v>
      </c>
      <c r="G31" s="66" t="s">
        <v>355</v>
      </c>
      <c r="H31" s="66" t="s">
        <v>1753</v>
      </c>
      <c r="I31" s="66"/>
      <c r="J31" s="66"/>
      <c r="K31" s="47">
        <v>6.3999999999999835</v>
      </c>
      <c r="L31" s="66"/>
      <c r="M31" s="66" t="s">
        <v>1741</v>
      </c>
      <c r="N31" s="66" t="s">
        <v>356</v>
      </c>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row>
    <row r="32" spans="1:41">
      <c r="A32" s="66">
        <v>3</v>
      </c>
      <c r="B32" s="66" t="s">
        <v>369</v>
      </c>
      <c r="C32" s="66" t="s">
        <v>25</v>
      </c>
      <c r="D32" s="47">
        <v>-3.8147899999999999</v>
      </c>
      <c r="E32" s="47">
        <v>-61.636600000000001</v>
      </c>
      <c r="F32" s="66" t="s">
        <v>1748</v>
      </c>
      <c r="G32" s="66" t="s">
        <v>355</v>
      </c>
      <c r="H32" s="66" t="s">
        <v>1753</v>
      </c>
      <c r="I32" s="66"/>
      <c r="J32" s="66"/>
      <c r="K32" s="47">
        <v>2.959999999999984</v>
      </c>
      <c r="L32" s="66"/>
      <c r="M32" s="66" t="s">
        <v>1741</v>
      </c>
      <c r="N32" s="66" t="s">
        <v>356</v>
      </c>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row>
    <row r="33" spans="1:40">
      <c r="A33" s="66">
        <v>3</v>
      </c>
      <c r="B33" s="66" t="s">
        <v>370</v>
      </c>
      <c r="C33" s="66" t="s">
        <v>25</v>
      </c>
      <c r="D33" s="47">
        <v>-3.5403099999999998</v>
      </c>
      <c r="E33" s="47">
        <v>-58.91169</v>
      </c>
      <c r="F33" s="66" t="s">
        <v>1748</v>
      </c>
      <c r="G33" s="66" t="s">
        <v>371</v>
      </c>
      <c r="H33" s="66" t="s">
        <v>1753</v>
      </c>
      <c r="I33" s="66"/>
      <c r="J33" s="66"/>
      <c r="K33" s="47">
        <v>5.9199999999999839</v>
      </c>
      <c r="L33" s="66"/>
      <c r="M33" s="66" t="s">
        <v>1741</v>
      </c>
      <c r="N33" s="66" t="s">
        <v>356</v>
      </c>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row>
    <row r="34" spans="1:40">
      <c r="A34" s="66">
        <v>3</v>
      </c>
      <c r="B34" s="66" t="s">
        <v>372</v>
      </c>
      <c r="C34" s="66" t="s">
        <v>25</v>
      </c>
      <c r="D34" s="47">
        <v>-3.4561500000000001</v>
      </c>
      <c r="E34" s="47">
        <v>-64.460239999999999</v>
      </c>
      <c r="F34" s="66" t="s">
        <v>1748</v>
      </c>
      <c r="G34" s="66" t="s">
        <v>355</v>
      </c>
      <c r="H34" s="66" t="s">
        <v>1753</v>
      </c>
      <c r="I34" s="66"/>
      <c r="J34" s="66"/>
      <c r="K34" s="47">
        <v>8.8000000000000007</v>
      </c>
      <c r="L34" s="66"/>
      <c r="M34" s="66" t="s">
        <v>1741</v>
      </c>
      <c r="N34" s="66" t="s">
        <v>356</v>
      </c>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row>
    <row r="35" spans="1:40">
      <c r="A35" s="66">
        <v>3</v>
      </c>
      <c r="B35" s="66" t="s">
        <v>373</v>
      </c>
      <c r="C35" s="66" t="s">
        <v>25</v>
      </c>
      <c r="D35" s="47">
        <v>-3.32125</v>
      </c>
      <c r="E35" s="47">
        <v>-60.555129999999998</v>
      </c>
      <c r="F35" s="66" t="s">
        <v>1748</v>
      </c>
      <c r="G35" s="66" t="s">
        <v>355</v>
      </c>
      <c r="H35" s="66" t="s">
        <v>1753</v>
      </c>
      <c r="I35" s="66"/>
      <c r="J35" s="66"/>
      <c r="K35" s="47">
        <v>4.6399999999999997</v>
      </c>
      <c r="L35" s="66"/>
      <c r="M35" s="66" t="s">
        <v>1741</v>
      </c>
      <c r="N35" s="66" t="s">
        <v>356</v>
      </c>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row>
    <row r="36" spans="1:40">
      <c r="A36" s="66">
        <v>3</v>
      </c>
      <c r="B36" s="66" t="s">
        <v>374</v>
      </c>
      <c r="C36" s="66" t="s">
        <v>25</v>
      </c>
      <c r="D36" s="47">
        <v>-3.2449499999999998</v>
      </c>
      <c r="E36" s="47">
        <v>-58.972929999999998</v>
      </c>
      <c r="F36" s="66" t="s">
        <v>1748</v>
      </c>
      <c r="G36" s="66" t="s">
        <v>371</v>
      </c>
      <c r="H36" s="66" t="s">
        <v>1753</v>
      </c>
      <c r="I36" s="66"/>
      <c r="J36" s="66"/>
      <c r="K36" s="47">
        <v>22.13333333333328</v>
      </c>
      <c r="L36" s="66"/>
      <c r="M36" s="66" t="s">
        <v>1741</v>
      </c>
      <c r="N36" s="66" t="s">
        <v>356</v>
      </c>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row>
    <row r="37" spans="1:40">
      <c r="A37" s="66">
        <v>3</v>
      </c>
      <c r="B37" s="66" t="s">
        <v>375</v>
      </c>
      <c r="C37" s="66" t="s">
        <v>25</v>
      </c>
      <c r="D37" s="47">
        <v>-3.0624099999999999</v>
      </c>
      <c r="E37" s="47">
        <v>-60.274830000000001</v>
      </c>
      <c r="F37" s="66" t="s">
        <v>1748</v>
      </c>
      <c r="G37" s="66" t="s">
        <v>355</v>
      </c>
      <c r="H37" s="66" t="s">
        <v>1753</v>
      </c>
      <c r="I37" s="66"/>
      <c r="J37" s="66"/>
      <c r="K37" s="47">
        <v>22.64</v>
      </c>
      <c r="L37" s="66"/>
      <c r="M37" s="66" t="s">
        <v>1741</v>
      </c>
      <c r="N37" s="66" t="s">
        <v>356</v>
      </c>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row>
    <row r="38" spans="1:40">
      <c r="A38" s="66">
        <v>3</v>
      </c>
      <c r="B38" s="66" t="s">
        <v>376</v>
      </c>
      <c r="C38" s="66" t="s">
        <v>25</v>
      </c>
      <c r="D38" s="47">
        <v>-2.8382800000000001</v>
      </c>
      <c r="E38" s="47">
        <v>-66.929069999999996</v>
      </c>
      <c r="F38" s="66" t="s">
        <v>1748</v>
      </c>
      <c r="G38" s="66" t="s">
        <v>355</v>
      </c>
      <c r="H38" s="66" t="s">
        <v>1753</v>
      </c>
      <c r="I38" s="66"/>
      <c r="J38" s="66"/>
      <c r="K38" s="47">
        <v>1271.76</v>
      </c>
      <c r="L38" s="66"/>
      <c r="M38" s="66" t="s">
        <v>1741</v>
      </c>
      <c r="N38" s="66" t="s">
        <v>356</v>
      </c>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row>
    <row r="39" spans="1:40">
      <c r="A39" s="66">
        <v>3</v>
      </c>
      <c r="B39" s="66" t="s">
        <v>377</v>
      </c>
      <c r="C39" s="66" t="s">
        <v>25</v>
      </c>
      <c r="D39" s="47">
        <v>-2.8271500000000001</v>
      </c>
      <c r="E39" s="47">
        <v>-60.49924</v>
      </c>
      <c r="F39" s="66" t="s">
        <v>1748</v>
      </c>
      <c r="G39" s="66" t="s">
        <v>355</v>
      </c>
      <c r="H39" s="66" t="s">
        <v>1753</v>
      </c>
      <c r="I39" s="66"/>
      <c r="J39" s="66"/>
      <c r="K39" s="47">
        <v>26</v>
      </c>
      <c r="L39" s="66"/>
      <c r="M39" s="66" t="s">
        <v>1741</v>
      </c>
      <c r="N39" s="66" t="s">
        <v>356</v>
      </c>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row>
    <row r="40" spans="1:40">
      <c r="A40" s="66">
        <v>3</v>
      </c>
      <c r="B40" s="66" t="s">
        <v>378</v>
      </c>
      <c r="C40" s="66" t="s">
        <v>25</v>
      </c>
      <c r="D40" s="47">
        <v>-2.69599999999999</v>
      </c>
      <c r="E40" s="47">
        <v>-65.797129999999996</v>
      </c>
      <c r="F40" s="66" t="s">
        <v>1748</v>
      </c>
      <c r="G40" s="66" t="s">
        <v>355</v>
      </c>
      <c r="H40" s="66" t="s">
        <v>1753</v>
      </c>
      <c r="I40" s="66"/>
      <c r="J40" s="66"/>
      <c r="K40" s="47">
        <v>4.5999999999999996</v>
      </c>
      <c r="L40" s="66"/>
      <c r="M40" s="66" t="s">
        <v>1741</v>
      </c>
      <c r="N40" s="66" t="s">
        <v>356</v>
      </c>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row>
    <row r="41" spans="1:40">
      <c r="A41" s="66">
        <v>3</v>
      </c>
      <c r="B41" s="66" t="s">
        <v>379</v>
      </c>
      <c r="C41" s="66" t="s">
        <v>25</v>
      </c>
      <c r="D41" s="47">
        <v>-2.6925400000000002</v>
      </c>
      <c r="E41" s="47">
        <v>-66.90504</v>
      </c>
      <c r="F41" s="66" t="s">
        <v>1748</v>
      </c>
      <c r="G41" s="66" t="s">
        <v>355</v>
      </c>
      <c r="H41" s="66" t="s">
        <v>1753</v>
      </c>
      <c r="I41" s="66"/>
      <c r="J41" s="66"/>
      <c r="K41" s="47">
        <v>10.88</v>
      </c>
      <c r="L41" s="66"/>
      <c r="M41" s="66" t="s">
        <v>1741</v>
      </c>
      <c r="N41" s="66" t="s">
        <v>356</v>
      </c>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row>
    <row r="42" spans="1:40">
      <c r="A42" s="66">
        <v>3</v>
      </c>
      <c r="B42" s="66" t="s">
        <v>380</v>
      </c>
      <c r="C42" s="66" t="s">
        <v>25</v>
      </c>
      <c r="D42" s="47">
        <v>-2.5075099999999999</v>
      </c>
      <c r="E42" s="47">
        <v>-60.794319999999999</v>
      </c>
      <c r="F42" s="66" t="s">
        <v>1748</v>
      </c>
      <c r="G42" s="66" t="s">
        <v>355</v>
      </c>
      <c r="H42" s="66" t="s">
        <v>1753</v>
      </c>
      <c r="I42" s="66"/>
      <c r="J42" s="66"/>
      <c r="K42" s="47">
        <v>21.439999999999841</v>
      </c>
      <c r="L42" s="66"/>
      <c r="M42" s="66" t="s">
        <v>1741</v>
      </c>
      <c r="N42" s="66" t="s">
        <v>356</v>
      </c>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row>
    <row r="43" spans="1:40">
      <c r="A43" s="66">
        <v>3</v>
      </c>
      <c r="B43" s="66" t="s">
        <v>381</v>
      </c>
      <c r="C43" s="66" t="s">
        <v>25</v>
      </c>
      <c r="D43" s="47">
        <v>-2.5008550000000001</v>
      </c>
      <c r="E43" s="47">
        <v>-65.841663999999994</v>
      </c>
      <c r="F43" s="66" t="s">
        <v>1748</v>
      </c>
      <c r="G43" s="66" t="s">
        <v>355</v>
      </c>
      <c r="H43" s="66" t="s">
        <v>1753</v>
      </c>
      <c r="I43" s="66"/>
      <c r="J43" s="66"/>
      <c r="K43" s="47">
        <v>33.4</v>
      </c>
      <c r="L43" s="66"/>
      <c r="M43" s="66" t="s">
        <v>1741</v>
      </c>
      <c r="N43" s="66" t="s">
        <v>356</v>
      </c>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row>
    <row r="44" spans="1:40">
      <c r="A44" s="66">
        <v>3</v>
      </c>
      <c r="B44" s="66" t="s">
        <v>382</v>
      </c>
      <c r="C44" s="66" t="s">
        <v>25</v>
      </c>
      <c r="D44" s="47">
        <v>-2.1438600000000001</v>
      </c>
      <c r="E44" s="47">
        <v>-61.283200000000001</v>
      </c>
      <c r="F44" s="66" t="s">
        <v>1748</v>
      </c>
      <c r="G44" s="66" t="s">
        <v>355</v>
      </c>
      <c r="H44" s="66" t="s">
        <v>1753</v>
      </c>
      <c r="I44" s="66"/>
      <c r="J44" s="66"/>
      <c r="K44" s="47">
        <v>238.3199999999984</v>
      </c>
      <c r="L44" s="66"/>
      <c r="M44" s="66" t="s">
        <v>1741</v>
      </c>
      <c r="N44" s="66" t="s">
        <v>356</v>
      </c>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row>
    <row r="45" spans="1:40">
      <c r="A45" s="66">
        <v>3</v>
      </c>
      <c r="B45" s="66" t="s">
        <v>383</v>
      </c>
      <c r="C45" s="66" t="s">
        <v>25</v>
      </c>
      <c r="D45" s="47">
        <v>-2.0407099999999998</v>
      </c>
      <c r="E45" s="47">
        <v>-65.211939999999998</v>
      </c>
      <c r="F45" s="66" t="s">
        <v>1748</v>
      </c>
      <c r="G45" s="66" t="s">
        <v>355</v>
      </c>
      <c r="H45" s="66" t="s">
        <v>1753</v>
      </c>
      <c r="I45" s="66"/>
      <c r="J45" s="66"/>
      <c r="K45" s="47">
        <v>95.6</v>
      </c>
      <c r="L45" s="66"/>
      <c r="M45" s="66" t="s">
        <v>1741</v>
      </c>
      <c r="N45" s="66" t="s">
        <v>356</v>
      </c>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row>
    <row r="46" spans="1:40">
      <c r="A46" s="66">
        <v>3</v>
      </c>
      <c r="B46" s="66" t="s">
        <v>384</v>
      </c>
      <c r="C46" s="66" t="s">
        <v>25</v>
      </c>
      <c r="D46" s="47">
        <v>-1.89486</v>
      </c>
      <c r="E46" s="47">
        <v>-61.534619999999997</v>
      </c>
      <c r="F46" s="66" t="s">
        <v>1748</v>
      </c>
      <c r="G46" s="66" t="s">
        <v>355</v>
      </c>
      <c r="H46" s="66" t="s">
        <v>1753</v>
      </c>
      <c r="I46" s="66"/>
      <c r="J46" s="66"/>
      <c r="K46" s="47">
        <v>270</v>
      </c>
      <c r="L46" s="66"/>
      <c r="M46" s="66" t="s">
        <v>1741</v>
      </c>
      <c r="N46" s="66" t="s">
        <v>356</v>
      </c>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row>
    <row r="47" spans="1:40">
      <c r="A47" s="66">
        <v>3</v>
      </c>
      <c r="B47" s="66" t="s">
        <v>385</v>
      </c>
      <c r="C47" s="66" t="s">
        <v>25</v>
      </c>
      <c r="D47" s="47">
        <v>-1.64856</v>
      </c>
      <c r="E47" s="47">
        <v>-61.630809999999997</v>
      </c>
      <c r="F47" s="66" t="s">
        <v>1748</v>
      </c>
      <c r="G47" s="66" t="s">
        <v>355</v>
      </c>
      <c r="H47" s="66" t="s">
        <v>1753</v>
      </c>
      <c r="I47" s="66"/>
      <c r="J47" s="66"/>
      <c r="K47" s="47">
        <v>87.28</v>
      </c>
      <c r="L47" s="66"/>
      <c r="M47" s="66" t="s">
        <v>1741</v>
      </c>
      <c r="N47" s="66" t="s">
        <v>356</v>
      </c>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row>
    <row r="48" spans="1:40">
      <c r="A48" s="66">
        <v>3</v>
      </c>
      <c r="B48" s="66" t="s">
        <v>386</v>
      </c>
      <c r="C48" s="66" t="s">
        <v>25</v>
      </c>
      <c r="D48" s="47">
        <v>-1.40184</v>
      </c>
      <c r="E48" s="47">
        <v>-61.876550000000002</v>
      </c>
      <c r="F48" s="66" t="s">
        <v>1748</v>
      </c>
      <c r="G48" s="66" t="s">
        <v>355</v>
      </c>
      <c r="H48" s="66" t="s">
        <v>1753</v>
      </c>
      <c r="I48" s="66"/>
      <c r="J48" s="66"/>
      <c r="K48" s="47">
        <v>14.48</v>
      </c>
      <c r="L48" s="66"/>
      <c r="M48" s="66" t="s">
        <v>1741</v>
      </c>
      <c r="N48" s="66" t="s">
        <v>356</v>
      </c>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row>
    <row r="49" spans="1:40">
      <c r="A49" s="66">
        <v>3</v>
      </c>
      <c r="B49" s="66" t="s">
        <v>387</v>
      </c>
      <c r="C49" s="66" t="s">
        <v>25</v>
      </c>
      <c r="D49" s="47">
        <v>-1.33552</v>
      </c>
      <c r="E49" s="47">
        <v>-61.589100000000002</v>
      </c>
      <c r="F49" s="66" t="s">
        <v>1748</v>
      </c>
      <c r="G49" s="66" t="s">
        <v>355</v>
      </c>
      <c r="H49" s="66" t="s">
        <v>1753</v>
      </c>
      <c r="I49" s="66"/>
      <c r="J49" s="66"/>
      <c r="K49" s="47">
        <v>12.56</v>
      </c>
      <c r="L49" s="66"/>
      <c r="M49" s="66" t="s">
        <v>1741</v>
      </c>
      <c r="N49" s="66" t="s">
        <v>356</v>
      </c>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row>
    <row r="50" spans="1:40">
      <c r="A50" s="66">
        <v>3</v>
      </c>
      <c r="B50" s="66" t="s">
        <v>388</v>
      </c>
      <c r="C50" s="66" t="s">
        <v>25</v>
      </c>
      <c r="D50" s="47">
        <v>-1.3289599999999999</v>
      </c>
      <c r="E50" s="47">
        <v>-62.32114</v>
      </c>
      <c r="F50" s="66" t="s">
        <v>1748</v>
      </c>
      <c r="G50" s="66" t="s">
        <v>355</v>
      </c>
      <c r="H50" s="66" t="s">
        <v>1753</v>
      </c>
      <c r="I50" s="66"/>
      <c r="J50" s="66"/>
      <c r="K50" s="47">
        <v>32.559999999999839</v>
      </c>
      <c r="L50" s="66"/>
      <c r="M50" s="66" t="s">
        <v>1741</v>
      </c>
      <c r="N50" s="66" t="s">
        <v>356</v>
      </c>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row>
    <row r="51" spans="1:40">
      <c r="A51" s="66">
        <v>3</v>
      </c>
      <c r="B51" s="66" t="s">
        <v>389</v>
      </c>
      <c r="C51" s="66" t="s">
        <v>25</v>
      </c>
      <c r="D51" s="47">
        <v>-1.30996</v>
      </c>
      <c r="E51" s="47">
        <v>-61.866390000000003</v>
      </c>
      <c r="F51" s="66" t="s">
        <v>1748</v>
      </c>
      <c r="G51" s="66" t="s">
        <v>355</v>
      </c>
      <c r="H51" s="66" t="s">
        <v>1753</v>
      </c>
      <c r="I51" s="66"/>
      <c r="J51" s="66"/>
      <c r="K51" s="47">
        <v>19.04</v>
      </c>
      <c r="L51" s="66"/>
      <c r="M51" s="66" t="s">
        <v>1741</v>
      </c>
      <c r="N51" s="66" t="s">
        <v>356</v>
      </c>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row>
    <row r="52" spans="1:40">
      <c r="A52" s="66">
        <v>3</v>
      </c>
      <c r="B52" s="66" t="s">
        <v>390</v>
      </c>
      <c r="C52" s="66" t="s">
        <v>25</v>
      </c>
      <c r="D52" s="47">
        <v>-1.09921</v>
      </c>
      <c r="E52" s="47">
        <v>-62.065730000000002</v>
      </c>
      <c r="F52" s="66" t="s">
        <v>1748</v>
      </c>
      <c r="G52" s="66" t="s">
        <v>355</v>
      </c>
      <c r="H52" s="66" t="s">
        <v>1753</v>
      </c>
      <c r="I52" s="66"/>
      <c r="J52" s="66"/>
      <c r="K52" s="47">
        <v>27.039999999999839</v>
      </c>
      <c r="L52" s="66"/>
      <c r="M52" s="66" t="s">
        <v>1741</v>
      </c>
      <c r="N52" s="66" t="s">
        <v>356</v>
      </c>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row>
    <row r="53" spans="1:40">
      <c r="A53" s="66">
        <v>3</v>
      </c>
      <c r="B53" s="66" t="s">
        <v>391</v>
      </c>
      <c r="C53" s="66" t="s">
        <v>25</v>
      </c>
      <c r="D53" s="47">
        <v>-0.10303</v>
      </c>
      <c r="E53" s="47">
        <v>-64.115799999999993</v>
      </c>
      <c r="F53" s="66" t="s">
        <v>1748</v>
      </c>
      <c r="G53" s="66" t="s">
        <v>355</v>
      </c>
      <c r="H53" s="66" t="s">
        <v>1753</v>
      </c>
      <c r="I53" s="66"/>
      <c r="J53" s="66"/>
      <c r="K53" s="47">
        <v>9.1999999999999993</v>
      </c>
      <c r="L53" s="66"/>
      <c r="M53" s="66" t="s">
        <v>1741</v>
      </c>
      <c r="N53" s="66" t="s">
        <v>356</v>
      </c>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row>
    <row r="54" spans="1:40">
      <c r="A54" s="66">
        <v>3</v>
      </c>
      <c r="B54" s="66" t="s">
        <v>392</v>
      </c>
      <c r="C54" s="66" t="s">
        <v>25</v>
      </c>
      <c r="D54" s="47">
        <v>-0.14469000000000001</v>
      </c>
      <c r="E54" s="47">
        <v>-64.093999999999994</v>
      </c>
      <c r="F54" s="66" t="s">
        <v>1748</v>
      </c>
      <c r="G54" s="66" t="s">
        <v>355</v>
      </c>
      <c r="H54" s="66" t="s">
        <v>1753</v>
      </c>
      <c r="I54" s="66"/>
      <c r="J54" s="66"/>
      <c r="K54" s="47">
        <v>18.239999999999998</v>
      </c>
      <c r="L54" s="66"/>
      <c r="M54" s="66" t="s">
        <v>1741</v>
      </c>
      <c r="N54" s="66" t="s">
        <v>356</v>
      </c>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row>
    <row r="55" spans="1:40">
      <c r="A55" s="66">
        <v>3</v>
      </c>
      <c r="B55" s="66" t="s">
        <v>393</v>
      </c>
      <c r="C55" s="66" t="s">
        <v>25</v>
      </c>
      <c r="D55" s="47">
        <v>-0.38586999999999999</v>
      </c>
      <c r="E55" s="47">
        <v>-65.201449999999994</v>
      </c>
      <c r="F55" s="66" t="s">
        <v>1748</v>
      </c>
      <c r="G55" s="66" t="s">
        <v>355</v>
      </c>
      <c r="H55" s="66" t="s">
        <v>1753</v>
      </c>
      <c r="I55" s="66"/>
      <c r="J55" s="66"/>
      <c r="K55" s="47">
        <v>43.76</v>
      </c>
      <c r="L55" s="66"/>
      <c r="M55" s="66" t="s">
        <v>1741</v>
      </c>
      <c r="N55" s="66" t="s">
        <v>356</v>
      </c>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row>
    <row r="56" spans="1:40">
      <c r="A56" s="66">
        <v>3</v>
      </c>
      <c r="B56" s="66" t="s">
        <v>394</v>
      </c>
      <c r="C56" s="66" t="s">
        <v>25</v>
      </c>
      <c r="D56" s="47">
        <v>-0.39649000000000001</v>
      </c>
      <c r="E56" s="47">
        <v>-62.932580000000002</v>
      </c>
      <c r="F56" s="66" t="s">
        <v>1748</v>
      </c>
      <c r="G56" s="66" t="s">
        <v>355</v>
      </c>
      <c r="H56" s="66" t="s">
        <v>1753</v>
      </c>
      <c r="I56" s="66"/>
      <c r="J56" s="66"/>
      <c r="K56" s="47">
        <v>54.72</v>
      </c>
      <c r="L56" s="66"/>
      <c r="M56" s="66" t="s">
        <v>1741</v>
      </c>
      <c r="N56" s="66" t="s">
        <v>356</v>
      </c>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row>
    <row r="57" spans="1:40">
      <c r="A57" s="66">
        <v>3</v>
      </c>
      <c r="B57" s="66" t="s">
        <v>395</v>
      </c>
      <c r="C57" s="66" t="s">
        <v>25</v>
      </c>
      <c r="D57" s="47">
        <v>-0.39650000000000002</v>
      </c>
      <c r="E57" s="47">
        <v>-62.887569999999997</v>
      </c>
      <c r="F57" s="66" t="s">
        <v>1748</v>
      </c>
      <c r="G57" s="66" t="s">
        <v>355</v>
      </c>
      <c r="H57" s="66" t="s">
        <v>1753</v>
      </c>
      <c r="I57" s="66"/>
      <c r="J57" s="66"/>
      <c r="K57" s="47">
        <v>16.559999999999999</v>
      </c>
      <c r="L57" s="66"/>
      <c r="M57" s="66" t="s">
        <v>1741</v>
      </c>
      <c r="N57" s="66" t="s">
        <v>356</v>
      </c>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row>
    <row r="58" spans="1:40">
      <c r="A58" s="66">
        <v>3</v>
      </c>
      <c r="B58" s="66" t="s">
        <v>396</v>
      </c>
      <c r="C58" s="66" t="s">
        <v>25</v>
      </c>
      <c r="D58" s="47">
        <v>-0.40808</v>
      </c>
      <c r="E58" s="47">
        <v>-65.206109999999995</v>
      </c>
      <c r="F58" s="66" t="s">
        <v>1748</v>
      </c>
      <c r="G58" s="66" t="s">
        <v>355</v>
      </c>
      <c r="H58" s="66" t="s">
        <v>1753</v>
      </c>
      <c r="I58" s="66"/>
      <c r="J58" s="66"/>
      <c r="K58" s="47">
        <v>8.48</v>
      </c>
      <c r="L58" s="66"/>
      <c r="M58" s="66" t="s">
        <v>1741</v>
      </c>
      <c r="N58" s="66" t="s">
        <v>356</v>
      </c>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row>
    <row r="59" spans="1:40">
      <c r="A59" s="66">
        <v>3</v>
      </c>
      <c r="B59" s="66" t="s">
        <v>397</v>
      </c>
      <c r="C59" s="66" t="s">
        <v>25</v>
      </c>
      <c r="D59" s="47">
        <v>-0.43752999999999997</v>
      </c>
      <c r="E59" s="47">
        <v>-64.760400000000004</v>
      </c>
      <c r="F59" s="66" t="s">
        <v>1748</v>
      </c>
      <c r="G59" s="66" t="s">
        <v>355</v>
      </c>
      <c r="H59" s="66" t="s">
        <v>1753</v>
      </c>
      <c r="I59" s="66"/>
      <c r="J59" s="66"/>
      <c r="K59" s="47">
        <v>46.96</v>
      </c>
      <c r="L59" s="66"/>
      <c r="M59" s="66" t="s">
        <v>1741</v>
      </c>
      <c r="N59" s="66" t="s">
        <v>356</v>
      </c>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row>
    <row r="60" spans="1:40">
      <c r="A60" s="66">
        <v>3</v>
      </c>
      <c r="B60" s="66" t="s">
        <v>398</v>
      </c>
      <c r="C60" s="66" t="s">
        <v>25</v>
      </c>
      <c r="D60" s="47">
        <v>-0.48713000000000001</v>
      </c>
      <c r="E60" s="47">
        <v>-64.816950000000006</v>
      </c>
      <c r="F60" s="66" t="s">
        <v>1748</v>
      </c>
      <c r="G60" s="66" t="s">
        <v>355</v>
      </c>
      <c r="H60" s="66" t="s">
        <v>1753</v>
      </c>
      <c r="I60" s="66"/>
      <c r="J60" s="66"/>
      <c r="K60" s="47">
        <v>38.64</v>
      </c>
      <c r="L60" s="66"/>
      <c r="M60" s="66" t="s">
        <v>1741</v>
      </c>
      <c r="N60" s="66" t="s">
        <v>356</v>
      </c>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row>
    <row r="61" spans="1:40">
      <c r="A61" s="66">
        <v>3</v>
      </c>
      <c r="B61" s="66" t="s">
        <v>399</v>
      </c>
      <c r="C61" s="66" t="s">
        <v>25</v>
      </c>
      <c r="D61" s="47">
        <v>-0.49608000000000002</v>
      </c>
      <c r="E61" s="47">
        <v>-63.587850000000003</v>
      </c>
      <c r="F61" s="66" t="s">
        <v>1748</v>
      </c>
      <c r="G61" s="66" t="s">
        <v>355</v>
      </c>
      <c r="H61" s="66" t="s">
        <v>1753</v>
      </c>
      <c r="I61" s="66"/>
      <c r="J61" s="66"/>
      <c r="K61" s="47">
        <v>18.399999999999999</v>
      </c>
      <c r="L61" s="66"/>
      <c r="M61" s="66" t="s">
        <v>1741</v>
      </c>
      <c r="N61" s="66" t="s">
        <v>356</v>
      </c>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row>
    <row r="62" spans="1:40">
      <c r="A62" s="66">
        <v>3</v>
      </c>
      <c r="B62" s="66" t="s">
        <v>400</v>
      </c>
      <c r="C62" s="66" t="s">
        <v>25</v>
      </c>
      <c r="D62" s="47">
        <v>-0.52656999999999998</v>
      </c>
      <c r="E62" s="47">
        <v>-64.822190000000006</v>
      </c>
      <c r="F62" s="66" t="s">
        <v>1748</v>
      </c>
      <c r="G62" s="66" t="s">
        <v>355</v>
      </c>
      <c r="H62" s="66" t="s">
        <v>1753</v>
      </c>
      <c r="I62" s="66"/>
      <c r="J62" s="66"/>
      <c r="K62" s="47">
        <v>25.6</v>
      </c>
      <c r="L62" s="66"/>
      <c r="M62" s="66" t="s">
        <v>1741</v>
      </c>
      <c r="N62" s="66" t="s">
        <v>356</v>
      </c>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row>
    <row r="63" spans="1:40">
      <c r="A63" s="66">
        <v>3</v>
      </c>
      <c r="B63" s="66" t="s">
        <v>401</v>
      </c>
      <c r="C63" s="66" t="s">
        <v>25</v>
      </c>
      <c r="D63" s="47">
        <v>-0.53571999999999997</v>
      </c>
      <c r="E63" s="47">
        <v>-65.175749999999994</v>
      </c>
      <c r="F63" s="66" t="s">
        <v>1748</v>
      </c>
      <c r="G63" s="66" t="s">
        <v>355</v>
      </c>
      <c r="H63" s="66" t="s">
        <v>1753</v>
      </c>
      <c r="I63" s="66"/>
      <c r="J63" s="66"/>
      <c r="K63" s="47">
        <v>134.63999999999999</v>
      </c>
      <c r="L63" s="66"/>
      <c r="M63" s="66" t="s">
        <v>1741</v>
      </c>
      <c r="N63" s="66" t="s">
        <v>356</v>
      </c>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row>
    <row r="64" spans="1:40">
      <c r="A64" s="66">
        <v>3</v>
      </c>
      <c r="B64" s="66" t="s">
        <v>402</v>
      </c>
      <c r="C64" s="66" t="s">
        <v>25</v>
      </c>
      <c r="D64" s="47">
        <v>-0.59274000000000004</v>
      </c>
      <c r="E64" s="47">
        <v>-64.920580000000001</v>
      </c>
      <c r="F64" s="66" t="s">
        <v>1748</v>
      </c>
      <c r="G64" s="66" t="s">
        <v>355</v>
      </c>
      <c r="H64" s="66" t="s">
        <v>1753</v>
      </c>
      <c r="I64" s="66"/>
      <c r="J64" s="66"/>
      <c r="K64" s="47">
        <v>9.76</v>
      </c>
      <c r="L64" s="66"/>
      <c r="M64" s="66" t="s">
        <v>1741</v>
      </c>
      <c r="N64" s="66" t="s">
        <v>356</v>
      </c>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row>
    <row r="65" spans="1:40">
      <c r="A65" s="66">
        <v>3</v>
      </c>
      <c r="B65" s="66" t="s">
        <v>403</v>
      </c>
      <c r="C65" s="66" t="s">
        <v>25</v>
      </c>
      <c r="D65" s="47">
        <v>-0.60765000000000002</v>
      </c>
      <c r="E65" s="47">
        <v>-65.136989999999997</v>
      </c>
      <c r="F65" s="66" t="s">
        <v>1748</v>
      </c>
      <c r="G65" s="66" t="s">
        <v>355</v>
      </c>
      <c r="H65" s="66" t="s">
        <v>1753</v>
      </c>
      <c r="I65" s="66"/>
      <c r="J65" s="66"/>
      <c r="K65" s="47">
        <v>29.439999999999841</v>
      </c>
      <c r="L65" s="66"/>
      <c r="M65" s="66" t="s">
        <v>1741</v>
      </c>
      <c r="N65" s="66" t="s">
        <v>356</v>
      </c>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row>
    <row r="66" spans="1:40">
      <c r="A66" s="66">
        <v>3</v>
      </c>
      <c r="B66" s="66" t="s">
        <v>404</v>
      </c>
      <c r="C66" s="66" t="s">
        <v>25</v>
      </c>
      <c r="D66" s="47">
        <v>-0.76861999999999997</v>
      </c>
      <c r="E66" s="47">
        <v>-63.15117</v>
      </c>
      <c r="F66" s="66" t="s">
        <v>1748</v>
      </c>
      <c r="G66" s="66" t="s">
        <v>355</v>
      </c>
      <c r="H66" s="66" t="s">
        <v>1753</v>
      </c>
      <c r="I66" s="66"/>
      <c r="J66" s="66"/>
      <c r="K66" s="47">
        <v>117.04</v>
      </c>
      <c r="L66" s="66"/>
      <c r="M66" s="66" t="s">
        <v>1741</v>
      </c>
      <c r="N66" s="66" t="s">
        <v>356</v>
      </c>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row>
    <row r="67" spans="1:40">
      <c r="A67" s="66">
        <v>4</v>
      </c>
      <c r="B67" s="66" t="s">
        <v>405</v>
      </c>
      <c r="C67" s="66" t="s">
        <v>25</v>
      </c>
      <c r="D67" s="47">
        <v>-3.386352</v>
      </c>
      <c r="E67" s="47">
        <v>-60.700091</v>
      </c>
      <c r="F67" s="66" t="s">
        <v>1748</v>
      </c>
      <c r="G67" s="66" t="s">
        <v>355</v>
      </c>
      <c r="H67" s="66" t="s">
        <v>1753</v>
      </c>
      <c r="I67" s="66"/>
      <c r="J67" s="66">
        <v>7.6</v>
      </c>
      <c r="K67" s="47">
        <v>7.6</v>
      </c>
      <c r="L67" s="68">
        <v>0</v>
      </c>
      <c r="M67" s="66" t="s">
        <v>1741</v>
      </c>
      <c r="N67" s="66" t="s">
        <v>406</v>
      </c>
      <c r="O67" s="66" t="s">
        <v>407</v>
      </c>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row>
    <row r="68" spans="1:40">
      <c r="A68" s="66">
        <v>4</v>
      </c>
      <c r="B68" s="66" t="s">
        <v>408</v>
      </c>
      <c r="C68" s="66" t="s">
        <v>25</v>
      </c>
      <c r="D68" s="47">
        <v>-3.3308360000000001</v>
      </c>
      <c r="E68" s="47">
        <v>-60.581929000000002</v>
      </c>
      <c r="F68" s="66" t="s">
        <v>1748</v>
      </c>
      <c r="G68" s="66" t="s">
        <v>355</v>
      </c>
      <c r="H68" s="66" t="s">
        <v>1753</v>
      </c>
      <c r="I68" s="66"/>
      <c r="J68" s="47">
        <v>869.625</v>
      </c>
      <c r="K68" s="47">
        <v>27.5</v>
      </c>
      <c r="L68" s="47">
        <v>1083.1666666666656</v>
      </c>
      <c r="M68" s="66" t="s">
        <v>1741</v>
      </c>
      <c r="N68" s="66" t="s">
        <v>406</v>
      </c>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row>
    <row r="69" spans="1:40">
      <c r="A69" s="66">
        <v>5</v>
      </c>
      <c r="B69" s="66" t="s">
        <v>409</v>
      </c>
      <c r="C69" s="66" t="s">
        <v>62</v>
      </c>
      <c r="D69" s="47">
        <v>-43.053100000000001</v>
      </c>
      <c r="E69" s="47">
        <v>147.042</v>
      </c>
      <c r="F69" s="66" t="s">
        <v>1749</v>
      </c>
      <c r="G69" s="66" t="s">
        <v>358</v>
      </c>
      <c r="H69" s="66" t="s">
        <v>1753</v>
      </c>
      <c r="I69" s="66">
        <v>17.8</v>
      </c>
      <c r="J69" s="66"/>
      <c r="K69" s="47">
        <v>12.106666666666655</v>
      </c>
      <c r="L69" s="66"/>
      <c r="M69" s="66" t="s">
        <v>1741</v>
      </c>
      <c r="N69" s="66" t="s">
        <v>356</v>
      </c>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row>
    <row r="70" spans="1:40">
      <c r="A70" s="66">
        <v>5</v>
      </c>
      <c r="B70" s="66" t="s">
        <v>410</v>
      </c>
      <c r="C70" s="66" t="s">
        <v>62</v>
      </c>
      <c r="D70" s="47">
        <v>-43.0319</v>
      </c>
      <c r="E70" s="47">
        <v>146.297</v>
      </c>
      <c r="F70" s="66" t="s">
        <v>1749</v>
      </c>
      <c r="G70" s="66" t="s">
        <v>358</v>
      </c>
      <c r="H70" s="66" t="s">
        <v>1753</v>
      </c>
      <c r="I70" s="66">
        <v>12.3</v>
      </c>
      <c r="J70" s="66"/>
      <c r="K70" s="47">
        <v>14.799999999999983</v>
      </c>
      <c r="L70" s="66"/>
      <c r="M70" s="66" t="s">
        <v>1741</v>
      </c>
      <c r="N70" s="66" t="s">
        <v>356</v>
      </c>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row>
    <row r="71" spans="1:40">
      <c r="A71" s="66">
        <v>5</v>
      </c>
      <c r="B71" s="66" t="s">
        <v>411</v>
      </c>
      <c r="C71" s="66" t="s">
        <v>62</v>
      </c>
      <c r="D71" s="47">
        <v>-43.014499999999998</v>
      </c>
      <c r="E71" s="47">
        <v>147.00800000000001</v>
      </c>
      <c r="F71" s="66" t="s">
        <v>1749</v>
      </c>
      <c r="G71" s="66" t="s">
        <v>358</v>
      </c>
      <c r="H71" s="66" t="s">
        <v>1753</v>
      </c>
      <c r="I71" s="66">
        <v>16.600000000000001</v>
      </c>
      <c r="J71" s="66"/>
      <c r="K71" s="47">
        <v>14.626666666666654</v>
      </c>
      <c r="L71" s="66"/>
      <c r="M71" s="66" t="s">
        <v>1741</v>
      </c>
      <c r="N71" s="66" t="s">
        <v>356</v>
      </c>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row>
    <row r="72" spans="1:40">
      <c r="A72" s="66">
        <v>5</v>
      </c>
      <c r="B72" s="66" t="s">
        <v>412</v>
      </c>
      <c r="C72" s="66" t="s">
        <v>62</v>
      </c>
      <c r="D72" s="47">
        <v>-42.201900000000002</v>
      </c>
      <c r="E72" s="47">
        <v>146.08099999999999</v>
      </c>
      <c r="F72" s="66" t="s">
        <v>1749</v>
      </c>
      <c r="G72" s="66" t="s">
        <v>358</v>
      </c>
      <c r="H72" s="66" t="s">
        <v>1753</v>
      </c>
      <c r="I72" s="66">
        <v>9.9</v>
      </c>
      <c r="J72" s="66"/>
      <c r="K72" s="47">
        <v>1.786666666666656</v>
      </c>
      <c r="L72" s="66"/>
      <c r="M72" s="66" t="s">
        <v>1741</v>
      </c>
      <c r="N72" s="66" t="s">
        <v>356</v>
      </c>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row>
    <row r="73" spans="1:40">
      <c r="A73" s="66">
        <v>5</v>
      </c>
      <c r="B73" s="66" t="s">
        <v>413</v>
      </c>
      <c r="C73" s="66" t="s">
        <v>62</v>
      </c>
      <c r="D73" s="47">
        <v>-42.198300000000003</v>
      </c>
      <c r="E73" s="47">
        <v>146.07900000000001</v>
      </c>
      <c r="F73" s="66" t="s">
        <v>1749</v>
      </c>
      <c r="G73" s="66" t="s">
        <v>358</v>
      </c>
      <c r="H73" s="66" t="s">
        <v>1753</v>
      </c>
      <c r="I73" s="66">
        <v>9.8000000000000007</v>
      </c>
      <c r="J73" s="66"/>
      <c r="K73" s="47">
        <v>2.1066666666666563</v>
      </c>
      <c r="L73" s="66"/>
      <c r="M73" s="66" t="s">
        <v>1741</v>
      </c>
      <c r="N73" s="66" t="s">
        <v>356</v>
      </c>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row>
    <row r="74" spans="1:40">
      <c r="A74" s="66">
        <v>5</v>
      </c>
      <c r="B74" s="66" t="s">
        <v>414</v>
      </c>
      <c r="C74" s="66" t="s">
        <v>62</v>
      </c>
      <c r="D74" s="47">
        <v>-42.166699999999999</v>
      </c>
      <c r="E74" s="47">
        <v>146.14699999999999</v>
      </c>
      <c r="F74" s="66" t="s">
        <v>1749</v>
      </c>
      <c r="G74" s="66" t="s">
        <v>358</v>
      </c>
      <c r="H74" s="66" t="s">
        <v>1753</v>
      </c>
      <c r="I74" s="66">
        <v>10.9</v>
      </c>
      <c r="J74" s="66"/>
      <c r="K74" s="47">
        <v>-0.41333333333333278</v>
      </c>
      <c r="L74" s="66"/>
      <c r="M74" s="66" t="s">
        <v>1741</v>
      </c>
      <c r="N74" s="66" t="s">
        <v>356</v>
      </c>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row>
    <row r="75" spans="1:40">
      <c r="A75" s="66">
        <v>5</v>
      </c>
      <c r="B75" s="66" t="s">
        <v>415</v>
      </c>
      <c r="C75" s="66" t="s">
        <v>62</v>
      </c>
      <c r="D75" s="47">
        <v>-42.162199999999999</v>
      </c>
      <c r="E75" s="47">
        <v>146.14500000000001</v>
      </c>
      <c r="F75" s="66" t="s">
        <v>1749</v>
      </c>
      <c r="G75" s="66" t="s">
        <v>358</v>
      </c>
      <c r="H75" s="66" t="s">
        <v>1753</v>
      </c>
      <c r="I75" s="66">
        <v>12</v>
      </c>
      <c r="J75" s="66"/>
      <c r="K75" s="47">
        <v>0.74666666666666559</v>
      </c>
      <c r="L75" s="66"/>
      <c r="M75" s="66" t="s">
        <v>1741</v>
      </c>
      <c r="N75" s="66" t="s">
        <v>356</v>
      </c>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row>
    <row r="76" spans="1:40">
      <c r="A76" s="66">
        <v>5</v>
      </c>
      <c r="B76" s="66" t="s">
        <v>416</v>
      </c>
      <c r="C76" s="66" t="s">
        <v>62</v>
      </c>
      <c r="D76" s="47">
        <v>-42.134500000000003</v>
      </c>
      <c r="E76" s="47">
        <v>146.226</v>
      </c>
      <c r="F76" s="66" t="s">
        <v>1749</v>
      </c>
      <c r="G76" s="66" t="s">
        <v>358</v>
      </c>
      <c r="H76" s="66" t="s">
        <v>1753</v>
      </c>
      <c r="I76" s="66">
        <v>16.2</v>
      </c>
      <c r="J76" s="66"/>
      <c r="K76" s="47">
        <v>1.4133333333333329</v>
      </c>
      <c r="L76" s="66"/>
      <c r="M76" s="66" t="s">
        <v>1741</v>
      </c>
      <c r="N76" s="66" t="s">
        <v>356</v>
      </c>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row>
    <row r="77" spans="1:40">
      <c r="A77" s="66">
        <v>5</v>
      </c>
      <c r="B77" s="66" t="s">
        <v>417</v>
      </c>
      <c r="C77" s="66" t="s">
        <v>62</v>
      </c>
      <c r="D77" s="47">
        <v>-42.0304</v>
      </c>
      <c r="E77" s="47">
        <v>146.41999999999999</v>
      </c>
      <c r="F77" s="66" t="s">
        <v>1749</v>
      </c>
      <c r="G77" s="66" t="s">
        <v>358</v>
      </c>
      <c r="H77" s="66" t="s">
        <v>1753</v>
      </c>
      <c r="I77" s="66"/>
      <c r="J77" s="66"/>
      <c r="K77" s="47">
        <v>1.3333333333333328</v>
      </c>
      <c r="L77" s="66"/>
      <c r="M77" s="66" t="s">
        <v>1741</v>
      </c>
      <c r="N77" s="66" t="s">
        <v>356</v>
      </c>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row>
    <row r="78" spans="1:40">
      <c r="A78" s="66">
        <v>5</v>
      </c>
      <c r="B78" s="66" t="s">
        <v>418</v>
      </c>
      <c r="C78" s="66" t="s">
        <v>62</v>
      </c>
      <c r="D78" s="47">
        <v>-42.023000000000003</v>
      </c>
      <c r="E78" s="47">
        <v>145.267</v>
      </c>
      <c r="F78" s="66" t="s">
        <v>1749</v>
      </c>
      <c r="G78" s="66" t="s">
        <v>358</v>
      </c>
      <c r="H78" s="66" t="s">
        <v>1753</v>
      </c>
      <c r="I78" s="66">
        <v>14.8</v>
      </c>
      <c r="J78" s="66"/>
      <c r="K78" s="47">
        <v>14.96</v>
      </c>
      <c r="L78" s="66"/>
      <c r="M78" s="66" t="s">
        <v>1741</v>
      </c>
      <c r="N78" s="66" t="s">
        <v>356</v>
      </c>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row>
    <row r="79" spans="1:40">
      <c r="A79" s="66">
        <v>5</v>
      </c>
      <c r="B79" s="66" t="s">
        <v>419</v>
      </c>
      <c r="C79" s="66" t="s">
        <v>62</v>
      </c>
      <c r="D79" s="47">
        <v>-41.995100000000001</v>
      </c>
      <c r="E79" s="47">
        <v>145.471</v>
      </c>
      <c r="F79" s="66" t="s">
        <v>1749</v>
      </c>
      <c r="G79" s="66" t="s">
        <v>358</v>
      </c>
      <c r="H79" s="66" t="s">
        <v>1753</v>
      </c>
      <c r="I79" s="66">
        <v>14.1</v>
      </c>
      <c r="J79" s="66"/>
      <c r="K79" s="47">
        <v>1.88</v>
      </c>
      <c r="L79" s="66"/>
      <c r="M79" s="66" t="s">
        <v>1741</v>
      </c>
      <c r="N79" s="66" t="s">
        <v>356</v>
      </c>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row>
    <row r="80" spans="1:40">
      <c r="A80" s="66">
        <v>5</v>
      </c>
      <c r="B80" s="66" t="s">
        <v>420</v>
      </c>
      <c r="C80" s="66" t="s">
        <v>62</v>
      </c>
      <c r="D80" s="47">
        <v>-41.988700000000001</v>
      </c>
      <c r="E80" s="47">
        <v>146.64599999999999</v>
      </c>
      <c r="F80" s="66" t="s">
        <v>1749</v>
      </c>
      <c r="G80" s="66" t="s">
        <v>358</v>
      </c>
      <c r="H80" s="66" t="s">
        <v>1753</v>
      </c>
      <c r="I80" s="66">
        <v>21.8</v>
      </c>
      <c r="J80" s="66"/>
      <c r="K80" s="47">
        <v>9.0666666666666558</v>
      </c>
      <c r="L80" s="66"/>
      <c r="M80" s="66" t="s">
        <v>1741</v>
      </c>
      <c r="N80" s="66" t="s">
        <v>356</v>
      </c>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row>
    <row r="81" spans="1:40">
      <c r="A81" s="66">
        <v>5</v>
      </c>
      <c r="B81" s="66" t="s">
        <v>421</v>
      </c>
      <c r="C81" s="66" t="s">
        <v>62</v>
      </c>
      <c r="D81" s="47">
        <v>-36.497399999999999</v>
      </c>
      <c r="E81" s="47">
        <v>148.316</v>
      </c>
      <c r="F81" s="66" t="s">
        <v>1749</v>
      </c>
      <c r="G81" s="66" t="s">
        <v>358</v>
      </c>
      <c r="H81" s="66" t="s">
        <v>1753</v>
      </c>
      <c r="I81" s="66">
        <v>12</v>
      </c>
      <c r="J81" s="66"/>
      <c r="K81" s="47">
        <v>7.1733333333333276</v>
      </c>
      <c r="L81" s="66"/>
      <c r="M81" s="66" t="s">
        <v>1741</v>
      </c>
      <c r="N81" s="66" t="s">
        <v>356</v>
      </c>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row>
    <row r="82" spans="1:40">
      <c r="A82" s="66">
        <v>5</v>
      </c>
      <c r="B82" s="66" t="s">
        <v>422</v>
      </c>
      <c r="C82" s="66" t="s">
        <v>62</v>
      </c>
      <c r="D82" s="47">
        <v>-36.446100000000001</v>
      </c>
      <c r="E82" s="47">
        <v>148.42500000000001</v>
      </c>
      <c r="F82" s="66" t="s">
        <v>1749</v>
      </c>
      <c r="G82" s="66" t="s">
        <v>358</v>
      </c>
      <c r="H82" s="66" t="s">
        <v>1753</v>
      </c>
      <c r="I82" s="66">
        <v>11.2</v>
      </c>
      <c r="J82" s="66"/>
      <c r="K82" s="47">
        <v>1.7466666666666562</v>
      </c>
      <c r="L82" s="66"/>
      <c r="M82" s="66" t="s">
        <v>1741</v>
      </c>
      <c r="N82" s="66" t="s">
        <v>356</v>
      </c>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row>
    <row r="83" spans="1:40">
      <c r="A83" s="66">
        <v>5</v>
      </c>
      <c r="B83" s="66" t="s">
        <v>423</v>
      </c>
      <c r="C83" s="66" t="s">
        <v>62</v>
      </c>
      <c r="D83" s="47">
        <v>-36.377299999999998</v>
      </c>
      <c r="E83" s="47">
        <v>148.58199999999999</v>
      </c>
      <c r="F83" s="66" t="s">
        <v>1749</v>
      </c>
      <c r="G83" s="66" t="s">
        <v>358</v>
      </c>
      <c r="H83" s="66" t="s">
        <v>1753</v>
      </c>
      <c r="I83" s="66">
        <v>12.1</v>
      </c>
      <c r="J83" s="66"/>
      <c r="K83" s="47">
        <v>2.04</v>
      </c>
      <c r="L83" s="66"/>
      <c r="M83" s="66" t="s">
        <v>1741</v>
      </c>
      <c r="N83" s="66" t="s">
        <v>356</v>
      </c>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row>
    <row r="84" spans="1:40">
      <c r="A84" s="66">
        <v>5</v>
      </c>
      <c r="B84" s="66" t="s">
        <v>424</v>
      </c>
      <c r="C84" s="66" t="s">
        <v>62</v>
      </c>
      <c r="D84" s="47">
        <v>-35.980499999999999</v>
      </c>
      <c r="E84" s="47">
        <v>148.84100000000001</v>
      </c>
      <c r="F84" s="66" t="s">
        <v>1749</v>
      </c>
      <c r="G84" s="66" t="s">
        <v>358</v>
      </c>
      <c r="H84" s="66" t="s">
        <v>1753</v>
      </c>
      <c r="I84" s="66">
        <v>16.7</v>
      </c>
      <c r="J84" s="66"/>
      <c r="K84" s="47">
        <v>-1.0133333333333328</v>
      </c>
      <c r="L84" s="66"/>
      <c r="M84" s="66" t="s">
        <v>1741</v>
      </c>
      <c r="N84" s="66" t="s">
        <v>356</v>
      </c>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row>
    <row r="85" spans="1:40">
      <c r="A85" s="66">
        <v>5</v>
      </c>
      <c r="B85" s="66" t="s">
        <v>425</v>
      </c>
      <c r="C85" s="66" t="s">
        <v>62</v>
      </c>
      <c r="D85" s="47">
        <v>-35.9373</v>
      </c>
      <c r="E85" s="47">
        <v>148.571</v>
      </c>
      <c r="F85" s="66" t="s">
        <v>1749</v>
      </c>
      <c r="G85" s="66" t="s">
        <v>358</v>
      </c>
      <c r="H85" s="66" t="s">
        <v>1753</v>
      </c>
      <c r="I85" s="66">
        <v>8.4</v>
      </c>
      <c r="J85" s="66"/>
      <c r="K85" s="47">
        <v>0.29333333333333278</v>
      </c>
      <c r="L85" s="66"/>
      <c r="M85" s="66" t="s">
        <v>1741</v>
      </c>
      <c r="N85" s="66" t="s">
        <v>356</v>
      </c>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row>
    <row r="86" spans="1:40">
      <c r="A86" s="66">
        <v>5</v>
      </c>
      <c r="B86" s="66" t="s">
        <v>426</v>
      </c>
      <c r="C86" s="66" t="s">
        <v>62</v>
      </c>
      <c r="D86" s="47">
        <v>-35.883600000000001</v>
      </c>
      <c r="E86" s="47">
        <v>148.51400000000001</v>
      </c>
      <c r="F86" s="66" t="s">
        <v>1749</v>
      </c>
      <c r="G86" s="66" t="s">
        <v>358</v>
      </c>
      <c r="H86" s="66" t="s">
        <v>1753</v>
      </c>
      <c r="I86" s="66">
        <v>8.5</v>
      </c>
      <c r="J86" s="66"/>
      <c r="K86" s="47">
        <v>1.36</v>
      </c>
      <c r="L86" s="66"/>
      <c r="M86" s="66" t="s">
        <v>1741</v>
      </c>
      <c r="N86" s="66" t="s">
        <v>356</v>
      </c>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row>
    <row r="87" spans="1:40">
      <c r="A87" s="66">
        <v>5</v>
      </c>
      <c r="B87" s="66" t="s">
        <v>427</v>
      </c>
      <c r="C87" s="66" t="s">
        <v>62</v>
      </c>
      <c r="D87" s="47">
        <v>-35.818100000000001</v>
      </c>
      <c r="E87" s="47">
        <v>148.822</v>
      </c>
      <c r="F87" s="66" t="s">
        <v>1749</v>
      </c>
      <c r="G87" s="66" t="s">
        <v>358</v>
      </c>
      <c r="H87" s="66" t="s">
        <v>1753</v>
      </c>
      <c r="I87" s="66">
        <v>15.9</v>
      </c>
      <c r="J87" s="66"/>
      <c r="K87" s="47">
        <v>9.6666666666666554</v>
      </c>
      <c r="L87" s="66"/>
      <c r="M87" s="66" t="s">
        <v>1741</v>
      </c>
      <c r="N87" s="66" t="s">
        <v>356</v>
      </c>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row>
    <row r="88" spans="1:40">
      <c r="A88" s="66">
        <v>5</v>
      </c>
      <c r="B88" s="66" t="s">
        <v>428</v>
      </c>
      <c r="C88" s="66" t="s">
        <v>62</v>
      </c>
      <c r="D88" s="47">
        <v>-35.651299999999999</v>
      </c>
      <c r="E88" s="47">
        <v>148.46299999999999</v>
      </c>
      <c r="F88" s="66" t="s">
        <v>1749</v>
      </c>
      <c r="G88" s="66" t="s">
        <v>358</v>
      </c>
      <c r="H88" s="66" t="s">
        <v>1753</v>
      </c>
      <c r="I88" s="66">
        <v>8.3000000000000007</v>
      </c>
      <c r="J88" s="66"/>
      <c r="K88" s="47">
        <v>0.14666666666666658</v>
      </c>
      <c r="L88" s="66"/>
      <c r="M88" s="66" t="s">
        <v>1741</v>
      </c>
      <c r="N88" s="66" t="s">
        <v>356</v>
      </c>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row>
    <row r="89" spans="1:40">
      <c r="A89" s="66">
        <v>5</v>
      </c>
      <c r="B89" s="66" t="s">
        <v>429</v>
      </c>
      <c r="C89" s="66" t="s">
        <v>62</v>
      </c>
      <c r="D89" s="47">
        <v>-17.8309</v>
      </c>
      <c r="E89" s="47">
        <v>145.602</v>
      </c>
      <c r="F89" s="66" t="s">
        <v>1749</v>
      </c>
      <c r="G89" s="66" t="s">
        <v>430</v>
      </c>
      <c r="H89" s="66" t="s">
        <v>1753</v>
      </c>
      <c r="I89" s="66">
        <v>8.3000000000000007</v>
      </c>
      <c r="J89" s="66"/>
      <c r="K89" s="47">
        <v>2.8424640000000001</v>
      </c>
      <c r="L89" s="66"/>
      <c r="M89" s="66" t="s">
        <v>1741</v>
      </c>
      <c r="N89" s="66" t="s">
        <v>356</v>
      </c>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row>
    <row r="90" spans="1:40">
      <c r="A90" s="66">
        <v>5</v>
      </c>
      <c r="B90" s="66" t="s">
        <v>431</v>
      </c>
      <c r="C90" s="66" t="s">
        <v>62</v>
      </c>
      <c r="D90" s="47">
        <v>-17.826000000000001</v>
      </c>
      <c r="E90" s="47">
        <v>145.56399999999999</v>
      </c>
      <c r="F90" s="66" t="s">
        <v>1749</v>
      </c>
      <c r="G90" s="66" t="s">
        <v>430</v>
      </c>
      <c r="H90" s="66" t="s">
        <v>1753</v>
      </c>
      <c r="I90" s="66">
        <v>18.5</v>
      </c>
      <c r="J90" s="66"/>
      <c r="K90" s="47">
        <v>6.5027359999999996</v>
      </c>
      <c r="L90" s="66"/>
      <c r="M90" s="66" t="s">
        <v>1741</v>
      </c>
      <c r="N90" s="66" t="s">
        <v>356</v>
      </c>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row>
    <row r="91" spans="1:40">
      <c r="A91" s="66">
        <v>5</v>
      </c>
      <c r="B91" s="66" t="s">
        <v>432</v>
      </c>
      <c r="C91" s="66" t="s">
        <v>62</v>
      </c>
      <c r="D91" s="47">
        <v>-17.766500000000001</v>
      </c>
      <c r="E91" s="47">
        <v>145.58000000000001</v>
      </c>
      <c r="F91" s="66" t="s">
        <v>1749</v>
      </c>
      <c r="G91" s="66" t="s">
        <v>430</v>
      </c>
      <c r="H91" s="66" t="s">
        <v>1753</v>
      </c>
      <c r="I91" s="66">
        <v>21.5</v>
      </c>
      <c r="J91" s="66"/>
      <c r="K91" s="69">
        <v>9.9679999999999994E-3</v>
      </c>
      <c r="L91" s="66"/>
      <c r="M91" s="66" t="s">
        <v>1741</v>
      </c>
      <c r="N91" s="66" t="s">
        <v>356</v>
      </c>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row>
    <row r="92" spans="1:40">
      <c r="A92" s="66">
        <v>5</v>
      </c>
      <c r="B92" s="66" t="s">
        <v>433</v>
      </c>
      <c r="C92" s="66" t="s">
        <v>62</v>
      </c>
      <c r="D92" s="47">
        <v>-17.757899999999999</v>
      </c>
      <c r="E92" s="47">
        <v>145.63499999999999</v>
      </c>
      <c r="F92" s="66" t="s">
        <v>1749</v>
      </c>
      <c r="G92" s="66" t="s">
        <v>430</v>
      </c>
      <c r="H92" s="66" t="s">
        <v>1753</v>
      </c>
      <c r="I92" s="66">
        <v>21.2</v>
      </c>
      <c r="J92" s="66"/>
      <c r="K92" s="70">
        <v>-0.79791999999999996</v>
      </c>
      <c r="L92" s="66"/>
      <c r="M92" s="66" t="s">
        <v>1741</v>
      </c>
      <c r="N92" s="66" t="s">
        <v>356</v>
      </c>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row>
    <row r="93" spans="1:40">
      <c r="A93" s="66">
        <v>5</v>
      </c>
      <c r="B93" s="66" t="s">
        <v>434</v>
      </c>
      <c r="C93" s="66" t="s">
        <v>62</v>
      </c>
      <c r="D93" s="47">
        <v>-16.873200000000001</v>
      </c>
      <c r="E93" s="47">
        <v>145.68299999999999</v>
      </c>
      <c r="F93" s="66" t="s">
        <v>1748</v>
      </c>
      <c r="G93" s="66" t="s">
        <v>371</v>
      </c>
      <c r="H93" s="66" t="s">
        <v>1753</v>
      </c>
      <c r="I93" s="66">
        <v>21.6</v>
      </c>
      <c r="J93" s="66"/>
      <c r="K93" s="47">
        <v>1.2666400000000002</v>
      </c>
      <c r="L93" s="66"/>
      <c r="M93" s="66" t="s">
        <v>1741</v>
      </c>
      <c r="N93" s="66" t="s">
        <v>356</v>
      </c>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row>
    <row r="94" spans="1:40">
      <c r="A94" s="66">
        <v>5</v>
      </c>
      <c r="B94" s="66" t="s">
        <v>435</v>
      </c>
      <c r="C94" s="66" t="s">
        <v>62</v>
      </c>
      <c r="D94" s="47">
        <v>-16.8523</v>
      </c>
      <c r="E94" s="47">
        <v>145.649</v>
      </c>
      <c r="F94" s="66" t="s">
        <v>1748</v>
      </c>
      <c r="G94" s="66" t="s">
        <v>371</v>
      </c>
      <c r="H94" s="66" t="s">
        <v>1753</v>
      </c>
      <c r="I94" s="66">
        <v>20.9</v>
      </c>
      <c r="J94" s="66"/>
      <c r="K94" s="47">
        <v>32.344160000000002</v>
      </c>
      <c r="L94" s="66"/>
      <c r="M94" s="66" t="s">
        <v>1741</v>
      </c>
      <c r="N94" s="66" t="s">
        <v>356</v>
      </c>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row>
    <row r="95" spans="1:40">
      <c r="A95" s="66">
        <v>5</v>
      </c>
      <c r="B95" s="66" t="s">
        <v>436</v>
      </c>
      <c r="C95" s="66" t="s">
        <v>62</v>
      </c>
      <c r="D95" s="47">
        <v>-16.8005</v>
      </c>
      <c r="E95" s="47">
        <v>145.61199999999999</v>
      </c>
      <c r="F95" s="66" t="s">
        <v>1748</v>
      </c>
      <c r="G95" s="66" t="s">
        <v>371</v>
      </c>
      <c r="H95" s="66" t="s">
        <v>1753</v>
      </c>
      <c r="I95" s="66">
        <v>21.2</v>
      </c>
      <c r="J95" s="66"/>
      <c r="K95" s="70">
        <v>0.378992</v>
      </c>
      <c r="L95" s="66"/>
      <c r="M95" s="66" t="s">
        <v>1741</v>
      </c>
      <c r="N95" s="66" t="s">
        <v>356</v>
      </c>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row>
    <row r="96" spans="1:40">
      <c r="A96" s="66">
        <v>6</v>
      </c>
      <c r="B96" s="66" t="s">
        <v>437</v>
      </c>
      <c r="C96" s="66" t="s">
        <v>41</v>
      </c>
      <c r="D96" s="47">
        <v>46.111657923747401</v>
      </c>
      <c r="E96" s="47">
        <v>6.94830135780213</v>
      </c>
      <c r="F96" s="66" t="s">
        <v>1752</v>
      </c>
      <c r="G96" s="66" t="s">
        <v>649</v>
      </c>
      <c r="H96" s="66" t="s">
        <v>1754</v>
      </c>
      <c r="I96" s="47">
        <v>11.0166666666666</v>
      </c>
      <c r="J96" s="66"/>
      <c r="K96" s="47">
        <v>6.5183313988734559</v>
      </c>
      <c r="L96" s="66"/>
      <c r="M96" s="16" t="s">
        <v>1742</v>
      </c>
      <c r="N96" s="66" t="s">
        <v>356</v>
      </c>
      <c r="O96" s="66" t="s">
        <v>439</v>
      </c>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row>
    <row r="97" spans="1:40">
      <c r="A97" s="66">
        <v>6</v>
      </c>
      <c r="B97" s="66" t="s">
        <v>441</v>
      </c>
      <c r="C97" s="66" t="s">
        <v>41</v>
      </c>
      <c r="D97" s="47">
        <v>46.1866875317695</v>
      </c>
      <c r="E97" s="47">
        <v>7.0653813754371102</v>
      </c>
      <c r="F97" s="66" t="s">
        <v>1752</v>
      </c>
      <c r="G97" s="66" t="s">
        <v>649</v>
      </c>
      <c r="H97" s="66" t="s">
        <v>1754</v>
      </c>
      <c r="I97" s="66">
        <v>9</v>
      </c>
      <c r="J97" s="66"/>
      <c r="K97" s="47">
        <v>8.2853725765800323</v>
      </c>
      <c r="L97" s="66"/>
      <c r="M97" s="16" t="s">
        <v>1742</v>
      </c>
      <c r="N97" s="66" t="s">
        <v>356</v>
      </c>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row>
    <row r="98" spans="1:40">
      <c r="A98" s="66">
        <v>6</v>
      </c>
      <c r="B98" s="66" t="s">
        <v>442</v>
      </c>
      <c r="C98" s="66" t="s">
        <v>41</v>
      </c>
      <c r="D98" s="47">
        <v>46.428788362277999</v>
      </c>
      <c r="E98" s="47">
        <v>7.0824539413274996</v>
      </c>
      <c r="F98" s="66" t="s">
        <v>1752</v>
      </c>
      <c r="G98" s="66" t="s">
        <v>649</v>
      </c>
      <c r="H98" s="66" t="s">
        <v>1754</v>
      </c>
      <c r="I98" s="66">
        <v>12.425000000000001</v>
      </c>
      <c r="J98" s="66"/>
      <c r="K98" s="47">
        <v>20.385279961650081</v>
      </c>
      <c r="L98" s="66"/>
      <c r="M98" s="16" t="s">
        <v>1742</v>
      </c>
      <c r="N98" s="66" t="s">
        <v>356</v>
      </c>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row>
    <row r="99" spans="1:40">
      <c r="A99" s="66">
        <v>6</v>
      </c>
      <c r="B99" s="66" t="s">
        <v>443</v>
      </c>
      <c r="C99" s="66" t="s">
        <v>41</v>
      </c>
      <c r="D99" s="47">
        <v>46.028576935810598</v>
      </c>
      <c r="E99" s="47">
        <v>7.08623771737137</v>
      </c>
      <c r="F99" s="66" t="s">
        <v>1752</v>
      </c>
      <c r="G99" s="66" t="s">
        <v>649</v>
      </c>
      <c r="H99" s="66" t="s">
        <v>1754</v>
      </c>
      <c r="I99" s="66">
        <v>6.62</v>
      </c>
      <c r="J99" s="66"/>
      <c r="K99" s="47">
        <v>47.20022220707984</v>
      </c>
      <c r="L99" s="66"/>
      <c r="M99" s="16" t="s">
        <v>1742</v>
      </c>
      <c r="N99" s="66" t="s">
        <v>356</v>
      </c>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row>
    <row r="100" spans="1:40">
      <c r="A100" s="66">
        <v>6</v>
      </c>
      <c r="B100" s="66" t="s">
        <v>444</v>
      </c>
      <c r="C100" s="66" t="s">
        <v>41</v>
      </c>
      <c r="D100" s="47">
        <v>46.319510374632202</v>
      </c>
      <c r="E100" s="47">
        <v>7.1542660390921</v>
      </c>
      <c r="F100" s="66" t="s">
        <v>1752</v>
      </c>
      <c r="G100" s="66" t="s">
        <v>649</v>
      </c>
      <c r="H100" s="66" t="s">
        <v>1754</v>
      </c>
      <c r="I100" s="66">
        <v>6.77</v>
      </c>
      <c r="J100" s="66"/>
      <c r="K100" s="47">
        <v>8.7232100289843668</v>
      </c>
      <c r="L100" s="66"/>
      <c r="M100" s="16" t="s">
        <v>1742</v>
      </c>
      <c r="N100" s="66" t="s">
        <v>356</v>
      </c>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row>
    <row r="101" spans="1:40">
      <c r="A101" s="66">
        <v>6</v>
      </c>
      <c r="B101" s="66" t="s">
        <v>445</v>
      </c>
      <c r="C101" s="66" t="s">
        <v>41</v>
      </c>
      <c r="D101" s="47">
        <v>46.291417123216398</v>
      </c>
      <c r="E101" s="47">
        <v>7.1603011635349896</v>
      </c>
      <c r="F101" s="66" t="s">
        <v>1752</v>
      </c>
      <c r="G101" s="66" t="s">
        <v>649</v>
      </c>
      <c r="H101" s="66" t="s">
        <v>1754</v>
      </c>
      <c r="I101" s="66">
        <v>8.34</v>
      </c>
      <c r="J101" s="66"/>
      <c r="K101" s="47">
        <v>1.500247892188008</v>
      </c>
      <c r="L101" s="66"/>
      <c r="M101" s="16" t="s">
        <v>1742</v>
      </c>
      <c r="N101" s="66" t="s">
        <v>356</v>
      </c>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row>
    <row r="102" spans="1:40">
      <c r="A102" s="66">
        <v>6</v>
      </c>
      <c r="B102" s="66" t="s">
        <v>446</v>
      </c>
      <c r="C102" s="66" t="s">
        <v>41</v>
      </c>
      <c r="D102" s="47">
        <v>45.951748181792901</v>
      </c>
      <c r="E102" s="47">
        <v>7.1845179654611</v>
      </c>
      <c r="F102" s="66" t="s">
        <v>1752</v>
      </c>
      <c r="G102" s="66" t="s">
        <v>649</v>
      </c>
      <c r="H102" s="66" t="s">
        <v>1754</v>
      </c>
      <c r="I102" s="66">
        <v>10.65</v>
      </c>
      <c r="J102" s="66"/>
      <c r="K102" s="47">
        <v>7.0126219753469439</v>
      </c>
      <c r="L102" s="66"/>
      <c r="M102" s="16" t="s">
        <v>1742</v>
      </c>
      <c r="N102" s="66" t="s">
        <v>356</v>
      </c>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row>
    <row r="103" spans="1:40">
      <c r="A103" s="66">
        <v>6</v>
      </c>
      <c r="B103" s="66" t="s">
        <v>448</v>
      </c>
      <c r="C103" s="66" t="s">
        <v>41</v>
      </c>
      <c r="D103" s="47">
        <v>46.467331732757501</v>
      </c>
      <c r="E103" s="47">
        <v>7.1942061689851702</v>
      </c>
      <c r="F103" s="66" t="s">
        <v>1752</v>
      </c>
      <c r="G103" s="66" t="s">
        <v>649</v>
      </c>
      <c r="H103" s="66" t="s">
        <v>1754</v>
      </c>
      <c r="I103" s="47">
        <v>10.233333333333301</v>
      </c>
      <c r="J103" s="66"/>
      <c r="K103" s="47">
        <v>13.439697558541617</v>
      </c>
      <c r="L103" s="66"/>
      <c r="M103" s="16" t="s">
        <v>1742</v>
      </c>
      <c r="N103" s="66" t="s">
        <v>356</v>
      </c>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row>
    <row r="104" spans="1:40">
      <c r="A104" s="66">
        <v>6</v>
      </c>
      <c r="B104" s="66" t="s">
        <v>449</v>
      </c>
      <c r="C104" s="66" t="s">
        <v>41</v>
      </c>
      <c r="D104" s="47">
        <v>46.426735693993301</v>
      </c>
      <c r="E104" s="47">
        <v>7.1971074409720099</v>
      </c>
      <c r="F104" s="66" t="s">
        <v>1752</v>
      </c>
      <c r="G104" s="66" t="s">
        <v>649</v>
      </c>
      <c r="H104" s="66" t="s">
        <v>1754</v>
      </c>
      <c r="I104" s="66">
        <v>12.049999999999899</v>
      </c>
      <c r="J104" s="66"/>
      <c r="K104" s="47">
        <v>24.274776800631361</v>
      </c>
      <c r="L104" s="66"/>
      <c r="M104" s="16" t="s">
        <v>1742</v>
      </c>
      <c r="N104" s="66" t="s">
        <v>356</v>
      </c>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row>
    <row r="105" spans="1:40">
      <c r="A105" s="66">
        <v>6</v>
      </c>
      <c r="B105" s="66" t="s">
        <v>450</v>
      </c>
      <c r="C105" s="66" t="s">
        <v>41</v>
      </c>
      <c r="D105" s="47">
        <v>46.082105730210998</v>
      </c>
      <c r="E105" s="47">
        <v>7.2703655807969403</v>
      </c>
      <c r="F105" s="66" t="s">
        <v>1752</v>
      </c>
      <c r="G105" s="66" t="s">
        <v>649</v>
      </c>
      <c r="H105" s="66" t="s">
        <v>1754</v>
      </c>
      <c r="I105" s="66">
        <v>12.799999999999899</v>
      </c>
      <c r="J105" s="66"/>
      <c r="K105" s="47">
        <v>19.632635848947519</v>
      </c>
      <c r="L105" s="66"/>
      <c r="M105" s="16" t="s">
        <v>1742</v>
      </c>
      <c r="N105" s="66" t="s">
        <v>356</v>
      </c>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row>
    <row r="106" spans="1:40">
      <c r="A106" s="66">
        <v>6</v>
      </c>
      <c r="B106" s="66" t="s">
        <v>451</v>
      </c>
      <c r="C106" s="66" t="s">
        <v>41</v>
      </c>
      <c r="D106" s="47">
        <v>46.294786824711601</v>
      </c>
      <c r="E106" s="47">
        <v>7.2904517851878801</v>
      </c>
      <c r="F106" s="66" t="s">
        <v>1752</v>
      </c>
      <c r="G106" s="66" t="s">
        <v>649</v>
      </c>
      <c r="H106" s="66" t="s">
        <v>1754</v>
      </c>
      <c r="I106" s="66">
        <v>13.4</v>
      </c>
      <c r="J106" s="66"/>
      <c r="K106" s="47">
        <v>2.422442038530912</v>
      </c>
      <c r="L106" s="66"/>
      <c r="M106" s="16" t="s">
        <v>1742</v>
      </c>
      <c r="N106" s="66" t="s">
        <v>356</v>
      </c>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row>
    <row r="107" spans="1:40">
      <c r="A107" s="66">
        <v>6</v>
      </c>
      <c r="B107" s="66" t="s">
        <v>452</v>
      </c>
      <c r="C107" s="66" t="s">
        <v>41</v>
      </c>
      <c r="D107" s="47">
        <v>46.1494420296507</v>
      </c>
      <c r="E107" s="47">
        <v>7.3650202221585204</v>
      </c>
      <c r="F107" s="66" t="s">
        <v>1752</v>
      </c>
      <c r="G107" s="66" t="s">
        <v>649</v>
      </c>
      <c r="H107" s="66" t="s">
        <v>1754</v>
      </c>
      <c r="I107" s="47">
        <v>7.1333333333333302</v>
      </c>
      <c r="J107" s="66"/>
      <c r="K107" s="47">
        <v>24.219599956006881</v>
      </c>
      <c r="L107" s="66"/>
      <c r="M107" s="16" t="s">
        <v>1742</v>
      </c>
      <c r="N107" s="66" t="s">
        <v>356</v>
      </c>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row>
    <row r="108" spans="1:40">
      <c r="A108" s="66">
        <v>6</v>
      </c>
      <c r="B108" s="66" t="s">
        <v>453</v>
      </c>
      <c r="C108" s="66" t="s">
        <v>41</v>
      </c>
      <c r="D108" s="47">
        <v>46.127169249085398</v>
      </c>
      <c r="E108" s="47">
        <v>7.5594667383961101</v>
      </c>
      <c r="F108" s="66" t="s">
        <v>1752</v>
      </c>
      <c r="G108" s="66" t="s">
        <v>649</v>
      </c>
      <c r="H108" s="66" t="s">
        <v>1754</v>
      </c>
      <c r="I108" s="47">
        <v>11.633333333333301</v>
      </c>
      <c r="J108" s="66"/>
      <c r="K108" s="47">
        <v>1.9850030199408319</v>
      </c>
      <c r="L108" s="66"/>
      <c r="M108" s="16" t="s">
        <v>1742</v>
      </c>
      <c r="N108" s="66" t="s">
        <v>356</v>
      </c>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row>
    <row r="109" spans="1:40">
      <c r="A109" s="66">
        <v>6</v>
      </c>
      <c r="B109" s="66" t="s">
        <v>454</v>
      </c>
      <c r="C109" s="66" t="s">
        <v>41</v>
      </c>
      <c r="D109" s="47">
        <v>46.3454819996563</v>
      </c>
      <c r="E109" s="47">
        <v>7.5936397717633701</v>
      </c>
      <c r="F109" s="66" t="s">
        <v>1752</v>
      </c>
      <c r="G109" s="66" t="s">
        <v>649</v>
      </c>
      <c r="H109" s="66" t="s">
        <v>1754</v>
      </c>
      <c r="I109" s="47">
        <v>9.6666666666666607</v>
      </c>
      <c r="J109" s="66"/>
      <c r="K109" s="47">
        <v>3.3090910200957278</v>
      </c>
      <c r="L109" s="66"/>
      <c r="M109" s="16" t="s">
        <v>1742</v>
      </c>
      <c r="N109" s="66" t="s">
        <v>356</v>
      </c>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row>
    <row r="110" spans="1:40">
      <c r="A110" s="66">
        <v>7</v>
      </c>
      <c r="B110" s="66" t="s">
        <v>455</v>
      </c>
      <c r="C110" s="66" t="s">
        <v>33</v>
      </c>
      <c r="D110" s="47">
        <v>44.157933333333297</v>
      </c>
      <c r="E110" s="47">
        <v>-78.638783333333294</v>
      </c>
      <c r="F110" s="66" t="s">
        <v>1750</v>
      </c>
      <c r="G110" s="66" t="s">
        <v>456</v>
      </c>
      <c r="H110" s="66" t="s">
        <v>1753</v>
      </c>
      <c r="I110" s="66"/>
      <c r="J110" s="47">
        <v>30.399999999999839</v>
      </c>
      <c r="K110" s="47">
        <v>23.023999999999841</v>
      </c>
      <c r="L110" s="47">
        <v>7.3760000000000003</v>
      </c>
      <c r="M110" s="66" t="s">
        <v>1743</v>
      </c>
      <c r="N110" s="66" t="s">
        <v>406</v>
      </c>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row>
    <row r="111" spans="1:40">
      <c r="A111" s="66">
        <v>7</v>
      </c>
      <c r="B111" s="66" t="s">
        <v>457</v>
      </c>
      <c r="C111" s="66" t="s">
        <v>33</v>
      </c>
      <c r="D111" s="47">
        <v>44.196916666666702</v>
      </c>
      <c r="E111" s="47">
        <v>-78.664166666666702</v>
      </c>
      <c r="F111" s="66" t="s">
        <v>1750</v>
      </c>
      <c r="G111" s="66" t="s">
        <v>456</v>
      </c>
      <c r="H111" s="66" t="s">
        <v>1753</v>
      </c>
      <c r="I111" s="66"/>
      <c r="J111" s="47">
        <v>48.213333333333274</v>
      </c>
      <c r="K111" s="47">
        <v>39.845333333333279</v>
      </c>
      <c r="L111" s="47">
        <v>8.3680000000000003</v>
      </c>
      <c r="M111" s="66" t="s">
        <v>1743</v>
      </c>
      <c r="N111" s="66" t="s">
        <v>406</v>
      </c>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row>
    <row r="112" spans="1:40">
      <c r="A112" s="66">
        <v>7</v>
      </c>
      <c r="B112" s="66" t="s">
        <v>458</v>
      </c>
      <c r="C112" s="66" t="s">
        <v>33</v>
      </c>
      <c r="D112" s="47">
        <v>44.241683333333299</v>
      </c>
      <c r="E112" s="47">
        <v>-77.018733333333302</v>
      </c>
      <c r="F112" s="66" t="s">
        <v>1750</v>
      </c>
      <c r="G112" s="66" t="s">
        <v>456</v>
      </c>
      <c r="H112" s="66" t="s">
        <v>1753</v>
      </c>
      <c r="I112" s="66"/>
      <c r="J112" s="47">
        <v>68.906666666666553</v>
      </c>
      <c r="K112" s="47">
        <v>53.722666666666562</v>
      </c>
      <c r="L112" s="47">
        <v>15.183999999999999</v>
      </c>
      <c r="M112" s="66" t="s">
        <v>1743</v>
      </c>
      <c r="N112" s="66" t="s">
        <v>406</v>
      </c>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row>
    <row r="113" spans="1:40">
      <c r="A113" s="66">
        <v>7</v>
      </c>
      <c r="B113" s="66" t="s">
        <v>459</v>
      </c>
      <c r="C113" s="66" t="s">
        <v>33</v>
      </c>
      <c r="D113" s="47">
        <v>44.266266666666702</v>
      </c>
      <c r="E113" s="47">
        <v>-77.526949999999999</v>
      </c>
      <c r="F113" s="66" t="s">
        <v>1750</v>
      </c>
      <c r="G113" s="66" t="s">
        <v>456</v>
      </c>
      <c r="H113" s="66" t="s">
        <v>1753</v>
      </c>
      <c r="I113" s="66"/>
      <c r="J113" s="47">
        <v>22.24</v>
      </c>
      <c r="K113" s="47">
        <v>17.024000000000001</v>
      </c>
      <c r="L113" s="47">
        <v>5.2160000000000002</v>
      </c>
      <c r="M113" s="66" t="s">
        <v>1743</v>
      </c>
      <c r="N113" s="66" t="s">
        <v>406</v>
      </c>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row>
    <row r="114" spans="1:40">
      <c r="A114" s="66">
        <v>7</v>
      </c>
      <c r="B114" s="66" t="s">
        <v>460</v>
      </c>
      <c r="C114" s="66" t="s">
        <v>33</v>
      </c>
      <c r="D114" s="47">
        <v>44.267850000000003</v>
      </c>
      <c r="E114" s="47">
        <v>-77.015416666666695</v>
      </c>
      <c r="F114" s="66" t="s">
        <v>1750</v>
      </c>
      <c r="G114" s="66" t="s">
        <v>456</v>
      </c>
      <c r="H114" s="66" t="s">
        <v>1753</v>
      </c>
      <c r="I114" s="66"/>
      <c r="J114" s="47">
        <v>230.9333333333328</v>
      </c>
      <c r="K114" s="47">
        <v>170.48533333333279</v>
      </c>
      <c r="L114" s="47">
        <v>60.448</v>
      </c>
      <c r="M114" s="66" t="s">
        <v>1743</v>
      </c>
      <c r="N114" s="66" t="s">
        <v>406</v>
      </c>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row>
    <row r="115" spans="1:40">
      <c r="A115" s="66">
        <v>7</v>
      </c>
      <c r="B115" s="66" t="s">
        <v>461</v>
      </c>
      <c r="C115" s="66" t="s">
        <v>33</v>
      </c>
      <c r="D115" s="47">
        <v>44.279983333333298</v>
      </c>
      <c r="E115" s="47">
        <v>-77.585833333333298</v>
      </c>
      <c r="F115" s="66" t="s">
        <v>1750</v>
      </c>
      <c r="G115" s="66" t="s">
        <v>456</v>
      </c>
      <c r="H115" s="66" t="s">
        <v>1753</v>
      </c>
      <c r="I115" s="66"/>
      <c r="J115" s="47">
        <v>30.026666666666557</v>
      </c>
      <c r="K115" s="47">
        <v>27.786666666666559</v>
      </c>
      <c r="L115" s="47">
        <v>2.2400000000000002</v>
      </c>
      <c r="M115" s="66" t="s">
        <v>1743</v>
      </c>
      <c r="N115" s="66" t="s">
        <v>406</v>
      </c>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row>
    <row r="116" spans="1:40">
      <c r="A116" s="66">
        <v>7</v>
      </c>
      <c r="B116" s="66" t="s">
        <v>462</v>
      </c>
      <c r="C116" s="66" t="s">
        <v>33</v>
      </c>
      <c r="D116" s="47">
        <v>44.348583333333302</v>
      </c>
      <c r="E116" s="47">
        <v>-77.131933333333293</v>
      </c>
      <c r="F116" s="66" t="s">
        <v>1750</v>
      </c>
      <c r="G116" s="66" t="s">
        <v>456</v>
      </c>
      <c r="H116" s="66" t="s">
        <v>1753</v>
      </c>
      <c r="I116" s="66"/>
      <c r="J116" s="47">
        <v>53.919999999999838</v>
      </c>
      <c r="K116" s="47">
        <v>36.704000000000001</v>
      </c>
      <c r="L116" s="47">
        <v>17.216000000000001</v>
      </c>
      <c r="M116" s="66" t="s">
        <v>1743</v>
      </c>
      <c r="N116" s="66" t="s">
        <v>406</v>
      </c>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row>
    <row r="117" spans="1:40">
      <c r="A117" s="66">
        <v>7</v>
      </c>
      <c r="B117" s="66" t="s">
        <v>463</v>
      </c>
      <c r="C117" s="66" t="s">
        <v>33</v>
      </c>
      <c r="D117" s="47">
        <v>44.385800000000003</v>
      </c>
      <c r="E117" s="47">
        <v>-77.124250000000004</v>
      </c>
      <c r="F117" s="66" t="s">
        <v>1750</v>
      </c>
      <c r="G117" s="66" t="s">
        <v>456</v>
      </c>
      <c r="H117" s="66" t="s">
        <v>1753</v>
      </c>
      <c r="I117" s="66"/>
      <c r="J117" s="47">
        <v>103.73333333333329</v>
      </c>
      <c r="K117" s="47">
        <v>41.349333333333277</v>
      </c>
      <c r="L117" s="47">
        <v>62.383999999999837</v>
      </c>
      <c r="M117" s="66" t="s">
        <v>1743</v>
      </c>
      <c r="N117" s="66" t="s">
        <v>406</v>
      </c>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row>
    <row r="118" spans="1:40">
      <c r="A118" s="66">
        <v>8</v>
      </c>
      <c r="B118" s="66" t="s">
        <v>464</v>
      </c>
      <c r="C118" s="66" t="s">
        <v>465</v>
      </c>
      <c r="D118" s="47">
        <v>18.159300000000002</v>
      </c>
      <c r="E118" s="47">
        <v>-65.950299999999999</v>
      </c>
      <c r="F118" s="66" t="s">
        <v>1748</v>
      </c>
      <c r="G118" s="66" t="s">
        <v>371</v>
      </c>
      <c r="H118" s="66" t="s">
        <v>1753</v>
      </c>
      <c r="I118" s="66">
        <v>23</v>
      </c>
      <c r="J118" s="66"/>
      <c r="K118" s="47">
        <v>108.71039999999999</v>
      </c>
      <c r="L118" s="66"/>
      <c r="M118" s="16" t="s">
        <v>1742</v>
      </c>
      <c r="N118" s="66" t="s">
        <v>356</v>
      </c>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row>
    <row r="119" spans="1:40">
      <c r="A119" s="66">
        <v>8</v>
      </c>
      <c r="B119" s="66" t="s">
        <v>467</v>
      </c>
      <c r="C119" s="66" t="s">
        <v>465</v>
      </c>
      <c r="D119" s="47">
        <v>18.233499999999999</v>
      </c>
      <c r="E119" s="47">
        <v>-65.759299999999996</v>
      </c>
      <c r="F119" s="66" t="s">
        <v>1748</v>
      </c>
      <c r="G119" s="66" t="s">
        <v>371</v>
      </c>
      <c r="H119" s="66" t="s">
        <v>1753</v>
      </c>
      <c r="I119" s="66">
        <v>23</v>
      </c>
      <c r="J119" s="66"/>
      <c r="K119" s="47">
        <v>2.7263999999999999</v>
      </c>
      <c r="L119" s="66"/>
      <c r="M119" s="16" t="s">
        <v>1742</v>
      </c>
      <c r="N119" s="66" t="s">
        <v>356</v>
      </c>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row>
    <row r="120" spans="1:40">
      <c r="A120" s="66">
        <v>8</v>
      </c>
      <c r="B120" s="66" t="s">
        <v>468</v>
      </c>
      <c r="C120" s="66" t="s">
        <v>465</v>
      </c>
      <c r="D120" s="47">
        <v>18.2714</v>
      </c>
      <c r="E120" s="47">
        <v>-65.648899999999998</v>
      </c>
      <c r="F120" s="66" t="s">
        <v>1748</v>
      </c>
      <c r="G120" s="66" t="s">
        <v>371</v>
      </c>
      <c r="H120" s="66" t="s">
        <v>1753</v>
      </c>
      <c r="I120" s="66">
        <v>25.3</v>
      </c>
      <c r="J120" s="66"/>
      <c r="K120" s="47">
        <v>21.12</v>
      </c>
      <c r="L120" s="66"/>
      <c r="M120" s="16" t="s">
        <v>1742</v>
      </c>
      <c r="N120" s="66" t="s">
        <v>356</v>
      </c>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row>
    <row r="121" spans="1:40">
      <c r="A121" s="66">
        <v>8</v>
      </c>
      <c r="B121" s="66" t="s">
        <v>469</v>
      </c>
      <c r="C121" s="66" t="s">
        <v>465</v>
      </c>
      <c r="D121" s="47">
        <v>18.2805</v>
      </c>
      <c r="E121" s="47">
        <v>-65.789299999999997</v>
      </c>
      <c r="F121" s="66" t="s">
        <v>1748</v>
      </c>
      <c r="G121" s="66" t="s">
        <v>371</v>
      </c>
      <c r="H121" s="66" t="s">
        <v>1753</v>
      </c>
      <c r="I121" s="66">
        <v>19</v>
      </c>
      <c r="J121" s="66"/>
      <c r="K121" s="47">
        <v>177.0624</v>
      </c>
      <c r="L121" s="66"/>
      <c r="M121" s="16" t="s">
        <v>1742</v>
      </c>
      <c r="N121" s="66" t="s">
        <v>356</v>
      </c>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row>
    <row r="122" spans="1:40">
      <c r="A122" s="66">
        <v>8</v>
      </c>
      <c r="B122" s="66" t="s">
        <v>470</v>
      </c>
      <c r="C122" s="66" t="s">
        <v>465</v>
      </c>
      <c r="D122" s="47">
        <v>18.316500000000001</v>
      </c>
      <c r="E122" s="47">
        <v>-65.748400000000004</v>
      </c>
      <c r="F122" s="66" t="s">
        <v>1748</v>
      </c>
      <c r="G122" s="66" t="s">
        <v>371</v>
      </c>
      <c r="H122" s="66" t="s">
        <v>1753</v>
      </c>
      <c r="I122" s="66">
        <v>21.3</v>
      </c>
      <c r="J122" s="66"/>
      <c r="K122" s="66">
        <v>0.92159999999999997</v>
      </c>
      <c r="L122" s="66"/>
      <c r="M122" s="16" t="s">
        <v>1742</v>
      </c>
      <c r="N122" s="66" t="s">
        <v>356</v>
      </c>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row>
    <row r="123" spans="1:40">
      <c r="A123" s="66">
        <v>8</v>
      </c>
      <c r="B123" s="66" t="s">
        <v>471</v>
      </c>
      <c r="C123" s="66" t="s">
        <v>465</v>
      </c>
      <c r="D123" s="47">
        <v>18.334099999999999</v>
      </c>
      <c r="E123" s="47">
        <v>-65.821600000000004</v>
      </c>
      <c r="F123" s="66" t="s">
        <v>1748</v>
      </c>
      <c r="G123" s="66" t="s">
        <v>371</v>
      </c>
      <c r="H123" s="66" t="s">
        <v>1753</v>
      </c>
      <c r="I123" s="66">
        <v>22.1</v>
      </c>
      <c r="J123" s="66"/>
      <c r="K123" s="66">
        <v>7.6799999999999993E-2</v>
      </c>
      <c r="L123" s="66"/>
      <c r="M123" s="16" t="s">
        <v>1742</v>
      </c>
      <c r="N123" s="66" t="s">
        <v>356</v>
      </c>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row>
    <row r="124" spans="1:40">
      <c r="A124" s="66">
        <v>8</v>
      </c>
      <c r="B124" s="66" t="s">
        <v>472</v>
      </c>
      <c r="C124" s="66" t="s">
        <v>465</v>
      </c>
      <c r="D124" s="47">
        <v>18.343399999999999</v>
      </c>
      <c r="E124" s="47">
        <v>-65.841800000000006</v>
      </c>
      <c r="F124" s="66" t="s">
        <v>1748</v>
      </c>
      <c r="G124" s="66" t="s">
        <v>371</v>
      </c>
      <c r="H124" s="66" t="s">
        <v>1753</v>
      </c>
      <c r="I124" s="66">
        <v>23</v>
      </c>
      <c r="J124" s="66"/>
      <c r="K124" s="47">
        <v>32.832000000000001</v>
      </c>
      <c r="L124" s="66"/>
      <c r="M124" s="16" t="s">
        <v>1742</v>
      </c>
      <c r="N124" s="66" t="s">
        <v>356</v>
      </c>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row>
    <row r="125" spans="1:40">
      <c r="A125" s="66">
        <v>8</v>
      </c>
      <c r="B125" s="66" t="s">
        <v>473</v>
      </c>
      <c r="C125" s="66" t="s">
        <v>465</v>
      </c>
      <c r="D125" s="47">
        <v>18.3704</v>
      </c>
      <c r="E125" s="47">
        <v>-65.779700000000005</v>
      </c>
      <c r="F125" s="66" t="s">
        <v>1748</v>
      </c>
      <c r="G125" s="66" t="s">
        <v>371</v>
      </c>
      <c r="H125" s="66" t="s">
        <v>1753</v>
      </c>
      <c r="I125" s="66">
        <v>20.8</v>
      </c>
      <c r="J125" s="66"/>
      <c r="K125" s="47">
        <v>34.790399999999998</v>
      </c>
      <c r="L125" s="66"/>
      <c r="M125" s="16" t="s">
        <v>1742</v>
      </c>
      <c r="N125" s="66" t="s">
        <v>356</v>
      </c>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row>
    <row r="126" spans="1:40">
      <c r="A126" s="66">
        <v>8</v>
      </c>
      <c r="B126" s="66" t="s">
        <v>474</v>
      </c>
      <c r="C126" s="66" t="s">
        <v>465</v>
      </c>
      <c r="D126" s="47">
        <v>18.385200000000001</v>
      </c>
      <c r="E126" s="47">
        <v>-66.085099999999997</v>
      </c>
      <c r="F126" s="66" t="s">
        <v>1748</v>
      </c>
      <c r="G126" s="66" t="s">
        <v>371</v>
      </c>
      <c r="H126" s="66" t="s">
        <v>1753</v>
      </c>
      <c r="I126" s="66">
        <v>24.3</v>
      </c>
      <c r="J126" s="66"/>
      <c r="K126" s="47">
        <v>15.283200000000001</v>
      </c>
      <c r="L126" s="66"/>
      <c r="M126" s="16" t="s">
        <v>1742</v>
      </c>
      <c r="N126" s="66" t="s">
        <v>356</v>
      </c>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row>
    <row r="127" spans="1:40">
      <c r="A127" s="66">
        <v>8</v>
      </c>
      <c r="B127" s="66" t="s">
        <v>475</v>
      </c>
      <c r="C127" s="66" t="s">
        <v>476</v>
      </c>
      <c r="D127" s="47">
        <v>33.433700000000002</v>
      </c>
      <c r="E127" s="47">
        <v>-111.949</v>
      </c>
      <c r="F127" s="66" t="s">
        <v>1751</v>
      </c>
      <c r="G127" s="66" t="s">
        <v>447</v>
      </c>
      <c r="H127" s="66" t="s">
        <v>1753</v>
      </c>
      <c r="I127" s="66">
        <v>22.2</v>
      </c>
      <c r="J127" s="66"/>
      <c r="K127" s="47">
        <v>4.7615999999999836</v>
      </c>
      <c r="L127" s="66"/>
      <c r="M127" s="16" t="s">
        <v>1742</v>
      </c>
      <c r="N127" s="66" t="s">
        <v>356</v>
      </c>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row>
    <row r="128" spans="1:40">
      <c r="A128" s="66">
        <v>8</v>
      </c>
      <c r="B128" s="66" t="s">
        <v>477</v>
      </c>
      <c r="C128" s="66" t="s">
        <v>476</v>
      </c>
      <c r="D128" s="47">
        <v>33.753300000000003</v>
      </c>
      <c r="E128" s="47">
        <v>-111.506</v>
      </c>
      <c r="F128" s="66" t="s">
        <v>1751</v>
      </c>
      <c r="G128" s="66" t="s">
        <v>438</v>
      </c>
      <c r="H128" s="66" t="s">
        <v>1753</v>
      </c>
      <c r="I128" s="66">
        <v>25.4</v>
      </c>
      <c r="J128" s="66"/>
      <c r="K128" s="47">
        <v>23.769599999999997</v>
      </c>
      <c r="L128" s="66"/>
      <c r="M128" s="16" t="s">
        <v>1742</v>
      </c>
      <c r="N128" s="66" t="s">
        <v>356</v>
      </c>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row>
    <row r="129" spans="1:40">
      <c r="A129" s="66">
        <v>8</v>
      </c>
      <c r="B129" s="66" t="s">
        <v>478</v>
      </c>
      <c r="C129" s="66" t="s">
        <v>476</v>
      </c>
      <c r="D129" s="47">
        <v>34.409799999999997</v>
      </c>
      <c r="E129" s="47">
        <v>-106.854</v>
      </c>
      <c r="F129" s="66" t="s">
        <v>1751</v>
      </c>
      <c r="G129" s="66" t="s">
        <v>479</v>
      </c>
      <c r="H129" s="66" t="s">
        <v>1753</v>
      </c>
      <c r="I129" s="66">
        <v>20.5</v>
      </c>
      <c r="J129" s="66"/>
      <c r="K129" s="66">
        <v>0.38400000000000001</v>
      </c>
      <c r="L129" s="66"/>
      <c r="M129" s="16" t="s">
        <v>1742</v>
      </c>
      <c r="N129" s="66" t="s">
        <v>356</v>
      </c>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row>
    <row r="130" spans="1:40">
      <c r="A130" s="66">
        <v>8</v>
      </c>
      <c r="B130" s="66" t="s">
        <v>480</v>
      </c>
      <c r="C130" s="66" t="s">
        <v>476</v>
      </c>
      <c r="D130" s="47">
        <v>34.942799999999998</v>
      </c>
      <c r="E130" s="47">
        <v>-83.381</v>
      </c>
      <c r="F130" s="66" t="s">
        <v>1749</v>
      </c>
      <c r="G130" s="66" t="s">
        <v>430</v>
      </c>
      <c r="H130" s="66" t="s">
        <v>1753</v>
      </c>
      <c r="I130" s="66">
        <v>16.100000000000001</v>
      </c>
      <c r="J130" s="66"/>
      <c r="K130" s="47">
        <v>62.5152</v>
      </c>
      <c r="L130" s="66"/>
      <c r="M130" s="16" t="s">
        <v>1742</v>
      </c>
      <c r="N130" s="66" t="s">
        <v>356</v>
      </c>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row>
    <row r="131" spans="1:40">
      <c r="A131" s="66">
        <v>8</v>
      </c>
      <c r="B131" s="66" t="s">
        <v>481</v>
      </c>
      <c r="C131" s="66" t="s">
        <v>476</v>
      </c>
      <c r="D131" s="47">
        <v>34.956200000000003</v>
      </c>
      <c r="E131" s="47">
        <v>-83.403999999999996</v>
      </c>
      <c r="F131" s="66" t="s">
        <v>1749</v>
      </c>
      <c r="G131" s="66" t="s">
        <v>430</v>
      </c>
      <c r="H131" s="66" t="s">
        <v>1753</v>
      </c>
      <c r="I131" s="66">
        <v>18</v>
      </c>
      <c r="J131" s="66"/>
      <c r="K131" s="47">
        <v>45.926400000000001</v>
      </c>
      <c r="L131" s="66"/>
      <c r="M131" s="16" t="s">
        <v>1742</v>
      </c>
      <c r="N131" s="66" t="s">
        <v>356</v>
      </c>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row>
    <row r="132" spans="1:40">
      <c r="A132" s="66">
        <v>8</v>
      </c>
      <c r="B132" s="66" t="s">
        <v>482</v>
      </c>
      <c r="C132" s="66" t="s">
        <v>476</v>
      </c>
      <c r="D132" s="47">
        <v>34.9876</v>
      </c>
      <c r="E132" s="47">
        <v>-83.316900000000004</v>
      </c>
      <c r="F132" s="66" t="s">
        <v>1749</v>
      </c>
      <c r="G132" s="66" t="s">
        <v>430</v>
      </c>
      <c r="H132" s="66" t="s">
        <v>1753</v>
      </c>
      <c r="I132" s="66">
        <v>16.7</v>
      </c>
      <c r="J132" s="66"/>
      <c r="K132" s="47">
        <v>63.667199999999994</v>
      </c>
      <c r="L132" s="66"/>
      <c r="M132" s="16" t="s">
        <v>1742</v>
      </c>
      <c r="N132" s="66" t="s">
        <v>356</v>
      </c>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row>
    <row r="133" spans="1:40">
      <c r="A133" s="66">
        <v>8</v>
      </c>
      <c r="B133" s="66" t="s">
        <v>483</v>
      </c>
      <c r="C133" s="66" t="s">
        <v>476</v>
      </c>
      <c r="D133" s="47">
        <v>35.049500000000002</v>
      </c>
      <c r="E133" s="47">
        <v>-83.430599999999998</v>
      </c>
      <c r="F133" s="66" t="s">
        <v>1749</v>
      </c>
      <c r="G133" s="66" t="s">
        <v>358</v>
      </c>
      <c r="H133" s="66" t="s">
        <v>1753</v>
      </c>
      <c r="I133" s="66">
        <v>12.7</v>
      </c>
      <c r="J133" s="66"/>
      <c r="K133" s="47">
        <v>0.26880000000000004</v>
      </c>
      <c r="L133" s="66"/>
      <c r="M133" s="16" t="s">
        <v>1742</v>
      </c>
      <c r="N133" s="66" t="s">
        <v>356</v>
      </c>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row>
    <row r="134" spans="1:40">
      <c r="A134" s="66">
        <v>8</v>
      </c>
      <c r="B134" s="66" t="s">
        <v>484</v>
      </c>
      <c r="C134" s="66" t="s">
        <v>476</v>
      </c>
      <c r="D134" s="47">
        <v>35.049599999999998</v>
      </c>
      <c r="E134" s="47">
        <v>-83.455100000000002</v>
      </c>
      <c r="F134" s="66" t="s">
        <v>1749</v>
      </c>
      <c r="G134" s="66" t="s">
        <v>358</v>
      </c>
      <c r="H134" s="66" t="s">
        <v>1753</v>
      </c>
      <c r="I134" s="66">
        <v>12.7</v>
      </c>
      <c r="J134" s="66"/>
      <c r="K134" s="47">
        <v>2.4575999999999998</v>
      </c>
      <c r="L134" s="66"/>
      <c r="M134" s="16" t="s">
        <v>1742</v>
      </c>
      <c r="N134" s="66" t="s">
        <v>356</v>
      </c>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row>
    <row r="135" spans="1:40">
      <c r="A135" s="66">
        <v>8</v>
      </c>
      <c r="B135" s="66" t="s">
        <v>485</v>
      </c>
      <c r="C135" s="66" t="s">
        <v>476</v>
      </c>
      <c r="D135" s="47">
        <v>35.069000000000003</v>
      </c>
      <c r="E135" s="47">
        <v>-83.443399999999997</v>
      </c>
      <c r="F135" s="66" t="s">
        <v>1749</v>
      </c>
      <c r="G135" s="66" t="s">
        <v>358</v>
      </c>
      <c r="H135" s="66" t="s">
        <v>1753</v>
      </c>
      <c r="I135" s="66">
        <v>14.7</v>
      </c>
      <c r="J135" s="66"/>
      <c r="K135" s="47">
        <v>26.380800000000001</v>
      </c>
      <c r="L135" s="66"/>
      <c r="M135" s="16" t="s">
        <v>1742</v>
      </c>
      <c r="N135" s="66" t="s">
        <v>356</v>
      </c>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row>
    <row r="136" spans="1:40">
      <c r="A136" s="66">
        <v>8</v>
      </c>
      <c r="B136" s="66" t="s">
        <v>486</v>
      </c>
      <c r="C136" s="66" t="s">
        <v>476</v>
      </c>
      <c r="D136" s="47">
        <v>35.093200000000003</v>
      </c>
      <c r="E136" s="47">
        <v>-83.386300000000006</v>
      </c>
      <c r="F136" s="66" t="s">
        <v>1749</v>
      </c>
      <c r="G136" s="66" t="s">
        <v>358</v>
      </c>
      <c r="H136" s="66" t="s">
        <v>1753</v>
      </c>
      <c r="I136" s="66">
        <v>17.600000000000001</v>
      </c>
      <c r="J136" s="66"/>
      <c r="K136" s="47">
        <v>7.5648</v>
      </c>
      <c r="L136" s="66"/>
      <c r="M136" s="16" t="s">
        <v>1742</v>
      </c>
      <c r="N136" s="66" t="s">
        <v>356</v>
      </c>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row>
    <row r="137" spans="1:40">
      <c r="A137" s="66">
        <v>8</v>
      </c>
      <c r="B137" s="66" t="s">
        <v>487</v>
      </c>
      <c r="C137" s="66" t="s">
        <v>476</v>
      </c>
      <c r="D137" s="47">
        <v>35.179900000000004</v>
      </c>
      <c r="E137" s="47">
        <v>-83.405500000000004</v>
      </c>
      <c r="F137" s="66" t="s">
        <v>1749</v>
      </c>
      <c r="G137" s="66" t="s">
        <v>358</v>
      </c>
      <c r="H137" s="66" t="s">
        <v>1753</v>
      </c>
      <c r="I137" s="66">
        <v>17.3</v>
      </c>
      <c r="J137" s="66"/>
      <c r="K137" s="47">
        <v>32.140799999999999</v>
      </c>
      <c r="L137" s="66"/>
      <c r="M137" s="16" t="s">
        <v>1742</v>
      </c>
      <c r="N137" s="66" t="s">
        <v>356</v>
      </c>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row>
    <row r="138" spans="1:40">
      <c r="A138" s="66">
        <v>8</v>
      </c>
      <c r="B138" s="66" t="s">
        <v>488</v>
      </c>
      <c r="C138" s="66" t="s">
        <v>476</v>
      </c>
      <c r="D138" s="47">
        <v>35.197899999999997</v>
      </c>
      <c r="E138" s="47">
        <v>-106.645</v>
      </c>
      <c r="F138" s="66" t="s">
        <v>1751</v>
      </c>
      <c r="G138" s="66" t="s">
        <v>479</v>
      </c>
      <c r="H138" s="66" t="s">
        <v>1753</v>
      </c>
      <c r="I138" s="66">
        <v>23.3</v>
      </c>
      <c r="J138" s="66"/>
      <c r="K138" s="47">
        <v>102.14400000000001</v>
      </c>
      <c r="L138" s="66"/>
      <c r="M138" s="16" t="s">
        <v>1742</v>
      </c>
      <c r="N138" s="66" t="s">
        <v>356</v>
      </c>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row>
    <row r="139" spans="1:40">
      <c r="A139" s="66">
        <v>8</v>
      </c>
      <c r="B139" s="66" t="s">
        <v>489</v>
      </c>
      <c r="C139" s="66" t="s">
        <v>476</v>
      </c>
      <c r="D139" s="47">
        <v>35.207700000000003</v>
      </c>
      <c r="E139" s="47">
        <v>-106.309</v>
      </c>
      <c r="F139" s="66" t="s">
        <v>1749</v>
      </c>
      <c r="G139" s="66" t="s">
        <v>358</v>
      </c>
      <c r="H139" s="66" t="s">
        <v>1753</v>
      </c>
      <c r="I139" s="66">
        <v>16.3</v>
      </c>
      <c r="J139" s="66"/>
      <c r="K139" s="47">
        <v>9.5616000000000003</v>
      </c>
      <c r="L139" s="66"/>
      <c r="M139" s="16" t="s">
        <v>1742</v>
      </c>
      <c r="N139" s="66" t="s">
        <v>356</v>
      </c>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row>
    <row r="140" spans="1:40">
      <c r="A140" s="66">
        <v>8</v>
      </c>
      <c r="B140" s="66" t="s">
        <v>490</v>
      </c>
      <c r="C140" s="66" t="s">
        <v>476</v>
      </c>
      <c r="D140" s="47">
        <v>35.326700000000002</v>
      </c>
      <c r="E140" s="47">
        <v>-106.547</v>
      </c>
      <c r="F140" s="66" t="s">
        <v>1751</v>
      </c>
      <c r="G140" s="66" t="s">
        <v>479</v>
      </c>
      <c r="H140" s="66" t="s">
        <v>1753</v>
      </c>
      <c r="I140" s="66">
        <v>18.600000000000001</v>
      </c>
      <c r="J140" s="66"/>
      <c r="K140" s="47">
        <v>5.9903999999999993</v>
      </c>
      <c r="L140" s="66"/>
      <c r="M140" s="16" t="s">
        <v>1742</v>
      </c>
      <c r="N140" s="66" t="s">
        <v>356</v>
      </c>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row>
    <row r="141" spans="1:40">
      <c r="A141" s="66">
        <v>8</v>
      </c>
      <c r="B141" s="66" t="s">
        <v>491</v>
      </c>
      <c r="C141" s="66" t="s">
        <v>476</v>
      </c>
      <c r="D141" s="47">
        <v>35.379899999999999</v>
      </c>
      <c r="E141" s="47">
        <v>-83.118300000000005</v>
      </c>
      <c r="F141" s="66" t="s">
        <v>1749</v>
      </c>
      <c r="G141" s="66" t="s">
        <v>358</v>
      </c>
      <c r="H141" s="66" t="s">
        <v>1753</v>
      </c>
      <c r="I141" s="66">
        <v>13.8</v>
      </c>
      <c r="J141" s="66"/>
      <c r="K141" s="70">
        <v>0.61439999999999995</v>
      </c>
      <c r="L141" s="66"/>
      <c r="M141" s="16" t="s">
        <v>1742</v>
      </c>
      <c r="N141" s="66" t="s">
        <v>356</v>
      </c>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row>
    <row r="142" spans="1:40">
      <c r="A142" s="66">
        <v>8</v>
      </c>
      <c r="B142" s="66" t="s">
        <v>492</v>
      </c>
      <c r="C142" s="66" t="s">
        <v>476</v>
      </c>
      <c r="D142" s="47">
        <v>39.087899999999998</v>
      </c>
      <c r="E142" s="47">
        <v>-96.584400000000002</v>
      </c>
      <c r="F142" s="66" t="s">
        <v>1749</v>
      </c>
      <c r="G142" s="66" t="s">
        <v>430</v>
      </c>
      <c r="H142" s="66" t="s">
        <v>1753</v>
      </c>
      <c r="I142" s="66">
        <v>13.5</v>
      </c>
      <c r="J142" s="66"/>
      <c r="K142" s="70">
        <v>0.30719999999999997</v>
      </c>
      <c r="L142" s="66"/>
      <c r="M142" s="16" t="s">
        <v>1742</v>
      </c>
      <c r="N142" s="66" t="s">
        <v>356</v>
      </c>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row>
    <row r="143" spans="1:40">
      <c r="A143" s="66">
        <v>8</v>
      </c>
      <c r="B143" s="66" t="s">
        <v>493</v>
      </c>
      <c r="C143" s="66" t="s">
        <v>476</v>
      </c>
      <c r="D143" s="47">
        <v>39.100200000000001</v>
      </c>
      <c r="E143" s="47">
        <v>-96.573899999999995</v>
      </c>
      <c r="F143" s="66" t="s">
        <v>1749</v>
      </c>
      <c r="G143" s="66" t="s">
        <v>430</v>
      </c>
      <c r="H143" s="66" t="s">
        <v>1753</v>
      </c>
      <c r="I143" s="66">
        <v>17.399999999999999</v>
      </c>
      <c r="J143" s="66"/>
      <c r="K143" s="70">
        <v>0.15359999999999999</v>
      </c>
      <c r="L143" s="66"/>
      <c r="M143" s="16" t="s">
        <v>1742</v>
      </c>
      <c r="N143" s="66" t="s">
        <v>356</v>
      </c>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row>
    <row r="144" spans="1:40">
      <c r="A144" s="66">
        <v>8</v>
      </c>
      <c r="B144" s="66" t="s">
        <v>494</v>
      </c>
      <c r="C144" s="66" t="s">
        <v>476</v>
      </c>
      <c r="D144" s="47">
        <v>39.112900000000003</v>
      </c>
      <c r="E144" s="47">
        <v>-96.555499999999995</v>
      </c>
      <c r="F144" s="66" t="s">
        <v>1749</v>
      </c>
      <c r="G144" s="66" t="s">
        <v>430</v>
      </c>
      <c r="H144" s="66" t="s">
        <v>1753</v>
      </c>
      <c r="I144" s="66">
        <v>14.9</v>
      </c>
      <c r="J144" s="66"/>
      <c r="K144" s="70">
        <v>3.8399999999999997E-2</v>
      </c>
      <c r="L144" s="66"/>
      <c r="M144" s="16" t="s">
        <v>1742</v>
      </c>
      <c r="N144" s="66" t="s">
        <v>356</v>
      </c>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row>
    <row r="145" spans="1:40">
      <c r="A145" s="66">
        <v>8</v>
      </c>
      <c r="B145" s="66" t="s">
        <v>495</v>
      </c>
      <c r="C145" s="66" t="s">
        <v>476</v>
      </c>
      <c r="D145" s="47">
        <v>39.185400000000001</v>
      </c>
      <c r="E145" s="47">
        <v>-96.558300000000003</v>
      </c>
      <c r="F145" s="66" t="s">
        <v>1749</v>
      </c>
      <c r="G145" s="66" t="s">
        <v>430</v>
      </c>
      <c r="H145" s="66" t="s">
        <v>1753</v>
      </c>
      <c r="I145" s="66">
        <v>27.1</v>
      </c>
      <c r="J145" s="66"/>
      <c r="K145" s="47">
        <v>7.3727999999999998</v>
      </c>
      <c r="L145" s="66"/>
      <c r="M145" s="16" t="s">
        <v>1742</v>
      </c>
      <c r="N145" s="66" t="s">
        <v>356</v>
      </c>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row>
    <row r="146" spans="1:40">
      <c r="A146" s="66">
        <v>8</v>
      </c>
      <c r="B146" s="66" t="s">
        <v>496</v>
      </c>
      <c r="C146" s="66" t="s">
        <v>476</v>
      </c>
      <c r="D146" s="47">
        <v>39.192700000000002</v>
      </c>
      <c r="E146" s="47">
        <v>-96.578699999999998</v>
      </c>
      <c r="F146" s="66" t="s">
        <v>1749</v>
      </c>
      <c r="G146" s="66" t="s">
        <v>430</v>
      </c>
      <c r="H146" s="66" t="s">
        <v>1753</v>
      </c>
      <c r="I146" s="66">
        <v>25.5</v>
      </c>
      <c r="J146" s="66"/>
      <c r="K146" s="47">
        <v>1.1135999999999999</v>
      </c>
      <c r="L146" s="66"/>
      <c r="M146" s="16" t="s">
        <v>1742</v>
      </c>
      <c r="N146" s="66" t="s">
        <v>356</v>
      </c>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row>
    <row r="147" spans="1:40">
      <c r="A147" s="66">
        <v>8</v>
      </c>
      <c r="B147" s="66" t="s">
        <v>497</v>
      </c>
      <c r="C147" s="66" t="s">
        <v>476</v>
      </c>
      <c r="D147" s="47">
        <v>39.205800000000004</v>
      </c>
      <c r="E147" s="47">
        <v>-96.634299999999996</v>
      </c>
      <c r="F147" s="66" t="s">
        <v>1749</v>
      </c>
      <c r="G147" s="66" t="s">
        <v>430</v>
      </c>
      <c r="H147" s="66" t="s">
        <v>1753</v>
      </c>
      <c r="I147" s="66">
        <v>19.7</v>
      </c>
      <c r="J147" s="66"/>
      <c r="K147" s="47">
        <v>7.3727999999999998</v>
      </c>
      <c r="L147" s="66"/>
      <c r="M147" s="16" t="s">
        <v>1742</v>
      </c>
      <c r="N147" s="66" t="s">
        <v>356</v>
      </c>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row>
    <row r="148" spans="1:40">
      <c r="A148" s="66">
        <v>8</v>
      </c>
      <c r="B148" s="66" t="s">
        <v>498</v>
      </c>
      <c r="C148" s="66" t="s">
        <v>476</v>
      </c>
      <c r="D148" s="47">
        <v>39.212499999999999</v>
      </c>
      <c r="E148" s="47">
        <v>-96.592799999999997</v>
      </c>
      <c r="F148" s="66" t="s">
        <v>1749</v>
      </c>
      <c r="G148" s="66" t="s">
        <v>430</v>
      </c>
      <c r="H148" s="66" t="s">
        <v>1753</v>
      </c>
      <c r="I148" s="66">
        <v>21.5</v>
      </c>
      <c r="J148" s="66"/>
      <c r="K148" s="47">
        <v>1.9967999999999841</v>
      </c>
      <c r="L148" s="66"/>
      <c r="M148" s="16" t="s">
        <v>1742</v>
      </c>
      <c r="N148" s="66" t="s">
        <v>356</v>
      </c>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row>
    <row r="149" spans="1:40">
      <c r="A149" s="66">
        <v>8</v>
      </c>
      <c r="B149" s="66" t="s">
        <v>499</v>
      </c>
      <c r="C149" s="66" t="s">
        <v>476</v>
      </c>
      <c r="D149" s="47">
        <v>39.218200000000003</v>
      </c>
      <c r="E149" s="47">
        <v>-96.574100000000001</v>
      </c>
      <c r="F149" s="66" t="s">
        <v>1749</v>
      </c>
      <c r="G149" s="66" t="s">
        <v>430</v>
      </c>
      <c r="H149" s="66" t="s">
        <v>1753</v>
      </c>
      <c r="I149" s="66">
        <v>20.8</v>
      </c>
      <c r="J149" s="66"/>
      <c r="K149" s="47">
        <v>4.8384</v>
      </c>
      <c r="L149" s="66"/>
      <c r="M149" s="16" t="s">
        <v>1742</v>
      </c>
      <c r="N149" s="66" t="s">
        <v>356</v>
      </c>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row>
    <row r="150" spans="1:40">
      <c r="A150" s="66">
        <v>8</v>
      </c>
      <c r="B150" s="66" t="s">
        <v>500</v>
      </c>
      <c r="C150" s="66" t="s">
        <v>476</v>
      </c>
      <c r="D150" s="47">
        <v>39.2286</v>
      </c>
      <c r="E150" s="47">
        <v>-96.658900000000003</v>
      </c>
      <c r="F150" s="66" t="s">
        <v>1749</v>
      </c>
      <c r="G150" s="66" t="s">
        <v>430</v>
      </c>
      <c r="H150" s="66" t="s">
        <v>1753</v>
      </c>
      <c r="I150" s="66">
        <v>20.399999999999999</v>
      </c>
      <c r="J150" s="66"/>
      <c r="K150" s="47">
        <v>4.2240000000000002</v>
      </c>
      <c r="L150" s="66"/>
      <c r="M150" s="16" t="s">
        <v>1742</v>
      </c>
      <c r="N150" s="66" t="s">
        <v>356</v>
      </c>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row>
    <row r="151" spans="1:40">
      <c r="A151" s="66">
        <v>8</v>
      </c>
      <c r="B151" s="66" t="s">
        <v>501</v>
      </c>
      <c r="C151" s="66" t="s">
        <v>476</v>
      </c>
      <c r="D151" s="47">
        <v>42.273099999999999</v>
      </c>
      <c r="E151" s="47">
        <v>-85.616600000000005</v>
      </c>
      <c r="F151" s="66" t="s">
        <v>1750</v>
      </c>
      <c r="G151" s="66" t="s">
        <v>502</v>
      </c>
      <c r="H151" s="66" t="s">
        <v>1753</v>
      </c>
      <c r="I151" s="66">
        <v>20</v>
      </c>
      <c r="J151" s="66"/>
      <c r="K151" s="47">
        <v>45.235199999999999</v>
      </c>
      <c r="L151" s="66"/>
      <c r="M151" s="16" t="s">
        <v>1742</v>
      </c>
      <c r="N151" s="66" t="s">
        <v>356</v>
      </c>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row>
    <row r="152" spans="1:40">
      <c r="A152" s="66">
        <v>8</v>
      </c>
      <c r="B152" s="66" t="s">
        <v>503</v>
      </c>
      <c r="C152" s="66" t="s">
        <v>476</v>
      </c>
      <c r="D152" s="47">
        <v>42.297699999999999</v>
      </c>
      <c r="E152" s="47">
        <v>-85.361599999999996</v>
      </c>
      <c r="F152" s="66" t="s">
        <v>1750</v>
      </c>
      <c r="G152" s="66" t="s">
        <v>502</v>
      </c>
      <c r="H152" s="66" t="s">
        <v>1753</v>
      </c>
      <c r="I152" s="66">
        <v>12.6</v>
      </c>
      <c r="J152" s="66"/>
      <c r="K152" s="47">
        <v>11.980799999999999</v>
      </c>
      <c r="L152" s="66"/>
      <c r="M152" s="16" t="s">
        <v>1742</v>
      </c>
      <c r="N152" s="66" t="s">
        <v>356</v>
      </c>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row>
    <row r="153" spans="1:40">
      <c r="A153" s="66">
        <v>8</v>
      </c>
      <c r="B153" s="66" t="s">
        <v>504</v>
      </c>
      <c r="C153" s="66" t="s">
        <v>476</v>
      </c>
      <c r="D153" s="47">
        <v>42.308500000000002</v>
      </c>
      <c r="E153" s="47">
        <v>-85.340199999999996</v>
      </c>
      <c r="F153" s="66" t="s">
        <v>1750</v>
      </c>
      <c r="G153" s="66" t="s">
        <v>502</v>
      </c>
      <c r="H153" s="66" t="s">
        <v>1753</v>
      </c>
      <c r="I153" s="66">
        <v>22.2</v>
      </c>
      <c r="J153" s="66"/>
      <c r="K153" s="47">
        <v>36.172800000000002</v>
      </c>
      <c r="L153" s="66"/>
      <c r="M153" s="16" t="s">
        <v>1742</v>
      </c>
      <c r="N153" s="66" t="s">
        <v>356</v>
      </c>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row>
    <row r="154" spans="1:40">
      <c r="A154" s="66">
        <v>8</v>
      </c>
      <c r="B154" s="66" t="s">
        <v>505</v>
      </c>
      <c r="C154" s="66" t="s">
        <v>476</v>
      </c>
      <c r="D154" s="47">
        <v>42.493000000000002</v>
      </c>
      <c r="E154" s="47">
        <v>-85.570300000000003</v>
      </c>
      <c r="F154" s="66" t="s">
        <v>1750</v>
      </c>
      <c r="G154" s="66" t="s">
        <v>502</v>
      </c>
      <c r="H154" s="66" t="s">
        <v>1753</v>
      </c>
      <c r="I154" s="66">
        <v>11.8</v>
      </c>
      <c r="J154" s="66"/>
      <c r="K154" s="47">
        <v>2.2271999999999998</v>
      </c>
      <c r="L154" s="66"/>
      <c r="M154" s="16" t="s">
        <v>1742</v>
      </c>
      <c r="N154" s="66" t="s">
        <v>356</v>
      </c>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row>
    <row r="155" spans="1:40">
      <c r="A155" s="66">
        <v>8</v>
      </c>
      <c r="B155" s="66" t="s">
        <v>506</v>
      </c>
      <c r="C155" s="66" t="s">
        <v>476</v>
      </c>
      <c r="D155" s="47">
        <v>42.522399999999998</v>
      </c>
      <c r="E155" s="47">
        <v>-71.186000000000007</v>
      </c>
      <c r="F155" s="66" t="s">
        <v>1750</v>
      </c>
      <c r="G155" s="66" t="s">
        <v>456</v>
      </c>
      <c r="H155" s="66" t="s">
        <v>1753</v>
      </c>
      <c r="I155" s="66">
        <v>21.2</v>
      </c>
      <c r="J155" s="66"/>
      <c r="K155" s="47">
        <v>10.060799999999999</v>
      </c>
      <c r="L155" s="66"/>
      <c r="M155" s="16" t="s">
        <v>1742</v>
      </c>
      <c r="N155" s="66" t="s">
        <v>356</v>
      </c>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row>
    <row r="156" spans="1:40">
      <c r="A156" s="66">
        <v>8</v>
      </c>
      <c r="B156" s="66" t="s">
        <v>507</v>
      </c>
      <c r="C156" s="66" t="s">
        <v>476</v>
      </c>
      <c r="D156" s="47">
        <v>42.537999999999997</v>
      </c>
      <c r="E156" s="47">
        <v>-71.209299999999999</v>
      </c>
      <c r="F156" s="66" t="s">
        <v>1750</v>
      </c>
      <c r="G156" s="66" t="s">
        <v>456</v>
      </c>
      <c r="H156" s="66" t="s">
        <v>1753</v>
      </c>
      <c r="I156" s="66">
        <v>17.100000000000001</v>
      </c>
      <c r="J156" s="66"/>
      <c r="K156" s="47">
        <v>35.443199999999997</v>
      </c>
      <c r="L156" s="66"/>
      <c r="M156" s="16" t="s">
        <v>1742</v>
      </c>
      <c r="N156" s="66" t="s">
        <v>356</v>
      </c>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row>
    <row r="157" spans="1:40">
      <c r="A157" s="66">
        <v>8</v>
      </c>
      <c r="B157" s="66" t="s">
        <v>508</v>
      </c>
      <c r="C157" s="66" t="s">
        <v>476</v>
      </c>
      <c r="D157" s="47">
        <v>42.578400000000002</v>
      </c>
      <c r="E157" s="47">
        <v>-85.928299999999993</v>
      </c>
      <c r="F157" s="66" t="s">
        <v>1750</v>
      </c>
      <c r="G157" s="66" t="s">
        <v>456</v>
      </c>
      <c r="H157" s="66" t="s">
        <v>1753</v>
      </c>
      <c r="I157" s="66">
        <v>15.1</v>
      </c>
      <c r="J157" s="66"/>
      <c r="K157" s="47">
        <v>56.064</v>
      </c>
      <c r="L157" s="66"/>
      <c r="M157" s="16" t="s">
        <v>1742</v>
      </c>
      <c r="N157" s="66" t="s">
        <v>356</v>
      </c>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row>
    <row r="158" spans="1:40">
      <c r="A158" s="66">
        <v>8</v>
      </c>
      <c r="B158" s="66" t="s">
        <v>509</v>
      </c>
      <c r="C158" s="66" t="s">
        <v>476</v>
      </c>
      <c r="D158" s="47">
        <v>42.582299999999996</v>
      </c>
      <c r="E158" s="47">
        <v>-71.078199999999995</v>
      </c>
      <c r="F158" s="66" t="s">
        <v>1750</v>
      </c>
      <c r="G158" s="66" t="s">
        <v>456</v>
      </c>
      <c r="H158" s="66" t="s">
        <v>1753</v>
      </c>
      <c r="I158" s="66">
        <v>18.7</v>
      </c>
      <c r="J158" s="66"/>
      <c r="K158" s="47">
        <v>32.678400000000003</v>
      </c>
      <c r="L158" s="66"/>
      <c r="M158" s="16" t="s">
        <v>1742</v>
      </c>
      <c r="N158" s="66" t="s">
        <v>356</v>
      </c>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row>
    <row r="159" spans="1:40">
      <c r="A159" s="66">
        <v>8</v>
      </c>
      <c r="B159" s="66" t="s">
        <v>510</v>
      </c>
      <c r="C159" s="66" t="s">
        <v>476</v>
      </c>
      <c r="D159" s="47">
        <v>42.635800000000003</v>
      </c>
      <c r="E159" s="47">
        <v>-85.662199999999999</v>
      </c>
      <c r="F159" s="66" t="s">
        <v>1750</v>
      </c>
      <c r="G159" s="66" t="s">
        <v>456</v>
      </c>
      <c r="H159" s="66" t="s">
        <v>1753</v>
      </c>
      <c r="I159" s="66">
        <v>17.899999999999999</v>
      </c>
      <c r="J159" s="66"/>
      <c r="K159" s="47">
        <v>64.319999999999837</v>
      </c>
      <c r="L159" s="66"/>
      <c r="M159" s="16" t="s">
        <v>1742</v>
      </c>
      <c r="N159" s="66" t="s">
        <v>356</v>
      </c>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row>
    <row r="160" spans="1:40">
      <c r="A160" s="66">
        <v>8</v>
      </c>
      <c r="B160" s="66" t="s">
        <v>511</v>
      </c>
      <c r="C160" s="66" t="s">
        <v>476</v>
      </c>
      <c r="D160" s="47">
        <v>42.641800000000003</v>
      </c>
      <c r="E160" s="47">
        <v>-70.994299999999996</v>
      </c>
      <c r="F160" s="66" t="s">
        <v>1750</v>
      </c>
      <c r="G160" s="66" t="s">
        <v>456</v>
      </c>
      <c r="H160" s="66" t="s">
        <v>1753</v>
      </c>
      <c r="I160" s="66">
        <v>19.8</v>
      </c>
      <c r="J160" s="66"/>
      <c r="K160" s="47">
        <v>8.1023999999999994</v>
      </c>
      <c r="L160" s="66"/>
      <c r="M160" s="16" t="s">
        <v>1742</v>
      </c>
      <c r="N160" s="66" t="s">
        <v>356</v>
      </c>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row>
    <row r="161" spans="1:40">
      <c r="A161" s="66">
        <v>8</v>
      </c>
      <c r="B161" s="66" t="s">
        <v>512</v>
      </c>
      <c r="C161" s="66" t="s">
        <v>476</v>
      </c>
      <c r="D161" s="47">
        <v>42.644300000000001</v>
      </c>
      <c r="E161" s="47">
        <v>-70.871099999999998</v>
      </c>
      <c r="F161" s="66" t="s">
        <v>1750</v>
      </c>
      <c r="G161" s="66" t="s">
        <v>456</v>
      </c>
      <c r="H161" s="66" t="s">
        <v>1753</v>
      </c>
      <c r="I161" s="66">
        <v>22.6</v>
      </c>
      <c r="J161" s="66"/>
      <c r="K161" s="47">
        <v>384.49919999999838</v>
      </c>
      <c r="L161" s="66"/>
      <c r="M161" s="16" t="s">
        <v>1742</v>
      </c>
      <c r="N161" s="66" t="s">
        <v>356</v>
      </c>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row>
    <row r="162" spans="1:40">
      <c r="A162" s="66">
        <v>8</v>
      </c>
      <c r="B162" s="66" t="s">
        <v>513</v>
      </c>
      <c r="C162" s="66" t="s">
        <v>476</v>
      </c>
      <c r="D162" s="47">
        <v>42.647599999999997</v>
      </c>
      <c r="E162" s="47">
        <v>-70.859700000000004</v>
      </c>
      <c r="F162" s="66" t="s">
        <v>1750</v>
      </c>
      <c r="G162" s="66" t="s">
        <v>456</v>
      </c>
      <c r="H162" s="66" t="s">
        <v>1753</v>
      </c>
      <c r="I162" s="66">
        <v>16.3</v>
      </c>
      <c r="J162" s="66"/>
      <c r="K162" s="47">
        <v>4.5312000000000001</v>
      </c>
      <c r="L162" s="66"/>
      <c r="M162" s="16" t="s">
        <v>1742</v>
      </c>
      <c r="N162" s="66" t="s">
        <v>356</v>
      </c>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row>
    <row r="163" spans="1:40">
      <c r="A163" s="66">
        <v>8</v>
      </c>
      <c r="B163" s="66" t="s">
        <v>514</v>
      </c>
      <c r="C163" s="66" t="s">
        <v>476</v>
      </c>
      <c r="D163" s="47">
        <v>42.652500000000003</v>
      </c>
      <c r="E163" s="47">
        <v>-70.847999999999999</v>
      </c>
      <c r="F163" s="66" t="s">
        <v>1750</v>
      </c>
      <c r="G163" s="66" t="s">
        <v>456</v>
      </c>
      <c r="H163" s="66" t="s">
        <v>1753</v>
      </c>
      <c r="I163" s="66">
        <v>16.600000000000001</v>
      </c>
      <c r="J163" s="66"/>
      <c r="K163" s="47">
        <v>20.697599999999998</v>
      </c>
      <c r="L163" s="66"/>
      <c r="M163" s="16" t="s">
        <v>1742</v>
      </c>
      <c r="N163" s="66" t="s">
        <v>356</v>
      </c>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row>
    <row r="164" spans="1:40">
      <c r="A164" s="66">
        <v>8</v>
      </c>
      <c r="B164" s="66" t="s">
        <v>515</v>
      </c>
      <c r="C164" s="66" t="s">
        <v>476</v>
      </c>
      <c r="D164" s="47">
        <v>42.662999999999997</v>
      </c>
      <c r="E164" s="47">
        <v>-70.900899999999993</v>
      </c>
      <c r="F164" s="66" t="s">
        <v>1750</v>
      </c>
      <c r="G164" s="66" t="s">
        <v>456</v>
      </c>
      <c r="H164" s="66" t="s">
        <v>1753</v>
      </c>
      <c r="I164" s="66">
        <v>21.4</v>
      </c>
      <c r="J164" s="66"/>
      <c r="K164" s="47">
        <v>19.852799999999998</v>
      </c>
      <c r="L164" s="66"/>
      <c r="M164" s="16" t="s">
        <v>1742</v>
      </c>
      <c r="N164" s="66" t="s">
        <v>356</v>
      </c>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row>
    <row r="165" spans="1:40">
      <c r="A165" s="66">
        <v>8</v>
      </c>
      <c r="B165" s="66" t="s">
        <v>516</v>
      </c>
      <c r="C165" s="66" t="s">
        <v>476</v>
      </c>
      <c r="D165" s="47">
        <v>42.670900000000003</v>
      </c>
      <c r="E165" s="47">
        <v>-85.660499999999999</v>
      </c>
      <c r="F165" s="66" t="s">
        <v>1750</v>
      </c>
      <c r="G165" s="66" t="s">
        <v>456</v>
      </c>
      <c r="H165" s="66" t="s">
        <v>1753</v>
      </c>
      <c r="I165" s="66">
        <v>17.8</v>
      </c>
      <c r="J165" s="66"/>
      <c r="K165" s="47">
        <v>120.61439999999999</v>
      </c>
      <c r="L165" s="66"/>
      <c r="M165" s="16" t="s">
        <v>1742</v>
      </c>
      <c r="N165" s="66" t="s">
        <v>356</v>
      </c>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row>
    <row r="166" spans="1:40">
      <c r="A166" s="66">
        <v>8</v>
      </c>
      <c r="B166" s="66" t="s">
        <v>517</v>
      </c>
      <c r="C166" s="66" t="s">
        <v>476</v>
      </c>
      <c r="D166" s="47">
        <v>42.707700000000003</v>
      </c>
      <c r="E166" s="47">
        <v>-85.691999999999993</v>
      </c>
      <c r="F166" s="66" t="s">
        <v>1750</v>
      </c>
      <c r="G166" s="66" t="s">
        <v>456</v>
      </c>
      <c r="H166" s="66" t="s">
        <v>1753</v>
      </c>
      <c r="I166" s="66">
        <v>12.3</v>
      </c>
      <c r="J166" s="66"/>
      <c r="K166" s="47">
        <v>9.4463999999999988</v>
      </c>
      <c r="L166" s="66"/>
      <c r="M166" s="16" t="s">
        <v>1742</v>
      </c>
      <c r="N166" s="66" t="s">
        <v>356</v>
      </c>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row>
    <row r="167" spans="1:40">
      <c r="A167" s="66">
        <v>8</v>
      </c>
      <c r="B167" s="66" t="s">
        <v>518</v>
      </c>
      <c r="C167" s="66" t="s">
        <v>476</v>
      </c>
      <c r="D167" s="47">
        <v>42.727499999999999</v>
      </c>
      <c r="E167" s="47">
        <v>-85.721299999999999</v>
      </c>
      <c r="F167" s="66" t="s">
        <v>1750</v>
      </c>
      <c r="G167" s="66" t="s">
        <v>456</v>
      </c>
      <c r="H167" s="66" t="s">
        <v>1753</v>
      </c>
      <c r="I167" s="66">
        <v>12.4</v>
      </c>
      <c r="J167" s="66"/>
      <c r="K167" s="47">
        <v>15.167999999999999</v>
      </c>
      <c r="L167" s="66"/>
      <c r="M167" s="16" t="s">
        <v>1742</v>
      </c>
      <c r="N167" s="66" t="s">
        <v>356</v>
      </c>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row>
    <row r="168" spans="1:40">
      <c r="A168" s="66">
        <v>8</v>
      </c>
      <c r="B168" s="66" t="s">
        <v>519</v>
      </c>
      <c r="C168" s="66" t="s">
        <v>476</v>
      </c>
      <c r="D168" s="47">
        <v>42.771299999999997</v>
      </c>
      <c r="E168" s="47">
        <v>-70.92</v>
      </c>
      <c r="F168" s="66" t="s">
        <v>1750</v>
      </c>
      <c r="G168" s="66" t="s">
        <v>456</v>
      </c>
      <c r="H168" s="66" t="s">
        <v>1753</v>
      </c>
      <c r="I168" s="66">
        <v>17.899999999999999</v>
      </c>
      <c r="J168" s="66"/>
      <c r="K168" s="47">
        <v>1.9967999999999841</v>
      </c>
      <c r="L168" s="66"/>
      <c r="M168" s="16" t="s">
        <v>1742</v>
      </c>
      <c r="N168" s="66" t="s">
        <v>356</v>
      </c>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row>
    <row r="169" spans="1:40">
      <c r="A169" s="66">
        <v>8</v>
      </c>
      <c r="B169" s="66" t="s">
        <v>520</v>
      </c>
      <c r="C169" s="66" t="s">
        <v>476</v>
      </c>
      <c r="D169" s="47">
        <v>43.5304</v>
      </c>
      <c r="E169" s="47">
        <v>-110.843</v>
      </c>
      <c r="F169" s="66" t="s">
        <v>1750</v>
      </c>
      <c r="G169" s="66" t="s">
        <v>521</v>
      </c>
      <c r="H169" s="66" t="s">
        <v>1753</v>
      </c>
      <c r="I169" s="66">
        <v>10.9</v>
      </c>
      <c r="J169" s="66"/>
      <c r="K169" s="47">
        <v>1.3823999999999985</v>
      </c>
      <c r="L169" s="66"/>
      <c r="M169" s="16" t="s">
        <v>1742</v>
      </c>
      <c r="N169" s="66" t="s">
        <v>356</v>
      </c>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row>
    <row r="170" spans="1:40">
      <c r="A170" s="66">
        <v>8</v>
      </c>
      <c r="B170" s="66" t="s">
        <v>522</v>
      </c>
      <c r="C170" s="66" t="s">
        <v>476</v>
      </c>
      <c r="D170" s="47">
        <v>43.548999999999999</v>
      </c>
      <c r="E170" s="47">
        <v>-110.84</v>
      </c>
      <c r="F170" s="66" t="s">
        <v>1750</v>
      </c>
      <c r="G170" s="66" t="s">
        <v>521</v>
      </c>
      <c r="H170" s="66" t="s">
        <v>1753</v>
      </c>
      <c r="I170" s="66">
        <v>12</v>
      </c>
      <c r="J170" s="66"/>
      <c r="K170" s="47">
        <v>24.9984</v>
      </c>
      <c r="L170" s="66"/>
      <c r="M170" s="16" t="s">
        <v>1742</v>
      </c>
      <c r="N170" s="66" t="s">
        <v>356</v>
      </c>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row>
    <row r="171" spans="1:40">
      <c r="A171" s="66">
        <v>8</v>
      </c>
      <c r="B171" s="66" t="s">
        <v>523</v>
      </c>
      <c r="C171" s="66" t="s">
        <v>476</v>
      </c>
      <c r="D171" s="47">
        <v>43.566699999999997</v>
      </c>
      <c r="E171" s="47">
        <v>-110.752</v>
      </c>
      <c r="F171" s="66" t="s">
        <v>1750</v>
      </c>
      <c r="G171" s="66" t="s">
        <v>521</v>
      </c>
      <c r="H171" s="66" t="s">
        <v>1753</v>
      </c>
      <c r="I171" s="66">
        <v>18.600000000000001</v>
      </c>
      <c r="J171" s="66"/>
      <c r="K171" s="47">
        <v>5.0303999999999993</v>
      </c>
      <c r="L171" s="66"/>
      <c r="M171" s="16" t="s">
        <v>1742</v>
      </c>
      <c r="N171" s="66" t="s">
        <v>356</v>
      </c>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row>
    <row r="172" spans="1:40">
      <c r="A172" s="66">
        <v>8</v>
      </c>
      <c r="B172" s="66" t="s">
        <v>524</v>
      </c>
      <c r="C172" s="66" t="s">
        <v>476</v>
      </c>
      <c r="D172" s="47">
        <v>43.5672</v>
      </c>
      <c r="E172" s="47">
        <v>-110.81699999999999</v>
      </c>
      <c r="F172" s="66" t="s">
        <v>1750</v>
      </c>
      <c r="G172" s="66" t="s">
        <v>521</v>
      </c>
      <c r="H172" s="66" t="s">
        <v>1753</v>
      </c>
      <c r="I172" s="66">
        <v>11.2</v>
      </c>
      <c r="J172" s="66"/>
      <c r="K172" s="47">
        <v>27.148799999999998</v>
      </c>
      <c r="L172" s="66"/>
      <c r="M172" s="16" t="s">
        <v>1742</v>
      </c>
      <c r="N172" s="66" t="s">
        <v>356</v>
      </c>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row>
    <row r="173" spans="1:40">
      <c r="A173" s="66">
        <v>8</v>
      </c>
      <c r="B173" s="66" t="s">
        <v>525</v>
      </c>
      <c r="C173" s="66" t="s">
        <v>476</v>
      </c>
      <c r="D173" s="47">
        <v>43.567599999999999</v>
      </c>
      <c r="E173" s="47">
        <v>-110.8</v>
      </c>
      <c r="F173" s="66" t="s">
        <v>1750</v>
      </c>
      <c r="G173" s="66" t="s">
        <v>521</v>
      </c>
      <c r="H173" s="66" t="s">
        <v>1753</v>
      </c>
      <c r="I173" s="66">
        <v>16</v>
      </c>
      <c r="J173" s="66"/>
      <c r="K173" s="47">
        <v>63.936</v>
      </c>
      <c r="L173" s="66"/>
      <c r="M173" s="16" t="s">
        <v>1742</v>
      </c>
      <c r="N173" s="66" t="s">
        <v>356</v>
      </c>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row>
    <row r="174" spans="1:40">
      <c r="A174" s="66">
        <v>8</v>
      </c>
      <c r="B174" s="66" t="s">
        <v>526</v>
      </c>
      <c r="C174" s="66" t="s">
        <v>476</v>
      </c>
      <c r="D174" s="47">
        <v>43.584600000000002</v>
      </c>
      <c r="E174" s="47">
        <v>-110.828</v>
      </c>
      <c r="F174" s="66" t="s">
        <v>1750</v>
      </c>
      <c r="G174" s="66" t="s">
        <v>521</v>
      </c>
      <c r="H174" s="66" t="s">
        <v>1753</v>
      </c>
      <c r="I174" s="66">
        <v>9.9</v>
      </c>
      <c r="J174" s="66"/>
      <c r="K174" s="47">
        <v>1.8431999999999999</v>
      </c>
      <c r="L174" s="66"/>
      <c r="M174" s="16" t="s">
        <v>1742</v>
      </c>
      <c r="N174" s="66" t="s">
        <v>356</v>
      </c>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row>
    <row r="175" spans="1:40">
      <c r="A175" s="66">
        <v>8</v>
      </c>
      <c r="B175" s="66" t="s">
        <v>527</v>
      </c>
      <c r="C175" s="66" t="s">
        <v>476</v>
      </c>
      <c r="D175" s="47">
        <v>43.663499999999999</v>
      </c>
      <c r="E175" s="47">
        <v>-110.628</v>
      </c>
      <c r="F175" s="66" t="s">
        <v>1750</v>
      </c>
      <c r="G175" s="66" t="s">
        <v>521</v>
      </c>
      <c r="H175" s="66" t="s">
        <v>1753</v>
      </c>
      <c r="I175" s="66">
        <v>16.8</v>
      </c>
      <c r="J175" s="66"/>
      <c r="K175" s="47">
        <v>0.192</v>
      </c>
      <c r="L175" s="66"/>
      <c r="M175" s="16" t="s">
        <v>1742</v>
      </c>
      <c r="N175" s="66" t="s">
        <v>356</v>
      </c>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row>
    <row r="176" spans="1:40">
      <c r="A176" s="66">
        <v>8</v>
      </c>
      <c r="B176" s="66" t="s">
        <v>528</v>
      </c>
      <c r="C176" s="66" t="s">
        <v>476</v>
      </c>
      <c r="D176" s="47">
        <v>43.7881</v>
      </c>
      <c r="E176" s="47">
        <v>-110.532</v>
      </c>
      <c r="F176" s="66" t="s">
        <v>1750</v>
      </c>
      <c r="G176" s="66" t="s">
        <v>521</v>
      </c>
      <c r="H176" s="66" t="s">
        <v>1753</v>
      </c>
      <c r="I176" s="66">
        <v>14.3</v>
      </c>
      <c r="J176" s="66"/>
      <c r="K176" s="47">
        <v>1.5744</v>
      </c>
      <c r="L176" s="66"/>
      <c r="M176" s="16" t="s">
        <v>1742</v>
      </c>
      <c r="N176" s="66" t="s">
        <v>356</v>
      </c>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row>
    <row r="177" spans="1:40">
      <c r="A177" s="66">
        <v>8</v>
      </c>
      <c r="B177" s="66" t="s">
        <v>120</v>
      </c>
      <c r="C177" s="66" t="s">
        <v>476</v>
      </c>
      <c r="D177" s="47">
        <v>44.043900000000001</v>
      </c>
      <c r="E177" s="47">
        <v>-123.095</v>
      </c>
      <c r="F177" s="66" t="s">
        <v>1749</v>
      </c>
      <c r="G177" s="66" t="s">
        <v>529</v>
      </c>
      <c r="H177" s="66" t="s">
        <v>1753</v>
      </c>
      <c r="I177" s="66">
        <v>21.1</v>
      </c>
      <c r="J177" s="66"/>
      <c r="K177" s="47">
        <v>6.5663999999999838</v>
      </c>
      <c r="L177" s="66"/>
      <c r="M177" s="16" t="s">
        <v>1742</v>
      </c>
      <c r="N177" s="66" t="s">
        <v>356</v>
      </c>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row>
    <row r="178" spans="1:40">
      <c r="A178" s="66">
        <v>8</v>
      </c>
      <c r="B178" s="66" t="s">
        <v>530</v>
      </c>
      <c r="C178" s="66" t="s">
        <v>476</v>
      </c>
      <c r="D178" s="47">
        <v>44.115400000000001</v>
      </c>
      <c r="E178" s="47">
        <v>-122.82</v>
      </c>
      <c r="F178" s="66" t="s">
        <v>1749</v>
      </c>
      <c r="G178" s="66" t="s">
        <v>529</v>
      </c>
      <c r="H178" s="66" t="s">
        <v>1753</v>
      </c>
      <c r="I178" s="66">
        <v>17.600000000000001</v>
      </c>
      <c r="J178" s="66"/>
      <c r="K178" s="47">
        <v>4.1087999999999836</v>
      </c>
      <c r="L178" s="66"/>
      <c r="M178" s="16" t="s">
        <v>1742</v>
      </c>
      <c r="N178" s="66" t="s">
        <v>356</v>
      </c>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row>
    <row r="179" spans="1:40">
      <c r="A179" s="66">
        <v>8</v>
      </c>
      <c r="B179" s="66" t="s">
        <v>531</v>
      </c>
      <c r="C179" s="66" t="s">
        <v>476</v>
      </c>
      <c r="D179" s="47">
        <v>44.2166</v>
      </c>
      <c r="E179" s="47">
        <v>-122.164</v>
      </c>
      <c r="F179" s="66" t="s">
        <v>1749</v>
      </c>
      <c r="G179" s="66" t="s">
        <v>529</v>
      </c>
      <c r="H179" s="66" t="s">
        <v>1753</v>
      </c>
      <c r="I179" s="66">
        <v>12.5</v>
      </c>
      <c r="J179" s="66"/>
      <c r="K179" s="47">
        <v>0.46079999999999999</v>
      </c>
      <c r="L179" s="66"/>
      <c r="M179" s="16" t="s">
        <v>1742</v>
      </c>
      <c r="N179" s="66" t="s">
        <v>356</v>
      </c>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row>
    <row r="180" spans="1:40">
      <c r="A180" s="66">
        <v>8</v>
      </c>
      <c r="B180" s="66" t="s">
        <v>532</v>
      </c>
      <c r="C180" s="66" t="s">
        <v>476</v>
      </c>
      <c r="D180" s="47">
        <v>44.263800000000003</v>
      </c>
      <c r="E180" s="47">
        <v>-122.489</v>
      </c>
      <c r="F180" s="66" t="s">
        <v>1749</v>
      </c>
      <c r="G180" s="66" t="s">
        <v>529</v>
      </c>
      <c r="H180" s="66" t="s">
        <v>1753</v>
      </c>
      <c r="I180" s="66">
        <v>13.7</v>
      </c>
      <c r="J180" s="66"/>
      <c r="K180" s="47">
        <v>4.6079999999999997</v>
      </c>
      <c r="L180" s="66"/>
      <c r="M180" s="16" t="s">
        <v>1742</v>
      </c>
      <c r="N180" s="66" t="s">
        <v>356</v>
      </c>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row>
    <row r="181" spans="1:40">
      <c r="A181" s="66">
        <v>8</v>
      </c>
      <c r="B181" s="66" t="s">
        <v>533</v>
      </c>
      <c r="C181" s="66" t="s">
        <v>476</v>
      </c>
      <c r="D181" s="47">
        <v>44.363700000000001</v>
      </c>
      <c r="E181" s="47">
        <v>-122.967</v>
      </c>
      <c r="F181" s="66" t="s">
        <v>1749</v>
      </c>
      <c r="G181" s="66" t="s">
        <v>529</v>
      </c>
      <c r="H181" s="66" t="s">
        <v>1753</v>
      </c>
      <c r="I181" s="66">
        <v>18.899999999999999</v>
      </c>
      <c r="J181" s="66"/>
      <c r="K181" s="47">
        <v>8.3712</v>
      </c>
      <c r="L181" s="66"/>
      <c r="M181" s="16" t="s">
        <v>1742</v>
      </c>
      <c r="N181" s="66" t="s">
        <v>356</v>
      </c>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row>
    <row r="182" spans="1:40">
      <c r="A182" s="66">
        <v>8</v>
      </c>
      <c r="B182" s="66" t="s">
        <v>534</v>
      </c>
      <c r="C182" s="66" t="s">
        <v>476</v>
      </c>
      <c r="D182" s="47">
        <v>44.558599999999998</v>
      </c>
      <c r="E182" s="47">
        <v>-123.285</v>
      </c>
      <c r="F182" s="66" t="s">
        <v>1749</v>
      </c>
      <c r="G182" s="66" t="s">
        <v>529</v>
      </c>
      <c r="H182" s="66" t="s">
        <v>1753</v>
      </c>
      <c r="I182" s="66">
        <v>20.3</v>
      </c>
      <c r="J182" s="66"/>
      <c r="K182" s="47">
        <v>14.976000000000001</v>
      </c>
      <c r="L182" s="66"/>
      <c r="M182" s="16" t="s">
        <v>1742</v>
      </c>
      <c r="N182" s="66" t="s">
        <v>356</v>
      </c>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row>
    <row r="183" spans="1:40">
      <c r="A183" s="66">
        <v>8</v>
      </c>
      <c r="B183" s="66" t="s">
        <v>535</v>
      </c>
      <c r="C183" s="66" t="s">
        <v>476</v>
      </c>
      <c r="D183" s="47">
        <v>44.568300000000001</v>
      </c>
      <c r="E183" s="47">
        <v>-123.303</v>
      </c>
      <c r="F183" s="66" t="s">
        <v>1749</v>
      </c>
      <c r="G183" s="66" t="s">
        <v>529</v>
      </c>
      <c r="H183" s="66" t="s">
        <v>1753</v>
      </c>
      <c r="I183" s="66">
        <v>17.3</v>
      </c>
      <c r="J183" s="66"/>
      <c r="K183" s="47">
        <v>33.830399999999841</v>
      </c>
      <c r="L183" s="66"/>
      <c r="M183" s="16" t="s">
        <v>1742</v>
      </c>
      <c r="N183" s="66" t="s">
        <v>356</v>
      </c>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row>
    <row r="184" spans="1:40">
      <c r="A184" s="66">
        <v>8</v>
      </c>
      <c r="B184" s="66" t="s">
        <v>536</v>
      </c>
      <c r="C184" s="66" t="s">
        <v>476</v>
      </c>
      <c r="D184" s="47">
        <v>44.611400000000003</v>
      </c>
      <c r="E184" s="47">
        <v>-123.33</v>
      </c>
      <c r="F184" s="66" t="s">
        <v>1749</v>
      </c>
      <c r="G184" s="66" t="s">
        <v>529</v>
      </c>
      <c r="H184" s="66" t="s">
        <v>1753</v>
      </c>
      <c r="I184" s="66">
        <v>15.1</v>
      </c>
      <c r="J184" s="66"/>
      <c r="K184" s="47">
        <v>19.046399999999842</v>
      </c>
      <c r="L184" s="66"/>
      <c r="M184" s="16" t="s">
        <v>1742</v>
      </c>
      <c r="N184" s="66" t="s">
        <v>356</v>
      </c>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row>
    <row r="185" spans="1:40">
      <c r="A185" s="66">
        <v>9</v>
      </c>
      <c r="B185" s="66" t="s">
        <v>537</v>
      </c>
      <c r="C185" s="66" t="s">
        <v>538</v>
      </c>
      <c r="D185" s="47">
        <v>49.67</v>
      </c>
      <c r="E185" s="47">
        <v>17.239999999999998</v>
      </c>
      <c r="F185" s="66" t="s">
        <v>1749</v>
      </c>
      <c r="G185" s="66" t="s">
        <v>358</v>
      </c>
      <c r="H185" s="66" t="s">
        <v>1753</v>
      </c>
      <c r="I185" s="66">
        <v>12.984</v>
      </c>
      <c r="J185" s="66">
        <v>5.9199999999999839</v>
      </c>
      <c r="K185" s="66"/>
      <c r="L185" s="66"/>
      <c r="M185" s="66" t="s">
        <v>1741</v>
      </c>
      <c r="N185" s="66" t="s">
        <v>359</v>
      </c>
      <c r="O185" s="66" t="s">
        <v>539</v>
      </c>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row>
    <row r="186" spans="1:40">
      <c r="A186" s="66">
        <v>9</v>
      </c>
      <c r="B186" s="66" t="s">
        <v>540</v>
      </c>
      <c r="C186" s="66" t="s">
        <v>541</v>
      </c>
      <c r="D186" s="47">
        <v>49.494999999999997</v>
      </c>
      <c r="E186" s="47">
        <v>17.278333</v>
      </c>
      <c r="F186" s="66" t="s">
        <v>1749</v>
      </c>
      <c r="G186" s="66" t="s">
        <v>358</v>
      </c>
      <c r="H186" s="66" t="s">
        <v>1753</v>
      </c>
      <c r="I186" s="66">
        <v>20.2</v>
      </c>
      <c r="J186" s="66">
        <v>60.32</v>
      </c>
      <c r="K186" s="66"/>
      <c r="L186" s="66"/>
      <c r="M186" s="66" t="s">
        <v>1744</v>
      </c>
      <c r="N186" s="66" t="s">
        <v>359</v>
      </c>
      <c r="O186" s="66" t="s">
        <v>542</v>
      </c>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row>
    <row r="187" spans="1:40">
      <c r="A187" s="66">
        <v>9</v>
      </c>
      <c r="B187" s="66" t="s">
        <v>543</v>
      </c>
      <c r="C187" s="66" t="s">
        <v>541</v>
      </c>
      <c r="D187" s="47">
        <v>49.498528</v>
      </c>
      <c r="E187" s="47">
        <v>17.273133000000001</v>
      </c>
      <c r="F187" s="66" t="s">
        <v>1749</v>
      </c>
      <c r="G187" s="66" t="s">
        <v>358</v>
      </c>
      <c r="H187" s="66" t="s">
        <v>1753</v>
      </c>
      <c r="I187" s="66">
        <v>19.899999999999999</v>
      </c>
      <c r="J187" s="66">
        <v>2110.4</v>
      </c>
      <c r="K187" s="66"/>
      <c r="L187" s="66"/>
      <c r="M187" s="66" t="s">
        <v>1744</v>
      </c>
      <c r="N187" s="66" t="s">
        <v>359</v>
      </c>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row>
    <row r="188" spans="1:40">
      <c r="A188" s="66">
        <v>9</v>
      </c>
      <c r="B188" s="66" t="s">
        <v>544</v>
      </c>
      <c r="C188" s="66" t="s">
        <v>541</v>
      </c>
      <c r="D188" s="47">
        <v>49.517462000000002</v>
      </c>
      <c r="E188" s="47">
        <v>17.261412</v>
      </c>
      <c r="F188" s="66" t="s">
        <v>1749</v>
      </c>
      <c r="G188" s="66" t="s">
        <v>358</v>
      </c>
      <c r="H188" s="66" t="s">
        <v>1753</v>
      </c>
      <c r="I188" s="66">
        <v>19.3</v>
      </c>
      <c r="J188" s="66">
        <v>34.08</v>
      </c>
      <c r="K188" s="66"/>
      <c r="L188" s="66"/>
      <c r="M188" s="66" t="s">
        <v>1744</v>
      </c>
      <c r="N188" s="66" t="s">
        <v>359</v>
      </c>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row>
    <row r="189" spans="1:40">
      <c r="A189" s="66">
        <v>9</v>
      </c>
      <c r="B189" s="66" t="s">
        <v>545</v>
      </c>
      <c r="C189" s="66" t="s">
        <v>541</v>
      </c>
      <c r="D189" s="47">
        <v>49.528008999999997</v>
      </c>
      <c r="E189" s="47">
        <v>17.270071999999999</v>
      </c>
      <c r="F189" s="66" t="s">
        <v>1749</v>
      </c>
      <c r="G189" s="66" t="s">
        <v>358</v>
      </c>
      <c r="H189" s="66" t="s">
        <v>1753</v>
      </c>
      <c r="I189" s="66">
        <v>19.899999999999999</v>
      </c>
      <c r="J189" s="66">
        <v>58.4</v>
      </c>
      <c r="K189" s="66"/>
      <c r="L189" s="66"/>
      <c r="M189" s="66" t="s">
        <v>1744</v>
      </c>
      <c r="N189" s="66" t="s">
        <v>359</v>
      </c>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row>
    <row r="190" spans="1:40">
      <c r="A190" s="66">
        <v>9</v>
      </c>
      <c r="B190" s="66" t="s">
        <v>546</v>
      </c>
      <c r="C190" s="66" t="s">
        <v>541</v>
      </c>
      <c r="D190" s="47">
        <v>49.536431</v>
      </c>
      <c r="E190" s="47">
        <v>17.269727</v>
      </c>
      <c r="F190" s="66" t="s">
        <v>1749</v>
      </c>
      <c r="G190" s="66" t="s">
        <v>358</v>
      </c>
      <c r="H190" s="66" t="s">
        <v>1753</v>
      </c>
      <c r="I190" s="66">
        <v>20</v>
      </c>
      <c r="J190" s="66">
        <v>1057.5999999999999</v>
      </c>
      <c r="K190" s="66"/>
      <c r="L190" s="66"/>
      <c r="M190" s="66" t="s">
        <v>1744</v>
      </c>
      <c r="N190" s="66" t="s">
        <v>359</v>
      </c>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row>
    <row r="191" spans="1:40">
      <c r="A191" s="66">
        <v>9</v>
      </c>
      <c r="B191" s="66" t="s">
        <v>547</v>
      </c>
      <c r="C191" s="66" t="s">
        <v>541</v>
      </c>
      <c r="D191" s="47">
        <v>49.572792999999997</v>
      </c>
      <c r="E191" s="47">
        <v>17.262204000000001</v>
      </c>
      <c r="F191" s="66" t="s">
        <v>1749</v>
      </c>
      <c r="G191" s="66" t="s">
        <v>358</v>
      </c>
      <c r="H191" s="66" t="s">
        <v>1753</v>
      </c>
      <c r="I191" s="66">
        <v>20.100000000000001</v>
      </c>
      <c r="J191" s="66">
        <v>32.799999999999997</v>
      </c>
      <c r="K191" s="66"/>
      <c r="L191" s="66"/>
      <c r="M191" s="66" t="s">
        <v>1744</v>
      </c>
      <c r="N191" s="66" t="s">
        <v>359</v>
      </c>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row>
    <row r="192" spans="1:40">
      <c r="A192" s="66">
        <v>9</v>
      </c>
      <c r="B192" s="66" t="s">
        <v>548</v>
      </c>
      <c r="C192" s="66" t="s">
        <v>541</v>
      </c>
      <c r="D192" s="47">
        <v>49.589075000000001</v>
      </c>
      <c r="E192" s="47">
        <v>17.264261999999999</v>
      </c>
      <c r="F192" s="66" t="s">
        <v>1749</v>
      </c>
      <c r="G192" s="66" t="s">
        <v>358</v>
      </c>
      <c r="H192" s="66" t="s">
        <v>1753</v>
      </c>
      <c r="I192" s="66">
        <v>20.100000000000001</v>
      </c>
      <c r="J192" s="66">
        <v>44.48</v>
      </c>
      <c r="K192" s="66"/>
      <c r="L192" s="66"/>
      <c r="M192" s="66" t="s">
        <v>1744</v>
      </c>
      <c r="N192" s="66" t="s">
        <v>359</v>
      </c>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row>
    <row r="193" spans="1:40">
      <c r="A193" s="66">
        <v>9</v>
      </c>
      <c r="B193" s="66" t="s">
        <v>549</v>
      </c>
      <c r="C193" s="66" t="s">
        <v>541</v>
      </c>
      <c r="D193" s="47">
        <v>49.591143000000002</v>
      </c>
      <c r="E193" s="47">
        <v>17.265622</v>
      </c>
      <c r="F193" s="66" t="s">
        <v>1749</v>
      </c>
      <c r="G193" s="66" t="s">
        <v>358</v>
      </c>
      <c r="H193" s="66" t="s">
        <v>1753</v>
      </c>
      <c r="I193" s="66">
        <v>20.5</v>
      </c>
      <c r="J193" s="66">
        <v>130.4</v>
      </c>
      <c r="K193" s="66"/>
      <c r="L193" s="66"/>
      <c r="M193" s="66" t="s">
        <v>1744</v>
      </c>
      <c r="N193" s="66" t="s">
        <v>359</v>
      </c>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row>
    <row r="194" spans="1:40">
      <c r="A194" s="66">
        <v>9</v>
      </c>
      <c r="B194" s="66" t="s">
        <v>550</v>
      </c>
      <c r="C194" s="66" t="s">
        <v>541</v>
      </c>
      <c r="D194" s="47">
        <v>49.613332999999997</v>
      </c>
      <c r="E194" s="47">
        <v>17.253333000000001</v>
      </c>
      <c r="F194" s="66" t="s">
        <v>1749</v>
      </c>
      <c r="G194" s="66" t="s">
        <v>358</v>
      </c>
      <c r="H194" s="66" t="s">
        <v>1753</v>
      </c>
      <c r="I194" s="66">
        <v>20.6</v>
      </c>
      <c r="J194" s="66">
        <v>13.28</v>
      </c>
      <c r="K194" s="66"/>
      <c r="L194" s="66"/>
      <c r="M194" s="66" t="s">
        <v>1744</v>
      </c>
      <c r="N194" s="66" t="s">
        <v>359</v>
      </c>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row>
    <row r="195" spans="1:40">
      <c r="A195" s="66">
        <v>10</v>
      </c>
      <c r="B195" s="66" t="s">
        <v>551</v>
      </c>
      <c r="C195" s="66" t="s">
        <v>189</v>
      </c>
      <c r="D195" s="47">
        <v>52.483330000000002</v>
      </c>
      <c r="E195" s="47">
        <v>-3</v>
      </c>
      <c r="F195" s="66" t="s">
        <v>1749</v>
      </c>
      <c r="G195" s="66" t="s">
        <v>358</v>
      </c>
      <c r="H195" s="66" t="s">
        <v>1754</v>
      </c>
      <c r="I195" s="66">
        <v>8</v>
      </c>
      <c r="J195" s="66"/>
      <c r="K195" s="66">
        <v>-102.52800000000001</v>
      </c>
      <c r="L195" s="66"/>
      <c r="M195" s="16" t="s">
        <v>1742</v>
      </c>
      <c r="N195" s="66" t="s">
        <v>356</v>
      </c>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row>
    <row r="196" spans="1:40">
      <c r="A196" s="66">
        <v>10</v>
      </c>
      <c r="B196" s="66" t="s">
        <v>552</v>
      </c>
      <c r="C196" s="66" t="s">
        <v>189</v>
      </c>
      <c r="D196" s="47">
        <v>52.983330000000002</v>
      </c>
      <c r="E196" s="47">
        <v>-3.8333330000000001</v>
      </c>
      <c r="F196" s="66" t="s">
        <v>1749</v>
      </c>
      <c r="G196" s="66" t="s">
        <v>358</v>
      </c>
      <c r="H196" s="66" t="s">
        <v>1754</v>
      </c>
      <c r="I196" s="66">
        <v>9.25</v>
      </c>
      <c r="J196" s="66"/>
      <c r="K196" s="66">
        <v>302.39999999999998</v>
      </c>
      <c r="L196" s="66"/>
      <c r="M196" s="16" t="s">
        <v>1742</v>
      </c>
      <c r="N196" s="66" t="s">
        <v>356</v>
      </c>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row>
    <row r="197" spans="1:40">
      <c r="A197" s="66">
        <v>10</v>
      </c>
      <c r="B197" s="66" t="s">
        <v>553</v>
      </c>
      <c r="C197" s="66" t="s">
        <v>189</v>
      </c>
      <c r="D197" s="47">
        <v>53.433329999999998</v>
      </c>
      <c r="E197" s="47">
        <v>-1.85</v>
      </c>
      <c r="F197" s="66" t="s">
        <v>1749</v>
      </c>
      <c r="G197" s="66" t="s">
        <v>358</v>
      </c>
      <c r="H197" s="66" t="s">
        <v>1754</v>
      </c>
      <c r="I197" s="66">
        <v>6.5250000000000004</v>
      </c>
      <c r="J197" s="66"/>
      <c r="K197" s="66">
        <v>157.24799999999999</v>
      </c>
      <c r="L197" s="66"/>
      <c r="M197" s="16" t="s">
        <v>1742</v>
      </c>
      <c r="N197" s="66" t="s">
        <v>356</v>
      </c>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row>
    <row r="198" spans="1:40">
      <c r="A198" s="66">
        <v>10</v>
      </c>
      <c r="B198" s="66" t="s">
        <v>554</v>
      </c>
      <c r="C198" s="66" t="s">
        <v>189</v>
      </c>
      <c r="D198" s="47">
        <v>54.7</v>
      </c>
      <c r="E198" s="47">
        <v>-2.3833329999999999</v>
      </c>
      <c r="F198" s="66" t="s">
        <v>1749</v>
      </c>
      <c r="G198" s="66" t="s">
        <v>358</v>
      </c>
      <c r="H198" s="66" t="s">
        <v>1754</v>
      </c>
      <c r="I198" s="66">
        <v>7.65</v>
      </c>
      <c r="J198" s="66"/>
      <c r="K198" s="66">
        <v>29.952000000000002</v>
      </c>
      <c r="L198" s="66"/>
      <c r="M198" s="16" t="s">
        <v>1742</v>
      </c>
      <c r="N198" s="66" t="s">
        <v>356</v>
      </c>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row>
    <row r="199" spans="1:40">
      <c r="A199" s="66">
        <v>10</v>
      </c>
      <c r="B199" s="66" t="s">
        <v>555</v>
      </c>
      <c r="C199" s="66" t="s">
        <v>189</v>
      </c>
      <c r="D199" s="47">
        <v>55.8</v>
      </c>
      <c r="E199" s="47">
        <v>-3.25</v>
      </c>
      <c r="F199" s="66" t="s">
        <v>1749</v>
      </c>
      <c r="G199" s="66" t="s">
        <v>358</v>
      </c>
      <c r="H199" s="66" t="s">
        <v>1754</v>
      </c>
      <c r="I199" s="66">
        <v>8.0749999999999993</v>
      </c>
      <c r="J199" s="66"/>
      <c r="K199" s="66">
        <v>100.224</v>
      </c>
      <c r="L199" s="66"/>
      <c r="M199" s="16" t="s">
        <v>1742</v>
      </c>
      <c r="N199" s="66" t="s">
        <v>356</v>
      </c>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row>
    <row r="200" spans="1:40">
      <c r="A200" s="66">
        <v>10</v>
      </c>
      <c r="B200" s="66" t="s">
        <v>556</v>
      </c>
      <c r="C200" s="66" t="s">
        <v>189</v>
      </c>
      <c r="D200" s="47">
        <v>58.366669999999999</v>
      </c>
      <c r="E200" s="47">
        <v>-3.55</v>
      </c>
      <c r="F200" s="66" t="s">
        <v>1749</v>
      </c>
      <c r="G200" s="66" t="s">
        <v>358</v>
      </c>
      <c r="H200" s="66" t="s">
        <v>1754</v>
      </c>
      <c r="I200" s="66">
        <v>8.9749999999999996</v>
      </c>
      <c r="J200" s="66"/>
      <c r="K200" s="66">
        <v>40.896000000000001</v>
      </c>
      <c r="L200" s="66"/>
      <c r="M200" s="16" t="s">
        <v>1742</v>
      </c>
      <c r="N200" s="66" t="s">
        <v>356</v>
      </c>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row>
    <row r="201" spans="1:40">
      <c r="A201" s="66">
        <v>11</v>
      </c>
      <c r="B201" s="66" t="s">
        <v>557</v>
      </c>
      <c r="C201" s="66" t="s">
        <v>558</v>
      </c>
      <c r="D201" s="47">
        <v>52.573611111111099</v>
      </c>
      <c r="E201" s="47">
        <v>14.1033333333333</v>
      </c>
      <c r="F201" s="66" t="s">
        <v>1749</v>
      </c>
      <c r="G201" s="66" t="s">
        <v>358</v>
      </c>
      <c r="H201" s="66" t="s">
        <v>1754</v>
      </c>
      <c r="I201" s="66">
        <v>13.1</v>
      </c>
      <c r="J201" s="66"/>
      <c r="K201" s="66">
        <v>34.4</v>
      </c>
      <c r="L201" s="66"/>
      <c r="M201" s="66" t="s">
        <v>1741</v>
      </c>
      <c r="N201" s="66" t="s">
        <v>356</v>
      </c>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row>
    <row r="202" spans="1:40">
      <c r="A202" s="66">
        <v>11</v>
      </c>
      <c r="B202" s="66" t="s">
        <v>559</v>
      </c>
      <c r="C202" s="66" t="s">
        <v>558</v>
      </c>
      <c r="D202" s="47">
        <v>53.115277777777798</v>
      </c>
      <c r="E202" s="47">
        <v>14.0425</v>
      </c>
      <c r="F202" s="66" t="s">
        <v>1749</v>
      </c>
      <c r="G202" s="66" t="s">
        <v>358</v>
      </c>
      <c r="H202" s="66" t="s">
        <v>1754</v>
      </c>
      <c r="I202" s="66">
        <v>11.2</v>
      </c>
      <c r="J202" s="66"/>
      <c r="K202" s="66">
        <v>27.52</v>
      </c>
      <c r="L202" s="66"/>
      <c r="M202" s="66" t="s">
        <v>1741</v>
      </c>
      <c r="N202" s="66" t="s">
        <v>356</v>
      </c>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row>
    <row r="203" spans="1:40">
      <c r="A203" s="66">
        <v>12</v>
      </c>
      <c r="B203" s="66" t="s">
        <v>560</v>
      </c>
      <c r="C203" s="66" t="s">
        <v>561</v>
      </c>
      <c r="D203" s="47">
        <v>-18.579239999999999</v>
      </c>
      <c r="E203" s="47">
        <v>36.244219999999999</v>
      </c>
      <c r="F203" s="66" t="s">
        <v>1748</v>
      </c>
      <c r="G203" s="66" t="s">
        <v>562</v>
      </c>
      <c r="H203" s="66" t="s">
        <v>1753</v>
      </c>
      <c r="I203" s="66">
        <v>30</v>
      </c>
      <c r="J203" s="66">
        <v>4.8</v>
      </c>
      <c r="K203" s="66">
        <v>3.84</v>
      </c>
      <c r="L203" s="66">
        <v>0.96</v>
      </c>
      <c r="M203" s="66" t="s">
        <v>1741</v>
      </c>
      <c r="N203" s="66" t="s">
        <v>359</v>
      </c>
      <c r="O203" s="66" t="s">
        <v>563</v>
      </c>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row>
    <row r="204" spans="1:40">
      <c r="A204" s="66">
        <v>12</v>
      </c>
      <c r="B204" s="66" t="s">
        <v>560</v>
      </c>
      <c r="C204" s="66" t="s">
        <v>561</v>
      </c>
      <c r="D204" s="47">
        <v>-17.887409999999999</v>
      </c>
      <c r="E204" s="47">
        <v>25.842590000000001</v>
      </c>
      <c r="F204" s="66" t="s">
        <v>1751</v>
      </c>
      <c r="G204" s="66" t="s">
        <v>438</v>
      </c>
      <c r="H204" s="66" t="s">
        <v>1753</v>
      </c>
      <c r="I204" s="66">
        <v>27.5</v>
      </c>
      <c r="J204" s="66">
        <v>1.6</v>
      </c>
      <c r="K204" s="66">
        <v>1.28</v>
      </c>
      <c r="L204" s="66">
        <v>0.32</v>
      </c>
      <c r="M204" s="66" t="s">
        <v>1741</v>
      </c>
      <c r="N204" s="66" t="s">
        <v>359</v>
      </c>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row>
    <row r="205" spans="1:40">
      <c r="A205" s="66">
        <v>12</v>
      </c>
      <c r="B205" s="66" t="s">
        <v>560</v>
      </c>
      <c r="C205" s="66" t="s">
        <v>561</v>
      </c>
      <c r="D205" s="47">
        <v>-17.8874</v>
      </c>
      <c r="E205" s="47">
        <v>25.84263</v>
      </c>
      <c r="F205" s="66" t="s">
        <v>1751</v>
      </c>
      <c r="G205" s="66" t="s">
        <v>438</v>
      </c>
      <c r="H205" s="66" t="s">
        <v>1753</v>
      </c>
      <c r="I205" s="66">
        <v>26.5</v>
      </c>
      <c r="J205" s="66">
        <v>17.600000000000001</v>
      </c>
      <c r="K205" s="66">
        <v>14.08</v>
      </c>
      <c r="L205" s="66">
        <v>3.52</v>
      </c>
      <c r="M205" s="66" t="s">
        <v>1741</v>
      </c>
      <c r="N205" s="66" t="s">
        <v>359</v>
      </c>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row>
    <row r="206" spans="1:40">
      <c r="A206" s="66">
        <v>12</v>
      </c>
      <c r="B206" s="66" t="s">
        <v>560</v>
      </c>
      <c r="C206" s="66" t="s">
        <v>561</v>
      </c>
      <c r="D206" s="47">
        <v>-17.805869999999999</v>
      </c>
      <c r="E206" s="47">
        <v>35.39949</v>
      </c>
      <c r="F206" s="66" t="s">
        <v>1748</v>
      </c>
      <c r="G206" s="66" t="s">
        <v>562</v>
      </c>
      <c r="H206" s="66" t="s">
        <v>1753</v>
      </c>
      <c r="I206" s="66">
        <v>30.3</v>
      </c>
      <c r="J206" s="66">
        <v>206.4</v>
      </c>
      <c r="K206" s="66">
        <v>165.12</v>
      </c>
      <c r="L206" s="66">
        <v>41.28</v>
      </c>
      <c r="M206" s="66" t="s">
        <v>1741</v>
      </c>
      <c r="N206" s="66" t="s">
        <v>359</v>
      </c>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row>
    <row r="207" spans="1:40">
      <c r="A207" s="66">
        <v>12</v>
      </c>
      <c r="B207" s="66" t="s">
        <v>560</v>
      </c>
      <c r="C207" s="66" t="s">
        <v>561</v>
      </c>
      <c r="D207" s="47">
        <v>-17.79853</v>
      </c>
      <c r="E207" s="47">
        <v>25.280729999999998</v>
      </c>
      <c r="F207" s="66" t="s">
        <v>1751</v>
      </c>
      <c r="G207" s="66" t="s">
        <v>438</v>
      </c>
      <c r="H207" s="66" t="s">
        <v>1753</v>
      </c>
      <c r="I207" s="66">
        <v>26.8</v>
      </c>
      <c r="J207" s="66">
        <v>25.6</v>
      </c>
      <c r="K207" s="66">
        <v>20.48</v>
      </c>
      <c r="L207" s="66">
        <v>5.12</v>
      </c>
      <c r="M207" s="66" t="s">
        <v>1741</v>
      </c>
      <c r="N207" s="66" t="s">
        <v>359</v>
      </c>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row>
    <row r="208" spans="1:40">
      <c r="A208" s="66">
        <v>12</v>
      </c>
      <c r="B208" s="66" t="s">
        <v>560</v>
      </c>
      <c r="C208" s="66" t="s">
        <v>561</v>
      </c>
      <c r="D208" s="47">
        <v>-17.466670000000001</v>
      </c>
      <c r="E208" s="47">
        <v>24.24691</v>
      </c>
      <c r="F208" s="66" t="s">
        <v>1751</v>
      </c>
      <c r="G208" s="66" t="s">
        <v>438</v>
      </c>
      <c r="H208" s="66" t="s">
        <v>1753</v>
      </c>
      <c r="I208" s="66">
        <v>26.1</v>
      </c>
      <c r="J208" s="66">
        <v>6.4</v>
      </c>
      <c r="K208" s="66">
        <v>5.12</v>
      </c>
      <c r="L208" s="66">
        <v>1.28</v>
      </c>
      <c r="M208" s="66" t="s">
        <v>1741</v>
      </c>
      <c r="N208" s="66" t="s">
        <v>359</v>
      </c>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row>
    <row r="209" spans="1:40">
      <c r="A209" s="66">
        <v>12</v>
      </c>
      <c r="B209" s="66" t="s">
        <v>560</v>
      </c>
      <c r="C209" s="66" t="s">
        <v>561</v>
      </c>
      <c r="D209" s="47">
        <v>-17.466609999999999</v>
      </c>
      <c r="E209" s="47">
        <v>24.246980000000001</v>
      </c>
      <c r="F209" s="66" t="s">
        <v>1751</v>
      </c>
      <c r="G209" s="66" t="s">
        <v>438</v>
      </c>
      <c r="H209" s="66" t="s">
        <v>1753</v>
      </c>
      <c r="I209" s="66">
        <v>26.8</v>
      </c>
      <c r="J209" s="66">
        <v>3.2</v>
      </c>
      <c r="K209" s="66">
        <v>2.56</v>
      </c>
      <c r="L209" s="66">
        <v>0.64</v>
      </c>
      <c r="M209" s="66" t="s">
        <v>1741</v>
      </c>
      <c r="N209" s="66" t="s">
        <v>359</v>
      </c>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row>
    <row r="210" spans="1:40">
      <c r="A210" s="66">
        <v>12</v>
      </c>
      <c r="B210" s="66" t="s">
        <v>560</v>
      </c>
      <c r="C210" s="66" t="s">
        <v>561</v>
      </c>
      <c r="D210" s="47">
        <v>-17.459379999999999</v>
      </c>
      <c r="E210" s="47">
        <v>35.059220000000003</v>
      </c>
      <c r="F210" s="66" t="s">
        <v>1748</v>
      </c>
      <c r="G210" s="66" t="s">
        <v>562</v>
      </c>
      <c r="H210" s="66" t="s">
        <v>1753</v>
      </c>
      <c r="I210" s="66">
        <v>30.7</v>
      </c>
      <c r="J210" s="66">
        <v>104</v>
      </c>
      <c r="K210" s="66">
        <v>83.2</v>
      </c>
      <c r="L210" s="66">
        <v>20.8</v>
      </c>
      <c r="M210" s="66" t="s">
        <v>1741</v>
      </c>
      <c r="N210" s="66" t="s">
        <v>359</v>
      </c>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row>
    <row r="211" spans="1:40">
      <c r="A211" s="66">
        <v>12</v>
      </c>
      <c r="B211" s="66" t="s">
        <v>560</v>
      </c>
      <c r="C211" s="66" t="s">
        <v>561</v>
      </c>
      <c r="D211" s="47">
        <v>-17.45844</v>
      </c>
      <c r="E211" s="47">
        <v>35.338819999999998</v>
      </c>
      <c r="F211" s="66" t="s">
        <v>1748</v>
      </c>
      <c r="G211" s="66" t="s">
        <v>562</v>
      </c>
      <c r="H211" s="66" t="s">
        <v>1753</v>
      </c>
      <c r="I211" s="66">
        <v>29.7</v>
      </c>
      <c r="J211" s="66">
        <v>884.79999999999836</v>
      </c>
      <c r="K211" s="66">
        <v>707.84</v>
      </c>
      <c r="L211" s="66">
        <v>176.96</v>
      </c>
      <c r="M211" s="66" t="s">
        <v>1741</v>
      </c>
      <c r="N211" s="66" t="s">
        <v>359</v>
      </c>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row>
    <row r="212" spans="1:40">
      <c r="A212" s="66">
        <v>12</v>
      </c>
      <c r="B212" s="66" t="s">
        <v>560</v>
      </c>
      <c r="C212" s="66" t="s">
        <v>561</v>
      </c>
      <c r="D212" s="47">
        <v>-16.543530000000001</v>
      </c>
      <c r="E212" s="47">
        <v>33.380560000000003</v>
      </c>
      <c r="F212" s="66" t="s">
        <v>1751</v>
      </c>
      <c r="G212" s="66" t="s">
        <v>438</v>
      </c>
      <c r="H212" s="66" t="s">
        <v>1753</v>
      </c>
      <c r="I212" s="66">
        <v>28.9</v>
      </c>
      <c r="J212" s="66">
        <v>4.8</v>
      </c>
      <c r="K212" s="66">
        <v>3.84</v>
      </c>
      <c r="L212" s="66">
        <v>0.96</v>
      </c>
      <c r="M212" s="66" t="s">
        <v>1741</v>
      </c>
      <c r="N212" s="66" t="s">
        <v>359</v>
      </c>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row>
    <row r="213" spans="1:40">
      <c r="A213" s="66">
        <v>12</v>
      </c>
      <c r="B213" s="66" t="s">
        <v>560</v>
      </c>
      <c r="C213" s="66" t="s">
        <v>561</v>
      </c>
      <c r="D213" s="47">
        <v>-16.13964</v>
      </c>
      <c r="E213" s="47">
        <v>33.540840000000003</v>
      </c>
      <c r="F213" s="66" t="s">
        <v>1751</v>
      </c>
      <c r="G213" s="66" t="s">
        <v>438</v>
      </c>
      <c r="H213" s="66" t="s">
        <v>1753</v>
      </c>
      <c r="I213" s="66">
        <v>27.3</v>
      </c>
      <c r="J213" s="66">
        <v>30.399999999999839</v>
      </c>
      <c r="K213" s="66">
        <v>24.31999999999984</v>
      </c>
      <c r="L213" s="66">
        <v>6.0799999999999832</v>
      </c>
      <c r="M213" s="66" t="s">
        <v>1741</v>
      </c>
      <c r="N213" s="66" t="s">
        <v>359</v>
      </c>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row>
    <row r="214" spans="1:40">
      <c r="A214" s="66">
        <v>12</v>
      </c>
      <c r="B214" s="66" t="s">
        <v>560</v>
      </c>
      <c r="C214" s="66" t="s">
        <v>561</v>
      </c>
      <c r="D214" s="47">
        <v>-16.130030000000001</v>
      </c>
      <c r="E214" s="47">
        <v>23.288260000000001</v>
      </c>
      <c r="F214" s="66" t="s">
        <v>1749</v>
      </c>
      <c r="G214" s="66" t="s">
        <v>564</v>
      </c>
      <c r="H214" s="66" t="s">
        <v>1753</v>
      </c>
      <c r="I214" s="66">
        <v>26.5</v>
      </c>
      <c r="J214" s="66">
        <v>112</v>
      </c>
      <c r="K214" s="66">
        <v>89.6</v>
      </c>
      <c r="L214" s="66">
        <v>22.4</v>
      </c>
      <c r="M214" s="66" t="s">
        <v>1741</v>
      </c>
      <c r="N214" s="66" t="s">
        <v>359</v>
      </c>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row>
    <row r="215" spans="1:40">
      <c r="A215" s="66">
        <v>12</v>
      </c>
      <c r="B215" s="66" t="s">
        <v>560</v>
      </c>
      <c r="C215" s="66" t="s">
        <v>561</v>
      </c>
      <c r="D215" s="47">
        <v>-16.030560000000001</v>
      </c>
      <c r="E215" s="47">
        <v>28.85812</v>
      </c>
      <c r="F215" s="66" t="s">
        <v>1748</v>
      </c>
      <c r="G215" s="66" t="s">
        <v>562</v>
      </c>
      <c r="H215" s="66" t="s">
        <v>1753</v>
      </c>
      <c r="I215" s="66">
        <v>25.305882352941101</v>
      </c>
      <c r="J215" s="66">
        <v>728</v>
      </c>
      <c r="K215" s="66">
        <v>582.4</v>
      </c>
      <c r="L215" s="66">
        <v>145.6</v>
      </c>
      <c r="M215" s="66" t="s">
        <v>1741</v>
      </c>
      <c r="N215" s="66" t="s">
        <v>359</v>
      </c>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row>
    <row r="216" spans="1:40">
      <c r="A216" s="66">
        <v>12</v>
      </c>
      <c r="B216" s="66" t="s">
        <v>560</v>
      </c>
      <c r="C216" s="66" t="s">
        <v>561</v>
      </c>
      <c r="D216" s="47">
        <v>-16.01624</v>
      </c>
      <c r="E216" s="47">
        <v>28.87979</v>
      </c>
      <c r="F216" s="66" t="s">
        <v>1748</v>
      </c>
      <c r="G216" s="66" t="s">
        <v>562</v>
      </c>
      <c r="H216" s="66" t="s">
        <v>1753</v>
      </c>
      <c r="I216" s="66">
        <v>26.6</v>
      </c>
      <c r="J216" s="66">
        <v>6.4</v>
      </c>
      <c r="K216" s="66">
        <v>5.12</v>
      </c>
      <c r="L216" s="66">
        <v>1.28</v>
      </c>
      <c r="M216" s="66" t="s">
        <v>1741</v>
      </c>
      <c r="N216" s="66" t="s">
        <v>359</v>
      </c>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row>
    <row r="217" spans="1:40">
      <c r="A217" s="66">
        <v>12</v>
      </c>
      <c r="B217" s="66" t="s">
        <v>560</v>
      </c>
      <c r="C217" s="66" t="s">
        <v>561</v>
      </c>
      <c r="D217" s="47">
        <v>-15.98502</v>
      </c>
      <c r="E217" s="47">
        <v>28.880749999999999</v>
      </c>
      <c r="F217" s="66" t="s">
        <v>1749</v>
      </c>
      <c r="G217" s="66" t="s">
        <v>564</v>
      </c>
      <c r="H217" s="66" t="s">
        <v>1753</v>
      </c>
      <c r="I217" s="66">
        <v>24.3</v>
      </c>
      <c r="J217" s="66">
        <v>420.8</v>
      </c>
      <c r="K217" s="66">
        <v>336.64</v>
      </c>
      <c r="L217" s="66">
        <v>84.16</v>
      </c>
      <c r="M217" s="66" t="s">
        <v>1741</v>
      </c>
      <c r="N217" s="66" t="s">
        <v>359</v>
      </c>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row>
    <row r="218" spans="1:40">
      <c r="A218" s="66">
        <v>12</v>
      </c>
      <c r="B218" s="66" t="s">
        <v>560</v>
      </c>
      <c r="C218" s="66" t="s">
        <v>561</v>
      </c>
      <c r="D218" s="47">
        <v>-15.95138</v>
      </c>
      <c r="E218" s="47">
        <v>28.86036</v>
      </c>
      <c r="F218" s="66" t="s">
        <v>1749</v>
      </c>
      <c r="G218" s="66" t="s">
        <v>564</v>
      </c>
      <c r="H218" s="66" t="s">
        <v>1753</v>
      </c>
      <c r="I218" s="66">
        <v>23.306249999999999</v>
      </c>
      <c r="J218" s="66">
        <v>892.79999999999836</v>
      </c>
      <c r="K218" s="66">
        <v>714.23999999999842</v>
      </c>
      <c r="L218" s="66">
        <v>178.55999999999841</v>
      </c>
      <c r="M218" s="66" t="s">
        <v>1741</v>
      </c>
      <c r="N218" s="66" t="s">
        <v>359</v>
      </c>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row>
    <row r="219" spans="1:40">
      <c r="A219" s="66">
        <v>12</v>
      </c>
      <c r="B219" s="66" t="s">
        <v>560</v>
      </c>
      <c r="C219" s="66" t="s">
        <v>561</v>
      </c>
      <c r="D219" s="47">
        <v>-15.95124</v>
      </c>
      <c r="E219" s="47">
        <v>28.860220000000002</v>
      </c>
      <c r="F219" s="66" t="s">
        <v>1749</v>
      </c>
      <c r="G219" s="66" t="s">
        <v>564</v>
      </c>
      <c r="H219" s="66" t="s">
        <v>1753</v>
      </c>
      <c r="I219" s="66">
        <v>27.5</v>
      </c>
      <c r="J219" s="66">
        <v>536</v>
      </c>
      <c r="K219" s="66">
        <v>428.8</v>
      </c>
      <c r="L219" s="66">
        <v>107.2</v>
      </c>
      <c r="M219" s="66" t="s">
        <v>1741</v>
      </c>
      <c r="N219" s="66" t="s">
        <v>359</v>
      </c>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row>
    <row r="220" spans="1:40">
      <c r="A220" s="66">
        <v>12</v>
      </c>
      <c r="B220" s="66" t="s">
        <v>560</v>
      </c>
      <c r="C220" s="66" t="s">
        <v>561</v>
      </c>
      <c r="D220" s="47">
        <v>-15.946210000000001</v>
      </c>
      <c r="E220" s="47">
        <v>28.871980000000001</v>
      </c>
      <c r="F220" s="66" t="s">
        <v>1749</v>
      </c>
      <c r="G220" s="66" t="s">
        <v>564</v>
      </c>
      <c r="H220" s="66" t="s">
        <v>1753</v>
      </c>
      <c r="I220" s="66">
        <v>27.6</v>
      </c>
      <c r="J220" s="66">
        <v>48</v>
      </c>
      <c r="K220" s="66">
        <v>38.4</v>
      </c>
      <c r="L220" s="66">
        <v>9.6</v>
      </c>
      <c r="M220" s="66" t="s">
        <v>1741</v>
      </c>
      <c r="N220" s="66" t="s">
        <v>359</v>
      </c>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row>
    <row r="221" spans="1:40">
      <c r="A221" s="66">
        <v>12</v>
      </c>
      <c r="B221" s="66" t="s">
        <v>560</v>
      </c>
      <c r="C221" s="66" t="s">
        <v>561</v>
      </c>
      <c r="D221" s="47">
        <v>-15.946160000000001</v>
      </c>
      <c r="E221" s="47">
        <v>28.871970000000001</v>
      </c>
      <c r="F221" s="66" t="s">
        <v>1749</v>
      </c>
      <c r="G221" s="66" t="s">
        <v>564</v>
      </c>
      <c r="H221" s="66" t="s">
        <v>1753</v>
      </c>
      <c r="I221" s="66">
        <v>27.3</v>
      </c>
      <c r="J221" s="66">
        <v>22.399999999999839</v>
      </c>
      <c r="K221" s="66">
        <v>17.919999999999838</v>
      </c>
      <c r="L221" s="66">
        <v>4.4799999999999836</v>
      </c>
      <c r="M221" s="66" t="s">
        <v>1741</v>
      </c>
      <c r="N221" s="66" t="s">
        <v>359</v>
      </c>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row>
    <row r="222" spans="1:40">
      <c r="A222" s="66">
        <v>12</v>
      </c>
      <c r="B222" s="66" t="s">
        <v>560</v>
      </c>
      <c r="C222" s="66" t="s">
        <v>561</v>
      </c>
      <c r="D222" s="47">
        <v>-15.836869999999999</v>
      </c>
      <c r="E222" s="47">
        <v>28.328220000000002</v>
      </c>
      <c r="F222" s="66" t="s">
        <v>1749</v>
      </c>
      <c r="G222" s="66" t="s">
        <v>564</v>
      </c>
      <c r="H222" s="66" t="s">
        <v>1753</v>
      </c>
      <c r="I222" s="66">
        <v>26.2</v>
      </c>
      <c r="J222" s="66">
        <v>25.6</v>
      </c>
      <c r="K222" s="66">
        <v>20.48</v>
      </c>
      <c r="L222" s="66">
        <v>5.12</v>
      </c>
      <c r="M222" s="66" t="s">
        <v>1741</v>
      </c>
      <c r="N222" s="66" t="s">
        <v>359</v>
      </c>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row>
    <row r="223" spans="1:40">
      <c r="A223" s="66">
        <v>12</v>
      </c>
      <c r="B223" s="66" t="s">
        <v>560</v>
      </c>
      <c r="C223" s="66" t="s">
        <v>561</v>
      </c>
      <c r="D223" s="47">
        <v>-15.83649</v>
      </c>
      <c r="E223" s="47">
        <v>28.237639999999999</v>
      </c>
      <c r="F223" s="66" t="s">
        <v>1749</v>
      </c>
      <c r="G223" s="66" t="s">
        <v>564</v>
      </c>
      <c r="H223" s="66" t="s">
        <v>1753</v>
      </c>
      <c r="I223" s="66">
        <v>26.413333333333298</v>
      </c>
      <c r="J223" s="66">
        <v>11.199999999999983</v>
      </c>
      <c r="K223" s="66">
        <v>8.9599999999999831</v>
      </c>
      <c r="L223" s="66">
        <v>2.2399999999999842</v>
      </c>
      <c r="M223" s="66" t="s">
        <v>1741</v>
      </c>
      <c r="N223" s="66" t="s">
        <v>359</v>
      </c>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row>
    <row r="224" spans="1:40">
      <c r="A224" s="66">
        <v>12</v>
      </c>
      <c r="B224" s="66" t="s">
        <v>560</v>
      </c>
      <c r="C224" s="66" t="s">
        <v>561</v>
      </c>
      <c r="D224" s="47">
        <v>-15.76407</v>
      </c>
      <c r="E224" s="47">
        <v>26.030380000000001</v>
      </c>
      <c r="F224" s="66" t="s">
        <v>1749</v>
      </c>
      <c r="G224" s="66" t="s">
        <v>564</v>
      </c>
      <c r="H224" s="66" t="s">
        <v>1753</v>
      </c>
      <c r="I224" s="66">
        <v>25.8</v>
      </c>
      <c r="J224" s="66">
        <v>1.6</v>
      </c>
      <c r="K224" s="66">
        <v>1.28</v>
      </c>
      <c r="L224" s="66">
        <v>0.32</v>
      </c>
      <c r="M224" s="66" t="s">
        <v>1741</v>
      </c>
      <c r="N224" s="66" t="s">
        <v>359</v>
      </c>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row>
    <row r="225" spans="1:40">
      <c r="A225" s="66">
        <v>12</v>
      </c>
      <c r="B225" s="66" t="s">
        <v>560</v>
      </c>
      <c r="C225" s="66" t="s">
        <v>561</v>
      </c>
      <c r="D225" s="47">
        <v>-15.763769999999999</v>
      </c>
      <c r="E225" s="47">
        <v>26.03031</v>
      </c>
      <c r="F225" s="66" t="s">
        <v>1749</v>
      </c>
      <c r="G225" s="66" t="s">
        <v>564</v>
      </c>
      <c r="H225" s="66" t="s">
        <v>1753</v>
      </c>
      <c r="I225" s="66">
        <v>24</v>
      </c>
      <c r="J225" s="66">
        <v>3.2</v>
      </c>
      <c r="K225" s="66">
        <v>2.56</v>
      </c>
      <c r="L225" s="66">
        <v>0.64</v>
      </c>
      <c r="M225" s="66" t="s">
        <v>1741</v>
      </c>
      <c r="N225" s="66" t="s">
        <v>359</v>
      </c>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row>
    <row r="226" spans="1:40">
      <c r="A226" s="66">
        <v>12</v>
      </c>
      <c r="B226" s="66" t="s">
        <v>560</v>
      </c>
      <c r="C226" s="66" t="s">
        <v>561</v>
      </c>
      <c r="D226" s="47">
        <v>-15.74789</v>
      </c>
      <c r="E226" s="47">
        <v>27.828279999999999</v>
      </c>
      <c r="F226" s="66" t="s">
        <v>1749</v>
      </c>
      <c r="G226" s="66" t="s">
        <v>564</v>
      </c>
      <c r="H226" s="66" t="s">
        <v>1753</v>
      </c>
      <c r="I226" s="66">
        <v>26.9</v>
      </c>
      <c r="J226" s="66">
        <v>56</v>
      </c>
      <c r="K226" s="66">
        <v>44.8</v>
      </c>
      <c r="L226" s="66">
        <v>11.2</v>
      </c>
      <c r="M226" s="66" t="s">
        <v>1741</v>
      </c>
      <c r="N226" s="66" t="s">
        <v>359</v>
      </c>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row>
    <row r="227" spans="1:40">
      <c r="A227" s="66">
        <v>12</v>
      </c>
      <c r="B227" s="66" t="s">
        <v>560</v>
      </c>
      <c r="C227" s="66" t="s">
        <v>561</v>
      </c>
      <c r="D227" s="47">
        <v>-15.74653</v>
      </c>
      <c r="E227" s="47">
        <v>27.829599999999999</v>
      </c>
      <c r="F227" s="66" t="s">
        <v>1749</v>
      </c>
      <c r="G227" s="66" t="s">
        <v>564</v>
      </c>
      <c r="H227" s="66" t="s">
        <v>1753</v>
      </c>
      <c r="I227" s="66">
        <v>26.4</v>
      </c>
      <c r="J227" s="66">
        <v>129.6</v>
      </c>
      <c r="K227" s="66">
        <v>103.67999999999984</v>
      </c>
      <c r="L227" s="66">
        <v>25.919999999999838</v>
      </c>
      <c r="M227" s="66" t="s">
        <v>1741</v>
      </c>
      <c r="N227" s="66" t="s">
        <v>359</v>
      </c>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row>
    <row r="228" spans="1:40">
      <c r="A228" s="66">
        <v>12</v>
      </c>
      <c r="B228" s="66" t="s">
        <v>560</v>
      </c>
      <c r="C228" s="66" t="s">
        <v>561</v>
      </c>
      <c r="D228" s="47">
        <v>-15.635540000000001</v>
      </c>
      <c r="E228" s="47">
        <v>30.40335</v>
      </c>
      <c r="F228" s="66" t="s">
        <v>1751</v>
      </c>
      <c r="G228" s="66" t="s">
        <v>438</v>
      </c>
      <c r="H228" s="66" t="s">
        <v>1753</v>
      </c>
      <c r="I228" s="66">
        <v>29.9</v>
      </c>
      <c r="J228" s="66">
        <v>16</v>
      </c>
      <c r="K228" s="66">
        <v>12.8</v>
      </c>
      <c r="L228" s="66">
        <v>3.2</v>
      </c>
      <c r="M228" s="66" t="s">
        <v>1741</v>
      </c>
      <c r="N228" s="66" t="s">
        <v>359</v>
      </c>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row>
    <row r="229" spans="1:40">
      <c r="A229" s="66">
        <v>12</v>
      </c>
      <c r="B229" s="66" t="s">
        <v>560</v>
      </c>
      <c r="C229" s="66" t="s">
        <v>561</v>
      </c>
      <c r="D229" s="47">
        <v>-15.62444</v>
      </c>
      <c r="E229" s="47">
        <v>30.413509999999999</v>
      </c>
      <c r="F229" s="66" t="s">
        <v>1751</v>
      </c>
      <c r="G229" s="66" t="s">
        <v>438</v>
      </c>
      <c r="H229" s="66" t="s">
        <v>1753</v>
      </c>
      <c r="I229" s="66">
        <v>28.9</v>
      </c>
      <c r="J229" s="66">
        <v>19.2</v>
      </c>
      <c r="K229" s="66">
        <v>15.36</v>
      </c>
      <c r="L229" s="66">
        <v>3.84</v>
      </c>
      <c r="M229" s="66" t="s">
        <v>1741</v>
      </c>
      <c r="N229" s="66" t="s">
        <v>359</v>
      </c>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row>
    <row r="230" spans="1:40">
      <c r="A230" s="66">
        <v>12</v>
      </c>
      <c r="B230" s="66" t="s">
        <v>560</v>
      </c>
      <c r="C230" s="66" t="s">
        <v>561</v>
      </c>
      <c r="D230" s="47">
        <v>-15.603960000000001</v>
      </c>
      <c r="E230" s="47">
        <v>30.410319999999999</v>
      </c>
      <c r="F230" s="66" t="s">
        <v>1751</v>
      </c>
      <c r="G230" s="66" t="s">
        <v>438</v>
      </c>
      <c r="H230" s="66" t="s">
        <v>1753</v>
      </c>
      <c r="I230" s="66">
        <v>30.3</v>
      </c>
      <c r="J230" s="66">
        <v>8</v>
      </c>
      <c r="K230" s="66">
        <v>6.4</v>
      </c>
      <c r="L230" s="66">
        <v>1.6</v>
      </c>
      <c r="M230" s="66" t="s">
        <v>1741</v>
      </c>
      <c r="N230" s="66" t="s">
        <v>359</v>
      </c>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row>
    <row r="231" spans="1:40">
      <c r="A231" s="66">
        <v>12</v>
      </c>
      <c r="B231" s="66" t="s">
        <v>560</v>
      </c>
      <c r="C231" s="66" t="s">
        <v>561</v>
      </c>
      <c r="D231" s="47">
        <v>-15.005470000000001</v>
      </c>
      <c r="E231" s="47">
        <v>30.215530000000001</v>
      </c>
      <c r="F231" s="66" t="s">
        <v>1748</v>
      </c>
      <c r="G231" s="66" t="s">
        <v>562</v>
      </c>
      <c r="H231" s="66" t="s">
        <v>1753</v>
      </c>
      <c r="I231" s="66">
        <v>29.5</v>
      </c>
      <c r="J231" s="66">
        <v>4289.6000000000004</v>
      </c>
      <c r="K231" s="66">
        <v>3431.68</v>
      </c>
      <c r="L231" s="66">
        <v>857.92</v>
      </c>
      <c r="M231" s="66" t="s">
        <v>1741</v>
      </c>
      <c r="N231" s="66" t="s">
        <v>359</v>
      </c>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row>
    <row r="232" spans="1:40">
      <c r="A232" s="66">
        <v>12</v>
      </c>
      <c r="B232" s="66" t="s">
        <v>560</v>
      </c>
      <c r="C232" s="66" t="s">
        <v>561</v>
      </c>
      <c r="D232" s="47">
        <v>-14.97784</v>
      </c>
      <c r="E232" s="47">
        <v>25.992599999999999</v>
      </c>
      <c r="F232" s="66" t="s">
        <v>1749</v>
      </c>
      <c r="G232" s="66" t="s">
        <v>564</v>
      </c>
      <c r="H232" s="66" t="s">
        <v>1753</v>
      </c>
      <c r="I232" s="66">
        <v>29.2</v>
      </c>
      <c r="J232" s="66">
        <v>8</v>
      </c>
      <c r="K232" s="66">
        <v>6.4</v>
      </c>
      <c r="L232" s="66">
        <v>1.6</v>
      </c>
      <c r="M232" s="66" t="s">
        <v>1741</v>
      </c>
      <c r="N232" s="66" t="s">
        <v>359</v>
      </c>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row>
    <row r="233" spans="1:40">
      <c r="A233" s="66">
        <v>12</v>
      </c>
      <c r="B233" s="66" t="s">
        <v>560</v>
      </c>
      <c r="C233" s="66" t="s">
        <v>561</v>
      </c>
      <c r="D233" s="47">
        <v>-14.944900000000001</v>
      </c>
      <c r="E233" s="47">
        <v>25.913029999999999</v>
      </c>
      <c r="F233" s="66" t="s">
        <v>1749</v>
      </c>
      <c r="G233" s="66" t="s">
        <v>564</v>
      </c>
      <c r="H233" s="66" t="s">
        <v>1753</v>
      </c>
      <c r="I233" s="66">
        <v>26.4</v>
      </c>
      <c r="J233" s="66">
        <v>3.2</v>
      </c>
      <c r="K233" s="66">
        <v>2.56</v>
      </c>
      <c r="L233" s="66">
        <v>0.64</v>
      </c>
      <c r="M233" s="66" t="s">
        <v>1741</v>
      </c>
      <c r="N233" s="66" t="s">
        <v>359</v>
      </c>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row>
    <row r="234" spans="1:40">
      <c r="A234" s="66">
        <v>12</v>
      </c>
      <c r="B234" s="66" t="s">
        <v>560</v>
      </c>
      <c r="C234" s="66" t="s">
        <v>561</v>
      </c>
      <c r="D234" s="47">
        <v>-14.78434</v>
      </c>
      <c r="E234" s="47">
        <v>29.629200000000001</v>
      </c>
      <c r="F234" s="66" t="s">
        <v>1748</v>
      </c>
      <c r="G234" s="66" t="s">
        <v>562</v>
      </c>
      <c r="H234" s="66" t="s">
        <v>1753</v>
      </c>
      <c r="I234" s="66">
        <v>27.6</v>
      </c>
      <c r="J234" s="66">
        <v>12.8</v>
      </c>
      <c r="K234" s="66">
        <v>10.24</v>
      </c>
      <c r="L234" s="66">
        <v>2.56</v>
      </c>
      <c r="M234" s="66" t="s">
        <v>1741</v>
      </c>
      <c r="N234" s="66" t="s">
        <v>359</v>
      </c>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row>
    <row r="235" spans="1:40">
      <c r="A235" s="66">
        <v>12</v>
      </c>
      <c r="B235" s="66" t="s">
        <v>560</v>
      </c>
      <c r="C235" s="66" t="s">
        <v>561</v>
      </c>
      <c r="D235" s="47">
        <v>-14.56245</v>
      </c>
      <c r="E235" s="47">
        <v>26.457689999999999</v>
      </c>
      <c r="F235" s="66" t="s">
        <v>1749</v>
      </c>
      <c r="G235" s="66" t="s">
        <v>564</v>
      </c>
      <c r="H235" s="66" t="s">
        <v>1753</v>
      </c>
      <c r="I235" s="66">
        <v>26.6</v>
      </c>
      <c r="J235" s="66">
        <v>6.4</v>
      </c>
      <c r="K235" s="66">
        <v>5.12</v>
      </c>
      <c r="L235" s="66">
        <v>1.28</v>
      </c>
      <c r="M235" s="66" t="s">
        <v>1741</v>
      </c>
      <c r="N235" s="66" t="s">
        <v>359</v>
      </c>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row>
    <row r="236" spans="1:40">
      <c r="A236" s="66">
        <v>12</v>
      </c>
      <c r="B236" s="66" t="s">
        <v>560</v>
      </c>
      <c r="C236" s="66" t="s">
        <v>561</v>
      </c>
      <c r="D236" s="47">
        <v>-14.38381</v>
      </c>
      <c r="E236" s="47">
        <v>23.2362</v>
      </c>
      <c r="F236" s="66" t="s">
        <v>1749</v>
      </c>
      <c r="G236" s="66" t="s">
        <v>564</v>
      </c>
      <c r="H236" s="66" t="s">
        <v>1753</v>
      </c>
      <c r="I236" s="66">
        <v>26.2</v>
      </c>
      <c r="J236" s="66">
        <v>49.6</v>
      </c>
      <c r="K236" s="66">
        <v>39.68</v>
      </c>
      <c r="L236" s="66">
        <v>9.92</v>
      </c>
      <c r="M236" s="66" t="s">
        <v>1741</v>
      </c>
      <c r="N236" s="66" t="s">
        <v>359</v>
      </c>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row>
    <row r="237" spans="1:40">
      <c r="A237" s="66">
        <v>12</v>
      </c>
      <c r="B237" s="66" t="s">
        <v>560</v>
      </c>
      <c r="C237" s="66" t="s">
        <v>561</v>
      </c>
      <c r="D237" s="47">
        <v>-14.337210000000001</v>
      </c>
      <c r="E237" s="47">
        <v>23.23592</v>
      </c>
      <c r="F237" s="66" t="s">
        <v>1749</v>
      </c>
      <c r="G237" s="66" t="s">
        <v>564</v>
      </c>
      <c r="H237" s="66" t="s">
        <v>1753</v>
      </c>
      <c r="I237" s="66">
        <v>26.2</v>
      </c>
      <c r="J237" s="66">
        <v>11.199999999999983</v>
      </c>
      <c r="K237" s="66">
        <v>8.9599999999999831</v>
      </c>
      <c r="L237" s="66">
        <v>2.2399999999999842</v>
      </c>
      <c r="M237" s="66" t="s">
        <v>1741</v>
      </c>
      <c r="N237" s="66" t="s">
        <v>359</v>
      </c>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row>
    <row r="238" spans="1:40">
      <c r="A238" s="66">
        <v>12</v>
      </c>
      <c r="B238" s="66" t="s">
        <v>560</v>
      </c>
      <c r="C238" s="66" t="s">
        <v>561</v>
      </c>
      <c r="D238" s="47">
        <v>-13.931979999999999</v>
      </c>
      <c r="E238" s="47">
        <v>29.131620000000002</v>
      </c>
      <c r="F238" s="66" t="s">
        <v>1749</v>
      </c>
      <c r="G238" s="66" t="s">
        <v>564</v>
      </c>
      <c r="H238" s="66" t="s">
        <v>1753</v>
      </c>
      <c r="I238" s="66">
        <v>23.9</v>
      </c>
      <c r="J238" s="66">
        <v>67.2</v>
      </c>
      <c r="K238" s="66">
        <v>53.76</v>
      </c>
      <c r="L238" s="66">
        <v>13.44</v>
      </c>
      <c r="M238" s="66" t="s">
        <v>1741</v>
      </c>
      <c r="N238" s="66" t="s">
        <v>359</v>
      </c>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row>
    <row r="239" spans="1:40">
      <c r="A239" s="66">
        <v>12</v>
      </c>
      <c r="B239" s="66" t="s">
        <v>560</v>
      </c>
      <c r="C239" s="66" t="s">
        <v>561</v>
      </c>
      <c r="D239" s="47">
        <v>-13.64227</v>
      </c>
      <c r="E239" s="47">
        <v>27.76163</v>
      </c>
      <c r="F239" s="66" t="s">
        <v>1749</v>
      </c>
      <c r="G239" s="66" t="s">
        <v>564</v>
      </c>
      <c r="H239" s="66" t="s">
        <v>1753</v>
      </c>
      <c r="I239" s="66">
        <v>25.8</v>
      </c>
      <c r="J239" s="66">
        <v>9.6</v>
      </c>
      <c r="K239" s="66">
        <v>7.68</v>
      </c>
      <c r="L239" s="66">
        <v>1.92</v>
      </c>
      <c r="M239" s="66" t="s">
        <v>1741</v>
      </c>
      <c r="N239" s="66" t="s">
        <v>359</v>
      </c>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row>
    <row r="240" spans="1:40">
      <c r="A240" s="66">
        <v>12</v>
      </c>
      <c r="B240" s="66" t="s">
        <v>560</v>
      </c>
      <c r="C240" s="66" t="s">
        <v>561</v>
      </c>
      <c r="D240" s="47">
        <v>-13.10773</v>
      </c>
      <c r="E240" s="47">
        <v>22.68901</v>
      </c>
      <c r="F240" s="66" t="s">
        <v>1749</v>
      </c>
      <c r="G240" s="66" t="s">
        <v>564</v>
      </c>
      <c r="H240" s="66" t="s">
        <v>1753</v>
      </c>
      <c r="I240" s="66">
        <v>26.5</v>
      </c>
      <c r="J240" s="66">
        <v>1.6</v>
      </c>
      <c r="K240" s="66">
        <v>1.28</v>
      </c>
      <c r="L240" s="66">
        <v>0.32</v>
      </c>
      <c r="M240" s="66" t="s">
        <v>1741</v>
      </c>
      <c r="N240" s="66" t="s">
        <v>359</v>
      </c>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row>
    <row r="241" spans="1:40">
      <c r="A241" s="66">
        <v>12</v>
      </c>
      <c r="B241" s="66" t="s">
        <v>560</v>
      </c>
      <c r="C241" s="66" t="s">
        <v>561</v>
      </c>
      <c r="D241" s="47">
        <v>-13.097899999999999</v>
      </c>
      <c r="E241" s="47">
        <v>31.786020000000001</v>
      </c>
      <c r="F241" s="66" t="s">
        <v>1748</v>
      </c>
      <c r="G241" s="66" t="s">
        <v>562</v>
      </c>
      <c r="H241" s="66" t="s">
        <v>1753</v>
      </c>
      <c r="I241" s="66">
        <v>28.4</v>
      </c>
      <c r="J241" s="66">
        <v>12.8</v>
      </c>
      <c r="K241" s="66">
        <v>10.24</v>
      </c>
      <c r="L241" s="66">
        <v>2.56</v>
      </c>
      <c r="M241" s="66" t="s">
        <v>1741</v>
      </c>
      <c r="N241" s="66" t="s">
        <v>359</v>
      </c>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row>
    <row r="242" spans="1:40">
      <c r="A242" s="66">
        <v>12</v>
      </c>
      <c r="B242" s="66" t="s">
        <v>560</v>
      </c>
      <c r="C242" s="66" t="s">
        <v>561</v>
      </c>
      <c r="D242" s="47">
        <v>-12.645020000000001</v>
      </c>
      <c r="E242" s="47">
        <v>28.164470000000001</v>
      </c>
      <c r="F242" s="66" t="s">
        <v>1749</v>
      </c>
      <c r="G242" s="66" t="s">
        <v>564</v>
      </c>
      <c r="H242" s="66" t="s">
        <v>1753</v>
      </c>
      <c r="I242" s="66">
        <v>26.9</v>
      </c>
      <c r="J242" s="66">
        <v>8</v>
      </c>
      <c r="K242" s="66">
        <v>6.4</v>
      </c>
      <c r="L242" s="66">
        <v>1.6</v>
      </c>
      <c r="M242" s="66" t="s">
        <v>1741</v>
      </c>
      <c r="N242" s="66" t="s">
        <v>359</v>
      </c>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row>
    <row r="243" spans="1:40">
      <c r="A243" s="66">
        <v>12</v>
      </c>
      <c r="B243" s="66" t="s">
        <v>560</v>
      </c>
      <c r="C243" s="66" t="s">
        <v>561</v>
      </c>
      <c r="D243" s="47">
        <v>-12.26042</v>
      </c>
      <c r="E243" s="47">
        <v>26.792269999999998</v>
      </c>
      <c r="F243" s="66" t="s">
        <v>1749</v>
      </c>
      <c r="G243" s="66" t="s">
        <v>564</v>
      </c>
      <c r="H243" s="66" t="s">
        <v>1753</v>
      </c>
      <c r="I243" s="66">
        <v>21.2</v>
      </c>
      <c r="J243" s="66">
        <v>19.2</v>
      </c>
      <c r="K243" s="66">
        <v>15.36</v>
      </c>
      <c r="L243" s="66">
        <v>3.84</v>
      </c>
      <c r="M243" s="66" t="s">
        <v>1741</v>
      </c>
      <c r="N243" s="66" t="s">
        <v>359</v>
      </c>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row>
    <row r="244" spans="1:40">
      <c r="A244" s="66">
        <v>12</v>
      </c>
      <c r="B244" s="66" t="s">
        <v>560</v>
      </c>
      <c r="C244" s="66" t="s">
        <v>561</v>
      </c>
      <c r="D244" s="47">
        <v>-11.121980000000001</v>
      </c>
      <c r="E244" s="47">
        <v>24.198630000000001</v>
      </c>
      <c r="F244" s="66" t="s">
        <v>1749</v>
      </c>
      <c r="G244" s="66" t="s">
        <v>564</v>
      </c>
      <c r="H244" s="66" t="s">
        <v>1753</v>
      </c>
      <c r="I244" s="66">
        <v>21.9</v>
      </c>
      <c r="J244" s="66">
        <v>12.8</v>
      </c>
      <c r="K244" s="66">
        <v>10.24</v>
      </c>
      <c r="L244" s="66">
        <v>2.56</v>
      </c>
      <c r="M244" s="66" t="s">
        <v>1741</v>
      </c>
      <c r="N244" s="66" t="s">
        <v>565</v>
      </c>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row>
    <row r="245" spans="1:40">
      <c r="A245" s="66">
        <v>12</v>
      </c>
      <c r="B245" s="66" t="s">
        <v>560</v>
      </c>
      <c r="C245" s="66" t="s">
        <v>566</v>
      </c>
      <c r="D245" s="47">
        <v>0.11243</v>
      </c>
      <c r="E245" s="47">
        <v>18.280719999999999</v>
      </c>
      <c r="F245" s="66" t="s">
        <v>1748</v>
      </c>
      <c r="G245" s="66" t="s">
        <v>355</v>
      </c>
      <c r="H245" s="66" t="s">
        <v>1753</v>
      </c>
      <c r="I245" s="66">
        <v>24.6</v>
      </c>
      <c r="J245" s="66">
        <v>148.80000000000001</v>
      </c>
      <c r="K245" s="66">
        <v>119.04</v>
      </c>
      <c r="L245" s="66">
        <v>29.76</v>
      </c>
      <c r="M245" s="66" t="s">
        <v>1741</v>
      </c>
      <c r="N245" s="66" t="s">
        <v>359</v>
      </c>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row>
    <row r="246" spans="1:40">
      <c r="A246" s="66">
        <v>12</v>
      </c>
      <c r="B246" s="66" t="s">
        <v>560</v>
      </c>
      <c r="C246" s="66" t="s">
        <v>566</v>
      </c>
      <c r="D246" s="47">
        <v>0.48970000000000002</v>
      </c>
      <c r="E246" s="47">
        <v>24.17728</v>
      </c>
      <c r="F246" s="66" t="s">
        <v>1748</v>
      </c>
      <c r="G246" s="66" t="s">
        <v>355</v>
      </c>
      <c r="H246" s="66" t="s">
        <v>1753</v>
      </c>
      <c r="I246" s="66">
        <v>24.2</v>
      </c>
      <c r="J246" s="66">
        <v>68.8</v>
      </c>
      <c r="K246" s="66">
        <v>55.04</v>
      </c>
      <c r="L246" s="66">
        <v>13.76</v>
      </c>
      <c r="M246" s="66" t="s">
        <v>1741</v>
      </c>
      <c r="N246" s="66" t="s">
        <v>359</v>
      </c>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row>
    <row r="247" spans="1:40">
      <c r="A247" s="66">
        <v>12</v>
      </c>
      <c r="B247" s="66" t="s">
        <v>560</v>
      </c>
      <c r="C247" s="66" t="s">
        <v>566</v>
      </c>
      <c r="D247" s="47">
        <v>0.49339</v>
      </c>
      <c r="E247" s="47">
        <v>24.169599999999999</v>
      </c>
      <c r="F247" s="66" t="s">
        <v>1748</v>
      </c>
      <c r="G247" s="66" t="s">
        <v>355</v>
      </c>
      <c r="H247" s="66" t="s">
        <v>1753</v>
      </c>
      <c r="I247" s="66">
        <v>25.7</v>
      </c>
      <c r="J247" s="66">
        <v>163.19999999999999</v>
      </c>
      <c r="K247" s="66">
        <v>130.56</v>
      </c>
      <c r="L247" s="66">
        <v>32.64</v>
      </c>
      <c r="M247" s="66" t="s">
        <v>1741</v>
      </c>
      <c r="N247" s="66" t="s">
        <v>359</v>
      </c>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row>
    <row r="248" spans="1:40">
      <c r="A248" s="66">
        <v>12</v>
      </c>
      <c r="B248" s="66" t="s">
        <v>560</v>
      </c>
      <c r="C248" s="66" t="s">
        <v>566</v>
      </c>
      <c r="D248" s="47">
        <v>0.49822</v>
      </c>
      <c r="E248" s="47">
        <v>24.170100000000001</v>
      </c>
      <c r="F248" s="66" t="s">
        <v>1748</v>
      </c>
      <c r="G248" s="66" t="s">
        <v>355</v>
      </c>
      <c r="H248" s="66" t="s">
        <v>1753</v>
      </c>
      <c r="I248" s="66">
        <v>25.4</v>
      </c>
      <c r="J248" s="66">
        <v>83.2</v>
      </c>
      <c r="K248" s="66">
        <v>66.56</v>
      </c>
      <c r="L248" s="66">
        <v>16.64</v>
      </c>
      <c r="M248" s="66" t="s">
        <v>1741</v>
      </c>
      <c r="N248" s="66" t="s">
        <v>359</v>
      </c>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row>
    <row r="249" spans="1:40">
      <c r="A249" s="66">
        <v>12</v>
      </c>
      <c r="B249" s="66" t="s">
        <v>560</v>
      </c>
      <c r="C249" s="66" t="s">
        <v>566</v>
      </c>
      <c r="D249" s="47">
        <v>0.50236999999999998</v>
      </c>
      <c r="E249" s="47">
        <v>25.195959999999999</v>
      </c>
      <c r="F249" s="66" t="s">
        <v>1748</v>
      </c>
      <c r="G249" s="66" t="s">
        <v>355</v>
      </c>
      <c r="H249" s="66" t="s">
        <v>1753</v>
      </c>
      <c r="I249" s="66">
        <v>26.4</v>
      </c>
      <c r="J249" s="66">
        <v>3.2</v>
      </c>
      <c r="K249" s="66">
        <v>2.56</v>
      </c>
      <c r="L249" s="66">
        <v>0.64</v>
      </c>
      <c r="M249" s="66" t="s">
        <v>1741</v>
      </c>
      <c r="N249" s="66" t="s">
        <v>359</v>
      </c>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row>
    <row r="250" spans="1:40">
      <c r="A250" s="66">
        <v>12</v>
      </c>
      <c r="B250" s="66" t="s">
        <v>560</v>
      </c>
      <c r="C250" s="66" t="s">
        <v>566</v>
      </c>
      <c r="D250" s="47">
        <v>0.56176999999999999</v>
      </c>
      <c r="E250" s="47">
        <v>25.125139999999998</v>
      </c>
      <c r="F250" s="66" t="s">
        <v>1748</v>
      </c>
      <c r="G250" s="66" t="s">
        <v>355</v>
      </c>
      <c r="H250" s="66" t="s">
        <v>1753</v>
      </c>
      <c r="I250" s="66">
        <v>25.2</v>
      </c>
      <c r="J250" s="66">
        <v>8</v>
      </c>
      <c r="K250" s="66">
        <v>6.4</v>
      </c>
      <c r="L250" s="66">
        <v>1.6</v>
      </c>
      <c r="M250" s="66" t="s">
        <v>1741</v>
      </c>
      <c r="N250" s="66" t="s">
        <v>359</v>
      </c>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row>
    <row r="251" spans="1:40">
      <c r="A251" s="66">
        <v>12</v>
      </c>
      <c r="B251" s="66" t="s">
        <v>560</v>
      </c>
      <c r="C251" s="66" t="s">
        <v>566</v>
      </c>
      <c r="D251" s="47">
        <v>0.57482999999999995</v>
      </c>
      <c r="E251" s="47">
        <v>25.12012</v>
      </c>
      <c r="F251" s="66" t="s">
        <v>1748</v>
      </c>
      <c r="G251" s="66" t="s">
        <v>355</v>
      </c>
      <c r="H251" s="66" t="s">
        <v>1753</v>
      </c>
      <c r="I251" s="66">
        <v>25.6</v>
      </c>
      <c r="J251" s="66">
        <v>3.2</v>
      </c>
      <c r="K251" s="66">
        <v>2.56</v>
      </c>
      <c r="L251" s="66">
        <v>0.64</v>
      </c>
      <c r="M251" s="66" t="s">
        <v>1741</v>
      </c>
      <c r="N251" s="66" t="s">
        <v>359</v>
      </c>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row>
    <row r="252" spans="1:40">
      <c r="A252" s="66">
        <v>12</v>
      </c>
      <c r="B252" s="66" t="s">
        <v>560</v>
      </c>
      <c r="C252" s="66" t="s">
        <v>566</v>
      </c>
      <c r="D252" s="47">
        <v>0.57748999999999995</v>
      </c>
      <c r="E252" s="47">
        <v>24.90082</v>
      </c>
      <c r="F252" s="66" t="s">
        <v>1748</v>
      </c>
      <c r="G252" s="66" t="s">
        <v>355</v>
      </c>
      <c r="H252" s="66" t="s">
        <v>1753</v>
      </c>
      <c r="I252" s="66">
        <v>25.3</v>
      </c>
      <c r="J252" s="66">
        <v>1.6</v>
      </c>
      <c r="K252" s="66">
        <v>1.28</v>
      </c>
      <c r="L252" s="66">
        <v>0.32</v>
      </c>
      <c r="M252" s="66" t="s">
        <v>1741</v>
      </c>
      <c r="N252" s="66" t="s">
        <v>359</v>
      </c>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row>
    <row r="253" spans="1:40">
      <c r="A253" s="66">
        <v>12</v>
      </c>
      <c r="B253" s="66" t="s">
        <v>560</v>
      </c>
      <c r="C253" s="66" t="s">
        <v>566</v>
      </c>
      <c r="D253" s="47">
        <v>0.73809999999999998</v>
      </c>
      <c r="E253" s="47">
        <v>24.228179999999998</v>
      </c>
      <c r="F253" s="66" t="s">
        <v>1748</v>
      </c>
      <c r="G253" s="66" t="s">
        <v>355</v>
      </c>
      <c r="H253" s="66" t="s">
        <v>1753</v>
      </c>
      <c r="I253" s="66">
        <v>23</v>
      </c>
      <c r="J253" s="66">
        <v>8</v>
      </c>
      <c r="K253" s="66">
        <v>6.4</v>
      </c>
      <c r="L253" s="66">
        <v>1.6</v>
      </c>
      <c r="M253" s="66" t="s">
        <v>1741</v>
      </c>
      <c r="N253" s="66" t="s">
        <v>359</v>
      </c>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row>
    <row r="254" spans="1:40">
      <c r="A254" s="66">
        <v>12</v>
      </c>
      <c r="B254" s="66" t="s">
        <v>560</v>
      </c>
      <c r="C254" s="66" t="s">
        <v>566</v>
      </c>
      <c r="D254" s="47">
        <v>0.74073</v>
      </c>
      <c r="E254" s="47">
        <v>24.236799999999999</v>
      </c>
      <c r="F254" s="66" t="s">
        <v>1748</v>
      </c>
      <c r="G254" s="66" t="s">
        <v>355</v>
      </c>
      <c r="H254" s="66" t="s">
        <v>1753</v>
      </c>
      <c r="I254" s="66">
        <v>25.7</v>
      </c>
      <c r="J254" s="66">
        <v>4.8</v>
      </c>
      <c r="K254" s="66">
        <v>3.84</v>
      </c>
      <c r="L254" s="66">
        <v>0.96</v>
      </c>
      <c r="M254" s="66" t="s">
        <v>1741</v>
      </c>
      <c r="N254" s="66" t="s">
        <v>359</v>
      </c>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row>
    <row r="255" spans="1:40">
      <c r="A255" s="66">
        <v>12</v>
      </c>
      <c r="B255" s="66" t="s">
        <v>560</v>
      </c>
      <c r="C255" s="66" t="s">
        <v>566</v>
      </c>
      <c r="D255" s="47">
        <v>0.76073000000000002</v>
      </c>
      <c r="E255" s="47">
        <v>24.29645</v>
      </c>
      <c r="F255" s="66" t="s">
        <v>1748</v>
      </c>
      <c r="G255" s="66" t="s">
        <v>355</v>
      </c>
      <c r="H255" s="66" t="s">
        <v>1753</v>
      </c>
      <c r="I255" s="66">
        <v>26.2</v>
      </c>
      <c r="J255" s="66">
        <v>5700.8</v>
      </c>
      <c r="K255" s="66">
        <v>4560.6400000000003</v>
      </c>
      <c r="L255" s="66">
        <v>1140.1600000000001</v>
      </c>
      <c r="M255" s="66" t="s">
        <v>1741</v>
      </c>
      <c r="N255" s="66" t="s">
        <v>359</v>
      </c>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row>
    <row r="256" spans="1:40">
      <c r="A256" s="66">
        <v>12</v>
      </c>
      <c r="B256" s="66" t="s">
        <v>560</v>
      </c>
      <c r="C256" s="66" t="s">
        <v>566</v>
      </c>
      <c r="D256" s="47">
        <v>0.76112999999999997</v>
      </c>
      <c r="E256" s="47">
        <v>24.296399999999998</v>
      </c>
      <c r="F256" s="66" t="s">
        <v>1748</v>
      </c>
      <c r="G256" s="66" t="s">
        <v>355</v>
      </c>
      <c r="H256" s="66" t="s">
        <v>1753</v>
      </c>
      <c r="I256" s="66">
        <v>26.1</v>
      </c>
      <c r="J256" s="66">
        <v>9.6</v>
      </c>
      <c r="K256" s="66">
        <v>7.68</v>
      </c>
      <c r="L256" s="66">
        <v>1.92</v>
      </c>
      <c r="M256" s="66" t="s">
        <v>1741</v>
      </c>
      <c r="N256" s="66" t="s">
        <v>359</v>
      </c>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row>
    <row r="257" spans="1:40">
      <c r="A257" s="66">
        <v>12</v>
      </c>
      <c r="B257" s="66" t="s">
        <v>560</v>
      </c>
      <c r="C257" s="66" t="s">
        <v>566</v>
      </c>
      <c r="D257" s="47">
        <v>0.76187000000000005</v>
      </c>
      <c r="E257" s="47">
        <v>24.59599</v>
      </c>
      <c r="F257" s="66" t="s">
        <v>1748</v>
      </c>
      <c r="G257" s="66" t="s">
        <v>355</v>
      </c>
      <c r="H257" s="66" t="s">
        <v>1753</v>
      </c>
      <c r="I257" s="66">
        <v>23.2</v>
      </c>
      <c r="J257" s="66">
        <v>148.80000000000001</v>
      </c>
      <c r="K257" s="66">
        <v>119.04</v>
      </c>
      <c r="L257" s="66">
        <v>29.76</v>
      </c>
      <c r="M257" s="66" t="s">
        <v>1741</v>
      </c>
      <c r="N257" s="66" t="s">
        <v>359</v>
      </c>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row>
    <row r="258" spans="1:40">
      <c r="A258" s="66">
        <v>12</v>
      </c>
      <c r="B258" s="66" t="s">
        <v>560</v>
      </c>
      <c r="C258" s="66" t="s">
        <v>566</v>
      </c>
      <c r="D258" s="47">
        <v>0.76658999999999999</v>
      </c>
      <c r="E258" s="47">
        <v>24.304369999999999</v>
      </c>
      <c r="F258" s="66" t="s">
        <v>1748</v>
      </c>
      <c r="G258" s="66" t="s">
        <v>355</v>
      </c>
      <c r="H258" s="66" t="s">
        <v>1753</v>
      </c>
      <c r="I258" s="66">
        <v>26.4</v>
      </c>
      <c r="J258" s="66">
        <v>1.6</v>
      </c>
      <c r="K258" s="66">
        <v>1.28</v>
      </c>
      <c r="L258" s="66">
        <v>0.32</v>
      </c>
      <c r="M258" s="66" t="s">
        <v>1741</v>
      </c>
      <c r="N258" s="66" t="s">
        <v>359</v>
      </c>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row>
    <row r="259" spans="1:40">
      <c r="A259" s="66">
        <v>12</v>
      </c>
      <c r="B259" s="66" t="s">
        <v>560</v>
      </c>
      <c r="C259" s="66" t="s">
        <v>566</v>
      </c>
      <c r="D259" s="47">
        <v>0.76868999999999998</v>
      </c>
      <c r="E259" s="47">
        <v>24.266120000000001</v>
      </c>
      <c r="F259" s="66" t="s">
        <v>1748</v>
      </c>
      <c r="G259" s="66" t="s">
        <v>355</v>
      </c>
      <c r="H259" s="66" t="s">
        <v>1753</v>
      </c>
      <c r="I259" s="66">
        <v>26.3</v>
      </c>
      <c r="J259" s="66">
        <v>20.8</v>
      </c>
      <c r="K259" s="66">
        <v>16.64</v>
      </c>
      <c r="L259" s="66">
        <v>4.16</v>
      </c>
      <c r="M259" s="66" t="s">
        <v>1741</v>
      </c>
      <c r="N259" s="66" t="s">
        <v>359</v>
      </c>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row>
    <row r="260" spans="1:40">
      <c r="A260" s="66">
        <v>12</v>
      </c>
      <c r="B260" s="66" t="s">
        <v>560</v>
      </c>
      <c r="C260" s="66" t="s">
        <v>566</v>
      </c>
      <c r="D260" s="47">
        <v>0.77109000000000005</v>
      </c>
      <c r="E260" s="47">
        <v>24.597529999999999</v>
      </c>
      <c r="F260" s="66" t="s">
        <v>1748</v>
      </c>
      <c r="G260" s="66" t="s">
        <v>355</v>
      </c>
      <c r="H260" s="66" t="s">
        <v>1753</v>
      </c>
      <c r="I260" s="66">
        <v>23.4</v>
      </c>
      <c r="J260" s="66">
        <v>3.2</v>
      </c>
      <c r="K260" s="66">
        <v>2.56</v>
      </c>
      <c r="L260" s="66">
        <v>0.64</v>
      </c>
      <c r="M260" s="66" t="s">
        <v>1741</v>
      </c>
      <c r="N260" s="66" t="s">
        <v>359</v>
      </c>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row>
    <row r="261" spans="1:40">
      <c r="A261" s="66">
        <v>12</v>
      </c>
      <c r="B261" s="66" t="s">
        <v>560</v>
      </c>
      <c r="C261" s="66" t="s">
        <v>566</v>
      </c>
      <c r="D261" s="47">
        <v>0.77258000000000004</v>
      </c>
      <c r="E261" s="47">
        <v>24.312200000000001</v>
      </c>
      <c r="F261" s="66" t="s">
        <v>1748</v>
      </c>
      <c r="G261" s="66" t="s">
        <v>355</v>
      </c>
      <c r="H261" s="66" t="s">
        <v>1753</v>
      </c>
      <c r="I261" s="66">
        <v>26</v>
      </c>
      <c r="J261" s="66">
        <v>3.2</v>
      </c>
      <c r="K261" s="66">
        <v>2.56</v>
      </c>
      <c r="L261" s="66">
        <v>0.64</v>
      </c>
      <c r="M261" s="66" t="s">
        <v>1741</v>
      </c>
      <c r="N261" s="66" t="s">
        <v>359</v>
      </c>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row>
    <row r="262" spans="1:40">
      <c r="A262" s="66">
        <v>12</v>
      </c>
      <c r="B262" s="66" t="s">
        <v>560</v>
      </c>
      <c r="C262" s="66" t="s">
        <v>566</v>
      </c>
      <c r="D262" s="47">
        <v>0.77383999999999997</v>
      </c>
      <c r="E262" s="47">
        <v>24.596609999999998</v>
      </c>
      <c r="F262" s="66" t="s">
        <v>1748</v>
      </c>
      <c r="G262" s="66" t="s">
        <v>355</v>
      </c>
      <c r="H262" s="66" t="s">
        <v>1753</v>
      </c>
      <c r="I262" s="66">
        <v>23.5</v>
      </c>
      <c r="J262" s="66">
        <v>30.399999999999839</v>
      </c>
      <c r="K262" s="66">
        <v>24.31999999999984</v>
      </c>
      <c r="L262" s="66">
        <v>6.0799999999999832</v>
      </c>
      <c r="M262" s="66" t="s">
        <v>1741</v>
      </c>
      <c r="N262" s="66" t="s">
        <v>359</v>
      </c>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row>
    <row r="263" spans="1:40">
      <c r="A263" s="66">
        <v>12</v>
      </c>
      <c r="B263" s="66" t="s">
        <v>560</v>
      </c>
      <c r="C263" s="66" t="s">
        <v>566</v>
      </c>
      <c r="D263" s="47">
        <v>0.77517999999999998</v>
      </c>
      <c r="E263" s="47">
        <v>24.598739999999999</v>
      </c>
      <c r="F263" s="66" t="s">
        <v>1748</v>
      </c>
      <c r="G263" s="66" t="s">
        <v>355</v>
      </c>
      <c r="H263" s="66" t="s">
        <v>1753</v>
      </c>
      <c r="I263" s="66">
        <v>23.3</v>
      </c>
      <c r="J263" s="66">
        <v>14.4</v>
      </c>
      <c r="K263" s="66">
        <v>11.52</v>
      </c>
      <c r="L263" s="66">
        <v>2.88</v>
      </c>
      <c r="M263" s="66" t="s">
        <v>1741</v>
      </c>
      <c r="N263" s="66" t="s">
        <v>359</v>
      </c>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row>
    <row r="264" spans="1:40">
      <c r="A264" s="66">
        <v>12</v>
      </c>
      <c r="B264" s="66" t="s">
        <v>560</v>
      </c>
      <c r="C264" s="66" t="s">
        <v>566</v>
      </c>
      <c r="D264" s="47">
        <v>0.77668000000000004</v>
      </c>
      <c r="E264" s="47">
        <v>24.59986</v>
      </c>
      <c r="F264" s="66" t="s">
        <v>1748</v>
      </c>
      <c r="G264" s="66" t="s">
        <v>355</v>
      </c>
      <c r="H264" s="66" t="s">
        <v>1753</v>
      </c>
      <c r="I264" s="66">
        <v>23.4</v>
      </c>
      <c r="J264" s="66">
        <v>8</v>
      </c>
      <c r="K264" s="66">
        <v>6.4</v>
      </c>
      <c r="L264" s="66">
        <v>1.6</v>
      </c>
      <c r="M264" s="66" t="s">
        <v>1741</v>
      </c>
      <c r="N264" s="66" t="s">
        <v>359</v>
      </c>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row>
    <row r="265" spans="1:40">
      <c r="A265" s="66">
        <v>12</v>
      </c>
      <c r="B265" s="66" t="s">
        <v>560</v>
      </c>
      <c r="C265" s="66" t="s">
        <v>566</v>
      </c>
      <c r="D265" s="47">
        <v>0.78778000000000004</v>
      </c>
      <c r="E265" s="47">
        <v>24.296659999999999</v>
      </c>
      <c r="F265" s="66" t="s">
        <v>1748</v>
      </c>
      <c r="G265" s="66" t="s">
        <v>355</v>
      </c>
      <c r="H265" s="66" t="s">
        <v>1753</v>
      </c>
      <c r="I265" s="66">
        <v>25.4</v>
      </c>
      <c r="J265" s="66">
        <v>633.6</v>
      </c>
      <c r="K265" s="66">
        <v>506.88</v>
      </c>
      <c r="L265" s="66">
        <v>126.72</v>
      </c>
      <c r="M265" s="66" t="s">
        <v>1741</v>
      </c>
      <c r="N265" s="66" t="s">
        <v>359</v>
      </c>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row>
    <row r="266" spans="1:40">
      <c r="A266" s="66">
        <v>12</v>
      </c>
      <c r="B266" s="66" t="s">
        <v>560</v>
      </c>
      <c r="C266" s="66" t="s">
        <v>566</v>
      </c>
      <c r="D266" s="47">
        <v>0.79495000000000005</v>
      </c>
      <c r="E266" s="47">
        <v>24.282139999999998</v>
      </c>
      <c r="F266" s="66" t="s">
        <v>1748</v>
      </c>
      <c r="G266" s="66" t="s">
        <v>355</v>
      </c>
      <c r="H266" s="66" t="s">
        <v>1753</v>
      </c>
      <c r="I266" s="66">
        <v>26.9</v>
      </c>
      <c r="J266" s="66">
        <v>8</v>
      </c>
      <c r="K266" s="66">
        <v>6.4</v>
      </c>
      <c r="L266" s="66">
        <v>1.6</v>
      </c>
      <c r="M266" s="66" t="s">
        <v>1741</v>
      </c>
      <c r="N266" s="66" t="s">
        <v>359</v>
      </c>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row>
    <row r="267" spans="1:40">
      <c r="A267" s="66">
        <v>12</v>
      </c>
      <c r="B267" s="66" t="s">
        <v>560</v>
      </c>
      <c r="C267" s="66" t="s">
        <v>566</v>
      </c>
      <c r="D267" s="47">
        <v>1.1284000000000001</v>
      </c>
      <c r="E267" s="47">
        <v>18.62576</v>
      </c>
      <c r="F267" s="66" t="s">
        <v>1748</v>
      </c>
      <c r="G267" s="66" t="s">
        <v>355</v>
      </c>
      <c r="H267" s="66" t="s">
        <v>1753</v>
      </c>
      <c r="I267" s="66">
        <v>24.7</v>
      </c>
      <c r="J267" s="66">
        <v>83.2</v>
      </c>
      <c r="K267" s="66">
        <v>66.56</v>
      </c>
      <c r="L267" s="66">
        <v>16.64</v>
      </c>
      <c r="M267" s="66" t="s">
        <v>1741</v>
      </c>
      <c r="N267" s="66" t="s">
        <v>359</v>
      </c>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row>
    <row r="268" spans="1:40">
      <c r="A268" s="66">
        <v>12</v>
      </c>
      <c r="B268" s="66" t="s">
        <v>560</v>
      </c>
      <c r="C268" s="66" t="s">
        <v>566</v>
      </c>
      <c r="D268" s="47">
        <v>1.26153</v>
      </c>
      <c r="E268" s="47">
        <v>18.792670000000001</v>
      </c>
      <c r="F268" s="66" t="s">
        <v>1748</v>
      </c>
      <c r="G268" s="66" t="s">
        <v>355</v>
      </c>
      <c r="H268" s="66" t="s">
        <v>1753</v>
      </c>
      <c r="I268" s="66">
        <v>26.6</v>
      </c>
      <c r="J268" s="66">
        <v>59.2</v>
      </c>
      <c r="K268" s="66">
        <v>47.36</v>
      </c>
      <c r="L268" s="66">
        <v>11.84</v>
      </c>
      <c r="M268" s="66" t="s">
        <v>1741</v>
      </c>
      <c r="N268" s="66" t="s">
        <v>359</v>
      </c>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row>
    <row r="269" spans="1:40">
      <c r="A269" s="66">
        <v>13</v>
      </c>
      <c r="B269" s="66" t="s">
        <v>560</v>
      </c>
      <c r="C269" s="66" t="s">
        <v>561</v>
      </c>
      <c r="D269" s="47">
        <v>1.2512700000000001</v>
      </c>
      <c r="E269" s="47">
        <v>18.750109999999999</v>
      </c>
      <c r="F269" s="66" t="s">
        <v>1748</v>
      </c>
      <c r="G269" s="66" t="s">
        <v>355</v>
      </c>
      <c r="H269" s="66" t="s">
        <v>1753</v>
      </c>
      <c r="I269" s="66">
        <v>26.8</v>
      </c>
      <c r="J269" s="66">
        <v>337.6</v>
      </c>
      <c r="K269" s="66">
        <v>270.08</v>
      </c>
      <c r="L269" s="66">
        <v>67.52</v>
      </c>
      <c r="M269" s="66" t="s">
        <v>1741</v>
      </c>
      <c r="N269" s="66" t="s">
        <v>359</v>
      </c>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row>
    <row r="270" spans="1:40">
      <c r="A270" s="66">
        <v>14</v>
      </c>
      <c r="B270" s="66" t="s">
        <v>567</v>
      </c>
      <c r="C270" s="66" t="s">
        <v>568</v>
      </c>
      <c r="D270" s="47">
        <v>4.3499999999999996</v>
      </c>
      <c r="E270" s="47">
        <v>18.57</v>
      </c>
      <c r="F270" s="66" t="s">
        <v>1748</v>
      </c>
      <c r="G270" s="66" t="s">
        <v>562</v>
      </c>
      <c r="H270" s="66" t="s">
        <v>1753</v>
      </c>
      <c r="I270" s="66">
        <v>28.64</v>
      </c>
      <c r="J270" s="47"/>
      <c r="K270" s="47">
        <v>1.5620799999999999</v>
      </c>
      <c r="L270" s="47"/>
      <c r="M270" s="16" t="s">
        <v>1742</v>
      </c>
      <c r="N270" s="66" t="s">
        <v>356</v>
      </c>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row>
    <row r="271" spans="1:40">
      <c r="A271" s="66">
        <v>15</v>
      </c>
      <c r="B271" s="66" t="s">
        <v>569</v>
      </c>
      <c r="C271" s="66" t="s">
        <v>570</v>
      </c>
      <c r="D271" s="47">
        <v>48</v>
      </c>
      <c r="E271" s="47">
        <v>-78.5</v>
      </c>
      <c r="F271" s="66" t="s">
        <v>1750</v>
      </c>
      <c r="G271" s="66" t="s">
        <v>456</v>
      </c>
      <c r="H271" s="66" t="s">
        <v>1753</v>
      </c>
      <c r="I271" s="66">
        <v>10</v>
      </c>
      <c r="J271" s="47">
        <v>89.111642666666569</v>
      </c>
      <c r="K271" s="47">
        <v>29.884461333333281</v>
      </c>
      <c r="L271" s="47">
        <v>59.227181333333284</v>
      </c>
      <c r="M271" s="66" t="s">
        <v>1741</v>
      </c>
      <c r="N271" s="66" t="s">
        <v>406</v>
      </c>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row>
    <row r="272" spans="1:40">
      <c r="A272" s="66">
        <v>16</v>
      </c>
      <c r="B272" s="66" t="s">
        <v>571</v>
      </c>
      <c r="C272" s="66" t="s">
        <v>476</v>
      </c>
      <c r="D272" s="47">
        <v>65.323899999999995</v>
      </c>
      <c r="E272" s="47">
        <v>-146.70500000000001</v>
      </c>
      <c r="F272" s="66" t="s">
        <v>1750</v>
      </c>
      <c r="G272" s="66" t="s">
        <v>521</v>
      </c>
      <c r="H272" s="66" t="s">
        <v>1754</v>
      </c>
      <c r="I272" s="66">
        <v>3.6</v>
      </c>
      <c r="J272" s="66"/>
      <c r="K272" s="66">
        <v>9.6000000000000002E-2</v>
      </c>
      <c r="L272" s="66"/>
      <c r="M272" s="66" t="s">
        <v>1741</v>
      </c>
      <c r="N272" s="66" t="s">
        <v>356</v>
      </c>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row>
    <row r="273" spans="1:40">
      <c r="A273" s="66">
        <v>16</v>
      </c>
      <c r="B273" s="66" t="s">
        <v>572</v>
      </c>
      <c r="C273" s="66" t="s">
        <v>476</v>
      </c>
      <c r="D273" s="47">
        <v>65.340400000000002</v>
      </c>
      <c r="E273" s="47">
        <v>-146.71299999999999</v>
      </c>
      <c r="F273" s="66" t="s">
        <v>1750</v>
      </c>
      <c r="G273" s="66" t="s">
        <v>521</v>
      </c>
      <c r="H273" s="66" t="s">
        <v>1753</v>
      </c>
      <c r="I273" s="66">
        <v>5.9</v>
      </c>
      <c r="J273" s="66"/>
      <c r="K273" s="66">
        <v>0.46400000000000002</v>
      </c>
      <c r="L273" s="66"/>
      <c r="M273" s="66" t="s">
        <v>1741</v>
      </c>
      <c r="N273" s="66" t="s">
        <v>356</v>
      </c>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row>
    <row r="274" spans="1:40">
      <c r="A274" s="66">
        <v>16</v>
      </c>
      <c r="B274" s="66" t="s">
        <v>573</v>
      </c>
      <c r="C274" s="66" t="s">
        <v>476</v>
      </c>
      <c r="D274" s="47">
        <v>65.341499999999996</v>
      </c>
      <c r="E274" s="47">
        <v>-146.91399999999999</v>
      </c>
      <c r="F274" s="66" t="s">
        <v>1750</v>
      </c>
      <c r="G274" s="66" t="s">
        <v>521</v>
      </c>
      <c r="H274" s="66" t="s">
        <v>1754</v>
      </c>
      <c r="I274" s="66">
        <v>3.3</v>
      </c>
      <c r="J274" s="66"/>
      <c r="K274" s="66">
        <v>13.76</v>
      </c>
      <c r="L274" s="66"/>
      <c r="M274" s="66" t="s">
        <v>1741</v>
      </c>
      <c r="N274" s="66" t="s">
        <v>356</v>
      </c>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row>
    <row r="275" spans="1:40">
      <c r="A275" s="66">
        <v>16</v>
      </c>
      <c r="B275" s="66" t="s">
        <v>574</v>
      </c>
      <c r="C275" s="66" t="s">
        <v>476</v>
      </c>
      <c r="D275" s="47">
        <v>65.341899999999995</v>
      </c>
      <c r="E275" s="47">
        <v>-146.899</v>
      </c>
      <c r="F275" s="66" t="s">
        <v>1750</v>
      </c>
      <c r="G275" s="66" t="s">
        <v>521</v>
      </c>
      <c r="H275" s="66" t="s">
        <v>1754</v>
      </c>
      <c r="I275" s="66">
        <v>4.4000000000000004</v>
      </c>
      <c r="J275" s="66"/>
      <c r="K275" s="66">
        <v>80</v>
      </c>
      <c r="L275" s="66"/>
      <c r="M275" s="66" t="s">
        <v>1741</v>
      </c>
      <c r="N275" s="66" t="s">
        <v>356</v>
      </c>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row>
    <row r="276" spans="1:40">
      <c r="A276" s="66">
        <v>16</v>
      </c>
      <c r="B276" s="66" t="s">
        <v>575</v>
      </c>
      <c r="C276" s="66" t="s">
        <v>476</v>
      </c>
      <c r="D276" s="47">
        <v>65.343299999999999</v>
      </c>
      <c r="E276" s="47">
        <v>-146.696</v>
      </c>
      <c r="F276" s="66" t="s">
        <v>1750</v>
      </c>
      <c r="G276" s="66" t="s">
        <v>521</v>
      </c>
      <c r="H276" s="66" t="s">
        <v>1754</v>
      </c>
      <c r="I276" s="66">
        <v>2.2000000000000002</v>
      </c>
      <c r="J276" s="66"/>
      <c r="K276" s="66">
        <v>8.64</v>
      </c>
      <c r="L276" s="66"/>
      <c r="M276" s="66" t="s">
        <v>1741</v>
      </c>
      <c r="N276" s="66" t="s">
        <v>356</v>
      </c>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row>
    <row r="277" spans="1:40">
      <c r="A277" s="66">
        <v>16</v>
      </c>
      <c r="B277" s="66" t="s">
        <v>576</v>
      </c>
      <c r="C277" s="66" t="s">
        <v>476</v>
      </c>
      <c r="D277" s="47">
        <v>65.3536</v>
      </c>
      <c r="E277" s="47">
        <v>-146.91300000000001</v>
      </c>
      <c r="F277" s="66" t="s">
        <v>1750</v>
      </c>
      <c r="G277" s="66" t="s">
        <v>521</v>
      </c>
      <c r="H277" s="66" t="s">
        <v>1754</v>
      </c>
      <c r="I277" s="66">
        <v>2.5</v>
      </c>
      <c r="J277" s="66"/>
      <c r="K277" s="66">
        <v>0.8</v>
      </c>
      <c r="L277" s="66"/>
      <c r="M277" s="66" t="s">
        <v>1741</v>
      </c>
      <c r="N277" s="66" t="s">
        <v>356</v>
      </c>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row>
    <row r="278" spans="1:40">
      <c r="A278" s="66">
        <v>16</v>
      </c>
      <c r="B278" s="66" t="s">
        <v>577</v>
      </c>
      <c r="C278" s="66" t="s">
        <v>476</v>
      </c>
      <c r="D278" s="47">
        <v>65.353800000000007</v>
      </c>
      <c r="E278" s="47">
        <v>-146.971</v>
      </c>
      <c r="F278" s="66" t="s">
        <v>1750</v>
      </c>
      <c r="G278" s="66" t="s">
        <v>521</v>
      </c>
      <c r="H278" s="66" t="s">
        <v>1754</v>
      </c>
      <c r="I278" s="66">
        <v>3.4</v>
      </c>
      <c r="J278" s="66"/>
      <c r="K278" s="66">
        <v>-0.16</v>
      </c>
      <c r="L278" s="66"/>
      <c r="M278" s="66" t="s">
        <v>1741</v>
      </c>
      <c r="N278" s="66" t="s">
        <v>356</v>
      </c>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row>
    <row r="279" spans="1:40">
      <c r="A279" s="66">
        <v>16</v>
      </c>
      <c r="B279" s="66" t="s">
        <v>578</v>
      </c>
      <c r="C279" s="66" t="s">
        <v>476</v>
      </c>
      <c r="D279" s="47">
        <v>65.3643</v>
      </c>
      <c r="E279" s="47">
        <v>-147.042</v>
      </c>
      <c r="F279" s="66" t="s">
        <v>1750</v>
      </c>
      <c r="G279" s="66" t="s">
        <v>521</v>
      </c>
      <c r="H279" s="66" t="s">
        <v>1753</v>
      </c>
      <c r="I279" s="66">
        <v>8</v>
      </c>
      <c r="J279" s="66"/>
      <c r="K279" s="66">
        <v>8.64</v>
      </c>
      <c r="L279" s="66"/>
      <c r="M279" s="66" t="s">
        <v>1741</v>
      </c>
      <c r="N279" s="66" t="s">
        <v>356</v>
      </c>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row>
    <row r="280" spans="1:40">
      <c r="A280" s="66">
        <v>16</v>
      </c>
      <c r="B280" s="66" t="s">
        <v>579</v>
      </c>
      <c r="C280" s="66" t="s">
        <v>476</v>
      </c>
      <c r="D280" s="47">
        <v>65.365600000000001</v>
      </c>
      <c r="E280" s="47">
        <v>-146.08500000000001</v>
      </c>
      <c r="F280" s="66" t="s">
        <v>1750</v>
      </c>
      <c r="G280" s="66" t="s">
        <v>521</v>
      </c>
      <c r="H280" s="66" t="s">
        <v>1754</v>
      </c>
      <c r="I280" s="66">
        <v>7.3</v>
      </c>
      <c r="J280" s="66"/>
      <c r="K280" s="47">
        <v>14.64</v>
      </c>
      <c r="L280" s="66"/>
      <c r="M280" s="66" t="s">
        <v>1741</v>
      </c>
      <c r="N280" s="66" t="s">
        <v>356</v>
      </c>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row>
    <row r="281" spans="1:40">
      <c r="A281" s="66">
        <v>17</v>
      </c>
      <c r="B281" s="66" t="s">
        <v>580</v>
      </c>
      <c r="C281" s="66" t="s">
        <v>465</v>
      </c>
      <c r="D281" s="47">
        <v>18.2026</v>
      </c>
      <c r="E281" s="47">
        <v>-65.758799999999994</v>
      </c>
      <c r="F281" s="66" t="s">
        <v>1748</v>
      </c>
      <c r="G281" s="66" t="s">
        <v>371</v>
      </c>
      <c r="H281" s="66" t="s">
        <v>1753</v>
      </c>
      <c r="I281" s="66">
        <v>27.47</v>
      </c>
      <c r="J281" s="66"/>
      <c r="K281" s="47">
        <v>169.4191999999984</v>
      </c>
      <c r="L281" s="66"/>
      <c r="M281" s="66" t="s">
        <v>1741</v>
      </c>
      <c r="N281" s="66" t="s">
        <v>356</v>
      </c>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row>
    <row r="282" spans="1:40">
      <c r="A282" s="66">
        <v>17</v>
      </c>
      <c r="B282" s="66" t="s">
        <v>581</v>
      </c>
      <c r="C282" s="66" t="s">
        <v>465</v>
      </c>
      <c r="D282" s="47">
        <v>18.270299999999999</v>
      </c>
      <c r="E282" s="47">
        <v>-65.721100000000007</v>
      </c>
      <c r="F282" s="66" t="s">
        <v>1748</v>
      </c>
      <c r="G282" s="66" t="s">
        <v>371</v>
      </c>
      <c r="H282" s="66" t="s">
        <v>1753</v>
      </c>
      <c r="I282" s="66">
        <v>23.96</v>
      </c>
      <c r="J282" s="66"/>
      <c r="K282" s="47">
        <v>2.7241279999999839</v>
      </c>
      <c r="L282" s="66"/>
      <c r="M282" s="66" t="s">
        <v>1741</v>
      </c>
      <c r="N282" s="66" t="s">
        <v>356</v>
      </c>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row>
    <row r="283" spans="1:40">
      <c r="A283" s="66">
        <v>17</v>
      </c>
      <c r="B283" s="66" t="s">
        <v>582</v>
      </c>
      <c r="C283" s="66" t="s">
        <v>465</v>
      </c>
      <c r="D283" s="47">
        <v>18.276</v>
      </c>
      <c r="E283" s="47">
        <v>-65.785300000000007</v>
      </c>
      <c r="F283" s="66" t="s">
        <v>1748</v>
      </c>
      <c r="G283" s="66" t="s">
        <v>371</v>
      </c>
      <c r="H283" s="66" t="s">
        <v>1753</v>
      </c>
      <c r="I283" s="66">
        <v>25</v>
      </c>
      <c r="J283" s="66"/>
      <c r="K283" s="47">
        <v>112.98608</v>
      </c>
      <c r="L283" s="66"/>
      <c r="M283" s="66" t="s">
        <v>1741</v>
      </c>
      <c r="N283" s="66" t="s">
        <v>356</v>
      </c>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row>
    <row r="284" spans="1:40">
      <c r="A284" s="66">
        <v>17</v>
      </c>
      <c r="B284" s="66" t="s">
        <v>583</v>
      </c>
      <c r="C284" s="66" t="s">
        <v>465</v>
      </c>
      <c r="D284" s="47">
        <v>18.297000000000001</v>
      </c>
      <c r="E284" s="47">
        <v>-65.693299999999994</v>
      </c>
      <c r="F284" s="66" t="s">
        <v>1748</v>
      </c>
      <c r="G284" s="66" t="s">
        <v>371</v>
      </c>
      <c r="H284" s="66" t="s">
        <v>1753</v>
      </c>
      <c r="I284" s="66">
        <v>23.69</v>
      </c>
      <c r="J284" s="66"/>
      <c r="K284" s="47">
        <v>7.1096000000000004</v>
      </c>
      <c r="L284" s="66"/>
      <c r="M284" s="66" t="s">
        <v>1741</v>
      </c>
      <c r="N284" s="66" t="s">
        <v>356</v>
      </c>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row>
    <row r="285" spans="1:40">
      <c r="A285" s="66">
        <v>17</v>
      </c>
      <c r="B285" s="66" t="s">
        <v>584</v>
      </c>
      <c r="C285" s="66" t="s">
        <v>465</v>
      </c>
      <c r="D285" s="47">
        <v>18.299399999999999</v>
      </c>
      <c r="E285" s="47">
        <v>-65.857399999999998</v>
      </c>
      <c r="F285" s="66" t="s">
        <v>1748</v>
      </c>
      <c r="G285" s="66" t="s">
        <v>371</v>
      </c>
      <c r="H285" s="66" t="s">
        <v>1753</v>
      </c>
      <c r="I285" s="66">
        <v>21.98</v>
      </c>
      <c r="J285" s="66"/>
      <c r="K285" s="47">
        <v>24.63664</v>
      </c>
      <c r="L285" s="66"/>
      <c r="M285" s="66" t="s">
        <v>1741</v>
      </c>
      <c r="N285" s="66" t="s">
        <v>356</v>
      </c>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row>
    <row r="286" spans="1:40">
      <c r="A286" s="66">
        <v>17</v>
      </c>
      <c r="B286" s="66" t="s">
        <v>585</v>
      </c>
      <c r="C286" s="66" t="s">
        <v>465</v>
      </c>
      <c r="D286" s="47">
        <v>18.316400000000002</v>
      </c>
      <c r="E286" s="47">
        <v>-65.888599999999997</v>
      </c>
      <c r="F286" s="66" t="s">
        <v>1748</v>
      </c>
      <c r="G286" s="66" t="s">
        <v>371</v>
      </c>
      <c r="H286" s="66" t="s">
        <v>1753</v>
      </c>
      <c r="I286" s="66">
        <v>25</v>
      </c>
      <c r="J286" s="66"/>
      <c r="K286" s="47">
        <v>2.4113919999999998</v>
      </c>
      <c r="L286" s="66"/>
      <c r="M286" s="66" t="s">
        <v>1741</v>
      </c>
      <c r="N286" s="66" t="s">
        <v>356</v>
      </c>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row>
    <row r="287" spans="1:40">
      <c r="A287" s="66">
        <v>17</v>
      </c>
      <c r="B287" s="66" t="s">
        <v>586</v>
      </c>
      <c r="C287" s="66" t="s">
        <v>465</v>
      </c>
      <c r="D287" s="47">
        <v>18.327500000000001</v>
      </c>
      <c r="E287" s="47">
        <v>-65.750500000000002</v>
      </c>
      <c r="F287" s="66" t="s">
        <v>1748</v>
      </c>
      <c r="G287" s="66" t="s">
        <v>371</v>
      </c>
      <c r="H287" s="66" t="s">
        <v>1753</v>
      </c>
      <c r="I287" s="66">
        <v>25</v>
      </c>
      <c r="J287" s="66"/>
      <c r="K287" s="47">
        <v>0.248832</v>
      </c>
      <c r="L287" s="66"/>
      <c r="M287" s="66" t="s">
        <v>1741</v>
      </c>
      <c r="N287" s="66" t="s">
        <v>356</v>
      </c>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row>
    <row r="288" spans="1:40">
      <c r="A288" s="66">
        <v>17</v>
      </c>
      <c r="B288" s="66" t="s">
        <v>587</v>
      </c>
      <c r="C288" s="66" t="s">
        <v>476</v>
      </c>
      <c r="D288" s="47">
        <v>33.630000000000003</v>
      </c>
      <c r="E288" s="47">
        <v>-84.173500000000004</v>
      </c>
      <c r="F288" s="66" t="s">
        <v>1749</v>
      </c>
      <c r="G288" s="66" t="s">
        <v>430</v>
      </c>
      <c r="H288" s="66" t="s">
        <v>1753</v>
      </c>
      <c r="I288" s="66">
        <v>13.53</v>
      </c>
      <c r="J288" s="66"/>
      <c r="K288" s="47">
        <v>-8.3040000000000003E-2</v>
      </c>
      <c r="L288" s="66"/>
      <c r="M288" s="66" t="s">
        <v>1741</v>
      </c>
      <c r="N288" s="66" t="s">
        <v>356</v>
      </c>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row>
    <row r="289" spans="1:40">
      <c r="A289" s="66">
        <v>17</v>
      </c>
      <c r="B289" s="66" t="s">
        <v>588</v>
      </c>
      <c r="C289" s="66" t="s">
        <v>476</v>
      </c>
      <c r="D289" s="47">
        <v>33.631700000000002</v>
      </c>
      <c r="E289" s="47">
        <v>-84.172200000000004</v>
      </c>
      <c r="F289" s="66" t="s">
        <v>1749</v>
      </c>
      <c r="G289" s="66" t="s">
        <v>430</v>
      </c>
      <c r="H289" s="66" t="s">
        <v>1753</v>
      </c>
      <c r="I289" s="66">
        <v>11.82</v>
      </c>
      <c r="J289" s="66"/>
      <c r="K289" s="47">
        <v>78.647840000000002</v>
      </c>
      <c r="L289" s="66"/>
      <c r="M289" s="66" t="s">
        <v>1741</v>
      </c>
      <c r="N289" s="66" t="s">
        <v>356</v>
      </c>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row>
    <row r="290" spans="1:40">
      <c r="A290" s="66">
        <v>17</v>
      </c>
      <c r="B290" s="66" t="s">
        <v>589</v>
      </c>
      <c r="C290" s="66" t="s">
        <v>476</v>
      </c>
      <c r="D290" s="47">
        <v>46.02</v>
      </c>
      <c r="E290" s="47">
        <v>-89.68</v>
      </c>
      <c r="F290" s="66" t="s">
        <v>1750</v>
      </c>
      <c r="G290" s="66" t="s">
        <v>456</v>
      </c>
      <c r="H290" s="66" t="s">
        <v>1753</v>
      </c>
      <c r="I290" s="66">
        <v>19.239999999999998</v>
      </c>
      <c r="J290" s="66"/>
      <c r="K290" s="47">
        <v>209.92</v>
      </c>
      <c r="L290" s="66"/>
      <c r="M290" s="66" t="s">
        <v>1741</v>
      </c>
      <c r="N290" s="66" t="s">
        <v>356</v>
      </c>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row>
    <row r="291" spans="1:40">
      <c r="A291" s="66">
        <v>17</v>
      </c>
      <c r="B291" s="66" t="s">
        <v>590</v>
      </c>
      <c r="C291" s="66" t="s">
        <v>476</v>
      </c>
      <c r="D291" s="47">
        <v>46.024000000000001</v>
      </c>
      <c r="E291" s="47">
        <v>-89.652000000000001</v>
      </c>
      <c r="F291" s="66" t="s">
        <v>1750</v>
      </c>
      <c r="G291" s="66" t="s">
        <v>456</v>
      </c>
      <c r="H291" s="66" t="s">
        <v>1753</v>
      </c>
      <c r="I291" s="66">
        <v>24.19</v>
      </c>
      <c r="J291" s="66"/>
      <c r="K291" s="47">
        <v>71.248000000000005</v>
      </c>
      <c r="L291" s="66"/>
      <c r="M291" s="66" t="s">
        <v>1741</v>
      </c>
      <c r="N291" s="66" t="s">
        <v>356</v>
      </c>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row>
    <row r="292" spans="1:40">
      <c r="A292" s="66">
        <v>17</v>
      </c>
      <c r="B292" s="66" t="s">
        <v>591</v>
      </c>
      <c r="C292" s="66" t="s">
        <v>476</v>
      </c>
      <c r="D292" s="47">
        <v>46.033000000000001</v>
      </c>
      <c r="E292" s="47">
        <v>-89.608000000000004</v>
      </c>
      <c r="F292" s="66" t="s">
        <v>1750</v>
      </c>
      <c r="G292" s="66" t="s">
        <v>456</v>
      </c>
      <c r="H292" s="66" t="s">
        <v>1753</v>
      </c>
      <c r="I292" s="47">
        <v>15.8962</v>
      </c>
      <c r="J292" s="66"/>
      <c r="K292" s="47">
        <v>297.92</v>
      </c>
      <c r="L292" s="66"/>
      <c r="M292" s="66" t="s">
        <v>1741</v>
      </c>
      <c r="N292" s="66" t="s">
        <v>356</v>
      </c>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row>
    <row r="293" spans="1:40">
      <c r="A293" s="66">
        <v>17</v>
      </c>
      <c r="B293" s="66" t="s">
        <v>592</v>
      </c>
      <c r="C293" s="66" t="s">
        <v>476</v>
      </c>
      <c r="D293" s="47">
        <v>46.036000000000001</v>
      </c>
      <c r="E293" s="47">
        <v>-89.706000000000003</v>
      </c>
      <c r="F293" s="66" t="s">
        <v>1750</v>
      </c>
      <c r="G293" s="66" t="s">
        <v>456</v>
      </c>
      <c r="H293" s="66" t="s">
        <v>1753</v>
      </c>
      <c r="I293" s="66">
        <v>19.71</v>
      </c>
      <c r="J293" s="66"/>
      <c r="K293" s="47">
        <v>58.48</v>
      </c>
      <c r="L293" s="66"/>
      <c r="M293" s="66" t="s">
        <v>1741</v>
      </c>
      <c r="N293" s="66" t="s">
        <v>356</v>
      </c>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row>
    <row r="294" spans="1:40">
      <c r="A294" s="66">
        <v>17</v>
      </c>
      <c r="B294" s="66" t="s">
        <v>593</v>
      </c>
      <c r="C294" s="66" t="s">
        <v>476</v>
      </c>
      <c r="D294" s="47">
        <v>46.06</v>
      </c>
      <c r="E294" s="47">
        <v>-89.65</v>
      </c>
      <c r="F294" s="66" t="s">
        <v>1750</v>
      </c>
      <c r="G294" s="66" t="s">
        <v>456</v>
      </c>
      <c r="H294" s="66" t="s">
        <v>1753</v>
      </c>
      <c r="I294" s="66">
        <v>23.3</v>
      </c>
      <c r="J294" s="66"/>
      <c r="K294" s="47">
        <v>43.375999999999998</v>
      </c>
      <c r="L294" s="66"/>
      <c r="M294" s="66" t="s">
        <v>1741</v>
      </c>
      <c r="N294" s="66" t="s">
        <v>356</v>
      </c>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row>
    <row r="295" spans="1:40">
      <c r="A295" s="66">
        <v>17</v>
      </c>
      <c r="B295" s="66" t="s">
        <v>594</v>
      </c>
      <c r="C295" s="66" t="s">
        <v>476</v>
      </c>
      <c r="D295" s="47">
        <v>46.088999999999999</v>
      </c>
      <c r="E295" s="47">
        <v>-89.665000000000006</v>
      </c>
      <c r="F295" s="66" t="s">
        <v>1750</v>
      </c>
      <c r="G295" s="66" t="s">
        <v>456</v>
      </c>
      <c r="H295" s="66" t="s">
        <v>1753</v>
      </c>
      <c r="I295" s="66">
        <v>20.45</v>
      </c>
      <c r="J295" s="66"/>
      <c r="K295" s="47">
        <v>38.448</v>
      </c>
      <c r="L295" s="66"/>
      <c r="M295" s="66" t="s">
        <v>1741</v>
      </c>
      <c r="N295" s="66" t="s">
        <v>356</v>
      </c>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row>
    <row r="296" spans="1:40">
      <c r="A296" s="66">
        <v>18</v>
      </c>
      <c r="B296" s="66" t="s">
        <v>595</v>
      </c>
      <c r="C296" s="66" t="s">
        <v>596</v>
      </c>
      <c r="D296" s="47">
        <v>46.030906999999999</v>
      </c>
      <c r="E296" s="47">
        <v>-89.599220000000003</v>
      </c>
      <c r="F296" s="66" t="s">
        <v>1750</v>
      </c>
      <c r="G296" s="66" t="s">
        <v>456</v>
      </c>
      <c r="H296" s="66" t="s">
        <v>1754</v>
      </c>
      <c r="I296" s="66"/>
      <c r="J296" s="66">
        <v>155.36000000000001</v>
      </c>
      <c r="K296" s="47">
        <v>135.35999999999984</v>
      </c>
      <c r="L296" s="66">
        <v>20</v>
      </c>
      <c r="M296" s="66" t="s">
        <v>1741</v>
      </c>
      <c r="N296" s="66" t="s">
        <v>359</v>
      </c>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row>
    <row r="297" spans="1:40">
      <c r="A297" s="66">
        <v>19</v>
      </c>
      <c r="B297" s="66" t="s">
        <v>597</v>
      </c>
      <c r="C297" s="66" t="s">
        <v>476</v>
      </c>
      <c r="D297" s="47">
        <v>40.283999999999999</v>
      </c>
      <c r="E297" s="47">
        <v>-105.639</v>
      </c>
      <c r="F297" s="66" t="s">
        <v>1750</v>
      </c>
      <c r="G297" s="66" t="s">
        <v>521</v>
      </c>
      <c r="H297" s="66" t="s">
        <v>1753</v>
      </c>
      <c r="I297" s="66">
        <v>8.5150000000000006</v>
      </c>
      <c r="J297" s="66"/>
      <c r="K297" s="66">
        <v>-1.5984</v>
      </c>
      <c r="L297" s="66"/>
      <c r="M297" s="66" t="s">
        <v>1741</v>
      </c>
      <c r="N297" s="66" t="s">
        <v>356</v>
      </c>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row>
    <row r="298" spans="1:40">
      <c r="A298" s="66">
        <v>19</v>
      </c>
      <c r="B298" s="66" t="s">
        <v>598</v>
      </c>
      <c r="C298" s="66" t="s">
        <v>476</v>
      </c>
      <c r="D298" s="47">
        <v>40.29</v>
      </c>
      <c r="E298" s="47">
        <v>-105.67</v>
      </c>
      <c r="F298" s="66" t="s">
        <v>1750</v>
      </c>
      <c r="G298" s="66" t="s">
        <v>521</v>
      </c>
      <c r="H298" s="66" t="s">
        <v>1753</v>
      </c>
      <c r="I298" s="66">
        <v>5.8949999999999996</v>
      </c>
      <c r="J298" s="66"/>
      <c r="K298" s="66">
        <v>9.6000000000000002E-2</v>
      </c>
      <c r="L298" s="66"/>
      <c r="M298" s="66" t="s">
        <v>1741</v>
      </c>
      <c r="N298" s="66" t="s">
        <v>599</v>
      </c>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row>
    <row r="299" spans="1:40">
      <c r="A299" s="66">
        <v>19</v>
      </c>
      <c r="B299" s="66" t="s">
        <v>600</v>
      </c>
      <c r="C299" s="66" t="s">
        <v>476</v>
      </c>
      <c r="D299" s="47">
        <v>40.295999999999999</v>
      </c>
      <c r="E299" s="47">
        <v>-105.64400000000001</v>
      </c>
      <c r="F299" s="66" t="s">
        <v>1750</v>
      </c>
      <c r="G299" s="66" t="s">
        <v>521</v>
      </c>
      <c r="H299" s="66" t="s">
        <v>1753</v>
      </c>
      <c r="I299" s="66">
        <v>9.9749999999999996</v>
      </c>
      <c r="J299" s="66"/>
      <c r="K299" s="66">
        <v>-0.38080000000000003</v>
      </c>
      <c r="L299" s="66"/>
      <c r="M299" s="66" t="s">
        <v>1741</v>
      </c>
      <c r="N299" s="66" t="s">
        <v>356</v>
      </c>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row>
    <row r="300" spans="1:40">
      <c r="A300" s="66">
        <v>20</v>
      </c>
      <c r="B300" s="66" t="s">
        <v>601</v>
      </c>
      <c r="C300" s="66" t="s">
        <v>476</v>
      </c>
      <c r="D300" s="47">
        <v>42.880800000000001</v>
      </c>
      <c r="E300" s="47">
        <v>-89.275700000000001</v>
      </c>
      <c r="F300" s="66" t="s">
        <v>1750</v>
      </c>
      <c r="G300" s="66" t="s">
        <v>456</v>
      </c>
      <c r="H300" s="66" t="s">
        <v>1753</v>
      </c>
      <c r="I300" s="47">
        <v>18.77</v>
      </c>
      <c r="J300" s="47"/>
      <c r="K300" s="47">
        <v>21.04</v>
      </c>
      <c r="L300" s="66"/>
      <c r="M300" s="66" t="s">
        <v>1741</v>
      </c>
      <c r="N300" s="66" t="s">
        <v>356</v>
      </c>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row>
    <row r="301" spans="1:40">
      <c r="A301" s="66">
        <v>20</v>
      </c>
      <c r="B301" s="66" t="s">
        <v>602</v>
      </c>
      <c r="C301" s="66" t="s">
        <v>476</v>
      </c>
      <c r="D301" s="47">
        <v>42.952800000000003</v>
      </c>
      <c r="E301" s="47">
        <v>-89.181100000000001</v>
      </c>
      <c r="F301" s="66" t="s">
        <v>1750</v>
      </c>
      <c r="G301" s="66" t="s">
        <v>456</v>
      </c>
      <c r="H301" s="66" t="s">
        <v>1753</v>
      </c>
      <c r="I301" s="47">
        <v>15.38</v>
      </c>
      <c r="J301" s="47"/>
      <c r="K301" s="47">
        <v>73.855999999999995</v>
      </c>
      <c r="L301" s="66"/>
      <c r="M301" s="66" t="s">
        <v>1741</v>
      </c>
      <c r="N301" s="66" t="s">
        <v>356</v>
      </c>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row>
    <row r="302" spans="1:40">
      <c r="A302" s="66">
        <v>20</v>
      </c>
      <c r="B302" s="66" t="s">
        <v>603</v>
      </c>
      <c r="C302" s="66" t="s">
        <v>476</v>
      </c>
      <c r="D302" s="47">
        <v>42.976999999999997</v>
      </c>
      <c r="E302" s="47">
        <v>-89.539599999999993</v>
      </c>
      <c r="F302" s="66" t="s">
        <v>1750</v>
      </c>
      <c r="G302" s="66" t="s">
        <v>456</v>
      </c>
      <c r="H302" s="66" t="s">
        <v>1753</v>
      </c>
      <c r="I302" s="47">
        <v>15.37</v>
      </c>
      <c r="J302" s="47"/>
      <c r="K302" s="47">
        <v>108.08</v>
      </c>
      <c r="L302" s="66"/>
      <c r="M302" s="66" t="s">
        <v>1741</v>
      </c>
      <c r="N302" s="66" t="s">
        <v>356</v>
      </c>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row>
    <row r="303" spans="1:40">
      <c r="A303" s="66">
        <v>20</v>
      </c>
      <c r="B303" s="66" t="s">
        <v>604</v>
      </c>
      <c r="C303" s="66" t="s">
        <v>476</v>
      </c>
      <c r="D303" s="47">
        <v>42.987299999999998</v>
      </c>
      <c r="E303" s="47">
        <v>-89.775000000000006</v>
      </c>
      <c r="F303" s="66" t="s">
        <v>1750</v>
      </c>
      <c r="G303" s="66" t="s">
        <v>456</v>
      </c>
      <c r="H303" s="66" t="s">
        <v>1753</v>
      </c>
      <c r="I303" s="47">
        <v>14.64</v>
      </c>
      <c r="J303" s="47"/>
      <c r="K303" s="47">
        <v>0.30399999999999999</v>
      </c>
      <c r="L303" s="66"/>
      <c r="M303" s="66" t="s">
        <v>1741</v>
      </c>
      <c r="N303" s="66" t="s">
        <v>356</v>
      </c>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row>
    <row r="304" spans="1:40">
      <c r="A304" s="66">
        <v>20</v>
      </c>
      <c r="B304" s="66" t="s">
        <v>605</v>
      </c>
      <c r="C304" s="66" t="s">
        <v>476</v>
      </c>
      <c r="D304" s="47">
        <v>43.002299999999998</v>
      </c>
      <c r="E304" s="47">
        <v>-89.499799999999993</v>
      </c>
      <c r="F304" s="66" t="s">
        <v>1750</v>
      </c>
      <c r="G304" s="66" t="s">
        <v>456</v>
      </c>
      <c r="H304" s="66" t="s">
        <v>1753</v>
      </c>
      <c r="I304" s="47">
        <v>19.12</v>
      </c>
      <c r="J304" s="47"/>
      <c r="K304" s="47">
        <v>9.6</v>
      </c>
      <c r="L304" s="66"/>
      <c r="M304" s="66" t="s">
        <v>1741</v>
      </c>
      <c r="N304" s="66" t="s">
        <v>356</v>
      </c>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row>
    <row r="305" spans="1:40">
      <c r="A305" s="66">
        <v>20</v>
      </c>
      <c r="B305" s="66" t="s">
        <v>606</v>
      </c>
      <c r="C305" s="66" t="s">
        <v>476</v>
      </c>
      <c r="D305" s="47">
        <v>43.013100000000001</v>
      </c>
      <c r="E305" s="47">
        <v>-89.236599999999996</v>
      </c>
      <c r="F305" s="66" t="s">
        <v>1750</v>
      </c>
      <c r="G305" s="66" t="s">
        <v>456</v>
      </c>
      <c r="H305" s="66" t="s">
        <v>1753</v>
      </c>
      <c r="I305" s="47">
        <v>22.16</v>
      </c>
      <c r="J305" s="47"/>
      <c r="K305" s="47">
        <v>15.488</v>
      </c>
      <c r="L305" s="66"/>
      <c r="M305" s="66" t="s">
        <v>1741</v>
      </c>
      <c r="N305" s="66" t="s">
        <v>356</v>
      </c>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row>
    <row r="306" spans="1:40">
      <c r="A306" s="66">
        <v>20</v>
      </c>
      <c r="B306" s="66" t="s">
        <v>607</v>
      </c>
      <c r="C306" s="66" t="s">
        <v>476</v>
      </c>
      <c r="D306" s="47">
        <v>43.030200000000001</v>
      </c>
      <c r="E306" s="47">
        <v>-89.302599999999998</v>
      </c>
      <c r="F306" s="66" t="s">
        <v>1750</v>
      </c>
      <c r="G306" s="66" t="s">
        <v>456</v>
      </c>
      <c r="H306" s="66" t="s">
        <v>1753</v>
      </c>
      <c r="I306" s="47">
        <v>20.6</v>
      </c>
      <c r="J306" s="47"/>
      <c r="K306" s="47">
        <v>2022.576</v>
      </c>
      <c r="L306" s="66"/>
      <c r="M306" s="66" t="s">
        <v>1741</v>
      </c>
      <c r="N306" s="66" t="s">
        <v>356</v>
      </c>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row>
    <row r="307" spans="1:40">
      <c r="A307" s="66">
        <v>20</v>
      </c>
      <c r="B307" s="66" t="s">
        <v>608</v>
      </c>
      <c r="C307" s="66" t="s">
        <v>476</v>
      </c>
      <c r="D307" s="47">
        <v>43.050800000000002</v>
      </c>
      <c r="E307" s="47">
        <v>-89.386799999999994</v>
      </c>
      <c r="F307" s="66" t="s">
        <v>1750</v>
      </c>
      <c r="G307" s="66" t="s">
        <v>456</v>
      </c>
      <c r="H307" s="66" t="s">
        <v>1753</v>
      </c>
      <c r="I307" s="47">
        <v>24.81</v>
      </c>
      <c r="J307" s="47"/>
      <c r="K307" s="47">
        <v>745.79200000000003</v>
      </c>
      <c r="L307" s="66"/>
      <c r="M307" s="66" t="s">
        <v>1741</v>
      </c>
      <c r="N307" s="66" t="s">
        <v>356</v>
      </c>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row>
    <row r="308" spans="1:40">
      <c r="A308" s="66">
        <v>20</v>
      </c>
      <c r="B308" s="66" t="s">
        <v>609</v>
      </c>
      <c r="C308" s="66" t="s">
        <v>476</v>
      </c>
      <c r="D308" s="47">
        <v>43.094200000000001</v>
      </c>
      <c r="E308" s="47">
        <v>-89.792100000000005</v>
      </c>
      <c r="F308" s="66" t="s">
        <v>1750</v>
      </c>
      <c r="G308" s="66" t="s">
        <v>456</v>
      </c>
      <c r="H308" s="66" t="s">
        <v>1753</v>
      </c>
      <c r="I308" s="47">
        <v>15.18</v>
      </c>
      <c r="J308" s="47"/>
      <c r="K308" s="47">
        <v>11.007999999999999</v>
      </c>
      <c r="L308" s="66"/>
      <c r="M308" s="66" t="s">
        <v>1741</v>
      </c>
      <c r="N308" s="66" t="s">
        <v>356</v>
      </c>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row>
    <row r="309" spans="1:40">
      <c r="A309" s="66">
        <v>20</v>
      </c>
      <c r="B309" s="66" t="s">
        <v>610</v>
      </c>
      <c r="C309" s="66" t="s">
        <v>476</v>
      </c>
      <c r="D309" s="47">
        <v>43.095500000000001</v>
      </c>
      <c r="E309" s="47">
        <v>-89.361099999999993</v>
      </c>
      <c r="F309" s="66" t="s">
        <v>1750</v>
      </c>
      <c r="G309" s="66" t="s">
        <v>456</v>
      </c>
      <c r="H309" s="66" t="s">
        <v>1753</v>
      </c>
      <c r="I309" s="47">
        <v>21.45</v>
      </c>
      <c r="J309" s="47"/>
      <c r="K309" s="47">
        <v>28.175999999999998</v>
      </c>
      <c r="L309" s="66"/>
      <c r="M309" s="66" t="s">
        <v>1741</v>
      </c>
      <c r="N309" s="66" t="s">
        <v>356</v>
      </c>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row>
    <row r="310" spans="1:40">
      <c r="A310" s="66">
        <v>20</v>
      </c>
      <c r="B310" s="66" t="s">
        <v>611</v>
      </c>
      <c r="C310" s="66" t="s">
        <v>476</v>
      </c>
      <c r="D310" s="47">
        <v>43.103299999999997</v>
      </c>
      <c r="E310" s="47">
        <v>-89.511799999999994</v>
      </c>
      <c r="F310" s="66" t="s">
        <v>1750</v>
      </c>
      <c r="G310" s="66" t="s">
        <v>456</v>
      </c>
      <c r="H310" s="66" t="s">
        <v>1753</v>
      </c>
      <c r="I310" s="47">
        <v>23.9</v>
      </c>
      <c r="J310" s="47"/>
      <c r="K310" s="47">
        <v>925.48800000000006</v>
      </c>
      <c r="L310" s="66"/>
      <c r="M310" s="66" t="s">
        <v>1741</v>
      </c>
      <c r="N310" s="66" t="s">
        <v>356</v>
      </c>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row>
    <row r="311" spans="1:40">
      <c r="A311" s="66">
        <v>20</v>
      </c>
      <c r="B311" s="66" t="s">
        <v>612</v>
      </c>
      <c r="C311" s="66" t="s">
        <v>476</v>
      </c>
      <c r="D311" s="47">
        <v>43.106400000000001</v>
      </c>
      <c r="E311" s="47">
        <v>-89.341700000000003</v>
      </c>
      <c r="F311" s="66" t="s">
        <v>1750</v>
      </c>
      <c r="G311" s="66" t="s">
        <v>456</v>
      </c>
      <c r="H311" s="66" t="s">
        <v>1753</v>
      </c>
      <c r="I311" s="47">
        <v>20.309999999999999</v>
      </c>
      <c r="J311" s="47"/>
      <c r="K311" s="47">
        <v>96.703999999999994</v>
      </c>
      <c r="L311" s="66"/>
      <c r="M311" s="66" t="s">
        <v>1741</v>
      </c>
      <c r="N311" s="66" t="s">
        <v>356</v>
      </c>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row>
    <row r="312" spans="1:40">
      <c r="A312" s="66">
        <v>20</v>
      </c>
      <c r="B312" s="66" t="s">
        <v>613</v>
      </c>
      <c r="C312" s="66" t="s">
        <v>476</v>
      </c>
      <c r="D312" s="47">
        <v>43.130200000000002</v>
      </c>
      <c r="E312" s="47">
        <v>-89.183800000000005</v>
      </c>
      <c r="F312" s="66" t="s">
        <v>1750</v>
      </c>
      <c r="G312" s="66" t="s">
        <v>456</v>
      </c>
      <c r="H312" s="66" t="s">
        <v>1753</v>
      </c>
      <c r="I312" s="47">
        <v>20.88</v>
      </c>
      <c r="J312" s="47"/>
      <c r="K312" s="47">
        <v>562.67200000000003</v>
      </c>
      <c r="L312" s="66"/>
      <c r="M312" s="66" t="s">
        <v>1741</v>
      </c>
      <c r="N312" s="66" t="s">
        <v>356</v>
      </c>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row>
    <row r="313" spans="1:40">
      <c r="A313" s="66">
        <v>20</v>
      </c>
      <c r="B313" s="66" t="s">
        <v>614</v>
      </c>
      <c r="C313" s="66" t="s">
        <v>476</v>
      </c>
      <c r="D313" s="47">
        <v>43.134700000000002</v>
      </c>
      <c r="E313" s="47">
        <v>-89.733999999999995</v>
      </c>
      <c r="F313" s="66" t="s">
        <v>1750</v>
      </c>
      <c r="G313" s="66" t="s">
        <v>456</v>
      </c>
      <c r="H313" s="66" t="s">
        <v>1753</v>
      </c>
      <c r="I313" s="47">
        <v>19.27</v>
      </c>
      <c r="J313" s="47"/>
      <c r="K313" s="47">
        <v>250.56</v>
      </c>
      <c r="L313" s="66"/>
      <c r="M313" s="66" t="s">
        <v>1741</v>
      </c>
      <c r="N313" s="66" t="s">
        <v>356</v>
      </c>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row>
    <row r="314" spans="1:40">
      <c r="A314" s="66">
        <v>20</v>
      </c>
      <c r="B314" s="66" t="s">
        <v>615</v>
      </c>
      <c r="C314" s="66" t="s">
        <v>476</v>
      </c>
      <c r="D314" s="47">
        <v>43.147599999999997</v>
      </c>
      <c r="E314" s="47">
        <v>-89.207300000000004</v>
      </c>
      <c r="F314" s="66" t="s">
        <v>1750</v>
      </c>
      <c r="G314" s="66" t="s">
        <v>456</v>
      </c>
      <c r="H314" s="66" t="s">
        <v>1753</v>
      </c>
      <c r="I314" s="47">
        <v>19.84</v>
      </c>
      <c r="J314" s="47"/>
      <c r="K314" s="47">
        <v>7.9199999999999839</v>
      </c>
      <c r="L314" s="66"/>
      <c r="M314" s="66" t="s">
        <v>1741</v>
      </c>
      <c r="N314" s="66" t="s">
        <v>356</v>
      </c>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row>
    <row r="315" spans="1:40">
      <c r="A315" s="66">
        <v>20</v>
      </c>
      <c r="B315" s="66" t="s">
        <v>616</v>
      </c>
      <c r="C315" s="66" t="s">
        <v>476</v>
      </c>
      <c r="D315" s="47">
        <v>43.199100000000001</v>
      </c>
      <c r="E315" s="47">
        <v>-89.741900000000001</v>
      </c>
      <c r="F315" s="66" t="s">
        <v>1750</v>
      </c>
      <c r="G315" s="66" t="s">
        <v>456</v>
      </c>
      <c r="H315" s="66" t="s">
        <v>1753</v>
      </c>
      <c r="I315" s="47">
        <v>12.14</v>
      </c>
      <c r="J315" s="47"/>
      <c r="K315" s="47">
        <v>43.2</v>
      </c>
      <c r="L315" s="66"/>
      <c r="M315" s="66" t="s">
        <v>1741</v>
      </c>
      <c r="N315" s="66" t="s">
        <v>356</v>
      </c>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row>
    <row r="316" spans="1:40">
      <c r="A316" s="66">
        <v>20</v>
      </c>
      <c r="B316" s="66" t="s">
        <v>617</v>
      </c>
      <c r="C316" s="66" t="s">
        <v>476</v>
      </c>
      <c r="D316" s="47">
        <v>43.212499999999999</v>
      </c>
      <c r="E316" s="47">
        <v>-89.794600000000003</v>
      </c>
      <c r="F316" s="66" t="s">
        <v>1750</v>
      </c>
      <c r="G316" s="66" t="s">
        <v>456</v>
      </c>
      <c r="H316" s="66" t="s">
        <v>1753</v>
      </c>
      <c r="I316" s="47">
        <v>19.420000000000002</v>
      </c>
      <c r="J316" s="47"/>
      <c r="K316" s="47">
        <v>2886.096</v>
      </c>
      <c r="L316" s="66"/>
      <c r="M316" s="66" t="s">
        <v>1741</v>
      </c>
      <c r="N316" s="66" t="s">
        <v>356</v>
      </c>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row>
    <row r="317" spans="1:40">
      <c r="A317" s="66">
        <v>20</v>
      </c>
      <c r="B317" s="66" t="s">
        <v>618</v>
      </c>
      <c r="C317" s="66" t="s">
        <v>476</v>
      </c>
      <c r="D317" s="47">
        <v>43.253100000000003</v>
      </c>
      <c r="E317" s="47">
        <v>-89.159700000000001</v>
      </c>
      <c r="F317" s="66" t="s">
        <v>1750</v>
      </c>
      <c r="G317" s="66" t="s">
        <v>456</v>
      </c>
      <c r="H317" s="66" t="s">
        <v>1753</v>
      </c>
      <c r="I317" s="47">
        <v>15.39</v>
      </c>
      <c r="J317" s="47"/>
      <c r="K317" s="47">
        <v>989.71199999999999</v>
      </c>
      <c r="L317" s="66"/>
      <c r="M317" s="66" t="s">
        <v>1741</v>
      </c>
      <c r="N317" s="66" t="s">
        <v>356</v>
      </c>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row>
    <row r="318" spans="1:40">
      <c r="A318" s="66">
        <v>20</v>
      </c>
      <c r="B318" s="66" t="s">
        <v>619</v>
      </c>
      <c r="C318" s="66" t="s">
        <v>476</v>
      </c>
      <c r="D318" s="47">
        <v>43.2639</v>
      </c>
      <c r="E318" s="47">
        <v>-89.212000000000003</v>
      </c>
      <c r="F318" s="66" t="s">
        <v>1750</v>
      </c>
      <c r="G318" s="66" t="s">
        <v>456</v>
      </c>
      <c r="H318" s="66" t="s">
        <v>1753</v>
      </c>
      <c r="I318" s="47">
        <v>15.49</v>
      </c>
      <c r="J318" s="47"/>
      <c r="K318" s="47">
        <v>25.584</v>
      </c>
      <c r="L318" s="66"/>
      <c r="M318" s="66" t="s">
        <v>1741</v>
      </c>
      <c r="N318" s="66" t="s">
        <v>356</v>
      </c>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row>
    <row r="319" spans="1:40">
      <c r="A319" s="66">
        <v>21</v>
      </c>
      <c r="B319" s="66" t="s">
        <v>620</v>
      </c>
      <c r="C319" s="66" t="s">
        <v>189</v>
      </c>
      <c r="D319" s="47">
        <v>56.94</v>
      </c>
      <c r="E319" s="47">
        <v>-2.63</v>
      </c>
      <c r="F319" s="66" t="s">
        <v>1749</v>
      </c>
      <c r="G319" s="66" t="s">
        <v>358</v>
      </c>
      <c r="H319" s="66" t="s">
        <v>1754</v>
      </c>
      <c r="I319" s="47">
        <v>7.0875000000000004</v>
      </c>
      <c r="J319" s="47"/>
      <c r="K319" s="47">
        <v>97.832768000000002</v>
      </c>
      <c r="L319" s="66"/>
      <c r="M319" s="16" t="s">
        <v>1742</v>
      </c>
      <c r="N319" s="66" t="s">
        <v>599</v>
      </c>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row>
    <row r="320" spans="1:40">
      <c r="A320" s="66">
        <v>22</v>
      </c>
      <c r="B320" s="66" t="s">
        <v>621</v>
      </c>
      <c r="C320" s="66" t="s">
        <v>476</v>
      </c>
      <c r="D320" s="47">
        <v>44.5824</v>
      </c>
      <c r="E320" s="47">
        <v>-123.229</v>
      </c>
      <c r="F320" s="66" t="s">
        <v>1749</v>
      </c>
      <c r="G320" s="66" t="s">
        <v>529</v>
      </c>
      <c r="H320" s="66" t="s">
        <v>1753</v>
      </c>
      <c r="I320" s="47"/>
      <c r="J320" s="47"/>
      <c r="K320" s="47">
        <v>15.957647999999999</v>
      </c>
      <c r="L320" s="66"/>
      <c r="M320" s="16" t="s">
        <v>1742</v>
      </c>
      <c r="N320" s="66" t="s">
        <v>356</v>
      </c>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row>
    <row r="321" spans="1:40">
      <c r="A321" s="66">
        <v>22</v>
      </c>
      <c r="B321" s="66" t="s">
        <v>622</v>
      </c>
      <c r="C321" s="66" t="s">
        <v>476</v>
      </c>
      <c r="D321" s="47">
        <v>44.615499999999997</v>
      </c>
      <c r="E321" s="47">
        <v>-123.9</v>
      </c>
      <c r="F321" s="66" t="s">
        <v>1749</v>
      </c>
      <c r="G321" s="66" t="s">
        <v>529</v>
      </c>
      <c r="H321" s="66" t="s">
        <v>1753</v>
      </c>
      <c r="I321" s="47"/>
      <c r="J321" s="47"/>
      <c r="K321" s="47">
        <v>2.3936480000000002</v>
      </c>
      <c r="L321" s="66"/>
      <c r="M321" s="16" t="s">
        <v>1742</v>
      </c>
      <c r="N321" s="66" t="s">
        <v>356</v>
      </c>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row>
    <row r="322" spans="1:40">
      <c r="A322" s="66">
        <v>23</v>
      </c>
      <c r="B322" s="66" t="s">
        <v>623</v>
      </c>
      <c r="C322" s="66" t="s">
        <v>298</v>
      </c>
      <c r="D322" s="47">
        <v>17.488600000000002</v>
      </c>
      <c r="E322" s="47">
        <v>105.324</v>
      </c>
      <c r="F322" s="66" t="s">
        <v>1748</v>
      </c>
      <c r="G322" s="66" t="s">
        <v>562</v>
      </c>
      <c r="H322" s="66" t="s">
        <v>1753</v>
      </c>
      <c r="I322" s="47"/>
      <c r="J322" s="47"/>
      <c r="K322" s="47">
        <v>35.200000000000003</v>
      </c>
      <c r="L322" s="66"/>
      <c r="M322" s="16" t="s">
        <v>1742</v>
      </c>
      <c r="N322" s="66" t="s">
        <v>356</v>
      </c>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row>
    <row r="323" spans="1:40">
      <c r="A323" s="66">
        <v>23</v>
      </c>
      <c r="B323" s="66" t="s">
        <v>624</v>
      </c>
      <c r="C323" s="66" t="s">
        <v>298</v>
      </c>
      <c r="D323" s="47">
        <v>17.489999999999998</v>
      </c>
      <c r="E323" s="47">
        <v>105.19</v>
      </c>
      <c r="F323" s="66" t="s">
        <v>1748</v>
      </c>
      <c r="G323" s="66" t="s">
        <v>562</v>
      </c>
      <c r="H323" s="66" t="s">
        <v>1753</v>
      </c>
      <c r="I323" s="47"/>
      <c r="J323" s="47"/>
      <c r="K323" s="47">
        <v>24</v>
      </c>
      <c r="L323" s="66"/>
      <c r="M323" s="16" t="s">
        <v>1742</v>
      </c>
      <c r="N323" s="66" t="s">
        <v>356</v>
      </c>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row>
    <row r="324" spans="1:40">
      <c r="A324" s="66">
        <v>23</v>
      </c>
      <c r="B324" s="66" t="s">
        <v>625</v>
      </c>
      <c r="C324" s="66" t="s">
        <v>298</v>
      </c>
      <c r="D324" s="47">
        <v>17.66</v>
      </c>
      <c r="E324" s="47">
        <v>105.17</v>
      </c>
      <c r="F324" s="66" t="s">
        <v>1748</v>
      </c>
      <c r="G324" s="66" t="s">
        <v>371</v>
      </c>
      <c r="H324" s="66" t="s">
        <v>1753</v>
      </c>
      <c r="I324" s="47"/>
      <c r="J324" s="47"/>
      <c r="K324" s="47">
        <v>32.479999999999841</v>
      </c>
      <c r="L324" s="66"/>
      <c r="M324" s="16" t="s">
        <v>1742</v>
      </c>
      <c r="N324" s="66" t="s">
        <v>356</v>
      </c>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row>
    <row r="325" spans="1:40">
      <c r="A325" s="66">
        <v>23</v>
      </c>
      <c r="B325" s="66" t="s">
        <v>626</v>
      </c>
      <c r="C325" s="66" t="s">
        <v>298</v>
      </c>
      <c r="D325" s="47">
        <v>18.003399999999999</v>
      </c>
      <c r="E325" s="47">
        <v>104.95699999999999</v>
      </c>
      <c r="F325" s="66" t="s">
        <v>1748</v>
      </c>
      <c r="G325" s="66" t="s">
        <v>562</v>
      </c>
      <c r="H325" s="66" t="s">
        <v>1753</v>
      </c>
      <c r="I325" s="47">
        <v>24.5</v>
      </c>
      <c r="J325" s="47"/>
      <c r="K325" s="47">
        <v>52.799999999999841</v>
      </c>
      <c r="L325" s="66"/>
      <c r="M325" s="16" t="s">
        <v>1742</v>
      </c>
      <c r="N325" s="66" t="s">
        <v>356</v>
      </c>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row>
    <row r="326" spans="1:40">
      <c r="A326" s="66">
        <v>23</v>
      </c>
      <c r="B326" s="66" t="s">
        <v>627</v>
      </c>
      <c r="C326" s="66" t="s">
        <v>298</v>
      </c>
      <c r="D326" s="47">
        <v>18.047000000000001</v>
      </c>
      <c r="E326" s="47">
        <v>104.958</v>
      </c>
      <c r="F326" s="66" t="s">
        <v>1748</v>
      </c>
      <c r="G326" s="66" t="s">
        <v>562</v>
      </c>
      <c r="H326" s="66" t="s">
        <v>1753</v>
      </c>
      <c r="I326" s="47">
        <v>23</v>
      </c>
      <c r="J326" s="47"/>
      <c r="K326" s="47">
        <v>18.239999999999998</v>
      </c>
      <c r="L326" s="66"/>
      <c r="M326" s="16" t="s">
        <v>1742</v>
      </c>
      <c r="N326" s="66" t="s">
        <v>356</v>
      </c>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row>
    <row r="327" spans="1:40">
      <c r="A327" s="66">
        <v>24</v>
      </c>
      <c r="B327" s="66" t="s">
        <v>628</v>
      </c>
      <c r="C327" s="66" t="s">
        <v>189</v>
      </c>
      <c r="D327" s="47">
        <v>55.783299999999997</v>
      </c>
      <c r="E327" s="47">
        <v>-3.2430599999999998</v>
      </c>
      <c r="F327" s="66" t="s">
        <v>1749</v>
      </c>
      <c r="G327" s="66" t="s">
        <v>358</v>
      </c>
      <c r="H327" s="66" t="s">
        <v>1753</v>
      </c>
      <c r="I327" s="47">
        <v>7.94</v>
      </c>
      <c r="J327" s="47"/>
      <c r="K327" s="47">
        <v>8.764799999999999E-2</v>
      </c>
      <c r="L327" s="66"/>
      <c r="M327" s="16" t="s">
        <v>1742</v>
      </c>
      <c r="N327" s="66" t="s">
        <v>356</v>
      </c>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row>
    <row r="328" spans="1:40">
      <c r="A328" s="66">
        <v>25</v>
      </c>
      <c r="B328" s="66" t="s">
        <v>612</v>
      </c>
      <c r="C328" s="66" t="s">
        <v>240</v>
      </c>
      <c r="D328" s="47">
        <v>36.805466699999997</v>
      </c>
      <c r="E328" s="47">
        <v>-6.3391299999999999</v>
      </c>
      <c r="F328" s="66" t="s">
        <v>1749</v>
      </c>
      <c r="G328" s="66" t="s">
        <v>629</v>
      </c>
      <c r="H328" s="66" t="s">
        <v>1753</v>
      </c>
      <c r="I328" s="47">
        <v>15.78</v>
      </c>
      <c r="J328" s="47"/>
      <c r="K328" s="47">
        <v>0.40533694996985919</v>
      </c>
      <c r="L328" s="66"/>
      <c r="M328" s="16" t="s">
        <v>1742</v>
      </c>
      <c r="N328" s="66" t="s">
        <v>356</v>
      </c>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row>
    <row r="329" spans="1:40">
      <c r="A329" s="66">
        <v>25</v>
      </c>
      <c r="B329" s="66" t="s">
        <v>630</v>
      </c>
      <c r="C329" s="66" t="s">
        <v>240</v>
      </c>
      <c r="D329" s="47">
        <v>36.861433300000002</v>
      </c>
      <c r="E329" s="47">
        <v>-6.35365</v>
      </c>
      <c r="F329" s="66" t="s">
        <v>1749</v>
      </c>
      <c r="G329" s="66" t="s">
        <v>629</v>
      </c>
      <c r="H329" s="66" t="s">
        <v>1753</v>
      </c>
      <c r="I329" s="47">
        <v>15.68375</v>
      </c>
      <c r="J329" s="47"/>
      <c r="K329" s="47">
        <v>0.54605987542696166</v>
      </c>
      <c r="L329" s="66"/>
      <c r="M329" s="16" t="s">
        <v>1742</v>
      </c>
      <c r="N329" s="66" t="s">
        <v>356</v>
      </c>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row>
    <row r="330" spans="1:40">
      <c r="A330" s="66">
        <v>25</v>
      </c>
      <c r="B330" s="66" t="s">
        <v>608</v>
      </c>
      <c r="C330" s="66" t="s">
        <v>240</v>
      </c>
      <c r="D330" s="47">
        <v>36.9024</v>
      </c>
      <c r="E330" s="47">
        <v>-6.3327</v>
      </c>
      <c r="F330" s="66" t="s">
        <v>1749</v>
      </c>
      <c r="G330" s="66" t="s">
        <v>629</v>
      </c>
      <c r="H330" s="66" t="s">
        <v>1753</v>
      </c>
      <c r="I330" s="47">
        <v>15.706250000000001</v>
      </c>
      <c r="J330" s="47"/>
      <c r="K330" s="47">
        <v>0.4969077757685344</v>
      </c>
      <c r="L330" s="66"/>
      <c r="M330" s="16" t="s">
        <v>1742</v>
      </c>
      <c r="N330" s="66" t="s">
        <v>356</v>
      </c>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row>
    <row r="331" spans="1:40">
      <c r="A331" s="66">
        <v>25</v>
      </c>
      <c r="B331" s="66" t="s">
        <v>631</v>
      </c>
      <c r="C331" s="66" t="s">
        <v>240</v>
      </c>
      <c r="D331" s="47">
        <v>36.910766700000003</v>
      </c>
      <c r="E331" s="47">
        <v>-6.2775800000000004</v>
      </c>
      <c r="F331" s="66" t="s">
        <v>1749</v>
      </c>
      <c r="G331" s="66" t="s">
        <v>629</v>
      </c>
      <c r="H331" s="66" t="s">
        <v>1753</v>
      </c>
      <c r="I331" s="47">
        <v>15.612500000000001</v>
      </c>
      <c r="J331" s="47"/>
      <c r="K331" s="47">
        <v>0.52802357511218079</v>
      </c>
      <c r="L331" s="66"/>
      <c r="M331" s="16" t="s">
        <v>1742</v>
      </c>
      <c r="N331" s="66" t="s">
        <v>356</v>
      </c>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row>
    <row r="332" spans="1:40">
      <c r="A332" s="66">
        <v>25</v>
      </c>
      <c r="B332" s="66" t="s">
        <v>605</v>
      </c>
      <c r="C332" s="66" t="s">
        <v>240</v>
      </c>
      <c r="D332" s="47">
        <v>36.927883299999998</v>
      </c>
      <c r="E332" s="47">
        <v>-6.2712000000000003</v>
      </c>
      <c r="F332" s="66" t="s">
        <v>1749</v>
      </c>
      <c r="G332" s="66" t="s">
        <v>629</v>
      </c>
      <c r="H332" s="66" t="s">
        <v>1753</v>
      </c>
      <c r="I332" s="47">
        <v>15.95125</v>
      </c>
      <c r="J332" s="47"/>
      <c r="K332" s="47">
        <v>3.2637519255240641</v>
      </c>
      <c r="L332" s="66"/>
      <c r="M332" s="16" t="s">
        <v>1742</v>
      </c>
      <c r="N332" s="66" t="s">
        <v>356</v>
      </c>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row>
    <row r="333" spans="1:40">
      <c r="A333" s="66">
        <v>26</v>
      </c>
      <c r="B333" s="66" t="s">
        <v>632</v>
      </c>
      <c r="C333" s="66" t="s">
        <v>198</v>
      </c>
      <c r="D333" s="47">
        <v>48</v>
      </c>
      <c r="E333" s="47">
        <v>1.9638100000000001</v>
      </c>
      <c r="F333" s="66" t="s">
        <v>1749</v>
      </c>
      <c r="G333" s="66" t="s">
        <v>358</v>
      </c>
      <c r="H333" s="66" t="s">
        <v>1753</v>
      </c>
      <c r="I333" s="47"/>
      <c r="J333" s="47"/>
      <c r="K333" s="47">
        <v>5.2666666666666559</v>
      </c>
      <c r="L333" s="66"/>
      <c r="M333" s="16" t="s">
        <v>1742</v>
      </c>
      <c r="N333" s="66" t="s">
        <v>356</v>
      </c>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row>
    <row r="334" spans="1:40">
      <c r="A334" s="66">
        <v>26</v>
      </c>
      <c r="B334" s="66" t="s">
        <v>633</v>
      </c>
      <c r="C334" s="66" t="s">
        <v>198</v>
      </c>
      <c r="D334" s="47">
        <v>48.932400000000001</v>
      </c>
      <c r="E334" s="47">
        <v>1.9638100000000001</v>
      </c>
      <c r="F334" s="66" t="s">
        <v>1749</v>
      </c>
      <c r="G334" s="66" t="s">
        <v>358</v>
      </c>
      <c r="H334" s="66" t="s">
        <v>1753</v>
      </c>
      <c r="I334" s="47">
        <v>5</v>
      </c>
      <c r="J334" s="47"/>
      <c r="K334" s="47">
        <v>2.9904761904761759</v>
      </c>
      <c r="L334" s="66"/>
      <c r="M334" s="16" t="s">
        <v>1742</v>
      </c>
      <c r="N334" s="66" t="s">
        <v>356</v>
      </c>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row>
    <row r="335" spans="1:40">
      <c r="A335" s="66">
        <v>27</v>
      </c>
      <c r="B335" s="66" t="s">
        <v>634</v>
      </c>
      <c r="C335" s="66" t="s">
        <v>62</v>
      </c>
      <c r="D335" s="47">
        <v>-29.11</v>
      </c>
      <c r="E335" s="47">
        <v>153.32</v>
      </c>
      <c r="F335" s="66" t="s">
        <v>1749</v>
      </c>
      <c r="G335" s="66" t="s">
        <v>430</v>
      </c>
      <c r="H335" s="66" t="s">
        <v>1753</v>
      </c>
      <c r="I335" s="47">
        <v>20</v>
      </c>
      <c r="J335" s="47"/>
      <c r="K335" s="47">
        <v>1039.0734399999999</v>
      </c>
      <c r="L335" s="66"/>
      <c r="M335" s="66" t="s">
        <v>1741</v>
      </c>
      <c r="N335" s="66" t="s">
        <v>356</v>
      </c>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row>
    <row r="336" spans="1:40">
      <c r="A336" s="66">
        <v>27</v>
      </c>
      <c r="B336" s="66" t="s">
        <v>635</v>
      </c>
      <c r="C336" s="66" t="s">
        <v>62</v>
      </c>
      <c r="D336" s="47">
        <v>-29.1</v>
      </c>
      <c r="E336" s="47">
        <v>153.33000000000001</v>
      </c>
      <c r="F336" s="66" t="s">
        <v>1749</v>
      </c>
      <c r="G336" s="66" t="s">
        <v>430</v>
      </c>
      <c r="H336" s="66" t="s">
        <v>1753</v>
      </c>
      <c r="I336" s="47">
        <v>20</v>
      </c>
      <c r="J336" s="47"/>
      <c r="K336" s="47">
        <v>564.82975999999996</v>
      </c>
      <c r="L336" s="66"/>
      <c r="M336" s="66" t="s">
        <v>1741</v>
      </c>
      <c r="N336" s="66" t="s">
        <v>356</v>
      </c>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row>
    <row r="337" spans="1:40">
      <c r="A337" s="66">
        <v>28</v>
      </c>
      <c r="B337" s="66" t="s">
        <v>638</v>
      </c>
      <c r="C337" s="66" t="s">
        <v>636</v>
      </c>
      <c r="D337" s="47">
        <v>42.175699999999999</v>
      </c>
      <c r="E337" s="47">
        <v>3.0592999999999999</v>
      </c>
      <c r="F337" s="66" t="s">
        <v>1749</v>
      </c>
      <c r="G337" s="66" t="s">
        <v>629</v>
      </c>
      <c r="H337" s="66" t="s">
        <v>1753</v>
      </c>
      <c r="I337" s="47"/>
      <c r="J337" s="47"/>
      <c r="K337" s="47">
        <v>3.2</v>
      </c>
      <c r="L337" s="66"/>
      <c r="M337" s="66" t="s">
        <v>1741</v>
      </c>
      <c r="N337" s="66" t="s">
        <v>356</v>
      </c>
      <c r="O337" s="71" t="s">
        <v>637</v>
      </c>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row>
    <row r="338" spans="1:40">
      <c r="A338" s="66">
        <v>29</v>
      </c>
      <c r="B338" s="66" t="s">
        <v>639</v>
      </c>
      <c r="C338" s="66" t="s">
        <v>25</v>
      </c>
      <c r="D338" s="47">
        <v>-8.73</v>
      </c>
      <c r="E338" s="47">
        <v>-63.5</v>
      </c>
      <c r="F338" s="66" t="s">
        <v>1748</v>
      </c>
      <c r="G338" s="66" t="s">
        <v>371</v>
      </c>
      <c r="H338" s="66" t="s">
        <v>1753</v>
      </c>
      <c r="I338" s="47"/>
      <c r="J338" s="47"/>
      <c r="K338" s="47">
        <v>192</v>
      </c>
      <c r="L338" s="66"/>
      <c r="M338" s="66" t="s">
        <v>1741</v>
      </c>
      <c r="N338" s="66" t="s">
        <v>356</v>
      </c>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row>
    <row r="339" spans="1:40">
      <c r="A339" s="66">
        <v>29</v>
      </c>
      <c r="B339" s="66" t="s">
        <v>640</v>
      </c>
      <c r="C339" s="66" t="s">
        <v>25</v>
      </c>
      <c r="D339" s="47">
        <v>-1.97</v>
      </c>
      <c r="E339" s="47">
        <v>-59.47</v>
      </c>
      <c r="F339" s="66" t="s">
        <v>1748</v>
      </c>
      <c r="G339" s="66" t="s">
        <v>355</v>
      </c>
      <c r="H339" s="66" t="s">
        <v>1753</v>
      </c>
      <c r="I339" s="47"/>
      <c r="J339" s="47"/>
      <c r="K339" s="47">
        <v>1824</v>
      </c>
      <c r="L339" s="66"/>
      <c r="M339" s="66" t="s">
        <v>1741</v>
      </c>
      <c r="N339" s="66" t="s">
        <v>356</v>
      </c>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row>
    <row r="340" spans="1:40">
      <c r="A340" s="66">
        <v>29</v>
      </c>
      <c r="B340" s="66" t="s">
        <v>641</v>
      </c>
      <c r="C340" s="66" t="s">
        <v>198</v>
      </c>
      <c r="D340" s="47">
        <v>5.07</v>
      </c>
      <c r="E340" s="47">
        <v>-53.05</v>
      </c>
      <c r="F340" s="66" t="s">
        <v>1748</v>
      </c>
      <c r="G340" s="66" t="s">
        <v>355</v>
      </c>
      <c r="H340" s="66" t="s">
        <v>1753</v>
      </c>
      <c r="I340" s="47"/>
      <c r="J340" s="47"/>
      <c r="K340" s="47">
        <v>1344</v>
      </c>
      <c r="L340" s="66"/>
      <c r="M340" s="66" t="s">
        <v>1741</v>
      </c>
      <c r="N340" s="66" t="s">
        <v>356</v>
      </c>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row>
    <row r="341" spans="1:40">
      <c r="A341" s="66">
        <v>29</v>
      </c>
      <c r="B341" s="66" t="s">
        <v>642</v>
      </c>
      <c r="C341" s="66" t="s">
        <v>307</v>
      </c>
      <c r="D341" s="47">
        <v>5.2</v>
      </c>
      <c r="E341" s="47">
        <v>-53</v>
      </c>
      <c r="F341" s="66" t="s">
        <v>1748</v>
      </c>
      <c r="G341" s="66" t="s">
        <v>355</v>
      </c>
      <c r="H341" s="66" t="s">
        <v>1753</v>
      </c>
      <c r="I341" s="47">
        <v>26.8</v>
      </c>
      <c r="J341" s="47"/>
      <c r="K341" s="47">
        <v>696.96</v>
      </c>
      <c r="L341" s="66"/>
      <c r="M341" s="66" t="s">
        <v>1741</v>
      </c>
      <c r="N341" s="66" t="s">
        <v>356</v>
      </c>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row>
    <row r="342" spans="1:40">
      <c r="A342" s="66">
        <v>30</v>
      </c>
      <c r="B342" s="66" t="s">
        <v>643</v>
      </c>
      <c r="C342" s="66" t="s">
        <v>325</v>
      </c>
      <c r="D342" s="47">
        <v>31</v>
      </c>
      <c r="E342" s="47">
        <v>110.75</v>
      </c>
      <c r="F342" s="66" t="s">
        <v>1749</v>
      </c>
      <c r="G342" s="66" t="s">
        <v>430</v>
      </c>
      <c r="H342" s="66" t="s">
        <v>1753</v>
      </c>
      <c r="I342" s="47">
        <v>19.66</v>
      </c>
      <c r="J342" s="47"/>
      <c r="K342" s="47">
        <v>4.3260325811066398</v>
      </c>
      <c r="L342" s="66"/>
      <c r="M342" s="66" t="s">
        <v>1741</v>
      </c>
      <c r="N342" s="66" t="s">
        <v>356</v>
      </c>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row>
    <row r="343" spans="1:40">
      <c r="A343" s="66">
        <v>30</v>
      </c>
      <c r="B343" s="66" t="s">
        <v>644</v>
      </c>
      <c r="C343" s="66" t="s">
        <v>325</v>
      </c>
      <c r="D343" s="47">
        <v>31.333694000000001</v>
      </c>
      <c r="E343" s="47">
        <v>108.51355599999999</v>
      </c>
      <c r="F343" s="66" t="s">
        <v>1749</v>
      </c>
      <c r="G343" s="66" t="s">
        <v>564</v>
      </c>
      <c r="H343" s="66" t="s">
        <v>1753</v>
      </c>
      <c r="I343" s="47"/>
      <c r="J343" s="47"/>
      <c r="K343" s="47">
        <v>8.881049913711216</v>
      </c>
      <c r="L343" s="66"/>
      <c r="M343" s="66" t="s">
        <v>1741</v>
      </c>
      <c r="N343" s="66" t="s">
        <v>356</v>
      </c>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row>
    <row r="344" spans="1:40">
      <c r="A344" s="66">
        <v>31</v>
      </c>
      <c r="B344" s="66" t="s">
        <v>645</v>
      </c>
      <c r="C344" s="66" t="s">
        <v>476</v>
      </c>
      <c r="D344" s="47">
        <v>35.966999999999999</v>
      </c>
      <c r="E344" s="47">
        <v>-84.283000000000001</v>
      </c>
      <c r="F344" s="66" t="s">
        <v>1749</v>
      </c>
      <c r="G344" s="66" t="s">
        <v>430</v>
      </c>
      <c r="H344" s="66" t="s">
        <v>1753</v>
      </c>
      <c r="I344" s="47">
        <v>16.7</v>
      </c>
      <c r="J344" s="47"/>
      <c r="K344" s="47">
        <v>0.39894400000000002</v>
      </c>
      <c r="L344" s="66"/>
      <c r="M344" s="16" t="s">
        <v>1742</v>
      </c>
      <c r="N344" s="66" t="s">
        <v>356</v>
      </c>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row>
    <row r="345" spans="1:40">
      <c r="A345" s="66">
        <v>32</v>
      </c>
      <c r="B345" s="66" t="s">
        <v>646</v>
      </c>
      <c r="C345" s="66" t="s">
        <v>96</v>
      </c>
      <c r="D345" s="47">
        <v>69.183300000000003</v>
      </c>
      <c r="E345" s="47">
        <v>27.3</v>
      </c>
      <c r="F345" s="66" t="s">
        <v>1750</v>
      </c>
      <c r="G345" s="66" t="s">
        <v>521</v>
      </c>
      <c r="H345" s="66" t="s">
        <v>1753</v>
      </c>
      <c r="I345" s="47">
        <v>5</v>
      </c>
      <c r="J345" s="47"/>
      <c r="K345" s="47">
        <v>42.628655999999999</v>
      </c>
      <c r="L345" s="66"/>
      <c r="M345" s="66" t="s">
        <v>1741</v>
      </c>
      <c r="N345" s="66" t="s">
        <v>356</v>
      </c>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row>
    <row r="346" spans="1:40">
      <c r="A346" s="72">
        <v>33</v>
      </c>
      <c r="B346" s="72" t="s">
        <v>1586</v>
      </c>
      <c r="C346" s="72" t="s">
        <v>25</v>
      </c>
      <c r="D346" s="73">
        <v>-1.923395</v>
      </c>
      <c r="E346" s="73">
        <v>-59.474373999999997</v>
      </c>
      <c r="F346" s="72" t="s">
        <v>1748</v>
      </c>
      <c r="G346" s="72" t="s">
        <v>355</v>
      </c>
      <c r="H346" s="72" t="s">
        <v>1753</v>
      </c>
      <c r="I346" s="73">
        <v>30.5</v>
      </c>
      <c r="J346" s="47"/>
      <c r="K346" s="47">
        <v>2253.328</v>
      </c>
      <c r="L346" s="66"/>
      <c r="M346" s="66" t="s">
        <v>1741</v>
      </c>
      <c r="N346" s="72" t="s">
        <v>356</v>
      </c>
      <c r="O346" s="72" t="s">
        <v>647</v>
      </c>
      <c r="P346" s="72"/>
      <c r="Q346" s="72"/>
      <c r="R346" s="72"/>
      <c r="S346" s="72"/>
      <c r="T346" s="72"/>
      <c r="U346" s="72"/>
      <c r="V346" s="72"/>
      <c r="W346" s="72"/>
      <c r="X346" s="72"/>
      <c r="Y346" s="72"/>
      <c r="Z346" s="72"/>
      <c r="AA346" s="72"/>
      <c r="AB346" s="72"/>
      <c r="AC346" s="72"/>
      <c r="AD346" s="72"/>
      <c r="AE346" s="72"/>
      <c r="AF346" s="72"/>
      <c r="AG346" s="72"/>
      <c r="AH346" s="72"/>
      <c r="AI346" s="72"/>
      <c r="AJ346" s="72"/>
      <c r="AK346" s="72"/>
      <c r="AL346" s="72"/>
      <c r="AM346" s="72"/>
      <c r="AN346" s="72"/>
    </row>
    <row r="347" spans="1:40">
      <c r="A347" s="66">
        <v>34</v>
      </c>
      <c r="B347" s="66" t="s">
        <v>648</v>
      </c>
      <c r="C347" s="66" t="s">
        <v>11</v>
      </c>
      <c r="D347" s="47">
        <v>68.38</v>
      </c>
      <c r="E347" s="47">
        <v>-149.24</v>
      </c>
      <c r="F347" s="66" t="s">
        <v>1752</v>
      </c>
      <c r="G347" s="66" t="s">
        <v>649</v>
      </c>
      <c r="H347" s="66" t="s">
        <v>1753</v>
      </c>
      <c r="I347" s="47">
        <v>8</v>
      </c>
      <c r="J347" s="47"/>
      <c r="K347" s="47">
        <v>5.76</v>
      </c>
      <c r="L347" s="66"/>
      <c r="M347" s="16" t="s">
        <v>1742</v>
      </c>
      <c r="N347" s="66" t="s">
        <v>356</v>
      </c>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row>
    <row r="348" spans="1:40">
      <c r="A348" s="66">
        <v>34</v>
      </c>
      <c r="B348" s="66" t="s">
        <v>650</v>
      </c>
      <c r="C348" s="66" t="s">
        <v>476</v>
      </c>
      <c r="D348" s="47">
        <v>68.645300000000006</v>
      </c>
      <c r="E348" s="47">
        <v>-149.41300000000001</v>
      </c>
      <c r="F348" s="66" t="s">
        <v>1750</v>
      </c>
      <c r="G348" s="66" t="s">
        <v>521</v>
      </c>
      <c r="H348" s="66" t="s">
        <v>1753</v>
      </c>
      <c r="I348" s="47">
        <v>8</v>
      </c>
      <c r="J348" s="47"/>
      <c r="K348" s="47">
        <v>5.76</v>
      </c>
      <c r="L348" s="66"/>
      <c r="M348" s="16" t="s">
        <v>1742</v>
      </c>
      <c r="N348" s="66" t="s">
        <v>356</v>
      </c>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row>
    <row r="349" spans="1:40">
      <c r="A349" s="66">
        <v>35</v>
      </c>
      <c r="B349" s="66" t="s">
        <v>651</v>
      </c>
      <c r="C349" s="66" t="s">
        <v>652</v>
      </c>
      <c r="D349" s="47">
        <v>5.15</v>
      </c>
      <c r="E349" s="47">
        <v>-2.9</v>
      </c>
      <c r="F349" s="66" t="s">
        <v>1748</v>
      </c>
      <c r="G349" s="66" t="s">
        <v>371</v>
      </c>
      <c r="H349" s="66" t="s">
        <v>1753</v>
      </c>
      <c r="I349" s="47">
        <v>27.75</v>
      </c>
      <c r="J349" s="47"/>
      <c r="K349" s="47">
        <v>5.983999999999984</v>
      </c>
      <c r="L349" s="66"/>
      <c r="M349" s="16" t="s">
        <v>1742</v>
      </c>
      <c r="N349" s="66" t="s">
        <v>356</v>
      </c>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row>
    <row r="350" spans="1:40">
      <c r="A350" s="66">
        <v>35</v>
      </c>
      <c r="B350" s="66" t="s">
        <v>653</v>
      </c>
      <c r="C350" s="66" t="s">
        <v>652</v>
      </c>
      <c r="D350" s="47">
        <v>5.2</v>
      </c>
      <c r="E350" s="47">
        <v>-3.7</v>
      </c>
      <c r="F350" s="66" t="s">
        <v>1748</v>
      </c>
      <c r="G350" s="66" t="s">
        <v>371</v>
      </c>
      <c r="H350" s="66" t="s">
        <v>1753</v>
      </c>
      <c r="I350" s="47">
        <v>29.25</v>
      </c>
      <c r="J350" s="47"/>
      <c r="K350" s="47">
        <v>7.8079999999999998</v>
      </c>
      <c r="L350" s="66"/>
      <c r="M350" s="16" t="s">
        <v>1742</v>
      </c>
      <c r="N350" s="66" t="s">
        <v>356</v>
      </c>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row>
    <row r="351" spans="1:40">
      <c r="A351" s="66">
        <v>35</v>
      </c>
      <c r="B351" s="66" t="s">
        <v>654</v>
      </c>
      <c r="C351" s="66" t="s">
        <v>652</v>
      </c>
      <c r="D351" s="47">
        <v>5.4</v>
      </c>
      <c r="E351" s="47">
        <v>-3.2</v>
      </c>
      <c r="F351" s="66" t="s">
        <v>1748</v>
      </c>
      <c r="G351" s="66" t="s">
        <v>371</v>
      </c>
      <c r="H351" s="66" t="s">
        <v>1753</v>
      </c>
      <c r="I351" s="47">
        <v>28.5</v>
      </c>
      <c r="J351" s="47"/>
      <c r="K351" s="47">
        <v>2.4159999999999999</v>
      </c>
      <c r="L351" s="66"/>
      <c r="M351" s="16" t="s">
        <v>1742</v>
      </c>
      <c r="N351" s="66" t="s">
        <v>356</v>
      </c>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row>
    <row r="352" spans="1:40">
      <c r="A352" s="66">
        <v>36</v>
      </c>
      <c r="B352" s="66" t="s">
        <v>655</v>
      </c>
      <c r="C352" s="66" t="s">
        <v>656</v>
      </c>
      <c r="D352" s="47">
        <v>45.43</v>
      </c>
      <c r="E352" s="47">
        <v>9.8000000000000007</v>
      </c>
      <c r="F352" s="66" t="s">
        <v>1749</v>
      </c>
      <c r="G352" s="66" t="s">
        <v>430</v>
      </c>
      <c r="H352" s="66" t="s">
        <v>1753</v>
      </c>
      <c r="I352" s="47">
        <v>17.850000000000001</v>
      </c>
      <c r="J352" s="47"/>
      <c r="K352" s="47">
        <v>7.9788319999999837</v>
      </c>
      <c r="L352" s="66"/>
      <c r="M352" s="16" t="s">
        <v>1742</v>
      </c>
      <c r="N352" s="66" t="s">
        <v>356</v>
      </c>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row>
    <row r="353" spans="1:40">
      <c r="A353" s="66">
        <v>37</v>
      </c>
      <c r="B353" s="66" t="s">
        <v>657</v>
      </c>
      <c r="C353" s="66" t="s">
        <v>325</v>
      </c>
      <c r="D353" s="47">
        <v>30.947527999999998</v>
      </c>
      <c r="E353" s="47">
        <v>30.947527999999998</v>
      </c>
      <c r="F353" s="66" t="s">
        <v>1751</v>
      </c>
      <c r="G353" s="66" t="s">
        <v>447</v>
      </c>
      <c r="H353" s="66" t="s">
        <v>1753</v>
      </c>
      <c r="I353" s="47"/>
      <c r="J353" s="47"/>
      <c r="K353" s="47">
        <v>0.96160000000000001</v>
      </c>
      <c r="L353" s="66"/>
      <c r="M353" s="66" t="s">
        <v>1741</v>
      </c>
      <c r="N353" s="66" t="s">
        <v>356</v>
      </c>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row>
    <row r="354" spans="1:40">
      <c r="A354" s="66">
        <v>37</v>
      </c>
      <c r="B354" s="66" t="s">
        <v>658</v>
      </c>
      <c r="C354" s="66" t="s">
        <v>325</v>
      </c>
      <c r="D354" s="47">
        <v>31.008893</v>
      </c>
      <c r="E354" s="47">
        <v>108.712957</v>
      </c>
      <c r="F354" s="66" t="s">
        <v>1749</v>
      </c>
      <c r="G354" s="66" t="s">
        <v>564</v>
      </c>
      <c r="H354" s="66" t="s">
        <v>1753</v>
      </c>
      <c r="I354" s="47"/>
      <c r="J354" s="47"/>
      <c r="K354" s="47">
        <v>3.6080000000000001</v>
      </c>
      <c r="L354" s="66"/>
      <c r="M354" s="66" t="s">
        <v>1741</v>
      </c>
      <c r="N354" s="66" t="s">
        <v>356</v>
      </c>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row>
    <row r="355" spans="1:40">
      <c r="A355" s="66">
        <v>37</v>
      </c>
      <c r="B355" s="66" t="s">
        <v>659</v>
      </c>
      <c r="C355" s="66" t="s">
        <v>325</v>
      </c>
      <c r="D355" s="47">
        <v>31.085471999999999</v>
      </c>
      <c r="E355" s="47">
        <v>108.563222</v>
      </c>
      <c r="F355" s="66" t="s">
        <v>1749</v>
      </c>
      <c r="G355" s="66" t="s">
        <v>564</v>
      </c>
      <c r="H355" s="66" t="s">
        <v>1753</v>
      </c>
      <c r="I355" s="47"/>
      <c r="J355" s="47"/>
      <c r="K355" s="47">
        <v>106.56959999999985</v>
      </c>
      <c r="L355" s="66"/>
      <c r="M355" s="66" t="s">
        <v>1741</v>
      </c>
      <c r="N355" s="66" t="s">
        <v>356</v>
      </c>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row>
    <row r="356" spans="1:40">
      <c r="A356" s="66">
        <v>37</v>
      </c>
      <c r="B356" s="66" t="s">
        <v>660</v>
      </c>
      <c r="C356" s="66" t="s">
        <v>325</v>
      </c>
      <c r="D356" s="47">
        <v>31.096722</v>
      </c>
      <c r="E356" s="47">
        <v>108.67225000000001</v>
      </c>
      <c r="F356" s="66" t="s">
        <v>1749</v>
      </c>
      <c r="G356" s="66" t="s">
        <v>564</v>
      </c>
      <c r="H356" s="66" t="s">
        <v>1753</v>
      </c>
      <c r="I356" s="47"/>
      <c r="J356" s="47"/>
      <c r="K356" s="47">
        <v>74.425600000000003</v>
      </c>
      <c r="L356" s="66"/>
      <c r="M356" s="66" t="s">
        <v>1741</v>
      </c>
      <c r="N356" s="66" t="s">
        <v>356</v>
      </c>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row>
    <row r="357" spans="1:40">
      <c r="A357" s="66">
        <v>37</v>
      </c>
      <c r="B357" s="66" t="s">
        <v>661</v>
      </c>
      <c r="C357" s="66" t="s">
        <v>325</v>
      </c>
      <c r="D357" s="47">
        <v>31.113472000000002</v>
      </c>
      <c r="E357" s="47">
        <v>108.54902800000001</v>
      </c>
      <c r="F357" s="66" t="s">
        <v>1749</v>
      </c>
      <c r="G357" s="66" t="s">
        <v>564</v>
      </c>
      <c r="H357" s="66" t="s">
        <v>1753</v>
      </c>
      <c r="I357" s="47"/>
      <c r="J357" s="47"/>
      <c r="K357" s="47">
        <v>5.2320000000000002</v>
      </c>
      <c r="L357" s="66"/>
      <c r="M357" s="66" t="s">
        <v>1741</v>
      </c>
      <c r="N357" s="66" t="s">
        <v>356</v>
      </c>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row>
    <row r="358" spans="1:40">
      <c r="A358" s="66">
        <v>37</v>
      </c>
      <c r="B358" s="66" t="s">
        <v>662</v>
      </c>
      <c r="C358" s="66" t="s">
        <v>325</v>
      </c>
      <c r="D358" s="47">
        <v>31.186917000000001</v>
      </c>
      <c r="E358" s="47">
        <v>108.44283299999999</v>
      </c>
      <c r="F358" s="66" t="s">
        <v>1749</v>
      </c>
      <c r="G358" s="66" t="s">
        <v>564</v>
      </c>
      <c r="H358" s="66" t="s">
        <v>1753</v>
      </c>
      <c r="I358" s="47"/>
      <c r="J358" s="47"/>
      <c r="K358" s="47">
        <v>10.192</v>
      </c>
      <c r="L358" s="66"/>
      <c r="M358" s="66" t="s">
        <v>1741</v>
      </c>
      <c r="N358" s="66" t="s">
        <v>356</v>
      </c>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row>
    <row r="359" spans="1:40">
      <c r="A359" s="66">
        <v>38</v>
      </c>
      <c r="B359" s="66" t="s">
        <v>663</v>
      </c>
      <c r="C359" s="66" t="s">
        <v>325</v>
      </c>
      <c r="D359" s="47">
        <v>31.097659</v>
      </c>
      <c r="E359" s="47">
        <v>108.664569</v>
      </c>
      <c r="F359" s="66" t="s">
        <v>1749</v>
      </c>
      <c r="G359" s="66" t="s">
        <v>564</v>
      </c>
      <c r="H359" s="66" t="s">
        <v>1753</v>
      </c>
      <c r="I359" s="66"/>
      <c r="J359" s="66"/>
      <c r="K359" s="66"/>
      <c r="L359" s="66">
        <v>6.96</v>
      </c>
      <c r="M359" s="66" t="s">
        <v>1745</v>
      </c>
      <c r="N359" s="66" t="s">
        <v>664</v>
      </c>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row>
    <row r="360" spans="1:40">
      <c r="A360" s="66">
        <v>39</v>
      </c>
      <c r="B360" s="66" t="s">
        <v>665</v>
      </c>
      <c r="C360" s="66" t="s">
        <v>62</v>
      </c>
      <c r="D360" s="47">
        <v>-33.711514000000001</v>
      </c>
      <c r="E360" s="47">
        <v>150.37437499999999</v>
      </c>
      <c r="F360" s="66" t="s">
        <v>1749</v>
      </c>
      <c r="G360" s="66" t="s">
        <v>358</v>
      </c>
      <c r="H360" s="66" t="s">
        <v>1754</v>
      </c>
      <c r="I360" s="66">
        <v>15</v>
      </c>
      <c r="J360" s="66"/>
      <c r="K360" s="66">
        <v>9.5999999999999837</v>
      </c>
      <c r="L360" s="66"/>
      <c r="M360" s="66" t="s">
        <v>1741</v>
      </c>
      <c r="N360" s="66" t="s">
        <v>356</v>
      </c>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row>
    <row r="361" spans="1:40">
      <c r="A361" s="66">
        <v>39</v>
      </c>
      <c r="B361" s="66" t="s">
        <v>665</v>
      </c>
      <c r="C361" s="66" t="s">
        <v>62</v>
      </c>
      <c r="D361" s="47">
        <v>-33.711246000000003</v>
      </c>
      <c r="E361" s="47">
        <v>150.37430499999999</v>
      </c>
      <c r="F361" s="66" t="s">
        <v>1749</v>
      </c>
      <c r="G361" s="66" t="s">
        <v>358</v>
      </c>
      <c r="H361" s="66" t="s">
        <v>1754</v>
      </c>
      <c r="I361" s="66">
        <v>14.9</v>
      </c>
      <c r="J361" s="66"/>
      <c r="K361" s="66">
        <v>14.4</v>
      </c>
      <c r="L361" s="66"/>
      <c r="M361" s="66" t="s">
        <v>1741</v>
      </c>
      <c r="N361" s="66" t="s">
        <v>356</v>
      </c>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row>
    <row r="362" spans="1:40">
      <c r="A362" s="66">
        <v>39</v>
      </c>
      <c r="B362" s="66" t="s">
        <v>665</v>
      </c>
      <c r="C362" s="66" t="s">
        <v>62</v>
      </c>
      <c r="D362" s="47">
        <v>-33.710689000000002</v>
      </c>
      <c r="E362" s="47">
        <v>150.374157</v>
      </c>
      <c r="F362" s="66" t="s">
        <v>1749</v>
      </c>
      <c r="G362" s="66" t="s">
        <v>358</v>
      </c>
      <c r="H362" s="66" t="s">
        <v>1754</v>
      </c>
      <c r="I362" s="66">
        <v>13.2</v>
      </c>
      <c r="J362" s="66"/>
      <c r="K362" s="66">
        <v>1.6</v>
      </c>
      <c r="L362" s="66"/>
      <c r="M362" s="66" t="s">
        <v>1741</v>
      </c>
      <c r="N362" s="66" t="s">
        <v>356</v>
      </c>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row>
    <row r="363" spans="1:40">
      <c r="A363" s="66">
        <v>39</v>
      </c>
      <c r="B363" s="66" t="s">
        <v>665</v>
      </c>
      <c r="C363" s="66" t="s">
        <v>62</v>
      </c>
      <c r="D363" s="47">
        <v>-33.709881000000003</v>
      </c>
      <c r="E363" s="47">
        <v>150.37435400000001</v>
      </c>
      <c r="F363" s="66" t="s">
        <v>1749</v>
      </c>
      <c r="G363" s="66" t="s">
        <v>358</v>
      </c>
      <c r="H363" s="66" t="s">
        <v>1754</v>
      </c>
      <c r="I363" s="66">
        <v>10.199999999999999</v>
      </c>
      <c r="J363" s="66"/>
      <c r="K363" s="66">
        <v>4.7999999999999838</v>
      </c>
      <c r="L363" s="66"/>
      <c r="M363" s="66" t="s">
        <v>1741</v>
      </c>
      <c r="N363" s="66" t="s">
        <v>356</v>
      </c>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row>
    <row r="364" spans="1:40">
      <c r="A364" s="66">
        <v>39</v>
      </c>
      <c r="B364" s="66" t="s">
        <v>665</v>
      </c>
      <c r="C364" s="66" t="s">
        <v>62</v>
      </c>
      <c r="D364" s="47">
        <v>-33.709293000000002</v>
      </c>
      <c r="E364" s="47">
        <v>150.37454500000001</v>
      </c>
      <c r="F364" s="66" t="s">
        <v>1749</v>
      </c>
      <c r="G364" s="66" t="s">
        <v>358</v>
      </c>
      <c r="H364" s="66" t="s">
        <v>1754</v>
      </c>
      <c r="I364" s="66">
        <v>14.5</v>
      </c>
      <c r="J364" s="66"/>
      <c r="K364" s="66">
        <v>27.2</v>
      </c>
      <c r="L364" s="66"/>
      <c r="M364" s="66" t="s">
        <v>1741</v>
      </c>
      <c r="N364" s="66" t="s">
        <v>356</v>
      </c>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row>
    <row r="365" spans="1:40">
      <c r="A365" s="66">
        <v>40</v>
      </c>
      <c r="B365" s="66" t="s">
        <v>666</v>
      </c>
      <c r="C365" s="66" t="s">
        <v>8</v>
      </c>
      <c r="D365" s="47">
        <v>68.3</v>
      </c>
      <c r="E365" s="47">
        <v>19</v>
      </c>
      <c r="F365" s="66" t="s">
        <v>1752</v>
      </c>
      <c r="G365" s="66" t="s">
        <v>649</v>
      </c>
      <c r="H365" s="66" t="s">
        <v>1753</v>
      </c>
      <c r="I365" s="66">
        <v>8.9</v>
      </c>
      <c r="J365" s="66"/>
      <c r="K365" s="47">
        <v>253.3439999999984</v>
      </c>
      <c r="L365" s="66"/>
      <c r="M365" s="16" t="s">
        <v>1742</v>
      </c>
      <c r="N365" s="66" t="s">
        <v>356</v>
      </c>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row>
    <row r="366" spans="1:40">
      <c r="A366" s="66">
        <v>40</v>
      </c>
      <c r="B366" s="66" t="s">
        <v>667</v>
      </c>
      <c r="C366" s="66" t="s">
        <v>8</v>
      </c>
      <c r="D366" s="47">
        <v>68.36</v>
      </c>
      <c r="E366" s="47">
        <v>19.059999999999999</v>
      </c>
      <c r="F366" s="66" t="s">
        <v>1752</v>
      </c>
      <c r="G366" s="66" t="s">
        <v>649</v>
      </c>
      <c r="H366" s="66" t="s">
        <v>1753</v>
      </c>
      <c r="I366" s="66"/>
      <c r="J366" s="66"/>
      <c r="K366" s="47">
        <v>250.13333333333279</v>
      </c>
      <c r="L366" s="66"/>
      <c r="M366" s="16" t="s">
        <v>1742</v>
      </c>
      <c r="N366" s="66" t="s">
        <v>356</v>
      </c>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row>
    <row r="367" spans="1:40">
      <c r="A367" s="66">
        <v>41</v>
      </c>
      <c r="B367" s="66" t="s">
        <v>668</v>
      </c>
      <c r="C367" s="66" t="s">
        <v>325</v>
      </c>
      <c r="D367" s="47">
        <v>33.382237000000003</v>
      </c>
      <c r="E367" s="47">
        <v>115.060992</v>
      </c>
      <c r="F367" s="66" t="s">
        <v>1749</v>
      </c>
      <c r="G367" s="66" t="s">
        <v>564</v>
      </c>
      <c r="H367" s="66" t="s">
        <v>1753</v>
      </c>
      <c r="I367" s="66">
        <v>25.5</v>
      </c>
      <c r="J367" s="66"/>
      <c r="K367" s="47">
        <v>0.43507200000000001</v>
      </c>
      <c r="L367" s="66"/>
      <c r="M367" s="16" t="s">
        <v>1742</v>
      </c>
      <c r="N367" s="66" t="s">
        <v>356</v>
      </c>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row>
    <row r="368" spans="1:40">
      <c r="A368" s="66">
        <v>41</v>
      </c>
      <c r="B368" s="66" t="s">
        <v>669</v>
      </c>
      <c r="C368" s="66" t="s">
        <v>325</v>
      </c>
      <c r="D368" s="47">
        <v>33.626806999999999</v>
      </c>
      <c r="E368" s="47">
        <v>114.64475899999999</v>
      </c>
      <c r="F368" s="66" t="s">
        <v>1749</v>
      </c>
      <c r="G368" s="66" t="s">
        <v>564</v>
      </c>
      <c r="H368" s="66" t="s">
        <v>1753</v>
      </c>
      <c r="I368" s="66">
        <v>25.5</v>
      </c>
      <c r="J368" s="66"/>
      <c r="K368" s="47">
        <v>0.34928639999999844</v>
      </c>
      <c r="L368" s="66"/>
      <c r="M368" s="16" t="s">
        <v>1742</v>
      </c>
      <c r="N368" s="66" t="s">
        <v>356</v>
      </c>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row>
    <row r="369" spans="1:40">
      <c r="A369" s="66">
        <v>41</v>
      </c>
      <c r="B369" s="66" t="s">
        <v>670</v>
      </c>
      <c r="C369" s="66" t="s">
        <v>325</v>
      </c>
      <c r="D369" s="47">
        <v>33.629627999999997</v>
      </c>
      <c r="E369" s="47">
        <v>114.61165800000001</v>
      </c>
      <c r="F369" s="66" t="s">
        <v>1749</v>
      </c>
      <c r="G369" s="66" t="s">
        <v>564</v>
      </c>
      <c r="H369" s="66" t="s">
        <v>1753</v>
      </c>
      <c r="I369" s="66">
        <v>25</v>
      </c>
      <c r="J369" s="66"/>
      <c r="K369" s="47">
        <v>0.32209919999999997</v>
      </c>
      <c r="L369" s="66"/>
      <c r="M369" s="16" t="s">
        <v>1742</v>
      </c>
      <c r="N369" s="66" t="s">
        <v>356</v>
      </c>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row>
    <row r="370" spans="1:40">
      <c r="A370" s="66">
        <v>41</v>
      </c>
      <c r="B370" s="66" t="s">
        <v>671</v>
      </c>
      <c r="C370" s="66" t="s">
        <v>325</v>
      </c>
      <c r="D370" s="47">
        <v>33.642533</v>
      </c>
      <c r="E370" s="47">
        <v>114.631365</v>
      </c>
      <c r="F370" s="66" t="s">
        <v>1749</v>
      </c>
      <c r="G370" s="66" t="s">
        <v>564</v>
      </c>
      <c r="H370" s="66" t="s">
        <v>1753</v>
      </c>
      <c r="I370" s="66">
        <v>25.5</v>
      </c>
      <c r="J370" s="66"/>
      <c r="K370" s="47">
        <v>0.77598719999999999</v>
      </c>
      <c r="L370" s="66"/>
      <c r="M370" s="16" t="s">
        <v>1742</v>
      </c>
      <c r="N370" s="66" t="s">
        <v>356</v>
      </c>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row>
    <row r="371" spans="1:40">
      <c r="A371" s="66">
        <v>41</v>
      </c>
      <c r="B371" s="66" t="s">
        <v>672</v>
      </c>
      <c r="C371" s="66" t="s">
        <v>325</v>
      </c>
      <c r="D371" s="47">
        <v>33.660763000000003</v>
      </c>
      <c r="E371" s="47">
        <v>114.62491799999999</v>
      </c>
      <c r="F371" s="66" t="s">
        <v>1749</v>
      </c>
      <c r="G371" s="66" t="s">
        <v>564</v>
      </c>
      <c r="H371" s="66" t="s">
        <v>1753</v>
      </c>
      <c r="I371" s="66">
        <v>25.5</v>
      </c>
      <c r="J371" s="66"/>
      <c r="K371" s="47">
        <v>0.43499520000000003</v>
      </c>
      <c r="L371" s="66"/>
      <c r="M371" s="16" t="s">
        <v>1742</v>
      </c>
      <c r="N371" s="66" t="s">
        <v>356</v>
      </c>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row>
    <row r="372" spans="1:40">
      <c r="A372" s="66">
        <v>41</v>
      </c>
      <c r="B372" s="66" t="s">
        <v>673</v>
      </c>
      <c r="C372" s="66" t="s">
        <v>325</v>
      </c>
      <c r="D372" s="47">
        <v>34.157457999999998</v>
      </c>
      <c r="E372" s="47">
        <v>114.339095</v>
      </c>
      <c r="F372" s="66" t="s">
        <v>1749</v>
      </c>
      <c r="G372" s="66" t="s">
        <v>564</v>
      </c>
      <c r="H372" s="66" t="s">
        <v>1753</v>
      </c>
      <c r="I372" s="66">
        <v>23.5</v>
      </c>
      <c r="J372" s="66"/>
      <c r="K372" s="47">
        <v>1.7981567999999999</v>
      </c>
      <c r="L372" s="66"/>
      <c r="M372" s="16" t="s">
        <v>1742</v>
      </c>
      <c r="N372" s="66" t="s">
        <v>356</v>
      </c>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row>
    <row r="373" spans="1:40">
      <c r="A373" s="66">
        <v>42</v>
      </c>
      <c r="B373" s="66" t="s">
        <v>674</v>
      </c>
      <c r="C373" s="66" t="s">
        <v>675</v>
      </c>
      <c r="D373" s="47">
        <v>46.640258000000003</v>
      </c>
      <c r="E373" s="47">
        <v>17.246255999999999</v>
      </c>
      <c r="F373" s="66" t="s">
        <v>1749</v>
      </c>
      <c r="G373" s="66" t="s">
        <v>358</v>
      </c>
      <c r="H373" s="66" t="s">
        <v>1754</v>
      </c>
      <c r="I373" s="66">
        <v>11</v>
      </c>
      <c r="J373" s="66"/>
      <c r="K373" s="66">
        <v>49.33</v>
      </c>
      <c r="L373" s="66"/>
      <c r="M373" s="66" t="s">
        <v>1741</v>
      </c>
      <c r="N373" s="66" t="s">
        <v>356</v>
      </c>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row>
    <row r="374" spans="1:40">
      <c r="A374" s="66">
        <v>42</v>
      </c>
      <c r="B374" s="66" t="s">
        <v>676</v>
      </c>
      <c r="C374" s="66" t="s">
        <v>675</v>
      </c>
      <c r="D374" s="47">
        <v>49.712524999999999</v>
      </c>
      <c r="E374" s="47">
        <v>17.258913</v>
      </c>
      <c r="F374" s="66" t="s">
        <v>1749</v>
      </c>
      <c r="G374" s="66" t="s">
        <v>358</v>
      </c>
      <c r="H374" s="66" t="s">
        <v>1754</v>
      </c>
      <c r="I374" s="66">
        <v>12.3</v>
      </c>
      <c r="J374" s="66"/>
      <c r="K374" s="66">
        <v>41.31</v>
      </c>
      <c r="L374" s="66"/>
      <c r="M374" s="66" t="s">
        <v>1741</v>
      </c>
      <c r="N374" s="66" t="s">
        <v>356</v>
      </c>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row>
    <row r="375" spans="1:40">
      <c r="A375" s="66">
        <v>42</v>
      </c>
      <c r="B375" s="66" t="s">
        <v>677</v>
      </c>
      <c r="C375" s="66" t="s">
        <v>675</v>
      </c>
      <c r="D375" s="47">
        <v>49.770699999999998</v>
      </c>
      <c r="E375" s="47">
        <v>17.319516</v>
      </c>
      <c r="F375" s="66" t="s">
        <v>1749</v>
      </c>
      <c r="G375" s="66" t="s">
        <v>358</v>
      </c>
      <c r="H375" s="66" t="s">
        <v>1754</v>
      </c>
      <c r="I375" s="66">
        <v>12</v>
      </c>
      <c r="J375" s="66"/>
      <c r="K375" s="66">
        <v>1.41</v>
      </c>
      <c r="L375" s="66"/>
      <c r="M375" s="66" t="s">
        <v>1741</v>
      </c>
      <c r="N375" s="66" t="s">
        <v>356</v>
      </c>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row>
    <row r="376" spans="1:40">
      <c r="A376" s="66">
        <v>42</v>
      </c>
      <c r="B376" s="66" t="s">
        <v>678</v>
      </c>
      <c r="C376" s="66" t="s">
        <v>675</v>
      </c>
      <c r="D376" s="47">
        <v>49.823926999999998</v>
      </c>
      <c r="E376" s="47">
        <v>17.305139</v>
      </c>
      <c r="F376" s="66" t="s">
        <v>1749</v>
      </c>
      <c r="G376" s="66" t="s">
        <v>358</v>
      </c>
      <c r="H376" s="66" t="s">
        <v>1754</v>
      </c>
      <c r="I376" s="66">
        <v>9.6999999999999993</v>
      </c>
      <c r="J376" s="66"/>
      <c r="K376" s="66">
        <v>0.25</v>
      </c>
      <c r="L376" s="66"/>
      <c r="M376" s="66" t="s">
        <v>1741</v>
      </c>
      <c r="N376" s="66" t="s">
        <v>356</v>
      </c>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row>
    <row r="377" spans="1:40">
      <c r="A377" s="66">
        <v>42</v>
      </c>
      <c r="B377" s="66" t="s">
        <v>679</v>
      </c>
      <c r="C377" s="66" t="s">
        <v>675</v>
      </c>
      <c r="D377" s="47">
        <v>49.879980000000003</v>
      </c>
      <c r="E377" s="47">
        <v>17.318854999999999</v>
      </c>
      <c r="F377" s="66" t="s">
        <v>1749</v>
      </c>
      <c r="G377" s="66" t="s">
        <v>358</v>
      </c>
      <c r="H377" s="66" t="s">
        <v>1754</v>
      </c>
      <c r="I377" s="66">
        <v>9.1</v>
      </c>
      <c r="J377" s="66"/>
      <c r="K377" s="66">
        <v>2.3899999999999841</v>
      </c>
      <c r="L377" s="66"/>
      <c r="M377" s="66" t="s">
        <v>1741</v>
      </c>
      <c r="N377" s="66" t="s">
        <v>356</v>
      </c>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row>
    <row r="378" spans="1:40">
      <c r="A378" s="66">
        <v>43</v>
      </c>
      <c r="B378" s="66" t="s">
        <v>681</v>
      </c>
      <c r="C378" s="66" t="s">
        <v>25</v>
      </c>
      <c r="D378" s="8">
        <v>-19.316666999999999</v>
      </c>
      <c r="E378" s="74">
        <v>-57.05</v>
      </c>
      <c r="F378" s="66" t="s">
        <v>1748</v>
      </c>
      <c r="G378" s="66" t="s">
        <v>562</v>
      </c>
      <c r="H378" s="66" t="s">
        <v>1755</v>
      </c>
      <c r="I378" s="66"/>
      <c r="J378" s="66">
        <v>293</v>
      </c>
      <c r="K378" s="66">
        <v>7</v>
      </c>
      <c r="L378" s="66">
        <v>286</v>
      </c>
      <c r="M378" s="66" t="s">
        <v>1741</v>
      </c>
      <c r="N378" s="66" t="s">
        <v>406</v>
      </c>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row>
    <row r="379" spans="1:40">
      <c r="A379" s="66">
        <v>43</v>
      </c>
      <c r="B379" s="16" t="s">
        <v>1587</v>
      </c>
      <c r="C379" s="66" t="s">
        <v>25</v>
      </c>
      <c r="D379" s="8">
        <v>-19.32</v>
      </c>
      <c r="E379" s="74">
        <v>-57.05</v>
      </c>
      <c r="F379" s="66" t="s">
        <v>1748</v>
      </c>
      <c r="G379" s="66" t="s">
        <v>562</v>
      </c>
      <c r="H379" s="66" t="s">
        <v>1755</v>
      </c>
      <c r="I379" s="66"/>
      <c r="J379" s="66">
        <v>593</v>
      </c>
      <c r="K379" s="66">
        <v>8</v>
      </c>
      <c r="L379" s="66">
        <v>585</v>
      </c>
      <c r="M379" s="66" t="s">
        <v>1741</v>
      </c>
      <c r="N379" s="66" t="s">
        <v>406</v>
      </c>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row>
    <row r="380" spans="1:40">
      <c r="A380" s="66">
        <v>43</v>
      </c>
      <c r="B380" s="16" t="s">
        <v>680</v>
      </c>
      <c r="C380" s="66" t="s">
        <v>25</v>
      </c>
      <c r="D380" s="8">
        <v>-19.399999999999999</v>
      </c>
      <c r="E380" s="74">
        <v>-57.05</v>
      </c>
      <c r="F380" s="66" t="s">
        <v>1748</v>
      </c>
      <c r="G380" s="66" t="s">
        <v>562</v>
      </c>
      <c r="H380" s="66" t="s">
        <v>1755</v>
      </c>
      <c r="I380" s="66"/>
      <c r="J380" s="66">
        <v>266</v>
      </c>
      <c r="K380" s="66">
        <v>28</v>
      </c>
      <c r="L380" s="66">
        <v>238</v>
      </c>
      <c r="M380" s="66" t="s">
        <v>1741</v>
      </c>
      <c r="N380" s="66" t="s">
        <v>406</v>
      </c>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row>
    <row r="381" spans="1:40">
      <c r="A381" s="66">
        <v>44</v>
      </c>
      <c r="B381" s="66" t="s">
        <v>682</v>
      </c>
      <c r="C381" s="66" t="s">
        <v>62</v>
      </c>
      <c r="D381" s="47">
        <v>-27.4</v>
      </c>
      <c r="E381" s="47">
        <v>153.1</v>
      </c>
      <c r="F381" s="66" t="s">
        <v>1749</v>
      </c>
      <c r="G381" s="66" t="s">
        <v>430</v>
      </c>
      <c r="H381" s="66" t="s">
        <v>1753</v>
      </c>
      <c r="I381" s="66">
        <v>22.4</v>
      </c>
      <c r="J381" s="66"/>
      <c r="K381" s="66">
        <v>6.4</v>
      </c>
      <c r="L381" s="66"/>
      <c r="M381" s="16" t="s">
        <v>1742</v>
      </c>
      <c r="N381" s="66" t="s">
        <v>356</v>
      </c>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row>
    <row r="382" spans="1:40">
      <c r="A382" s="66">
        <v>45</v>
      </c>
      <c r="B382" s="66" t="s">
        <v>683</v>
      </c>
      <c r="C382" s="66" t="s">
        <v>8</v>
      </c>
      <c r="D382" s="47">
        <v>58.362735000000001</v>
      </c>
      <c r="E382" s="47">
        <v>12.134978</v>
      </c>
      <c r="F382" s="66" t="s">
        <v>1749</v>
      </c>
      <c r="G382" s="66" t="s">
        <v>358</v>
      </c>
      <c r="H382" s="66" t="s">
        <v>1754</v>
      </c>
      <c r="I382" s="66"/>
      <c r="J382" s="66"/>
      <c r="K382" s="47">
        <v>30.981808219178081</v>
      </c>
      <c r="L382" s="66"/>
      <c r="M382" s="16" t="s">
        <v>1742</v>
      </c>
      <c r="N382" s="66" t="s">
        <v>356</v>
      </c>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row>
    <row r="383" spans="1:40">
      <c r="A383" s="66">
        <v>45</v>
      </c>
      <c r="B383" s="66" t="s">
        <v>664</v>
      </c>
      <c r="C383" s="66" t="s">
        <v>8</v>
      </c>
      <c r="D383" s="47">
        <v>58.364624999999997</v>
      </c>
      <c r="E383" s="47">
        <v>12.143967999999999</v>
      </c>
      <c r="F383" s="66" t="s">
        <v>1749</v>
      </c>
      <c r="G383" s="66" t="s">
        <v>358</v>
      </c>
      <c r="H383" s="66" t="s">
        <v>1754</v>
      </c>
      <c r="I383" s="66">
        <v>8.4</v>
      </c>
      <c r="J383" s="66"/>
      <c r="K383" s="47">
        <v>0.65861917808219039</v>
      </c>
      <c r="L383" s="66"/>
      <c r="M383" s="16" t="s">
        <v>1742</v>
      </c>
      <c r="N383" s="66" t="s">
        <v>356</v>
      </c>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row>
    <row r="384" spans="1:40">
      <c r="A384" s="66">
        <v>45</v>
      </c>
      <c r="B384" s="66" t="s">
        <v>664</v>
      </c>
      <c r="C384" s="66" t="s">
        <v>8</v>
      </c>
      <c r="D384" s="47">
        <v>58.371578333333296</v>
      </c>
      <c r="E384" s="47">
        <v>12.144852833333299</v>
      </c>
      <c r="F384" s="66" t="s">
        <v>1749</v>
      </c>
      <c r="G384" s="66" t="s">
        <v>358</v>
      </c>
      <c r="H384" s="66" t="s">
        <v>1754</v>
      </c>
      <c r="I384" s="66"/>
      <c r="J384" s="66"/>
      <c r="K384" s="47">
        <v>2.3915981735159679</v>
      </c>
      <c r="L384" s="66"/>
      <c r="M384" s="16" t="s">
        <v>1742</v>
      </c>
      <c r="N384" s="66" t="s">
        <v>356</v>
      </c>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row>
    <row r="385" spans="1:40">
      <c r="A385" s="66">
        <v>45</v>
      </c>
      <c r="B385" s="66" t="s">
        <v>684</v>
      </c>
      <c r="C385" s="66" t="s">
        <v>8</v>
      </c>
      <c r="D385" s="47">
        <v>58.372030000000002</v>
      </c>
      <c r="E385" s="47">
        <v>12.16864</v>
      </c>
      <c r="F385" s="66" t="s">
        <v>1749</v>
      </c>
      <c r="G385" s="66" t="s">
        <v>358</v>
      </c>
      <c r="H385" s="66" t="s">
        <v>1754</v>
      </c>
      <c r="I385" s="66">
        <v>9.1999999999999993</v>
      </c>
      <c r="J385" s="66"/>
      <c r="K385" s="47">
        <v>9.537899543378991</v>
      </c>
      <c r="L385" s="66"/>
      <c r="M385" s="16" t="s">
        <v>1742</v>
      </c>
      <c r="N385" s="66" t="s">
        <v>356</v>
      </c>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row>
    <row r="386" spans="1:40">
      <c r="A386" s="66">
        <v>45</v>
      </c>
      <c r="B386" s="66" t="s">
        <v>356</v>
      </c>
      <c r="C386" s="66" t="s">
        <v>8</v>
      </c>
      <c r="D386" s="47">
        <v>58.376316666666703</v>
      </c>
      <c r="E386" s="47">
        <v>12.1480405</v>
      </c>
      <c r="F386" s="66" t="s">
        <v>1749</v>
      </c>
      <c r="G386" s="66" t="s">
        <v>358</v>
      </c>
      <c r="H386" s="66" t="s">
        <v>1754</v>
      </c>
      <c r="I386" s="66">
        <v>5.8</v>
      </c>
      <c r="J386" s="66"/>
      <c r="K386" s="47">
        <v>13.329680365296799</v>
      </c>
      <c r="L386" s="66"/>
      <c r="M386" s="16" t="s">
        <v>1742</v>
      </c>
      <c r="N386" s="66" t="s">
        <v>356</v>
      </c>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row>
    <row r="387" spans="1:40">
      <c r="A387" s="66">
        <v>45</v>
      </c>
      <c r="B387" s="66" t="s">
        <v>685</v>
      </c>
      <c r="C387" s="66" t="s">
        <v>8</v>
      </c>
      <c r="D387" s="47">
        <v>58.376653333333302</v>
      </c>
      <c r="E387" s="47">
        <v>12.149785</v>
      </c>
      <c r="F387" s="66" t="s">
        <v>1749</v>
      </c>
      <c r="G387" s="66" t="s">
        <v>358</v>
      </c>
      <c r="H387" s="66" t="s">
        <v>1754</v>
      </c>
      <c r="I387" s="66">
        <v>8.4</v>
      </c>
      <c r="J387" s="66"/>
      <c r="K387" s="47">
        <v>8.2557077625570727</v>
      </c>
      <c r="L387" s="66"/>
      <c r="M387" s="16" t="s">
        <v>1742</v>
      </c>
      <c r="N387" s="66" t="s">
        <v>356</v>
      </c>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row>
    <row r="388" spans="1:40">
      <c r="A388" s="66">
        <v>45</v>
      </c>
      <c r="B388" s="66" t="s">
        <v>686</v>
      </c>
      <c r="C388" s="66" t="s">
        <v>8</v>
      </c>
      <c r="D388" s="47">
        <v>58.3777683333333</v>
      </c>
      <c r="E388" s="47">
        <v>12.1634856666667</v>
      </c>
      <c r="F388" s="66" t="s">
        <v>1749</v>
      </c>
      <c r="G388" s="66" t="s">
        <v>358</v>
      </c>
      <c r="H388" s="66" t="s">
        <v>1754</v>
      </c>
      <c r="I388" s="66">
        <v>9.6999999999999993</v>
      </c>
      <c r="J388" s="66"/>
      <c r="K388" s="47">
        <v>8.3068493150684812</v>
      </c>
      <c r="L388" s="66"/>
      <c r="M388" s="16" t="s">
        <v>1742</v>
      </c>
      <c r="N388" s="66" t="s">
        <v>356</v>
      </c>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row>
    <row r="389" spans="1:40">
      <c r="A389" s="66">
        <v>46</v>
      </c>
      <c r="B389" s="66" t="s">
        <v>687</v>
      </c>
      <c r="C389" s="66" t="s">
        <v>25</v>
      </c>
      <c r="D389" s="47">
        <v>-12.91</v>
      </c>
      <c r="E389" s="47">
        <v>-52.4</v>
      </c>
      <c r="F389" s="66" t="s">
        <v>1748</v>
      </c>
      <c r="G389" s="66" t="s">
        <v>562</v>
      </c>
      <c r="H389" s="66" t="s">
        <v>1753</v>
      </c>
      <c r="I389" s="66">
        <v>25</v>
      </c>
      <c r="J389" s="66"/>
      <c r="K389" s="47">
        <v>2585.1392000000001</v>
      </c>
      <c r="L389" s="66"/>
      <c r="M389" s="66" t="s">
        <v>1741</v>
      </c>
      <c r="N389" s="66" t="s">
        <v>356</v>
      </c>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row>
    <row r="390" spans="1:40">
      <c r="A390" s="66">
        <v>47</v>
      </c>
      <c r="B390" s="66" t="s">
        <v>688</v>
      </c>
      <c r="C390" s="66" t="s">
        <v>689</v>
      </c>
      <c r="D390" s="47">
        <v>10.4246279758928</v>
      </c>
      <c r="E390" s="47">
        <v>-84.015470930463493</v>
      </c>
      <c r="F390" s="66" t="s">
        <v>1748</v>
      </c>
      <c r="G390" s="66" t="s">
        <v>371</v>
      </c>
      <c r="H390" s="66" t="s">
        <v>1753</v>
      </c>
      <c r="I390" s="66">
        <v>24.5</v>
      </c>
      <c r="J390" s="66"/>
      <c r="K390" s="47">
        <v>64</v>
      </c>
      <c r="L390" s="66"/>
      <c r="M390" s="16" t="s">
        <v>1742</v>
      </c>
      <c r="N390" s="66" t="s">
        <v>356</v>
      </c>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row>
    <row r="391" spans="1:40">
      <c r="A391" s="66">
        <v>47</v>
      </c>
      <c r="B391" s="66" t="s">
        <v>690</v>
      </c>
      <c r="C391" s="66" t="s">
        <v>689</v>
      </c>
      <c r="D391" s="47">
        <v>10.428000994464201</v>
      </c>
      <c r="E391" s="47">
        <v>-84.017801074944799</v>
      </c>
      <c r="F391" s="66" t="s">
        <v>1748</v>
      </c>
      <c r="G391" s="66" t="s">
        <v>371</v>
      </c>
      <c r="H391" s="66" t="s">
        <v>1753</v>
      </c>
      <c r="I391" s="66">
        <v>24.45</v>
      </c>
      <c r="J391" s="66"/>
      <c r="K391" s="47">
        <v>136</v>
      </c>
      <c r="L391" s="66"/>
      <c r="M391" s="16" t="s">
        <v>1742</v>
      </c>
      <c r="N391" s="66" t="s">
        <v>356</v>
      </c>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row>
    <row r="392" spans="1:40">
      <c r="A392" s="66">
        <v>47</v>
      </c>
      <c r="B392" s="66" t="s">
        <v>691</v>
      </c>
      <c r="C392" s="66" t="s">
        <v>689</v>
      </c>
      <c r="D392" s="47">
        <v>10.4292410748214</v>
      </c>
      <c r="E392" s="47">
        <v>-84.010638946644505</v>
      </c>
      <c r="F392" s="66" t="s">
        <v>1748</v>
      </c>
      <c r="G392" s="66" t="s">
        <v>371</v>
      </c>
      <c r="H392" s="66" t="s">
        <v>1753</v>
      </c>
      <c r="I392" s="66">
        <v>24.95</v>
      </c>
      <c r="J392" s="66"/>
      <c r="K392" s="47">
        <v>76</v>
      </c>
      <c r="L392" s="66"/>
      <c r="M392" s="16" t="s">
        <v>1742</v>
      </c>
      <c r="N392" s="66" t="s">
        <v>356</v>
      </c>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row>
    <row r="393" spans="1:40">
      <c r="A393" s="66">
        <v>47</v>
      </c>
      <c r="B393" s="66" t="s">
        <v>692</v>
      </c>
      <c r="C393" s="66" t="s">
        <v>689</v>
      </c>
      <c r="D393" s="47">
        <v>10.431398814642799</v>
      </c>
      <c r="E393" s="47">
        <v>-84.013778509735104</v>
      </c>
      <c r="F393" s="66" t="s">
        <v>1748</v>
      </c>
      <c r="G393" s="66" t="s">
        <v>371</v>
      </c>
      <c r="H393" s="66" t="s">
        <v>1753</v>
      </c>
      <c r="I393" s="66">
        <v>24.1</v>
      </c>
      <c r="J393" s="66"/>
      <c r="K393" s="47">
        <v>80</v>
      </c>
      <c r="L393" s="66"/>
      <c r="M393" s="16" t="s">
        <v>1742</v>
      </c>
      <c r="N393" s="66" t="s">
        <v>356</v>
      </c>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row>
    <row r="394" spans="1:40">
      <c r="A394" s="66">
        <v>48</v>
      </c>
      <c r="B394" s="66" t="s">
        <v>1588</v>
      </c>
      <c r="C394" s="66" t="s">
        <v>325</v>
      </c>
      <c r="D394" s="47">
        <v>29.116666666666699</v>
      </c>
      <c r="E394" s="47">
        <v>87.5833333333333</v>
      </c>
      <c r="F394" s="66" t="s">
        <v>1752</v>
      </c>
      <c r="G394" s="66" t="s">
        <v>649</v>
      </c>
      <c r="H394" s="66" t="s">
        <v>1753</v>
      </c>
      <c r="I394" s="66">
        <v>11.3</v>
      </c>
      <c r="J394" s="66"/>
      <c r="K394" s="47">
        <v>-10.799999999999983</v>
      </c>
      <c r="L394" s="66"/>
      <c r="M394" s="16" t="s">
        <v>1742</v>
      </c>
      <c r="N394" s="66" t="s">
        <v>356</v>
      </c>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row>
    <row r="395" spans="1:40">
      <c r="A395" s="66">
        <v>48</v>
      </c>
      <c r="B395" s="66" t="s">
        <v>1589</v>
      </c>
      <c r="C395" s="66" t="s">
        <v>325</v>
      </c>
      <c r="D395" s="47">
        <v>29.25</v>
      </c>
      <c r="E395" s="47">
        <v>88.9166666666667</v>
      </c>
      <c r="F395" s="66" t="s">
        <v>1750</v>
      </c>
      <c r="G395" s="66" t="s">
        <v>693</v>
      </c>
      <c r="H395" s="66" t="s">
        <v>1753</v>
      </c>
      <c r="I395" s="66">
        <v>10</v>
      </c>
      <c r="J395" s="66"/>
      <c r="K395" s="47">
        <v>121.73333333333329</v>
      </c>
      <c r="L395" s="66"/>
      <c r="M395" s="16" t="s">
        <v>1742</v>
      </c>
      <c r="N395" s="66" t="s">
        <v>356</v>
      </c>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row>
    <row r="396" spans="1:40">
      <c r="A396" s="66">
        <v>48</v>
      </c>
      <c r="B396" s="66" t="s">
        <v>1590</v>
      </c>
      <c r="C396" s="66" t="s">
        <v>325</v>
      </c>
      <c r="D396" s="47">
        <v>29.3</v>
      </c>
      <c r="E396" s="47">
        <v>85.216666666666697</v>
      </c>
      <c r="F396" s="66" t="s">
        <v>1752</v>
      </c>
      <c r="G396" s="66" t="s">
        <v>649</v>
      </c>
      <c r="H396" s="66" t="s">
        <v>1753</v>
      </c>
      <c r="I396" s="66">
        <v>9.5</v>
      </c>
      <c r="J396" s="66"/>
      <c r="K396" s="47">
        <v>-6</v>
      </c>
      <c r="L396" s="66"/>
      <c r="M396" s="16" t="s">
        <v>1742</v>
      </c>
      <c r="N396" s="66" t="s">
        <v>356</v>
      </c>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row>
    <row r="397" spans="1:40">
      <c r="A397" s="66">
        <v>48</v>
      </c>
      <c r="B397" s="66" t="s">
        <v>1591</v>
      </c>
      <c r="C397" s="66" t="s">
        <v>325</v>
      </c>
      <c r="D397" s="47">
        <v>29.3333333333333</v>
      </c>
      <c r="E397" s="47">
        <v>91.866666666666703</v>
      </c>
      <c r="F397" s="66" t="s">
        <v>1750</v>
      </c>
      <c r="G397" s="66" t="s">
        <v>693</v>
      </c>
      <c r="H397" s="66" t="s">
        <v>1753</v>
      </c>
      <c r="I397" s="66">
        <v>14.3</v>
      </c>
      <c r="J397" s="66"/>
      <c r="K397" s="47">
        <v>-3.866666666666656</v>
      </c>
      <c r="L397" s="66"/>
      <c r="M397" s="16" t="s">
        <v>1742</v>
      </c>
      <c r="N397" s="66" t="s">
        <v>356</v>
      </c>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row>
    <row r="398" spans="1:40">
      <c r="A398" s="66">
        <v>48</v>
      </c>
      <c r="B398" s="66" t="s">
        <v>1592</v>
      </c>
      <c r="C398" s="66" t="s">
        <v>325</v>
      </c>
      <c r="D398" s="47">
        <v>29.383333333333301</v>
      </c>
      <c r="E398" s="47">
        <v>90.866666666666703</v>
      </c>
      <c r="F398" s="66" t="s">
        <v>1750</v>
      </c>
      <c r="G398" s="66" t="s">
        <v>693</v>
      </c>
      <c r="H398" s="66" t="s">
        <v>1753</v>
      </c>
      <c r="I398" s="66">
        <v>14.5</v>
      </c>
      <c r="J398" s="66"/>
      <c r="K398" s="66">
        <v>90</v>
      </c>
      <c r="L398" s="66"/>
      <c r="M398" s="16" t="s">
        <v>1742</v>
      </c>
      <c r="N398" s="66" t="s">
        <v>356</v>
      </c>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row>
    <row r="399" spans="1:40">
      <c r="A399" s="66">
        <v>48</v>
      </c>
      <c r="B399" s="66" t="s">
        <v>1593</v>
      </c>
      <c r="C399" s="66" t="s">
        <v>325</v>
      </c>
      <c r="D399" s="47">
        <v>29.4</v>
      </c>
      <c r="E399" s="47">
        <v>94.433333333333294</v>
      </c>
      <c r="F399" s="66" t="s">
        <v>1750</v>
      </c>
      <c r="G399" s="66" t="s">
        <v>694</v>
      </c>
      <c r="H399" s="66" t="s">
        <v>1753</v>
      </c>
      <c r="I399" s="66">
        <v>12.3</v>
      </c>
      <c r="J399" s="66"/>
      <c r="K399" s="66">
        <v>38</v>
      </c>
      <c r="L399" s="66"/>
      <c r="M399" s="16" t="s">
        <v>1742</v>
      </c>
      <c r="N399" s="66" t="s">
        <v>356</v>
      </c>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row>
    <row r="400" spans="1:40">
      <c r="A400" s="66">
        <v>48</v>
      </c>
      <c r="B400" s="66" t="s">
        <v>1594</v>
      </c>
      <c r="C400" s="66" t="s">
        <v>325</v>
      </c>
      <c r="D400" s="47">
        <v>29.433333333333302</v>
      </c>
      <c r="E400" s="47">
        <v>94.5</v>
      </c>
      <c r="F400" s="66" t="s">
        <v>1750</v>
      </c>
      <c r="G400" s="66" t="s">
        <v>694</v>
      </c>
      <c r="H400" s="66" t="s">
        <v>1753</v>
      </c>
      <c r="I400" s="66">
        <v>17.5</v>
      </c>
      <c r="J400" s="66"/>
      <c r="K400" s="66">
        <v>3.6</v>
      </c>
      <c r="L400" s="66"/>
      <c r="M400" s="16" t="s">
        <v>1742</v>
      </c>
      <c r="N400" s="66" t="s">
        <v>356</v>
      </c>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row>
    <row r="401" spans="1:40">
      <c r="A401" s="66">
        <v>48</v>
      </c>
      <c r="B401" s="66" t="s">
        <v>1595</v>
      </c>
      <c r="C401" s="66" t="s">
        <v>325</v>
      </c>
      <c r="D401" s="47">
        <v>29.483333333333299</v>
      </c>
      <c r="E401" s="47">
        <v>86.033333333333303</v>
      </c>
      <c r="F401" s="66" t="s">
        <v>1752</v>
      </c>
      <c r="G401" s="66" t="s">
        <v>649</v>
      </c>
      <c r="H401" s="66" t="s">
        <v>1753</v>
      </c>
      <c r="I401" s="66">
        <v>6.5</v>
      </c>
      <c r="J401" s="66"/>
      <c r="K401" s="66">
        <v>-8</v>
      </c>
      <c r="L401" s="66"/>
      <c r="M401" s="16" t="s">
        <v>1742</v>
      </c>
      <c r="N401" s="66" t="s">
        <v>356</v>
      </c>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row>
    <row r="402" spans="1:40">
      <c r="A402" s="66">
        <v>48</v>
      </c>
      <c r="B402" s="66" t="s">
        <v>1596</v>
      </c>
      <c r="C402" s="66" t="s">
        <v>325</v>
      </c>
      <c r="D402" s="47">
        <v>29.5</v>
      </c>
      <c r="E402" s="47">
        <v>86.35</v>
      </c>
      <c r="F402" s="66" t="s">
        <v>1752</v>
      </c>
      <c r="G402" s="66" t="s">
        <v>649</v>
      </c>
      <c r="H402" s="66" t="s">
        <v>1753</v>
      </c>
      <c r="I402" s="66"/>
      <c r="J402" s="66"/>
      <c r="K402" s="47">
        <v>-2.6666666666666559</v>
      </c>
      <c r="L402" s="66"/>
      <c r="M402" s="16" t="s">
        <v>1742</v>
      </c>
      <c r="N402" s="66" t="s">
        <v>356</v>
      </c>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row>
    <row r="403" spans="1:40">
      <c r="A403" s="66">
        <v>48</v>
      </c>
      <c r="B403" s="66" t="s">
        <v>1597</v>
      </c>
      <c r="C403" s="66" t="s">
        <v>325</v>
      </c>
      <c r="D403" s="47">
        <v>29.5</v>
      </c>
      <c r="E403" s="47">
        <v>94.4166666666667</v>
      </c>
      <c r="F403" s="66" t="s">
        <v>1750</v>
      </c>
      <c r="G403" s="66" t="s">
        <v>693</v>
      </c>
      <c r="H403" s="66" t="s">
        <v>1753</v>
      </c>
      <c r="I403" s="66">
        <v>9.5</v>
      </c>
      <c r="J403" s="66"/>
      <c r="K403" s="47">
        <v>46.666666666666565</v>
      </c>
      <c r="L403" s="66"/>
      <c r="M403" s="16" t="s">
        <v>1742</v>
      </c>
      <c r="N403" s="66" t="s">
        <v>356</v>
      </c>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row>
    <row r="404" spans="1:40">
      <c r="A404" s="66">
        <v>48</v>
      </c>
      <c r="B404" s="66" t="s">
        <v>1598</v>
      </c>
      <c r="C404" s="66" t="s">
        <v>325</v>
      </c>
      <c r="D404" s="47">
        <v>29.55</v>
      </c>
      <c r="E404" s="47">
        <v>84.95</v>
      </c>
      <c r="F404" s="66" t="s">
        <v>1752</v>
      </c>
      <c r="G404" s="66" t="s">
        <v>649</v>
      </c>
      <c r="H404" s="66" t="s">
        <v>1753</v>
      </c>
      <c r="I404" s="66">
        <v>9.8000000000000007</v>
      </c>
      <c r="J404" s="66"/>
      <c r="K404" s="47">
        <v>-5.4666666666666561</v>
      </c>
      <c r="L404" s="66"/>
      <c r="M404" s="16" t="s">
        <v>1742</v>
      </c>
      <c r="N404" s="66" t="s">
        <v>356</v>
      </c>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row>
    <row r="405" spans="1:40">
      <c r="A405" s="66">
        <v>48</v>
      </c>
      <c r="B405" s="66" t="s">
        <v>695</v>
      </c>
      <c r="C405" s="66" t="s">
        <v>325</v>
      </c>
      <c r="D405" s="47">
        <v>29.733333333333299</v>
      </c>
      <c r="E405" s="47">
        <v>83.983333333333306</v>
      </c>
      <c r="F405" s="66" t="s">
        <v>1752</v>
      </c>
      <c r="G405" s="66" t="s">
        <v>649</v>
      </c>
      <c r="H405" s="66" t="s">
        <v>1753</v>
      </c>
      <c r="I405" s="66">
        <v>13.3</v>
      </c>
      <c r="J405" s="66"/>
      <c r="K405" s="47">
        <v>15.866666666666655</v>
      </c>
      <c r="L405" s="66"/>
      <c r="M405" s="16" t="s">
        <v>1742</v>
      </c>
      <c r="N405" s="66" t="s">
        <v>356</v>
      </c>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row>
    <row r="406" spans="1:40">
      <c r="A406" s="66">
        <v>48</v>
      </c>
      <c r="B406" s="66" t="s">
        <v>1599</v>
      </c>
      <c r="C406" s="66" t="s">
        <v>325</v>
      </c>
      <c r="D406" s="47">
        <v>29.75</v>
      </c>
      <c r="E406" s="47">
        <v>94.733333333333306</v>
      </c>
      <c r="F406" s="66" t="s">
        <v>1750</v>
      </c>
      <c r="G406" s="66" t="s">
        <v>693</v>
      </c>
      <c r="H406" s="66" t="s">
        <v>1753</v>
      </c>
      <c r="I406" s="66">
        <v>16.2</v>
      </c>
      <c r="J406" s="66"/>
      <c r="K406" s="47">
        <v>1090.5333333333328</v>
      </c>
      <c r="L406" s="66"/>
      <c r="M406" s="16" t="s">
        <v>1742</v>
      </c>
      <c r="N406" s="66" t="s">
        <v>356</v>
      </c>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row>
    <row r="407" spans="1:40">
      <c r="A407" s="66">
        <v>48</v>
      </c>
      <c r="B407" s="66" t="s">
        <v>1600</v>
      </c>
      <c r="C407" s="66" t="s">
        <v>325</v>
      </c>
      <c r="D407" s="47">
        <v>29.766666666666701</v>
      </c>
      <c r="E407" s="47">
        <v>94.75</v>
      </c>
      <c r="F407" s="66" t="s">
        <v>1750</v>
      </c>
      <c r="G407" s="66" t="s">
        <v>693</v>
      </c>
      <c r="H407" s="66" t="s">
        <v>1753</v>
      </c>
      <c r="I407" s="66">
        <v>9.5</v>
      </c>
      <c r="J407" s="66"/>
      <c r="K407" s="47">
        <v>71.533333333333289</v>
      </c>
      <c r="L407" s="66"/>
      <c r="M407" s="16" t="s">
        <v>1742</v>
      </c>
      <c r="N407" s="66" t="s">
        <v>356</v>
      </c>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row>
    <row r="408" spans="1:40">
      <c r="A408" s="66">
        <v>48</v>
      </c>
      <c r="B408" s="66" t="s">
        <v>696</v>
      </c>
      <c r="C408" s="66" t="s">
        <v>325</v>
      </c>
      <c r="D408" s="47">
        <v>31.783333333333299</v>
      </c>
      <c r="E408" s="47">
        <v>80.283333333333303</v>
      </c>
      <c r="F408" s="66" t="s">
        <v>1752</v>
      </c>
      <c r="G408" s="66" t="s">
        <v>649</v>
      </c>
      <c r="H408" s="66" t="s">
        <v>1753</v>
      </c>
      <c r="I408" s="66">
        <v>6.5</v>
      </c>
      <c r="J408" s="66"/>
      <c r="K408" s="47">
        <v>3.3333333333333282</v>
      </c>
      <c r="L408" s="66"/>
      <c r="M408" s="16" t="s">
        <v>1742</v>
      </c>
      <c r="N408" s="66" t="s">
        <v>356</v>
      </c>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row>
    <row r="409" spans="1:40">
      <c r="A409" s="66">
        <v>48</v>
      </c>
      <c r="B409" s="66" t="s">
        <v>697</v>
      </c>
      <c r="C409" s="66" t="s">
        <v>325</v>
      </c>
      <c r="D409" s="47">
        <v>32.516666666666701</v>
      </c>
      <c r="E409" s="47">
        <v>80.150000000000006</v>
      </c>
      <c r="F409" s="66" t="s">
        <v>1750</v>
      </c>
      <c r="G409" s="66" t="s">
        <v>693</v>
      </c>
      <c r="H409" s="66" t="s">
        <v>1753</v>
      </c>
      <c r="I409" s="66">
        <v>6.7</v>
      </c>
      <c r="J409" s="66"/>
      <c r="K409" s="47">
        <v>2.9333333333333282</v>
      </c>
      <c r="L409" s="66"/>
      <c r="M409" s="16" t="s">
        <v>1742</v>
      </c>
      <c r="N409" s="66" t="s">
        <v>356</v>
      </c>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row>
    <row r="410" spans="1:40">
      <c r="A410" s="66">
        <v>48</v>
      </c>
      <c r="B410" s="66" t="s">
        <v>698</v>
      </c>
      <c r="C410" s="66" t="s">
        <v>325</v>
      </c>
      <c r="D410" s="47">
        <v>32.983333333333299</v>
      </c>
      <c r="E410" s="47">
        <v>97.25</v>
      </c>
      <c r="F410" s="66" t="s">
        <v>1752</v>
      </c>
      <c r="G410" s="66" t="s">
        <v>649</v>
      </c>
      <c r="H410" s="66" t="s">
        <v>1753</v>
      </c>
      <c r="I410" s="66">
        <v>13.1</v>
      </c>
      <c r="J410" s="66"/>
      <c r="K410" s="47">
        <v>16.8</v>
      </c>
      <c r="L410" s="66"/>
      <c r="M410" s="16" t="s">
        <v>1742</v>
      </c>
      <c r="N410" s="66" t="s">
        <v>356</v>
      </c>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row>
    <row r="411" spans="1:40">
      <c r="A411" s="66">
        <v>48</v>
      </c>
      <c r="B411" s="66" t="s">
        <v>699</v>
      </c>
      <c r="C411" s="66" t="s">
        <v>325</v>
      </c>
      <c r="D411" s="47">
        <v>33.1666666666667</v>
      </c>
      <c r="E411" s="47">
        <v>97.366666666666703</v>
      </c>
      <c r="F411" s="66" t="s">
        <v>1752</v>
      </c>
      <c r="G411" s="66" t="s">
        <v>649</v>
      </c>
      <c r="H411" s="66" t="s">
        <v>1753</v>
      </c>
      <c r="I411" s="66">
        <v>11.4</v>
      </c>
      <c r="J411" s="66"/>
      <c r="K411" s="47">
        <v>74.93333333333328</v>
      </c>
      <c r="L411" s="66"/>
      <c r="M411" s="16" t="s">
        <v>1742</v>
      </c>
      <c r="N411" s="66" t="s">
        <v>356</v>
      </c>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row>
    <row r="412" spans="1:40">
      <c r="A412" s="66">
        <v>48</v>
      </c>
      <c r="B412" s="66" t="s">
        <v>700</v>
      </c>
      <c r="C412" s="66" t="s">
        <v>325</v>
      </c>
      <c r="D412" s="47">
        <v>33.450000000000003</v>
      </c>
      <c r="E412" s="47">
        <v>97.283333333333303</v>
      </c>
      <c r="F412" s="66" t="s">
        <v>1752</v>
      </c>
      <c r="G412" s="66" t="s">
        <v>649</v>
      </c>
      <c r="H412" s="66" t="s">
        <v>1753</v>
      </c>
      <c r="I412" s="66">
        <v>16.600000000000001</v>
      </c>
      <c r="J412" s="66"/>
      <c r="K412" s="47">
        <v>19.599999999999842</v>
      </c>
      <c r="L412" s="66"/>
      <c r="M412" s="16" t="s">
        <v>1742</v>
      </c>
      <c r="N412" s="66" t="s">
        <v>356</v>
      </c>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row>
    <row r="413" spans="1:40">
      <c r="A413" s="66">
        <v>48</v>
      </c>
      <c r="B413" s="66" t="s">
        <v>701</v>
      </c>
      <c r="C413" s="66" t="s">
        <v>325</v>
      </c>
      <c r="D413" s="47">
        <v>34.1</v>
      </c>
      <c r="E413" s="47">
        <v>97.633333333333297</v>
      </c>
      <c r="F413" s="66" t="s">
        <v>1752</v>
      </c>
      <c r="G413" s="66" t="s">
        <v>649</v>
      </c>
      <c r="H413" s="66" t="s">
        <v>1753</v>
      </c>
      <c r="I413" s="66">
        <v>13</v>
      </c>
      <c r="J413" s="66"/>
      <c r="K413" s="47">
        <v>15.866666666666655</v>
      </c>
      <c r="L413" s="66"/>
      <c r="M413" s="16" t="s">
        <v>1742</v>
      </c>
      <c r="N413" s="66" t="s">
        <v>356</v>
      </c>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row>
    <row r="414" spans="1:40">
      <c r="A414" s="66">
        <v>48</v>
      </c>
      <c r="B414" s="66" t="s">
        <v>1601</v>
      </c>
      <c r="C414" s="66" t="s">
        <v>325</v>
      </c>
      <c r="D414" s="47">
        <v>34.450000000000003</v>
      </c>
      <c r="E414" s="47">
        <v>97.95</v>
      </c>
      <c r="F414" s="66" t="s">
        <v>1752</v>
      </c>
      <c r="G414" s="66" t="s">
        <v>649</v>
      </c>
      <c r="H414" s="66" t="s">
        <v>1753</v>
      </c>
      <c r="I414" s="66">
        <v>15.1</v>
      </c>
      <c r="J414" s="66"/>
      <c r="K414" s="47">
        <v>33.066666666666563</v>
      </c>
      <c r="L414" s="66"/>
      <c r="M414" s="16" t="s">
        <v>1742</v>
      </c>
      <c r="N414" s="66" t="s">
        <v>356</v>
      </c>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row>
    <row r="415" spans="1:40">
      <c r="A415" s="66">
        <v>48</v>
      </c>
      <c r="B415" s="66" t="s">
        <v>1602</v>
      </c>
      <c r="C415" s="66" t="s">
        <v>325</v>
      </c>
      <c r="D415" s="47">
        <v>34.883333333333297</v>
      </c>
      <c r="E415" s="47">
        <v>98.1666666666667</v>
      </c>
      <c r="F415" s="66" t="s">
        <v>1752</v>
      </c>
      <c r="G415" s="66" t="s">
        <v>649</v>
      </c>
      <c r="H415" s="66" t="s">
        <v>1753</v>
      </c>
      <c r="I415" s="66">
        <v>15.9</v>
      </c>
      <c r="J415" s="66"/>
      <c r="K415" s="47">
        <v>53.333333333333279</v>
      </c>
      <c r="L415" s="66"/>
      <c r="M415" s="16" t="s">
        <v>1742</v>
      </c>
      <c r="N415" s="66" t="s">
        <v>356</v>
      </c>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row>
    <row r="416" spans="1:40">
      <c r="A416" s="66">
        <v>48</v>
      </c>
      <c r="B416" s="66" t="s">
        <v>1603</v>
      </c>
      <c r="C416" s="66" t="s">
        <v>325</v>
      </c>
      <c r="D416" s="47">
        <v>35</v>
      </c>
      <c r="E416" s="47">
        <v>98.066666666666706</v>
      </c>
      <c r="F416" s="66" t="s">
        <v>1752</v>
      </c>
      <c r="G416" s="66" t="s">
        <v>649</v>
      </c>
      <c r="H416" s="66" t="s">
        <v>1753</v>
      </c>
      <c r="I416" s="66">
        <v>20.9</v>
      </c>
      <c r="J416" s="66"/>
      <c r="K416" s="47">
        <v>19.466666666666558</v>
      </c>
      <c r="L416" s="66"/>
      <c r="M416" s="16" t="s">
        <v>1742</v>
      </c>
      <c r="N416" s="66" t="s">
        <v>356</v>
      </c>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row>
    <row r="417" spans="1:40">
      <c r="A417" s="66">
        <v>48</v>
      </c>
      <c r="B417" s="66" t="s">
        <v>1604</v>
      </c>
      <c r="C417" s="66" t="s">
        <v>325</v>
      </c>
      <c r="D417" s="47">
        <v>35.049999999999997</v>
      </c>
      <c r="E417" s="47">
        <v>98.7</v>
      </c>
      <c r="F417" s="66" t="s">
        <v>1752</v>
      </c>
      <c r="G417" s="66" t="s">
        <v>649</v>
      </c>
      <c r="H417" s="66" t="s">
        <v>1753</v>
      </c>
      <c r="I417" s="66">
        <v>8</v>
      </c>
      <c r="J417" s="66"/>
      <c r="K417" s="47">
        <v>67.866666666666561</v>
      </c>
      <c r="L417" s="66"/>
      <c r="M417" s="16" t="s">
        <v>1742</v>
      </c>
      <c r="N417" s="66" t="s">
        <v>356</v>
      </c>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row>
    <row r="418" spans="1:40">
      <c r="A418" s="66">
        <v>48</v>
      </c>
      <c r="B418" s="66" t="s">
        <v>1605</v>
      </c>
      <c r="C418" s="66" t="s">
        <v>325</v>
      </c>
      <c r="D418" s="47">
        <v>35.700000000000003</v>
      </c>
      <c r="E418" s="47">
        <v>99.55</v>
      </c>
      <c r="F418" s="66" t="s">
        <v>1752</v>
      </c>
      <c r="G418" s="66" t="s">
        <v>649</v>
      </c>
      <c r="H418" s="66" t="s">
        <v>1753</v>
      </c>
      <c r="I418" s="66">
        <v>16.2</v>
      </c>
      <c r="J418" s="66"/>
      <c r="K418" s="47">
        <v>9.1999999999999993</v>
      </c>
      <c r="L418" s="66"/>
      <c r="M418" s="16" t="s">
        <v>1742</v>
      </c>
      <c r="N418" s="66" t="s">
        <v>356</v>
      </c>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row>
    <row r="419" spans="1:40">
      <c r="A419" s="66">
        <v>48</v>
      </c>
      <c r="B419" s="66" t="s">
        <v>1606</v>
      </c>
      <c r="C419" s="66" t="s">
        <v>325</v>
      </c>
      <c r="D419" s="47">
        <v>36.049999999999997</v>
      </c>
      <c r="E419" s="47">
        <v>101.4</v>
      </c>
      <c r="F419" s="66" t="s">
        <v>1750</v>
      </c>
      <c r="G419" s="66" t="s">
        <v>693</v>
      </c>
      <c r="H419" s="66" t="s">
        <v>1753</v>
      </c>
      <c r="I419" s="66">
        <v>9.5</v>
      </c>
      <c r="J419" s="66"/>
      <c r="K419" s="47">
        <v>59.866666666666561</v>
      </c>
      <c r="L419" s="66"/>
      <c r="M419" s="16" t="s">
        <v>1742</v>
      </c>
      <c r="N419" s="66" t="s">
        <v>356</v>
      </c>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row>
    <row r="420" spans="1:40">
      <c r="A420" s="66">
        <v>48</v>
      </c>
      <c r="B420" s="66" t="s">
        <v>1607</v>
      </c>
      <c r="C420" s="66" t="s">
        <v>325</v>
      </c>
      <c r="D420" s="47">
        <v>36.133333333333297</v>
      </c>
      <c r="E420" s="47">
        <v>103.616666666667</v>
      </c>
      <c r="F420" s="66" t="s">
        <v>1751</v>
      </c>
      <c r="G420" s="66" t="s">
        <v>479</v>
      </c>
      <c r="H420" s="66" t="s">
        <v>1753</v>
      </c>
      <c r="I420" s="66">
        <v>15.6</v>
      </c>
      <c r="J420" s="66"/>
      <c r="K420" s="47">
        <v>148.53333333333327</v>
      </c>
      <c r="L420" s="66"/>
      <c r="M420" s="16" t="s">
        <v>1742</v>
      </c>
      <c r="N420" s="66" t="s">
        <v>356</v>
      </c>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row>
    <row r="421" spans="1:40">
      <c r="A421" s="66">
        <v>48</v>
      </c>
      <c r="B421" s="66" t="s">
        <v>1608</v>
      </c>
      <c r="C421" s="66" t="s">
        <v>325</v>
      </c>
      <c r="D421" s="47">
        <v>36.65</v>
      </c>
      <c r="E421" s="47">
        <v>101.55</v>
      </c>
      <c r="F421" s="66" t="s">
        <v>1750</v>
      </c>
      <c r="G421" s="66" t="s">
        <v>694</v>
      </c>
      <c r="H421" s="66" t="s">
        <v>1753</v>
      </c>
      <c r="I421" s="66">
        <v>14.3</v>
      </c>
      <c r="J421" s="66"/>
      <c r="K421" s="47">
        <v>82.666666666666558</v>
      </c>
      <c r="L421" s="66"/>
      <c r="M421" s="16" t="s">
        <v>1742</v>
      </c>
      <c r="N421" s="66" t="s">
        <v>356</v>
      </c>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row>
    <row r="422" spans="1:40">
      <c r="A422" s="66">
        <v>48</v>
      </c>
      <c r="B422" s="66" t="s">
        <v>1609</v>
      </c>
      <c r="C422" s="66" t="s">
        <v>325</v>
      </c>
      <c r="D422" s="47">
        <v>36.9</v>
      </c>
      <c r="E422" s="47">
        <v>101</v>
      </c>
      <c r="F422" s="66" t="s">
        <v>1750</v>
      </c>
      <c r="G422" s="66" t="s">
        <v>693</v>
      </c>
      <c r="H422" s="66" t="s">
        <v>1753</v>
      </c>
      <c r="I422" s="66">
        <v>10.4</v>
      </c>
      <c r="J422" s="66"/>
      <c r="K422" s="47">
        <v>152.79999999999984</v>
      </c>
      <c r="L422" s="66"/>
      <c r="M422" s="16" t="s">
        <v>1742</v>
      </c>
      <c r="N422" s="66" t="s">
        <v>356</v>
      </c>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row>
    <row r="423" spans="1:40">
      <c r="A423" s="66">
        <v>48</v>
      </c>
      <c r="B423" s="66" t="s">
        <v>1610</v>
      </c>
      <c r="C423" s="66" t="s">
        <v>325</v>
      </c>
      <c r="D423" s="47">
        <v>37.033333333333303</v>
      </c>
      <c r="E423" s="47">
        <v>99.733333333333306</v>
      </c>
      <c r="F423" s="66" t="s">
        <v>1751</v>
      </c>
      <c r="G423" s="66" t="s">
        <v>479</v>
      </c>
      <c r="H423" s="66" t="s">
        <v>1753</v>
      </c>
      <c r="I423" s="66">
        <v>11</v>
      </c>
      <c r="J423" s="66"/>
      <c r="K423" s="47">
        <v>80.533333333333289</v>
      </c>
      <c r="L423" s="66"/>
      <c r="M423" s="16" t="s">
        <v>1742</v>
      </c>
      <c r="N423" s="66" t="s">
        <v>356</v>
      </c>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row>
    <row r="424" spans="1:40">
      <c r="A424" s="66">
        <v>48</v>
      </c>
      <c r="B424" s="66" t="s">
        <v>1611</v>
      </c>
      <c r="C424" s="66" t="s">
        <v>325</v>
      </c>
      <c r="D424" s="47">
        <v>37.216666666666697</v>
      </c>
      <c r="E424" s="47">
        <v>100.48333333333299</v>
      </c>
      <c r="F424" s="66" t="s">
        <v>1750</v>
      </c>
      <c r="G424" s="66" t="s">
        <v>693</v>
      </c>
      <c r="H424" s="66" t="s">
        <v>1753</v>
      </c>
      <c r="I424" s="66">
        <v>11.5</v>
      </c>
      <c r="J424" s="66"/>
      <c r="K424" s="47">
        <v>64.266666666666566</v>
      </c>
      <c r="L424" s="66"/>
      <c r="M424" s="16" t="s">
        <v>1742</v>
      </c>
      <c r="N424" s="66" t="s">
        <v>356</v>
      </c>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row>
    <row r="425" spans="1:40">
      <c r="A425" s="66">
        <v>49</v>
      </c>
      <c r="B425" s="66" t="s">
        <v>702</v>
      </c>
      <c r="C425" s="66" t="s">
        <v>43</v>
      </c>
      <c r="D425" s="47">
        <v>12.989100000000001</v>
      </c>
      <c r="E425" s="47">
        <v>80.125900000000001</v>
      </c>
      <c r="F425" s="66" t="s">
        <v>1748</v>
      </c>
      <c r="G425" s="66" t="s">
        <v>562</v>
      </c>
      <c r="H425" s="66" t="s">
        <v>1753</v>
      </c>
      <c r="I425" s="66"/>
      <c r="J425" s="66"/>
      <c r="K425" s="66">
        <v>12.08</v>
      </c>
      <c r="L425" s="66"/>
      <c r="M425" s="16" t="s">
        <v>1742</v>
      </c>
      <c r="N425" s="66" t="s">
        <v>356</v>
      </c>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row>
    <row r="426" spans="1:40">
      <c r="A426" s="66">
        <v>49</v>
      </c>
      <c r="B426" s="66" t="s">
        <v>703</v>
      </c>
      <c r="C426" s="66" t="s">
        <v>43</v>
      </c>
      <c r="D426" s="47">
        <v>13.024900000000001</v>
      </c>
      <c r="E426" s="47">
        <v>80.190799999999996</v>
      </c>
      <c r="F426" s="66" t="s">
        <v>1748</v>
      </c>
      <c r="G426" s="66" t="s">
        <v>562</v>
      </c>
      <c r="H426" s="66" t="s">
        <v>1753</v>
      </c>
      <c r="I426" s="66"/>
      <c r="J426" s="66"/>
      <c r="K426" s="66">
        <v>368.28800000000001</v>
      </c>
      <c r="L426" s="66"/>
      <c r="M426" s="16" t="s">
        <v>1742</v>
      </c>
      <c r="N426" s="66" t="s">
        <v>356</v>
      </c>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row>
    <row r="427" spans="1:40">
      <c r="A427" s="66">
        <v>50</v>
      </c>
      <c r="B427" s="66" t="s">
        <v>704</v>
      </c>
      <c r="C427" s="66" t="s">
        <v>43</v>
      </c>
      <c r="D427" s="47">
        <v>9.34</v>
      </c>
      <c r="E427" s="47">
        <v>78.94</v>
      </c>
      <c r="F427" s="66" t="s">
        <v>1748</v>
      </c>
      <c r="G427" s="66" t="s">
        <v>562</v>
      </c>
      <c r="H427" s="66" t="s">
        <v>1753</v>
      </c>
      <c r="I427" s="66"/>
      <c r="J427" s="66"/>
      <c r="K427" s="66">
        <v>0.29919999999999997</v>
      </c>
      <c r="L427" s="66"/>
      <c r="M427" s="16" t="s">
        <v>1742</v>
      </c>
      <c r="N427" s="66" t="s">
        <v>356</v>
      </c>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row>
    <row r="428" spans="1:40">
      <c r="A428" s="66">
        <v>50</v>
      </c>
      <c r="B428" s="66" t="s">
        <v>705</v>
      </c>
      <c r="C428" s="66" t="s">
        <v>43</v>
      </c>
      <c r="D428" s="47">
        <v>10.029999999999999</v>
      </c>
      <c r="E428" s="47">
        <v>79.23</v>
      </c>
      <c r="F428" s="66" t="s">
        <v>1748</v>
      </c>
      <c r="G428" s="66" t="s">
        <v>562</v>
      </c>
      <c r="H428" s="66" t="s">
        <v>1753</v>
      </c>
      <c r="I428" s="66"/>
      <c r="J428" s="66"/>
      <c r="K428" s="66">
        <v>3.8159999999999999E-2</v>
      </c>
      <c r="L428" s="66"/>
      <c r="M428" s="16" t="s">
        <v>1742</v>
      </c>
      <c r="N428" s="66" t="s">
        <v>356</v>
      </c>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row>
    <row r="429" spans="1:40">
      <c r="A429" s="66">
        <v>50</v>
      </c>
      <c r="B429" s="66" t="s">
        <v>706</v>
      </c>
      <c r="C429" s="66" t="s">
        <v>43</v>
      </c>
      <c r="D429" s="47">
        <v>10.050000000000001</v>
      </c>
      <c r="E429" s="47">
        <v>76.27</v>
      </c>
      <c r="F429" s="66" t="s">
        <v>1748</v>
      </c>
      <c r="G429" s="66" t="s">
        <v>562</v>
      </c>
      <c r="H429" s="66" t="s">
        <v>1753</v>
      </c>
      <c r="I429" s="66"/>
      <c r="J429" s="66"/>
      <c r="K429" s="66">
        <v>0.27695999999999998</v>
      </c>
      <c r="L429" s="66"/>
      <c r="M429" s="16" t="s">
        <v>1742</v>
      </c>
      <c r="N429" s="66" t="s">
        <v>356</v>
      </c>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row>
    <row r="430" spans="1:40">
      <c r="A430" s="66">
        <v>50</v>
      </c>
      <c r="B430" s="66" t="s">
        <v>707</v>
      </c>
      <c r="C430" s="66" t="s">
        <v>43</v>
      </c>
      <c r="D430" s="47">
        <v>10.19</v>
      </c>
      <c r="E430" s="47">
        <v>76.209999999999994</v>
      </c>
      <c r="F430" s="66" t="s">
        <v>1748</v>
      </c>
      <c r="G430" s="66" t="s">
        <v>562</v>
      </c>
      <c r="H430" s="66" t="s">
        <v>1753</v>
      </c>
      <c r="I430" s="66"/>
      <c r="J430" s="66"/>
      <c r="K430" s="66">
        <v>6.455999999999984E-2</v>
      </c>
      <c r="L430" s="66"/>
      <c r="M430" s="16" t="s">
        <v>1742</v>
      </c>
      <c r="N430" s="66" t="s">
        <v>356</v>
      </c>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row>
    <row r="431" spans="1:40">
      <c r="A431" s="66">
        <v>50</v>
      </c>
      <c r="B431" s="66" t="s">
        <v>708</v>
      </c>
      <c r="C431" s="66" t="s">
        <v>43</v>
      </c>
      <c r="D431" s="47">
        <v>10.81</v>
      </c>
      <c r="E431" s="47">
        <v>75.959999999999994</v>
      </c>
      <c r="F431" s="66" t="s">
        <v>1748</v>
      </c>
      <c r="G431" s="66" t="s">
        <v>371</v>
      </c>
      <c r="H431" s="66" t="s">
        <v>1753</v>
      </c>
      <c r="I431" s="66"/>
      <c r="J431" s="66"/>
      <c r="K431" s="66">
        <v>1.52E-2</v>
      </c>
      <c r="L431" s="66"/>
      <c r="M431" s="16" t="s">
        <v>1742</v>
      </c>
      <c r="N431" s="66" t="s">
        <v>356</v>
      </c>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row>
    <row r="432" spans="1:40">
      <c r="A432" s="66">
        <v>50</v>
      </c>
      <c r="B432" s="66" t="s">
        <v>709</v>
      </c>
      <c r="C432" s="66" t="s">
        <v>43</v>
      </c>
      <c r="D432" s="47">
        <v>11.14</v>
      </c>
      <c r="E432" s="47">
        <v>79.84</v>
      </c>
      <c r="F432" s="66" t="s">
        <v>1748</v>
      </c>
      <c r="G432" s="66" t="s">
        <v>562</v>
      </c>
      <c r="H432" s="66" t="s">
        <v>1753</v>
      </c>
      <c r="I432" s="66"/>
      <c r="J432" s="66"/>
      <c r="K432" s="66">
        <v>9.5599999999999991E-2</v>
      </c>
      <c r="L432" s="66"/>
      <c r="M432" s="16" t="s">
        <v>1742</v>
      </c>
      <c r="N432" s="66" t="s">
        <v>356</v>
      </c>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row>
    <row r="433" spans="1:40">
      <c r="A433" s="66">
        <v>50</v>
      </c>
      <c r="B433" s="66" t="s">
        <v>710</v>
      </c>
      <c r="C433" s="66" t="s">
        <v>43</v>
      </c>
      <c r="D433" s="47">
        <v>11.49</v>
      </c>
      <c r="E433" s="47">
        <v>79.760000000000005</v>
      </c>
      <c r="F433" s="66" t="s">
        <v>1748</v>
      </c>
      <c r="G433" s="66" t="s">
        <v>562</v>
      </c>
      <c r="H433" s="66" t="s">
        <v>1753</v>
      </c>
      <c r="I433" s="66"/>
      <c r="J433" s="66"/>
      <c r="K433" s="66">
        <v>8.6480000000000001E-2</v>
      </c>
      <c r="L433" s="66"/>
      <c r="M433" s="16" t="s">
        <v>1742</v>
      </c>
      <c r="N433" s="66" t="s">
        <v>356</v>
      </c>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row>
    <row r="434" spans="1:40">
      <c r="A434" s="66">
        <v>50</v>
      </c>
      <c r="B434" s="66" t="s">
        <v>711</v>
      </c>
      <c r="C434" s="66" t="s">
        <v>43</v>
      </c>
      <c r="D434" s="47">
        <v>11.77</v>
      </c>
      <c r="E434" s="47">
        <v>79.790000000000006</v>
      </c>
      <c r="F434" s="66" t="s">
        <v>1748</v>
      </c>
      <c r="G434" s="66" t="s">
        <v>562</v>
      </c>
      <c r="H434" s="66" t="s">
        <v>1753</v>
      </c>
      <c r="I434" s="66"/>
      <c r="J434" s="66"/>
      <c r="K434" s="66">
        <v>0.10728</v>
      </c>
      <c r="L434" s="66"/>
      <c r="M434" s="16" t="s">
        <v>1742</v>
      </c>
      <c r="N434" s="66" t="s">
        <v>356</v>
      </c>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row>
    <row r="435" spans="1:40">
      <c r="A435" s="66">
        <v>50</v>
      </c>
      <c r="B435" s="66" t="s">
        <v>712</v>
      </c>
      <c r="C435" s="66" t="s">
        <v>43</v>
      </c>
      <c r="D435" s="47">
        <v>12.87</v>
      </c>
      <c r="E435" s="47">
        <v>74.959999999999994</v>
      </c>
      <c r="F435" s="66" t="s">
        <v>1748</v>
      </c>
      <c r="G435" s="66" t="s">
        <v>562</v>
      </c>
      <c r="H435" s="66" t="s">
        <v>1753</v>
      </c>
      <c r="I435" s="66"/>
      <c r="J435" s="66"/>
      <c r="K435" s="66">
        <v>1.1084000000000001</v>
      </c>
      <c r="L435" s="66"/>
      <c r="M435" s="16" t="s">
        <v>1742</v>
      </c>
      <c r="N435" s="66" t="s">
        <v>356</v>
      </c>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row>
    <row r="436" spans="1:40">
      <c r="A436" s="66">
        <v>50</v>
      </c>
      <c r="B436" s="66" t="s">
        <v>713</v>
      </c>
      <c r="C436" s="66" t="s">
        <v>43</v>
      </c>
      <c r="D436" s="47">
        <v>14.57</v>
      </c>
      <c r="E436" s="47">
        <v>80.16</v>
      </c>
      <c r="F436" s="66" t="s">
        <v>1748</v>
      </c>
      <c r="G436" s="66" t="s">
        <v>562</v>
      </c>
      <c r="H436" s="66" t="s">
        <v>1753</v>
      </c>
      <c r="I436" s="66"/>
      <c r="J436" s="66"/>
      <c r="K436" s="66">
        <v>0.16208</v>
      </c>
      <c r="L436" s="66"/>
      <c r="M436" s="16" t="s">
        <v>1742</v>
      </c>
      <c r="N436" s="66" t="s">
        <v>356</v>
      </c>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row>
    <row r="437" spans="1:40">
      <c r="A437" s="66">
        <v>50</v>
      </c>
      <c r="B437" s="66" t="s">
        <v>714</v>
      </c>
      <c r="C437" s="66" t="s">
        <v>43</v>
      </c>
      <c r="D437" s="47">
        <v>14.85</v>
      </c>
      <c r="E437" s="47">
        <v>74.150000000000006</v>
      </c>
      <c r="F437" s="66" t="s">
        <v>1748</v>
      </c>
      <c r="G437" s="66" t="s">
        <v>371</v>
      </c>
      <c r="H437" s="66" t="s">
        <v>1753</v>
      </c>
      <c r="I437" s="66"/>
      <c r="J437" s="66"/>
      <c r="K437" s="66">
        <v>1.1599999999999999E-2</v>
      </c>
      <c r="L437" s="66"/>
      <c r="M437" s="16" t="s">
        <v>1742</v>
      </c>
      <c r="N437" s="66" t="s">
        <v>356</v>
      </c>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row>
    <row r="438" spans="1:40">
      <c r="A438" s="66">
        <v>50</v>
      </c>
      <c r="B438" s="66" t="s">
        <v>715</v>
      </c>
      <c r="C438" s="66" t="s">
        <v>43</v>
      </c>
      <c r="D438" s="47">
        <v>15.41</v>
      </c>
      <c r="E438" s="47">
        <v>73.92</v>
      </c>
      <c r="F438" s="66" t="s">
        <v>1748</v>
      </c>
      <c r="G438" s="66" t="s">
        <v>371</v>
      </c>
      <c r="H438" s="66" t="s">
        <v>1753</v>
      </c>
      <c r="I438" s="66"/>
      <c r="J438" s="66"/>
      <c r="K438" s="66">
        <v>4.2639999999999997E-2</v>
      </c>
      <c r="L438" s="66"/>
      <c r="M438" s="16" t="s">
        <v>1742</v>
      </c>
      <c r="N438" s="66" t="s">
        <v>356</v>
      </c>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row>
    <row r="439" spans="1:40">
      <c r="A439" s="66">
        <v>50</v>
      </c>
      <c r="B439" s="66" t="s">
        <v>716</v>
      </c>
      <c r="C439" s="66" t="s">
        <v>43</v>
      </c>
      <c r="D439" s="47">
        <v>15.5</v>
      </c>
      <c r="E439" s="47">
        <v>73.900000000000006</v>
      </c>
      <c r="F439" s="66" t="s">
        <v>1748</v>
      </c>
      <c r="G439" s="66" t="s">
        <v>562</v>
      </c>
      <c r="H439" s="66" t="s">
        <v>1753</v>
      </c>
      <c r="I439" s="66"/>
      <c r="J439" s="66"/>
      <c r="K439" s="66">
        <v>4.8799999999999844E-2</v>
      </c>
      <c r="L439" s="66"/>
      <c r="M439" s="16" t="s">
        <v>1742</v>
      </c>
      <c r="N439" s="66" t="s">
        <v>356</v>
      </c>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row>
    <row r="440" spans="1:40">
      <c r="A440" s="66">
        <v>50</v>
      </c>
      <c r="B440" s="66" t="s">
        <v>717</v>
      </c>
      <c r="C440" s="66" t="s">
        <v>43</v>
      </c>
      <c r="D440" s="47">
        <v>16.03</v>
      </c>
      <c r="E440" s="47">
        <v>81.069999999999993</v>
      </c>
      <c r="F440" s="66" t="s">
        <v>1748</v>
      </c>
      <c r="G440" s="66" t="s">
        <v>562</v>
      </c>
      <c r="H440" s="66" t="s">
        <v>1753</v>
      </c>
      <c r="I440" s="66"/>
      <c r="J440" s="66"/>
      <c r="K440" s="66">
        <v>1.008E-2</v>
      </c>
      <c r="L440" s="66"/>
      <c r="M440" s="16" t="s">
        <v>1742</v>
      </c>
      <c r="N440" s="66" t="s">
        <v>356</v>
      </c>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row>
    <row r="441" spans="1:40">
      <c r="A441" s="66">
        <v>50</v>
      </c>
      <c r="B441" s="66" t="s">
        <v>718</v>
      </c>
      <c r="C441" s="66" t="s">
        <v>43</v>
      </c>
      <c r="D441" s="47">
        <v>16.72</v>
      </c>
      <c r="E441" s="47">
        <v>82.03</v>
      </c>
      <c r="F441" s="66" t="s">
        <v>1748</v>
      </c>
      <c r="G441" s="66" t="s">
        <v>562</v>
      </c>
      <c r="H441" s="66" t="s">
        <v>1753</v>
      </c>
      <c r="I441" s="66"/>
      <c r="J441" s="66"/>
      <c r="K441" s="66">
        <v>5.3359999999999998E-2</v>
      </c>
      <c r="L441" s="66"/>
      <c r="M441" s="16" t="s">
        <v>1742</v>
      </c>
      <c r="N441" s="66" t="s">
        <v>356</v>
      </c>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row>
    <row r="442" spans="1:40">
      <c r="A442" s="66">
        <v>50</v>
      </c>
      <c r="B442" s="66" t="s">
        <v>719</v>
      </c>
      <c r="C442" s="66" t="s">
        <v>43</v>
      </c>
      <c r="D442" s="47">
        <v>18.22</v>
      </c>
      <c r="E442" s="47">
        <v>83.93</v>
      </c>
      <c r="F442" s="66" t="s">
        <v>1748</v>
      </c>
      <c r="G442" s="66" t="s">
        <v>562</v>
      </c>
      <c r="H442" s="66" t="s">
        <v>1753</v>
      </c>
      <c r="I442" s="66"/>
      <c r="J442" s="66"/>
      <c r="K442" s="66">
        <v>9.2800000000000001E-3</v>
      </c>
      <c r="L442" s="66"/>
      <c r="M442" s="16" t="s">
        <v>1742</v>
      </c>
      <c r="N442" s="66" t="s">
        <v>356</v>
      </c>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row>
    <row r="443" spans="1:40">
      <c r="A443" s="66">
        <v>50</v>
      </c>
      <c r="B443" s="66" t="s">
        <v>720</v>
      </c>
      <c r="C443" s="66" t="s">
        <v>43</v>
      </c>
      <c r="D443" s="47">
        <v>18.350000000000001</v>
      </c>
      <c r="E443" s="47">
        <v>84.12</v>
      </c>
      <c r="F443" s="66" t="s">
        <v>1748</v>
      </c>
      <c r="G443" s="66" t="s">
        <v>562</v>
      </c>
      <c r="H443" s="66" t="s">
        <v>1753</v>
      </c>
      <c r="I443" s="66"/>
      <c r="J443" s="66"/>
      <c r="K443" s="66">
        <v>3.9999999999999836E-3</v>
      </c>
      <c r="L443" s="66"/>
      <c r="M443" s="16" t="s">
        <v>1742</v>
      </c>
      <c r="N443" s="66" t="s">
        <v>356</v>
      </c>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row>
    <row r="444" spans="1:40">
      <c r="A444" s="66">
        <v>50</v>
      </c>
      <c r="B444" s="66" t="s">
        <v>721</v>
      </c>
      <c r="C444" s="66" t="s">
        <v>43</v>
      </c>
      <c r="D444" s="47">
        <v>19.38</v>
      </c>
      <c r="E444" s="47">
        <v>85.08</v>
      </c>
      <c r="F444" s="66" t="s">
        <v>1748</v>
      </c>
      <c r="G444" s="66" t="s">
        <v>562</v>
      </c>
      <c r="H444" s="66" t="s">
        <v>1753</v>
      </c>
      <c r="I444" s="66"/>
      <c r="J444" s="66"/>
      <c r="K444" s="66">
        <v>1.7600000000000001E-3</v>
      </c>
      <c r="L444" s="66"/>
      <c r="M444" s="16" t="s">
        <v>1742</v>
      </c>
      <c r="N444" s="66" t="s">
        <v>356</v>
      </c>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row>
    <row r="445" spans="1:40">
      <c r="A445" s="66">
        <v>50</v>
      </c>
      <c r="B445" s="66" t="s">
        <v>722</v>
      </c>
      <c r="C445" s="66" t="s">
        <v>43</v>
      </c>
      <c r="D445" s="47">
        <v>20.329999999999998</v>
      </c>
      <c r="E445" s="47">
        <v>86.67</v>
      </c>
      <c r="F445" s="66" t="s">
        <v>1748</v>
      </c>
      <c r="G445" s="66" t="s">
        <v>562</v>
      </c>
      <c r="H445" s="66" t="s">
        <v>1753</v>
      </c>
      <c r="I445" s="66"/>
      <c r="J445" s="66"/>
      <c r="K445" s="66">
        <v>3.9199999999999999E-3</v>
      </c>
      <c r="L445" s="66"/>
      <c r="M445" s="16" t="s">
        <v>1742</v>
      </c>
      <c r="N445" s="66" t="s">
        <v>356</v>
      </c>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row>
    <row r="446" spans="1:40">
      <c r="A446" s="66">
        <v>50</v>
      </c>
      <c r="B446" s="66" t="s">
        <v>723</v>
      </c>
      <c r="C446" s="66" t="s">
        <v>43</v>
      </c>
      <c r="D446" s="47">
        <v>20.78</v>
      </c>
      <c r="E446" s="47">
        <v>86.94</v>
      </c>
      <c r="F446" s="66" t="s">
        <v>1748</v>
      </c>
      <c r="G446" s="66" t="s">
        <v>562</v>
      </c>
      <c r="H446" s="66" t="s">
        <v>1753</v>
      </c>
      <c r="I446" s="66"/>
      <c r="J446" s="66"/>
      <c r="K446" s="66">
        <v>1.176E-2</v>
      </c>
      <c r="L446" s="66"/>
      <c r="M446" s="16" t="s">
        <v>1742</v>
      </c>
      <c r="N446" s="66" t="s">
        <v>356</v>
      </c>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row>
    <row r="447" spans="1:40">
      <c r="A447" s="66">
        <v>50</v>
      </c>
      <c r="B447" s="66" t="s">
        <v>724</v>
      </c>
      <c r="C447" s="66" t="s">
        <v>43</v>
      </c>
      <c r="D447" s="47">
        <v>21.24</v>
      </c>
      <c r="E447" s="47">
        <v>72.8</v>
      </c>
      <c r="F447" s="66" t="s">
        <v>1748</v>
      </c>
      <c r="G447" s="66" t="s">
        <v>725</v>
      </c>
      <c r="H447" s="66" t="s">
        <v>1753</v>
      </c>
      <c r="I447" s="66"/>
      <c r="J447" s="66"/>
      <c r="K447" s="70">
        <v>2.5024000000000002</v>
      </c>
      <c r="L447" s="66"/>
      <c r="M447" s="16" t="s">
        <v>1742</v>
      </c>
      <c r="N447" s="66" t="s">
        <v>356</v>
      </c>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row>
    <row r="448" spans="1:40">
      <c r="A448" s="66">
        <v>50</v>
      </c>
      <c r="B448" s="66" t="s">
        <v>726</v>
      </c>
      <c r="C448" s="66" t="s">
        <v>43</v>
      </c>
      <c r="D448" s="47">
        <v>21.57</v>
      </c>
      <c r="E448" s="47">
        <v>87.53</v>
      </c>
      <c r="F448" s="66" t="s">
        <v>1748</v>
      </c>
      <c r="G448" s="66" t="s">
        <v>562</v>
      </c>
      <c r="H448" s="66" t="s">
        <v>1753</v>
      </c>
      <c r="I448" s="66"/>
      <c r="J448" s="66"/>
      <c r="K448" s="66">
        <v>1.839999999999984E-3</v>
      </c>
      <c r="L448" s="66"/>
      <c r="M448" s="16" t="s">
        <v>1742</v>
      </c>
      <c r="N448" s="66" t="s">
        <v>356</v>
      </c>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row>
    <row r="449" spans="1:40">
      <c r="A449" s="66">
        <v>50</v>
      </c>
      <c r="B449" s="66" t="s">
        <v>727</v>
      </c>
      <c r="C449" s="66" t="s">
        <v>43</v>
      </c>
      <c r="D449" s="47">
        <v>21.69</v>
      </c>
      <c r="E449" s="47">
        <v>72</v>
      </c>
      <c r="F449" s="66" t="s">
        <v>1751</v>
      </c>
      <c r="G449" s="66" t="s">
        <v>438</v>
      </c>
      <c r="H449" s="66" t="s">
        <v>1753</v>
      </c>
      <c r="I449" s="66"/>
      <c r="J449" s="66"/>
      <c r="K449" s="66">
        <v>1.0479999999999984E-2</v>
      </c>
      <c r="L449" s="66"/>
      <c r="M449" s="16" t="s">
        <v>1742</v>
      </c>
      <c r="N449" s="66" t="s">
        <v>356</v>
      </c>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row>
    <row r="450" spans="1:40">
      <c r="A450" s="66">
        <v>50</v>
      </c>
      <c r="B450" s="66" t="s">
        <v>728</v>
      </c>
      <c r="C450" s="66" t="s">
        <v>43</v>
      </c>
      <c r="D450" s="47">
        <v>22.02</v>
      </c>
      <c r="E450" s="47">
        <v>88.05</v>
      </c>
      <c r="F450" s="66" t="s">
        <v>1748</v>
      </c>
      <c r="G450" s="66" t="s">
        <v>562</v>
      </c>
      <c r="H450" s="66" t="s">
        <v>1753</v>
      </c>
      <c r="I450" s="66"/>
      <c r="J450" s="66"/>
      <c r="K450" s="66">
        <v>1.6000000000000001E-3</v>
      </c>
      <c r="L450" s="66"/>
      <c r="M450" s="16" t="s">
        <v>1742</v>
      </c>
      <c r="N450" s="66" t="s">
        <v>356</v>
      </c>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row>
    <row r="451" spans="1:40">
      <c r="A451" s="66">
        <v>50</v>
      </c>
      <c r="B451" s="66" t="s">
        <v>729</v>
      </c>
      <c r="C451" s="66" t="s">
        <v>43</v>
      </c>
      <c r="D451" s="47">
        <v>22.44</v>
      </c>
      <c r="E451" s="47">
        <v>73.069999999999993</v>
      </c>
      <c r="F451" s="66" t="s">
        <v>1751</v>
      </c>
      <c r="G451" s="66" t="s">
        <v>438</v>
      </c>
      <c r="H451" s="66" t="s">
        <v>1753</v>
      </c>
      <c r="I451" s="66"/>
      <c r="J451" s="66"/>
      <c r="K451" s="66">
        <v>6.8319999999999992E-2</v>
      </c>
      <c r="L451" s="66"/>
      <c r="M451" s="16" t="s">
        <v>1742</v>
      </c>
      <c r="N451" s="66" t="s">
        <v>356</v>
      </c>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row>
    <row r="452" spans="1:40">
      <c r="A452" s="66">
        <v>50</v>
      </c>
      <c r="B452" s="66" t="s">
        <v>730</v>
      </c>
      <c r="C452" s="66" t="s">
        <v>43</v>
      </c>
      <c r="D452" s="47">
        <v>22.99</v>
      </c>
      <c r="E452" s="47">
        <v>72.56</v>
      </c>
      <c r="F452" s="66" t="s">
        <v>1751</v>
      </c>
      <c r="G452" s="66" t="s">
        <v>438</v>
      </c>
      <c r="H452" s="66" t="s">
        <v>1753</v>
      </c>
      <c r="I452" s="66"/>
      <c r="J452" s="66"/>
      <c r="K452" s="66">
        <v>3.5200000000000001E-3</v>
      </c>
      <c r="L452" s="66"/>
      <c r="M452" s="16" t="s">
        <v>1742</v>
      </c>
      <c r="N452" s="66" t="s">
        <v>356</v>
      </c>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row>
    <row r="453" spans="1:40">
      <c r="A453" s="66">
        <v>51</v>
      </c>
      <c r="B453" s="66" t="s">
        <v>731</v>
      </c>
      <c r="C453" s="66" t="s">
        <v>33</v>
      </c>
      <c r="D453" s="47">
        <v>50</v>
      </c>
      <c r="E453" s="47">
        <v>-67</v>
      </c>
      <c r="F453" s="66" t="s">
        <v>1750</v>
      </c>
      <c r="G453" s="66" t="s">
        <v>521</v>
      </c>
      <c r="H453" s="66" t="s">
        <v>1754</v>
      </c>
      <c r="I453" s="66">
        <v>15.35</v>
      </c>
      <c r="J453" s="66"/>
      <c r="K453" s="47">
        <v>28.666666666666558</v>
      </c>
      <c r="L453" s="66"/>
      <c r="M453" s="16" t="s">
        <v>1742</v>
      </c>
      <c r="N453" s="66" t="s">
        <v>356</v>
      </c>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row>
    <row r="454" spans="1:40">
      <c r="A454" s="66">
        <v>52</v>
      </c>
      <c r="B454" s="66" t="s">
        <v>732</v>
      </c>
      <c r="C454" s="66" t="s">
        <v>25</v>
      </c>
      <c r="D454" s="47">
        <v>-3</v>
      </c>
      <c r="E454" s="47">
        <v>-61</v>
      </c>
      <c r="F454" s="66" t="s">
        <v>1748</v>
      </c>
      <c r="G454" s="66" t="s">
        <v>355</v>
      </c>
      <c r="H454" s="66" t="s">
        <v>1753</v>
      </c>
      <c r="I454" s="66">
        <v>25</v>
      </c>
      <c r="J454" s="66"/>
      <c r="K454" s="47">
        <v>3.330368</v>
      </c>
      <c r="L454" s="66"/>
      <c r="M454" s="16" t="s">
        <v>1742</v>
      </c>
      <c r="N454" s="66" t="s">
        <v>356</v>
      </c>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row>
    <row r="455" spans="1:40">
      <c r="A455" s="66">
        <v>53</v>
      </c>
      <c r="B455" s="66" t="s">
        <v>733</v>
      </c>
      <c r="C455" s="66" t="s">
        <v>62</v>
      </c>
      <c r="D455" s="47">
        <v>-23.4482</v>
      </c>
      <c r="E455" s="47">
        <v>150.613</v>
      </c>
      <c r="F455" s="66" t="s">
        <v>1749</v>
      </c>
      <c r="G455" s="66" t="s">
        <v>430</v>
      </c>
      <c r="H455" s="66" t="s">
        <v>1753</v>
      </c>
      <c r="I455" s="66"/>
      <c r="J455" s="66"/>
      <c r="K455" s="66">
        <v>1.3919999999999999</v>
      </c>
      <c r="L455" s="66"/>
      <c r="M455" s="16" t="s">
        <v>1742</v>
      </c>
      <c r="N455" s="66" t="s">
        <v>356</v>
      </c>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row>
    <row r="456" spans="1:40">
      <c r="A456" s="66">
        <v>53</v>
      </c>
      <c r="B456" s="66" t="s">
        <v>734</v>
      </c>
      <c r="C456" s="66" t="s">
        <v>62</v>
      </c>
      <c r="D456" s="47">
        <v>-23.396000000000001</v>
      </c>
      <c r="E456" s="47">
        <v>150.53100000000001</v>
      </c>
      <c r="F456" s="66" t="s">
        <v>1749</v>
      </c>
      <c r="G456" s="66" t="s">
        <v>430</v>
      </c>
      <c r="H456" s="66" t="s">
        <v>1753</v>
      </c>
      <c r="I456" s="66"/>
      <c r="J456" s="66"/>
      <c r="K456" s="66">
        <v>2.6720000000000002</v>
      </c>
      <c r="L456" s="66"/>
      <c r="M456" s="16" t="s">
        <v>1742</v>
      </c>
      <c r="N456" s="66" t="s">
        <v>356</v>
      </c>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row>
    <row r="457" spans="1:40">
      <c r="A457" s="66">
        <v>53</v>
      </c>
      <c r="B457" s="66" t="s">
        <v>735</v>
      </c>
      <c r="C457" s="66" t="s">
        <v>62</v>
      </c>
      <c r="D457" s="47">
        <v>-17.545000000000002</v>
      </c>
      <c r="E457" s="47">
        <v>146.02799999999999</v>
      </c>
      <c r="F457" s="66" t="s">
        <v>1748</v>
      </c>
      <c r="G457" s="66" t="s">
        <v>355</v>
      </c>
      <c r="H457" s="66" t="s">
        <v>1753</v>
      </c>
      <c r="I457" s="66"/>
      <c r="J457" s="66"/>
      <c r="K457" s="66">
        <v>26.88</v>
      </c>
      <c r="L457" s="66"/>
      <c r="M457" s="16" t="s">
        <v>1742</v>
      </c>
      <c r="N457" s="66" t="s">
        <v>356</v>
      </c>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row>
    <row r="458" spans="1:40">
      <c r="A458" s="66">
        <v>53</v>
      </c>
      <c r="B458" s="66" t="s">
        <v>736</v>
      </c>
      <c r="C458" s="66" t="s">
        <v>62</v>
      </c>
      <c r="D458" s="47">
        <v>-17.530999999999999</v>
      </c>
      <c r="E458" s="47">
        <v>146.03100000000001</v>
      </c>
      <c r="F458" s="66" t="s">
        <v>1748</v>
      </c>
      <c r="G458" s="66" t="s">
        <v>355</v>
      </c>
      <c r="H458" s="66" t="s">
        <v>1753</v>
      </c>
      <c r="I458" s="66"/>
      <c r="J458" s="66"/>
      <c r="K458" s="66">
        <v>24.959999999999841</v>
      </c>
      <c r="L458" s="66"/>
      <c r="M458" s="16" t="s">
        <v>1742</v>
      </c>
      <c r="N458" s="66" t="s">
        <v>356</v>
      </c>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row>
    <row r="459" spans="1:40">
      <c r="A459" s="66">
        <v>53</v>
      </c>
      <c r="B459" s="66" t="s">
        <v>737</v>
      </c>
      <c r="C459" s="66" t="s">
        <v>62</v>
      </c>
      <c r="D459" s="47">
        <v>-17.529</v>
      </c>
      <c r="E459" s="47">
        <v>146.06100000000001</v>
      </c>
      <c r="F459" s="66" t="s">
        <v>1748</v>
      </c>
      <c r="G459" s="66" t="s">
        <v>355</v>
      </c>
      <c r="H459" s="66" t="s">
        <v>1753</v>
      </c>
      <c r="I459" s="66"/>
      <c r="J459" s="66"/>
      <c r="K459" s="66">
        <v>21.12</v>
      </c>
      <c r="L459" s="66"/>
      <c r="M459" s="16" t="s">
        <v>1742</v>
      </c>
      <c r="N459" s="66" t="s">
        <v>356</v>
      </c>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row>
    <row r="460" spans="1:40">
      <c r="A460" s="66">
        <v>53</v>
      </c>
      <c r="B460" s="66" t="s">
        <v>738</v>
      </c>
      <c r="C460" s="66" t="s">
        <v>62</v>
      </c>
      <c r="D460" s="47">
        <v>-17.518999999999998</v>
      </c>
      <c r="E460" s="47">
        <v>146.03200000000001</v>
      </c>
      <c r="F460" s="66" t="s">
        <v>1748</v>
      </c>
      <c r="G460" s="66" t="s">
        <v>355</v>
      </c>
      <c r="H460" s="66" t="s">
        <v>1753</v>
      </c>
      <c r="I460" s="66"/>
      <c r="J460" s="66"/>
      <c r="K460" s="66">
        <v>28.64</v>
      </c>
      <c r="L460" s="66"/>
      <c r="M460" s="16" t="s">
        <v>1742</v>
      </c>
      <c r="N460" s="66" t="s">
        <v>356</v>
      </c>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row>
    <row r="461" spans="1:40">
      <c r="A461" s="66">
        <v>53</v>
      </c>
      <c r="B461" s="66" t="s">
        <v>739</v>
      </c>
      <c r="C461" s="66" t="s">
        <v>62</v>
      </c>
      <c r="D461" s="47">
        <v>-17.512</v>
      </c>
      <c r="E461" s="47">
        <v>146.03399999999999</v>
      </c>
      <c r="F461" s="66" t="s">
        <v>1748</v>
      </c>
      <c r="G461" s="66" t="s">
        <v>355</v>
      </c>
      <c r="H461" s="66" t="s">
        <v>1753</v>
      </c>
      <c r="I461" s="66"/>
      <c r="J461" s="66"/>
      <c r="K461" s="66">
        <v>30.56</v>
      </c>
      <c r="L461" s="66"/>
      <c r="M461" s="16" t="s">
        <v>1742</v>
      </c>
      <c r="N461" s="66" t="s">
        <v>356</v>
      </c>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row>
    <row r="462" spans="1:40">
      <c r="A462" s="66">
        <v>53</v>
      </c>
      <c r="B462" s="66" t="s">
        <v>740</v>
      </c>
      <c r="C462" s="66" t="s">
        <v>62</v>
      </c>
      <c r="D462" s="47">
        <v>-17.5</v>
      </c>
      <c r="E462" s="47">
        <v>146.03700000000001</v>
      </c>
      <c r="F462" s="66" t="s">
        <v>1748</v>
      </c>
      <c r="G462" s="66" t="s">
        <v>355</v>
      </c>
      <c r="H462" s="66" t="s">
        <v>1753</v>
      </c>
      <c r="I462" s="66"/>
      <c r="J462" s="66"/>
      <c r="K462" s="66">
        <v>31.52</v>
      </c>
      <c r="L462" s="66"/>
      <c r="M462" s="16" t="s">
        <v>1742</v>
      </c>
      <c r="N462" s="66" t="s">
        <v>356</v>
      </c>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row>
    <row r="463" spans="1:40">
      <c r="A463" s="66">
        <v>53</v>
      </c>
      <c r="B463" s="66" t="s">
        <v>741</v>
      </c>
      <c r="C463" s="66" t="s">
        <v>62</v>
      </c>
      <c r="D463" s="47">
        <v>-17.492000000000001</v>
      </c>
      <c r="E463" s="47">
        <v>146.01300000000001</v>
      </c>
      <c r="F463" s="66" t="s">
        <v>1748</v>
      </c>
      <c r="G463" s="66" t="s">
        <v>355</v>
      </c>
      <c r="H463" s="66" t="s">
        <v>1753</v>
      </c>
      <c r="I463" s="66"/>
      <c r="J463" s="66"/>
      <c r="K463" s="66">
        <v>28.16</v>
      </c>
      <c r="L463" s="66"/>
      <c r="M463" s="16" t="s">
        <v>1742</v>
      </c>
      <c r="N463" s="66" t="s">
        <v>356</v>
      </c>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row>
    <row r="464" spans="1:40">
      <c r="A464" s="66">
        <v>53</v>
      </c>
      <c r="B464" s="66" t="s">
        <v>742</v>
      </c>
      <c r="C464" s="66" t="s">
        <v>62</v>
      </c>
      <c r="D464" s="47">
        <v>-17.491</v>
      </c>
      <c r="E464" s="47">
        <v>146.03</v>
      </c>
      <c r="F464" s="66" t="s">
        <v>1748</v>
      </c>
      <c r="G464" s="66" t="s">
        <v>355</v>
      </c>
      <c r="H464" s="66" t="s">
        <v>1753</v>
      </c>
      <c r="I464" s="66"/>
      <c r="J464" s="66"/>
      <c r="K464" s="66">
        <v>32</v>
      </c>
      <c r="L464" s="66"/>
      <c r="M464" s="16" t="s">
        <v>1742</v>
      </c>
      <c r="N464" s="66" t="s">
        <v>356</v>
      </c>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row>
    <row r="465" spans="1:40">
      <c r="A465" s="66">
        <v>53</v>
      </c>
      <c r="B465" s="66" t="s">
        <v>743</v>
      </c>
      <c r="C465" s="66" t="s">
        <v>62</v>
      </c>
      <c r="D465" s="47">
        <v>-17.489000000000001</v>
      </c>
      <c r="E465" s="47">
        <v>146.00200000000001</v>
      </c>
      <c r="F465" s="66" t="s">
        <v>1748</v>
      </c>
      <c r="G465" s="66" t="s">
        <v>355</v>
      </c>
      <c r="H465" s="66" t="s">
        <v>1753</v>
      </c>
      <c r="I465" s="66"/>
      <c r="J465" s="66"/>
      <c r="K465" s="66">
        <v>22.399999999999839</v>
      </c>
      <c r="L465" s="66"/>
      <c r="M465" s="16" t="s">
        <v>1742</v>
      </c>
      <c r="N465" s="66" t="s">
        <v>356</v>
      </c>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row>
    <row r="466" spans="1:40">
      <c r="A466" s="66">
        <v>53</v>
      </c>
      <c r="B466" s="66" t="s">
        <v>744</v>
      </c>
      <c r="C466" s="66" t="s">
        <v>62</v>
      </c>
      <c r="D466" s="47">
        <v>-17.484000000000002</v>
      </c>
      <c r="E466" s="47">
        <v>146.02500000000001</v>
      </c>
      <c r="F466" s="66" t="s">
        <v>1748</v>
      </c>
      <c r="G466" s="66" t="s">
        <v>355</v>
      </c>
      <c r="H466" s="66" t="s">
        <v>1753</v>
      </c>
      <c r="I466" s="66"/>
      <c r="J466" s="66"/>
      <c r="K466" s="66">
        <v>30.56</v>
      </c>
      <c r="L466" s="66"/>
      <c r="M466" s="16" t="s">
        <v>1742</v>
      </c>
      <c r="N466" s="66" t="s">
        <v>356</v>
      </c>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row>
    <row r="467" spans="1:40">
      <c r="A467" s="66">
        <v>54</v>
      </c>
      <c r="B467" s="66" t="s">
        <v>745</v>
      </c>
      <c r="C467" s="66" t="s">
        <v>62</v>
      </c>
      <c r="D467" s="47">
        <v>-28.84</v>
      </c>
      <c r="E467" s="47">
        <v>153.27000000000001</v>
      </c>
      <c r="F467" s="66" t="s">
        <v>1749</v>
      </c>
      <c r="G467" s="66" t="s">
        <v>430</v>
      </c>
      <c r="H467" s="66" t="s">
        <v>1753</v>
      </c>
      <c r="I467" s="66"/>
      <c r="J467" s="66"/>
      <c r="K467" s="66">
        <v>3.84</v>
      </c>
      <c r="L467" s="66"/>
      <c r="M467" s="16" t="s">
        <v>1742</v>
      </c>
      <c r="N467" s="66" t="s">
        <v>356</v>
      </c>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row>
    <row r="468" spans="1:40">
      <c r="A468" s="66">
        <v>55</v>
      </c>
      <c r="B468" s="66" t="s">
        <v>746</v>
      </c>
      <c r="C468" s="66" t="s">
        <v>189</v>
      </c>
      <c r="D468" s="47">
        <v>50.774299999999997</v>
      </c>
      <c r="E468" s="47">
        <v>-2.57052999999999</v>
      </c>
      <c r="F468" s="66" t="s">
        <v>1749</v>
      </c>
      <c r="G468" s="66" t="s">
        <v>358</v>
      </c>
      <c r="H468" s="66" t="s">
        <v>1753</v>
      </c>
      <c r="I468" s="66">
        <v>12.25</v>
      </c>
      <c r="J468" s="47">
        <v>35.266048000000005</v>
      </c>
      <c r="K468" s="47">
        <v>35.233024</v>
      </c>
      <c r="L468" s="47">
        <v>3.3023999999999998E-2</v>
      </c>
      <c r="M468" s="66" t="s">
        <v>1741</v>
      </c>
      <c r="N468" s="66" t="s">
        <v>747</v>
      </c>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row>
    <row r="469" spans="1:40">
      <c r="A469" s="66">
        <v>56</v>
      </c>
      <c r="B469" s="66" t="s">
        <v>748</v>
      </c>
      <c r="C469" s="66" t="s">
        <v>476</v>
      </c>
      <c r="D469" s="47">
        <v>46.191600000000001</v>
      </c>
      <c r="E469" s="47">
        <v>-123.797</v>
      </c>
      <c r="F469" s="66" t="s">
        <v>1749</v>
      </c>
      <c r="G469" s="66" t="s">
        <v>529</v>
      </c>
      <c r="H469" s="66" t="s">
        <v>1753</v>
      </c>
      <c r="I469" s="66">
        <v>20</v>
      </c>
      <c r="J469" s="47">
        <v>8.9761759999999988</v>
      </c>
      <c r="K469" s="47">
        <v>8.9761759999999988</v>
      </c>
      <c r="L469" s="47"/>
      <c r="M469" s="66" t="s">
        <v>1741</v>
      </c>
      <c r="N469" s="66" t="s">
        <v>406</v>
      </c>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row>
    <row r="470" spans="1:40">
      <c r="A470" s="66">
        <v>57</v>
      </c>
      <c r="B470" s="66" t="s">
        <v>749</v>
      </c>
      <c r="C470" s="66" t="s">
        <v>25</v>
      </c>
      <c r="D470" s="47">
        <v>-3.4845999999999999</v>
      </c>
      <c r="E470" s="47">
        <v>-58.870699999999999</v>
      </c>
      <c r="F470" s="66" t="s">
        <v>1748</v>
      </c>
      <c r="G470" s="66" t="s">
        <v>371</v>
      </c>
      <c r="H470" s="66" t="s">
        <v>1753</v>
      </c>
      <c r="I470" s="66">
        <v>25</v>
      </c>
      <c r="J470" s="66">
        <v>0.64</v>
      </c>
      <c r="K470" s="66">
        <v>0.64</v>
      </c>
      <c r="L470" s="66"/>
      <c r="M470" s="66" t="s">
        <v>1741</v>
      </c>
      <c r="N470" s="66" t="s">
        <v>406</v>
      </c>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row>
    <row r="471" spans="1:40">
      <c r="A471" s="66">
        <v>57</v>
      </c>
      <c r="B471" s="66" t="s">
        <v>750</v>
      </c>
      <c r="C471" s="66" t="s">
        <v>25</v>
      </c>
      <c r="D471" s="47">
        <v>-3.3066</v>
      </c>
      <c r="E471" s="47">
        <v>-60.165100000000002</v>
      </c>
      <c r="F471" s="66" t="s">
        <v>1748</v>
      </c>
      <c r="G471" s="66" t="s">
        <v>355</v>
      </c>
      <c r="H471" s="66" t="s">
        <v>1753</v>
      </c>
      <c r="I471" s="66">
        <v>25</v>
      </c>
      <c r="J471" s="66">
        <v>4.8</v>
      </c>
      <c r="K471" s="66">
        <v>4</v>
      </c>
      <c r="L471" s="66">
        <v>0.8</v>
      </c>
      <c r="M471" s="66" t="s">
        <v>1741</v>
      </c>
      <c r="N471" s="66" t="s">
        <v>406</v>
      </c>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row>
    <row r="472" spans="1:40">
      <c r="A472" s="66">
        <v>57</v>
      </c>
      <c r="B472" s="66" t="s">
        <v>751</v>
      </c>
      <c r="C472" s="66" t="s">
        <v>25</v>
      </c>
      <c r="D472" s="47">
        <v>-3.0691999999999999</v>
      </c>
      <c r="E472" s="47">
        <v>-60.296599999999998</v>
      </c>
      <c r="F472" s="66" t="s">
        <v>1748</v>
      </c>
      <c r="G472" s="66" t="s">
        <v>355</v>
      </c>
      <c r="H472" s="66" t="s">
        <v>1753</v>
      </c>
      <c r="I472" s="66">
        <v>20</v>
      </c>
      <c r="J472" s="66">
        <v>8.6399999999999828</v>
      </c>
      <c r="K472" s="66">
        <v>7.68</v>
      </c>
      <c r="L472" s="66">
        <v>0.96</v>
      </c>
      <c r="M472" s="66" t="s">
        <v>1741</v>
      </c>
      <c r="N472" s="66" t="s">
        <v>406</v>
      </c>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row>
    <row r="473" spans="1:40">
      <c r="A473" s="66">
        <v>57</v>
      </c>
      <c r="B473" s="66" t="s">
        <v>391</v>
      </c>
      <c r="C473" s="66" t="s">
        <v>25</v>
      </c>
      <c r="D473" s="47">
        <v>-3.0676999999999999</v>
      </c>
      <c r="E473" s="47">
        <v>-59.380899999999997</v>
      </c>
      <c r="F473" s="66" t="s">
        <v>1748</v>
      </c>
      <c r="G473" s="66" t="s">
        <v>371</v>
      </c>
      <c r="H473" s="66" t="s">
        <v>1753</v>
      </c>
      <c r="I473" s="66">
        <v>25</v>
      </c>
      <c r="J473" s="66">
        <v>1.44</v>
      </c>
      <c r="K473" s="66">
        <v>1.44</v>
      </c>
      <c r="L473" s="66"/>
      <c r="M473" s="66" t="s">
        <v>1741</v>
      </c>
      <c r="N473" s="66" t="s">
        <v>406</v>
      </c>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row>
    <row r="474" spans="1:40">
      <c r="A474" s="66">
        <v>57</v>
      </c>
      <c r="B474" s="66" t="s">
        <v>752</v>
      </c>
      <c r="C474" s="66" t="s">
        <v>25</v>
      </c>
      <c r="D474" s="47">
        <v>-2.5304000000000002</v>
      </c>
      <c r="E474" s="47">
        <v>-55</v>
      </c>
      <c r="F474" s="66" t="s">
        <v>1748</v>
      </c>
      <c r="G474" s="66" t="s">
        <v>371</v>
      </c>
      <c r="H474" s="66" t="s">
        <v>1753</v>
      </c>
      <c r="I474" s="66">
        <v>25</v>
      </c>
      <c r="J474" s="66">
        <v>38.56</v>
      </c>
      <c r="K474" s="66">
        <v>36.32</v>
      </c>
      <c r="L474" s="66">
        <v>2.2400000000000002</v>
      </c>
      <c r="M474" s="66" t="s">
        <v>1741</v>
      </c>
      <c r="N474" s="66" t="s">
        <v>406</v>
      </c>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row>
    <row r="475" spans="1:40">
      <c r="A475" s="66">
        <v>57</v>
      </c>
      <c r="B475" s="66" t="s">
        <v>753</v>
      </c>
      <c r="C475" s="66" t="s">
        <v>25</v>
      </c>
      <c r="D475" s="47">
        <v>-2.4756</v>
      </c>
      <c r="E475" s="47">
        <v>-52.037100000000002</v>
      </c>
      <c r="F475" s="66" t="s">
        <v>1748</v>
      </c>
      <c r="G475" s="66" t="s">
        <v>371</v>
      </c>
      <c r="H475" s="66" t="s">
        <v>1753</v>
      </c>
      <c r="I475" s="66">
        <v>25</v>
      </c>
      <c r="J475" s="66">
        <v>95.36</v>
      </c>
      <c r="K475" s="66">
        <v>47.2</v>
      </c>
      <c r="L475" s="66">
        <v>48.16</v>
      </c>
      <c r="M475" s="66" t="s">
        <v>1741</v>
      </c>
      <c r="N475" s="66" t="s">
        <v>406</v>
      </c>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row>
    <row r="476" spans="1:40">
      <c r="A476" s="66">
        <v>57</v>
      </c>
      <c r="B476" s="66" t="s">
        <v>754</v>
      </c>
      <c r="C476" s="66" t="s">
        <v>25</v>
      </c>
      <c r="D476" s="47">
        <v>-2.3441000000000001</v>
      </c>
      <c r="E476" s="47">
        <v>-54.106200000000001</v>
      </c>
      <c r="F476" s="66" t="s">
        <v>1748</v>
      </c>
      <c r="G476" s="66" t="s">
        <v>371</v>
      </c>
      <c r="H476" s="66" t="s">
        <v>1753</v>
      </c>
      <c r="I476" s="66">
        <v>25</v>
      </c>
      <c r="J476" s="47">
        <v>1.7984</v>
      </c>
      <c r="K476" s="47">
        <v>1.41208</v>
      </c>
      <c r="L476" s="47">
        <v>0.38632</v>
      </c>
      <c r="M476" s="66" t="s">
        <v>1741</v>
      </c>
      <c r="N476" s="66" t="s">
        <v>406</v>
      </c>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row>
    <row r="477" spans="1:40">
      <c r="A477" s="66">
        <v>57</v>
      </c>
      <c r="B477" s="66" t="s">
        <v>755</v>
      </c>
      <c r="C477" s="66" t="s">
        <v>25</v>
      </c>
      <c r="D477" s="47">
        <v>-1.6012999999999999</v>
      </c>
      <c r="E477" s="47">
        <v>-49.042400000000001</v>
      </c>
      <c r="F477" s="66" t="s">
        <v>1748</v>
      </c>
      <c r="G477" s="66" t="s">
        <v>355</v>
      </c>
      <c r="H477" s="66" t="s">
        <v>1753</v>
      </c>
      <c r="I477" s="66">
        <v>25</v>
      </c>
      <c r="J477" s="66">
        <v>5.12</v>
      </c>
      <c r="K477" s="66">
        <v>4</v>
      </c>
      <c r="L477" s="66">
        <v>1.1200000000000001</v>
      </c>
      <c r="M477" s="66" t="s">
        <v>1741</v>
      </c>
      <c r="N477" s="66" t="s">
        <v>406</v>
      </c>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row>
    <row r="478" spans="1:40">
      <c r="A478" s="66">
        <v>57</v>
      </c>
      <c r="B478" s="66" t="s">
        <v>370</v>
      </c>
      <c r="C478" s="66" t="s">
        <v>25</v>
      </c>
      <c r="D478" s="47">
        <v>-3.5004288888888899</v>
      </c>
      <c r="E478" s="47">
        <v>-58.885158888888903</v>
      </c>
      <c r="F478" s="66" t="s">
        <v>1748</v>
      </c>
      <c r="G478" s="66" t="s">
        <v>371</v>
      </c>
      <c r="H478" s="66" t="s">
        <v>1753</v>
      </c>
      <c r="I478" s="66"/>
      <c r="J478" s="66">
        <v>0.64</v>
      </c>
      <c r="K478" s="66">
        <v>0.64</v>
      </c>
      <c r="L478" s="66">
        <v>0</v>
      </c>
      <c r="M478" s="66" t="s">
        <v>1741</v>
      </c>
      <c r="N478" s="66" t="s">
        <v>406</v>
      </c>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row>
    <row r="479" spans="1:40">
      <c r="A479" s="66">
        <v>57</v>
      </c>
      <c r="B479" s="66" t="s">
        <v>756</v>
      </c>
      <c r="C479" s="66" t="s">
        <v>25</v>
      </c>
      <c r="D479" s="47">
        <v>-3.3911775</v>
      </c>
      <c r="E479" s="47">
        <v>-51.975705555555599</v>
      </c>
      <c r="F479" s="66" t="s">
        <v>1748</v>
      </c>
      <c r="G479" s="66" t="s">
        <v>371</v>
      </c>
      <c r="H479" s="66" t="s">
        <v>1753</v>
      </c>
      <c r="I479" s="66"/>
      <c r="J479" s="66">
        <v>95.36</v>
      </c>
      <c r="K479" s="66">
        <v>47.2</v>
      </c>
      <c r="L479" s="66">
        <v>48.16</v>
      </c>
      <c r="M479" s="66" t="s">
        <v>1741</v>
      </c>
      <c r="N479" s="66" t="s">
        <v>406</v>
      </c>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row>
    <row r="480" spans="1:40">
      <c r="A480" s="66">
        <v>57</v>
      </c>
      <c r="B480" s="66" t="s">
        <v>750</v>
      </c>
      <c r="C480" s="66" t="s">
        <v>25</v>
      </c>
      <c r="D480" s="47">
        <v>-3.3157377777777799</v>
      </c>
      <c r="E480" s="47">
        <v>-60.063036944444399</v>
      </c>
      <c r="F480" s="66" t="s">
        <v>1748</v>
      </c>
      <c r="G480" s="66" t="s">
        <v>355</v>
      </c>
      <c r="H480" s="66" t="s">
        <v>1753</v>
      </c>
      <c r="I480" s="66"/>
      <c r="J480" s="66">
        <v>4.8</v>
      </c>
      <c r="K480" s="66">
        <v>4</v>
      </c>
      <c r="L480" s="66">
        <v>0.8</v>
      </c>
      <c r="M480" s="66" t="s">
        <v>1741</v>
      </c>
      <c r="N480" s="66" t="s">
        <v>406</v>
      </c>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row>
    <row r="481" spans="1:40">
      <c r="A481" s="66">
        <v>57</v>
      </c>
      <c r="B481" s="66" t="s">
        <v>374</v>
      </c>
      <c r="C481" s="66" t="s">
        <v>25</v>
      </c>
      <c r="D481" s="47">
        <v>-3.1928361111111099</v>
      </c>
      <c r="E481" s="47">
        <v>-58.545031111111101</v>
      </c>
      <c r="F481" s="66" t="s">
        <v>1748</v>
      </c>
      <c r="G481" s="66" t="s">
        <v>371</v>
      </c>
      <c r="H481" s="66" t="s">
        <v>1753</v>
      </c>
      <c r="I481" s="66"/>
      <c r="J481" s="66">
        <v>21.599999999999842</v>
      </c>
      <c r="K481" s="66">
        <v>16.96</v>
      </c>
      <c r="L481" s="66">
        <v>4.6399999999999997</v>
      </c>
      <c r="M481" s="66" t="s">
        <v>1741</v>
      </c>
      <c r="N481" s="66" t="s">
        <v>406</v>
      </c>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row>
    <row r="482" spans="1:40">
      <c r="A482" s="66">
        <v>57</v>
      </c>
      <c r="B482" s="66" t="s">
        <v>757</v>
      </c>
      <c r="C482" s="66" t="s">
        <v>25</v>
      </c>
      <c r="D482" s="47">
        <v>-3.12953944444443</v>
      </c>
      <c r="E482" s="47">
        <v>-60.110400833333301</v>
      </c>
      <c r="F482" s="66" t="s">
        <v>1748</v>
      </c>
      <c r="G482" s="66" t="s">
        <v>355</v>
      </c>
      <c r="H482" s="66" t="s">
        <v>1753</v>
      </c>
      <c r="I482" s="66"/>
      <c r="J482" s="66">
        <v>8.6399999999999828</v>
      </c>
      <c r="K482" s="66">
        <v>7.68</v>
      </c>
      <c r="L482" s="66">
        <v>0.96</v>
      </c>
      <c r="M482" s="66" t="s">
        <v>1741</v>
      </c>
      <c r="N482" s="66" t="s">
        <v>565</v>
      </c>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row>
    <row r="483" spans="1:40">
      <c r="A483" s="66">
        <v>57</v>
      </c>
      <c r="B483" s="66" t="s">
        <v>391</v>
      </c>
      <c r="C483" s="66" t="s">
        <v>25</v>
      </c>
      <c r="D483" s="47">
        <v>-3.0930747222222199</v>
      </c>
      <c r="E483" s="47">
        <v>-59.351725833333298</v>
      </c>
      <c r="F483" s="66" t="s">
        <v>1748</v>
      </c>
      <c r="G483" s="66" t="s">
        <v>371</v>
      </c>
      <c r="H483" s="66" t="s">
        <v>1753</v>
      </c>
      <c r="I483" s="66"/>
      <c r="J483" s="66">
        <v>1.44</v>
      </c>
      <c r="K483" s="66">
        <v>1.44</v>
      </c>
      <c r="L483" s="66">
        <v>0</v>
      </c>
      <c r="M483" s="66" t="s">
        <v>1741</v>
      </c>
      <c r="N483" s="66" t="s">
        <v>406</v>
      </c>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row>
    <row r="484" spans="1:40">
      <c r="A484" s="66">
        <v>57</v>
      </c>
      <c r="B484" s="66" t="s">
        <v>757</v>
      </c>
      <c r="C484" s="66" t="s">
        <v>25</v>
      </c>
      <c r="D484" s="47">
        <v>-3.0600125</v>
      </c>
      <c r="E484" s="47">
        <v>-60.292773333333301</v>
      </c>
      <c r="F484" s="66" t="s">
        <v>1748</v>
      </c>
      <c r="G484" s="66" t="s">
        <v>355</v>
      </c>
      <c r="H484" s="66" t="s">
        <v>1753</v>
      </c>
      <c r="I484" s="66"/>
      <c r="J484" s="66">
        <v>8.6399999999999828</v>
      </c>
      <c r="K484" s="66">
        <v>7.68</v>
      </c>
      <c r="L484" s="66">
        <v>0.96</v>
      </c>
      <c r="M484" s="66" t="s">
        <v>1741</v>
      </c>
      <c r="N484" s="66" t="s">
        <v>406</v>
      </c>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row>
    <row r="485" spans="1:40">
      <c r="A485" s="66">
        <v>57</v>
      </c>
      <c r="B485" s="66" t="s">
        <v>757</v>
      </c>
      <c r="C485" s="66" t="s">
        <v>25</v>
      </c>
      <c r="D485" s="47">
        <v>-3.00813611111111</v>
      </c>
      <c r="E485" s="47">
        <v>-60.439378055555601</v>
      </c>
      <c r="F485" s="66" t="s">
        <v>1748</v>
      </c>
      <c r="G485" s="66" t="s">
        <v>355</v>
      </c>
      <c r="H485" s="66" t="s">
        <v>1753</v>
      </c>
      <c r="I485" s="66"/>
      <c r="J485" s="66">
        <v>8.6399999999999828</v>
      </c>
      <c r="K485" s="66">
        <v>7.68</v>
      </c>
      <c r="L485" s="66">
        <v>0.96</v>
      </c>
      <c r="M485" s="66" t="s">
        <v>1741</v>
      </c>
      <c r="N485" s="66" t="s">
        <v>406</v>
      </c>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row>
    <row r="486" spans="1:40">
      <c r="A486" s="66">
        <v>57</v>
      </c>
      <c r="B486" s="66" t="s">
        <v>756</v>
      </c>
      <c r="C486" s="66" t="s">
        <v>25</v>
      </c>
      <c r="D486" s="47">
        <v>-2.9124486111111101</v>
      </c>
      <c r="E486" s="47">
        <v>-51.913395833333297</v>
      </c>
      <c r="F486" s="66" t="s">
        <v>1748</v>
      </c>
      <c r="G486" s="66" t="s">
        <v>371</v>
      </c>
      <c r="H486" s="66" t="s">
        <v>1753</v>
      </c>
      <c r="I486" s="66"/>
      <c r="J486" s="66">
        <v>95.36</v>
      </c>
      <c r="K486" s="66">
        <v>47.2</v>
      </c>
      <c r="L486" s="66">
        <v>48.16</v>
      </c>
      <c r="M486" s="66" t="s">
        <v>1741</v>
      </c>
      <c r="N486" s="66" t="s">
        <v>406</v>
      </c>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row>
    <row r="487" spans="1:40">
      <c r="A487" s="66">
        <v>57</v>
      </c>
      <c r="B487" s="66" t="s">
        <v>758</v>
      </c>
      <c r="C487" s="66" t="s">
        <v>25</v>
      </c>
      <c r="D487" s="47">
        <v>-2.8047922222222201</v>
      </c>
      <c r="E487" s="47">
        <v>-55.0772727777778</v>
      </c>
      <c r="F487" s="66" t="s">
        <v>1748</v>
      </c>
      <c r="G487" s="66" t="s">
        <v>371</v>
      </c>
      <c r="H487" s="66" t="s">
        <v>1753</v>
      </c>
      <c r="I487" s="66"/>
      <c r="J487" s="66">
        <v>38.56</v>
      </c>
      <c r="K487" s="66">
        <v>36.32</v>
      </c>
      <c r="L487" s="66">
        <v>2.2400000000000002</v>
      </c>
      <c r="M487" s="66" t="s">
        <v>1741</v>
      </c>
      <c r="N487" s="66" t="s">
        <v>406</v>
      </c>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row>
    <row r="488" spans="1:40">
      <c r="A488" s="66">
        <v>57</v>
      </c>
      <c r="B488" s="66" t="s">
        <v>758</v>
      </c>
      <c r="C488" s="66" t="s">
        <v>25</v>
      </c>
      <c r="D488" s="47">
        <v>-2.80372166666666</v>
      </c>
      <c r="E488" s="47">
        <v>-55.075197222222201</v>
      </c>
      <c r="F488" s="66" t="s">
        <v>1748</v>
      </c>
      <c r="G488" s="66" t="s">
        <v>371</v>
      </c>
      <c r="H488" s="66" t="s">
        <v>1753</v>
      </c>
      <c r="I488" s="66"/>
      <c r="J488" s="66">
        <v>38.56</v>
      </c>
      <c r="K488" s="66">
        <v>36.32</v>
      </c>
      <c r="L488" s="66">
        <v>2.2400000000000002</v>
      </c>
      <c r="M488" s="66" t="s">
        <v>1741</v>
      </c>
      <c r="N488" s="66" t="s">
        <v>406</v>
      </c>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row>
    <row r="489" spans="1:40">
      <c r="A489" s="66">
        <v>57</v>
      </c>
      <c r="B489" s="66" t="s">
        <v>756</v>
      </c>
      <c r="C489" s="66" t="s">
        <v>25</v>
      </c>
      <c r="D489" s="47">
        <v>-2.2172450000000001</v>
      </c>
      <c r="E489" s="47">
        <v>-52.160478333333302</v>
      </c>
      <c r="F489" s="66" t="s">
        <v>1748</v>
      </c>
      <c r="G489" s="66" t="s">
        <v>371</v>
      </c>
      <c r="H489" s="66" t="s">
        <v>1753</v>
      </c>
      <c r="I489" s="66"/>
      <c r="J489" s="66">
        <v>95.36</v>
      </c>
      <c r="K489" s="66">
        <v>47.2</v>
      </c>
      <c r="L489" s="66">
        <v>48.16</v>
      </c>
      <c r="M489" s="66" t="s">
        <v>1741</v>
      </c>
      <c r="N489" s="66" t="s">
        <v>406</v>
      </c>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row>
    <row r="490" spans="1:40">
      <c r="A490" s="66">
        <v>57</v>
      </c>
      <c r="B490" s="66" t="s">
        <v>374</v>
      </c>
      <c r="C490" s="66" t="s">
        <v>25</v>
      </c>
      <c r="D490" s="47">
        <v>-2.1549649999999998</v>
      </c>
      <c r="E490" s="47">
        <v>-55.19896</v>
      </c>
      <c r="F490" s="66" t="s">
        <v>1748</v>
      </c>
      <c r="G490" s="66" t="s">
        <v>371</v>
      </c>
      <c r="H490" s="66" t="s">
        <v>1753</v>
      </c>
      <c r="I490" s="66"/>
      <c r="J490" s="66">
        <v>21.599999999999842</v>
      </c>
      <c r="K490" s="66">
        <v>16.96</v>
      </c>
      <c r="L490" s="66">
        <v>4.6399999999999997</v>
      </c>
      <c r="M490" s="66" t="s">
        <v>1741</v>
      </c>
      <c r="N490" s="66" t="s">
        <v>406</v>
      </c>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row>
    <row r="491" spans="1:40">
      <c r="A491" s="66">
        <v>57</v>
      </c>
      <c r="B491" s="66" t="s">
        <v>374</v>
      </c>
      <c r="C491" s="66" t="s">
        <v>25</v>
      </c>
      <c r="D491" s="47">
        <v>-1.49830888888889</v>
      </c>
      <c r="E491" s="47">
        <v>-52.308108611111102</v>
      </c>
      <c r="F491" s="66" t="s">
        <v>1748</v>
      </c>
      <c r="G491" s="66" t="s">
        <v>371</v>
      </c>
      <c r="H491" s="66" t="s">
        <v>1753</v>
      </c>
      <c r="I491" s="66"/>
      <c r="J491" s="66">
        <v>21.599999999999842</v>
      </c>
      <c r="K491" s="66">
        <v>16.96</v>
      </c>
      <c r="L491" s="66">
        <v>4.6399999999999997</v>
      </c>
      <c r="M491" s="66" t="s">
        <v>1741</v>
      </c>
      <c r="N491" s="66" t="s">
        <v>406</v>
      </c>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row>
    <row r="492" spans="1:40">
      <c r="A492" s="66">
        <v>58</v>
      </c>
      <c r="B492" s="66" t="s">
        <v>759</v>
      </c>
      <c r="C492" s="66" t="s">
        <v>760</v>
      </c>
      <c r="D492" s="47">
        <v>43.094005337078599</v>
      </c>
      <c r="E492" s="47">
        <v>-70.988900833333304</v>
      </c>
      <c r="F492" s="66" t="s">
        <v>1750</v>
      </c>
      <c r="G492" s="66" t="s">
        <v>456</v>
      </c>
      <c r="H492" s="66" t="s">
        <v>1754</v>
      </c>
      <c r="I492" s="66"/>
      <c r="J492" s="66"/>
      <c r="K492" s="70">
        <v>0.70720000000000005</v>
      </c>
      <c r="L492" s="66"/>
      <c r="M492" s="16" t="s">
        <v>1742</v>
      </c>
      <c r="N492" s="66" t="s">
        <v>599</v>
      </c>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row>
    <row r="493" spans="1:40">
      <c r="A493" s="66">
        <v>58</v>
      </c>
      <c r="B493" s="66" t="s">
        <v>761</v>
      </c>
      <c r="C493" s="66" t="s">
        <v>760</v>
      </c>
      <c r="D493" s="47">
        <v>43.122094382022503</v>
      </c>
      <c r="E493" s="47">
        <v>-71.005763706896502</v>
      </c>
      <c r="F493" s="66" t="s">
        <v>1750</v>
      </c>
      <c r="G493" s="66" t="s">
        <v>456</v>
      </c>
      <c r="H493" s="66" t="s">
        <v>1754</v>
      </c>
      <c r="I493" s="66"/>
      <c r="J493" s="66"/>
      <c r="K493" s="66">
        <v>4.1599999999999833</v>
      </c>
      <c r="L493" s="66"/>
      <c r="M493" s="16" t="s">
        <v>1742</v>
      </c>
      <c r="N493" s="66" t="s">
        <v>356</v>
      </c>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row>
    <row r="494" spans="1:40">
      <c r="A494" s="66">
        <v>59</v>
      </c>
      <c r="B494" s="66" t="s">
        <v>762</v>
      </c>
      <c r="C494" s="66" t="s">
        <v>48</v>
      </c>
      <c r="D494" s="47">
        <v>52</v>
      </c>
      <c r="E494" s="47">
        <v>4.7</v>
      </c>
      <c r="F494" s="66" t="s">
        <v>1749</v>
      </c>
      <c r="G494" s="66" t="s">
        <v>358</v>
      </c>
      <c r="H494" s="66" t="s">
        <v>1753</v>
      </c>
      <c r="I494" s="66">
        <v>25.4</v>
      </c>
      <c r="J494" s="66"/>
      <c r="K494" s="47">
        <v>239.3648</v>
      </c>
      <c r="L494" s="66"/>
      <c r="M494" s="66" t="s">
        <v>1741</v>
      </c>
      <c r="N494" s="66" t="s">
        <v>356</v>
      </c>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row>
    <row r="495" spans="1:40">
      <c r="A495" s="66">
        <v>59</v>
      </c>
      <c r="B495" s="66" t="s">
        <v>763</v>
      </c>
      <c r="C495" s="66" t="s">
        <v>48</v>
      </c>
      <c r="D495" s="47">
        <v>52.1</v>
      </c>
      <c r="E495" s="47">
        <v>4.5999999999999996</v>
      </c>
      <c r="F495" s="66" t="s">
        <v>1749</v>
      </c>
      <c r="G495" s="66" t="s">
        <v>358</v>
      </c>
      <c r="H495" s="66" t="s">
        <v>1753</v>
      </c>
      <c r="I495" s="66">
        <v>20.100000000000001</v>
      </c>
      <c r="J495" s="66"/>
      <c r="K495" s="47">
        <v>742.03087999999832</v>
      </c>
      <c r="L495" s="66"/>
      <c r="M495" s="66" t="s">
        <v>1741</v>
      </c>
      <c r="N495" s="66" t="s">
        <v>356</v>
      </c>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row>
    <row r="496" spans="1:40">
      <c r="A496" s="66">
        <v>59</v>
      </c>
      <c r="B496" s="66" t="s">
        <v>764</v>
      </c>
      <c r="C496" s="66" t="s">
        <v>48</v>
      </c>
      <c r="D496" s="47">
        <v>52.2</v>
      </c>
      <c r="E496" s="47">
        <v>4.7</v>
      </c>
      <c r="F496" s="66" t="s">
        <v>1749</v>
      </c>
      <c r="G496" s="66" t="s">
        <v>358</v>
      </c>
      <c r="H496" s="66" t="s">
        <v>1753</v>
      </c>
      <c r="I496" s="66">
        <v>23.65</v>
      </c>
      <c r="J496" s="66"/>
      <c r="K496" s="47">
        <v>720.48800000000006</v>
      </c>
      <c r="L496" s="66"/>
      <c r="M496" s="66" t="s">
        <v>1741</v>
      </c>
      <c r="N496" s="66" t="s">
        <v>356</v>
      </c>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row>
    <row r="497" spans="1:40">
      <c r="A497" s="66">
        <v>59</v>
      </c>
      <c r="B497" s="66" t="s">
        <v>765</v>
      </c>
      <c r="C497" s="66" t="s">
        <v>48</v>
      </c>
      <c r="D497" s="47">
        <v>52.25</v>
      </c>
      <c r="E497" s="47">
        <v>5.0999999999999996</v>
      </c>
      <c r="F497" s="66" t="s">
        <v>1749</v>
      </c>
      <c r="G497" s="66" t="s">
        <v>358</v>
      </c>
      <c r="H497" s="66" t="s">
        <v>1753</v>
      </c>
      <c r="I497" s="66">
        <v>19.2</v>
      </c>
      <c r="J497" s="66"/>
      <c r="K497" s="47">
        <v>598.41200000000003</v>
      </c>
      <c r="L497" s="66"/>
      <c r="M497" s="66" t="s">
        <v>1741</v>
      </c>
      <c r="N497" s="66" t="s">
        <v>356</v>
      </c>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row>
    <row r="498" spans="1:40">
      <c r="A498" s="66">
        <v>59</v>
      </c>
      <c r="B498" s="66" t="s">
        <v>766</v>
      </c>
      <c r="C498" s="66" t="s">
        <v>48</v>
      </c>
      <c r="D498" s="47">
        <v>52.7</v>
      </c>
      <c r="E498" s="47">
        <v>5.9</v>
      </c>
      <c r="F498" s="66" t="s">
        <v>1749</v>
      </c>
      <c r="G498" s="66" t="s">
        <v>358</v>
      </c>
      <c r="H498" s="66" t="s">
        <v>1753</v>
      </c>
      <c r="I498" s="66">
        <v>20.2</v>
      </c>
      <c r="J498" s="66"/>
      <c r="K498" s="47">
        <v>143.618864</v>
      </c>
      <c r="L498" s="66"/>
      <c r="M498" s="66" t="s">
        <v>1741</v>
      </c>
      <c r="N498" s="66" t="s">
        <v>356</v>
      </c>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row>
    <row r="499" spans="1:40">
      <c r="A499" s="66">
        <v>59</v>
      </c>
      <c r="B499" s="66" t="s">
        <v>767</v>
      </c>
      <c r="C499" s="66" t="s">
        <v>48</v>
      </c>
      <c r="D499" s="47">
        <v>52.7</v>
      </c>
      <c r="E499" s="47">
        <v>6.2</v>
      </c>
      <c r="F499" s="66" t="s">
        <v>1749</v>
      </c>
      <c r="G499" s="66" t="s">
        <v>358</v>
      </c>
      <c r="H499" s="66" t="s">
        <v>1753</v>
      </c>
      <c r="I499" s="66">
        <v>22.8</v>
      </c>
      <c r="J499" s="66"/>
      <c r="K499" s="47">
        <v>28.723776000000001</v>
      </c>
      <c r="L499" s="66"/>
      <c r="M499" s="66" t="s">
        <v>1741</v>
      </c>
      <c r="N499" s="66" t="s">
        <v>356</v>
      </c>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row>
    <row r="500" spans="1:40">
      <c r="A500" s="66">
        <v>60</v>
      </c>
      <c r="B500" s="66" t="s">
        <v>768</v>
      </c>
      <c r="C500" s="66" t="s">
        <v>769</v>
      </c>
      <c r="D500" s="47">
        <v>8.1597333330000001</v>
      </c>
      <c r="E500" s="47">
        <v>77.457533330000004</v>
      </c>
      <c r="F500" s="66" t="s">
        <v>1748</v>
      </c>
      <c r="G500" s="66" t="s">
        <v>562</v>
      </c>
      <c r="H500" s="66" t="s">
        <v>1753</v>
      </c>
      <c r="I500" s="66">
        <v>31.5</v>
      </c>
      <c r="J500" s="66">
        <v>273.44</v>
      </c>
      <c r="K500" s="66">
        <v>5.9199999999999839</v>
      </c>
      <c r="L500" s="66">
        <v>267.52</v>
      </c>
      <c r="M500" s="66" t="s">
        <v>1741</v>
      </c>
      <c r="N500" s="66" t="s">
        <v>770</v>
      </c>
      <c r="O500" s="66" t="s">
        <v>771</v>
      </c>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row>
    <row r="501" spans="1:40">
      <c r="A501" s="66">
        <v>60</v>
      </c>
      <c r="B501" s="66" t="s">
        <v>772</v>
      </c>
      <c r="C501" s="66" t="s">
        <v>773</v>
      </c>
      <c r="D501" s="47">
        <v>8.6192999999999902</v>
      </c>
      <c r="E501" s="47">
        <v>77.412049999999994</v>
      </c>
      <c r="F501" s="66" t="s">
        <v>1748</v>
      </c>
      <c r="G501" s="66" t="s">
        <v>371</v>
      </c>
      <c r="H501" s="66" t="s">
        <v>1753</v>
      </c>
      <c r="I501" s="66">
        <v>25.5</v>
      </c>
      <c r="J501" s="66">
        <v>32.64</v>
      </c>
      <c r="K501" s="66">
        <v>3.52</v>
      </c>
      <c r="L501" s="66">
        <v>29.12</v>
      </c>
      <c r="M501" s="66" t="s">
        <v>1741</v>
      </c>
      <c r="N501" s="66" t="s">
        <v>770</v>
      </c>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row>
    <row r="502" spans="1:40">
      <c r="A502" s="66">
        <v>60</v>
      </c>
      <c r="B502" s="66" t="s">
        <v>774</v>
      </c>
      <c r="C502" s="66" t="s">
        <v>773</v>
      </c>
      <c r="D502" s="47">
        <v>8.6911166669999993</v>
      </c>
      <c r="E502" s="47">
        <v>77.699299999999994</v>
      </c>
      <c r="F502" s="66" t="s">
        <v>1748</v>
      </c>
      <c r="G502" s="66" t="s">
        <v>562</v>
      </c>
      <c r="H502" s="66" t="s">
        <v>1753</v>
      </c>
      <c r="I502" s="66">
        <v>31</v>
      </c>
      <c r="J502" s="66">
        <v>27.2</v>
      </c>
      <c r="K502" s="66">
        <v>7.36</v>
      </c>
      <c r="L502" s="66">
        <v>19.84</v>
      </c>
      <c r="M502" s="66" t="s">
        <v>1741</v>
      </c>
      <c r="N502" s="66" t="s">
        <v>770</v>
      </c>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row>
    <row r="503" spans="1:40">
      <c r="A503" s="66">
        <v>60</v>
      </c>
      <c r="B503" s="66" t="s">
        <v>775</v>
      </c>
      <c r="C503" s="66" t="s">
        <v>773</v>
      </c>
      <c r="D503" s="47">
        <v>8.7166833330000006</v>
      </c>
      <c r="E503" s="47">
        <v>77.703249999999997</v>
      </c>
      <c r="F503" s="66" t="s">
        <v>1748</v>
      </c>
      <c r="G503" s="66" t="s">
        <v>562</v>
      </c>
      <c r="H503" s="66" t="s">
        <v>1753</v>
      </c>
      <c r="I503" s="66">
        <v>31.5</v>
      </c>
      <c r="J503" s="66">
        <v>48.32</v>
      </c>
      <c r="K503" s="66">
        <v>13.76</v>
      </c>
      <c r="L503" s="66">
        <v>34.56</v>
      </c>
      <c r="M503" s="66" t="s">
        <v>1741</v>
      </c>
      <c r="N503" s="66" t="s">
        <v>770</v>
      </c>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row>
    <row r="504" spans="1:40">
      <c r="A504" s="66">
        <v>60</v>
      </c>
      <c r="B504" s="66" t="s">
        <v>776</v>
      </c>
      <c r="C504" s="66" t="s">
        <v>777</v>
      </c>
      <c r="D504" s="47">
        <v>10.132199999999999</v>
      </c>
      <c r="E504" s="47">
        <v>76.686483330000002</v>
      </c>
      <c r="F504" s="66" t="s">
        <v>1748</v>
      </c>
      <c r="G504" s="66" t="s">
        <v>562</v>
      </c>
      <c r="H504" s="66" t="s">
        <v>1753</v>
      </c>
      <c r="I504" s="66">
        <v>31.5</v>
      </c>
      <c r="J504" s="66">
        <v>16.16</v>
      </c>
      <c r="K504" s="66">
        <v>1.6</v>
      </c>
      <c r="L504" s="66">
        <v>14.56</v>
      </c>
      <c r="M504" s="66" t="s">
        <v>1741</v>
      </c>
      <c r="N504" s="66" t="s">
        <v>770</v>
      </c>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row>
    <row r="505" spans="1:40">
      <c r="A505" s="66">
        <v>60</v>
      </c>
      <c r="B505" s="66" t="s">
        <v>778</v>
      </c>
      <c r="C505" s="66" t="s">
        <v>777</v>
      </c>
      <c r="D505" s="47">
        <v>10.195399999999999</v>
      </c>
      <c r="E505" s="47">
        <v>76.544749999999993</v>
      </c>
      <c r="F505" s="66" t="s">
        <v>1748</v>
      </c>
      <c r="G505" s="66" t="s">
        <v>562</v>
      </c>
      <c r="H505" s="66" t="s">
        <v>1753</v>
      </c>
      <c r="I505" s="66">
        <v>31.5</v>
      </c>
      <c r="J505" s="66">
        <v>647.84</v>
      </c>
      <c r="K505" s="66">
        <v>11.68</v>
      </c>
      <c r="L505" s="66">
        <v>636.16</v>
      </c>
      <c r="M505" s="66" t="s">
        <v>1741</v>
      </c>
      <c r="N505" s="66" t="s">
        <v>770</v>
      </c>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row>
    <row r="506" spans="1:40">
      <c r="A506" s="66">
        <v>60</v>
      </c>
      <c r="B506" s="66" t="s">
        <v>779</v>
      </c>
      <c r="C506" s="66" t="s">
        <v>777</v>
      </c>
      <c r="D506" s="47">
        <v>10.19835</v>
      </c>
      <c r="E506" s="47">
        <v>76.378249999999994</v>
      </c>
      <c r="F506" s="66" t="s">
        <v>1748</v>
      </c>
      <c r="G506" s="66" t="s">
        <v>562</v>
      </c>
      <c r="H506" s="66" t="s">
        <v>1753</v>
      </c>
      <c r="I506" s="66">
        <v>29</v>
      </c>
      <c r="J506" s="66">
        <v>8</v>
      </c>
      <c r="K506" s="66">
        <v>0.64</v>
      </c>
      <c r="L506" s="66">
        <v>7.3599999999999834</v>
      </c>
      <c r="M506" s="66" t="s">
        <v>1741</v>
      </c>
      <c r="N506" s="66" t="s">
        <v>770</v>
      </c>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row>
    <row r="507" spans="1:40">
      <c r="A507" s="66">
        <v>60</v>
      </c>
      <c r="B507" s="66" t="s">
        <v>780</v>
      </c>
      <c r="C507" s="66" t="s">
        <v>781</v>
      </c>
      <c r="D507" s="47">
        <v>10.2857</v>
      </c>
      <c r="E507" s="47">
        <v>76.573849999999993</v>
      </c>
      <c r="F507" s="66" t="s">
        <v>1748</v>
      </c>
      <c r="G507" s="66" t="s">
        <v>562</v>
      </c>
      <c r="H507" s="66" t="s">
        <v>1753</v>
      </c>
      <c r="I507" s="66">
        <v>25</v>
      </c>
      <c r="J507" s="66">
        <v>7.84</v>
      </c>
      <c r="K507" s="66">
        <v>0.32</v>
      </c>
      <c r="L507" s="66">
        <v>7.52</v>
      </c>
      <c r="M507" s="66" t="s">
        <v>1741</v>
      </c>
      <c r="N507" s="66" t="s">
        <v>770</v>
      </c>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row>
    <row r="508" spans="1:40">
      <c r="A508" s="66">
        <v>60</v>
      </c>
      <c r="B508" s="66" t="s">
        <v>782</v>
      </c>
      <c r="C508" s="66" t="s">
        <v>783</v>
      </c>
      <c r="D508" s="47">
        <v>10.820083329999999</v>
      </c>
      <c r="E508" s="47">
        <v>79.132800000000003</v>
      </c>
      <c r="F508" s="66" t="s">
        <v>1748</v>
      </c>
      <c r="G508" s="66" t="s">
        <v>562</v>
      </c>
      <c r="H508" s="66" t="s">
        <v>1753</v>
      </c>
      <c r="I508" s="66">
        <v>33</v>
      </c>
      <c r="J508" s="66">
        <v>6.08</v>
      </c>
      <c r="K508" s="66">
        <v>6.08</v>
      </c>
      <c r="L508" s="66">
        <v>0</v>
      </c>
      <c r="M508" s="66" t="s">
        <v>1741</v>
      </c>
      <c r="N508" s="66" t="s">
        <v>770</v>
      </c>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row>
    <row r="509" spans="1:40">
      <c r="A509" s="66">
        <v>60</v>
      </c>
      <c r="B509" s="66" t="s">
        <v>784</v>
      </c>
      <c r="C509" s="66" t="s">
        <v>785</v>
      </c>
      <c r="D509" s="47">
        <v>10.96895</v>
      </c>
      <c r="E509" s="47">
        <v>76.82128333</v>
      </c>
      <c r="F509" s="66" t="s">
        <v>1748</v>
      </c>
      <c r="G509" s="66" t="s">
        <v>562</v>
      </c>
      <c r="H509" s="66" t="s">
        <v>1753</v>
      </c>
      <c r="I509" s="66">
        <v>24.5</v>
      </c>
      <c r="J509" s="66">
        <v>3.36</v>
      </c>
      <c r="K509" s="66">
        <v>1.44</v>
      </c>
      <c r="L509" s="66">
        <v>1.92</v>
      </c>
      <c r="M509" s="66" t="s">
        <v>1741</v>
      </c>
      <c r="N509" s="66" t="s">
        <v>770</v>
      </c>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row>
    <row r="510" spans="1:40">
      <c r="A510" s="66">
        <v>60</v>
      </c>
      <c r="B510" s="66" t="s">
        <v>786</v>
      </c>
      <c r="C510" s="66" t="s">
        <v>787</v>
      </c>
      <c r="D510" s="47">
        <v>11.47128333</v>
      </c>
      <c r="E510" s="47">
        <v>76.83411667</v>
      </c>
      <c r="F510" s="66" t="s">
        <v>1748</v>
      </c>
      <c r="G510" s="66" t="s">
        <v>562</v>
      </c>
      <c r="H510" s="66" t="s">
        <v>1753</v>
      </c>
      <c r="I510" s="66">
        <v>19</v>
      </c>
      <c r="J510" s="66">
        <v>2.56</v>
      </c>
      <c r="K510" s="66">
        <v>1.28</v>
      </c>
      <c r="L510" s="66">
        <v>1.28</v>
      </c>
      <c r="M510" s="66" t="s">
        <v>1741</v>
      </c>
      <c r="N510" s="66" t="s">
        <v>770</v>
      </c>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row>
    <row r="511" spans="1:40">
      <c r="A511" s="66">
        <v>60</v>
      </c>
      <c r="B511" s="66" t="s">
        <v>788</v>
      </c>
      <c r="C511" s="66" t="s">
        <v>787</v>
      </c>
      <c r="D511" s="47">
        <v>11.47203333</v>
      </c>
      <c r="E511" s="47">
        <v>76.817766669999997</v>
      </c>
      <c r="F511" s="66" t="s">
        <v>1748</v>
      </c>
      <c r="G511" s="66" t="s">
        <v>562</v>
      </c>
      <c r="H511" s="66" t="s">
        <v>1756</v>
      </c>
      <c r="I511" s="66">
        <v>22.8</v>
      </c>
      <c r="J511" s="66">
        <v>13.6</v>
      </c>
      <c r="K511" s="66">
        <v>2.08</v>
      </c>
      <c r="L511" s="66">
        <v>11.519999999999984</v>
      </c>
      <c r="M511" s="66" t="s">
        <v>1741</v>
      </c>
      <c r="N511" s="66" t="s">
        <v>770</v>
      </c>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row>
    <row r="512" spans="1:40">
      <c r="A512" s="66">
        <v>60</v>
      </c>
      <c r="B512" s="66" t="s">
        <v>789</v>
      </c>
      <c r="C512" s="66" t="s">
        <v>787</v>
      </c>
      <c r="D512" s="47">
        <v>11.47208333</v>
      </c>
      <c r="E512" s="47">
        <v>76.818233329999998</v>
      </c>
      <c r="F512" s="66" t="s">
        <v>1748</v>
      </c>
      <c r="G512" s="66" t="s">
        <v>562</v>
      </c>
      <c r="H512" s="66" t="s">
        <v>1756</v>
      </c>
      <c r="I512" s="66">
        <v>20.2</v>
      </c>
      <c r="J512" s="66">
        <v>79.040000000000006</v>
      </c>
      <c r="K512" s="66">
        <v>5.44</v>
      </c>
      <c r="L512" s="66">
        <v>73.599999999999994</v>
      </c>
      <c r="M512" s="66" t="s">
        <v>1741</v>
      </c>
      <c r="N512" s="66" t="s">
        <v>770</v>
      </c>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row>
    <row r="513" spans="1:40">
      <c r="A513" s="66">
        <v>60</v>
      </c>
      <c r="B513" s="66" t="s">
        <v>790</v>
      </c>
      <c r="C513" s="66" t="s">
        <v>787</v>
      </c>
      <c r="D513" s="47">
        <v>11.47283333</v>
      </c>
      <c r="E513" s="47">
        <v>76.817516670000003</v>
      </c>
      <c r="F513" s="66" t="s">
        <v>1748</v>
      </c>
      <c r="G513" s="66" t="s">
        <v>562</v>
      </c>
      <c r="H513" s="66" t="s">
        <v>1753</v>
      </c>
      <c r="I513" s="66">
        <v>22</v>
      </c>
      <c r="J513" s="66">
        <v>489.28</v>
      </c>
      <c r="K513" s="66">
        <v>32.479999999999841</v>
      </c>
      <c r="L513" s="66">
        <v>456.8</v>
      </c>
      <c r="M513" s="66" t="s">
        <v>1741</v>
      </c>
      <c r="N513" s="66" t="s">
        <v>770</v>
      </c>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row>
    <row r="514" spans="1:40">
      <c r="A514" s="66">
        <v>60</v>
      </c>
      <c r="B514" s="66" t="s">
        <v>791</v>
      </c>
      <c r="C514" s="66" t="s">
        <v>792</v>
      </c>
      <c r="D514" s="47">
        <v>12.11911667</v>
      </c>
      <c r="E514" s="47">
        <v>77.77418333</v>
      </c>
      <c r="F514" s="66" t="s">
        <v>1748</v>
      </c>
      <c r="G514" s="66" t="s">
        <v>562</v>
      </c>
      <c r="H514" s="66" t="s">
        <v>1753</v>
      </c>
      <c r="I514" s="66">
        <v>24.5</v>
      </c>
      <c r="J514" s="66">
        <v>14.88</v>
      </c>
      <c r="K514" s="66">
        <v>1.28</v>
      </c>
      <c r="L514" s="66">
        <v>13.6</v>
      </c>
      <c r="M514" s="66" t="s">
        <v>1741</v>
      </c>
      <c r="N514" s="66" t="s">
        <v>770</v>
      </c>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row>
    <row r="515" spans="1:40">
      <c r="A515" s="66">
        <v>60</v>
      </c>
      <c r="B515" s="66" t="s">
        <v>793</v>
      </c>
      <c r="C515" s="66" t="s">
        <v>794</v>
      </c>
      <c r="D515" s="47">
        <v>13.61541667</v>
      </c>
      <c r="E515" s="47">
        <v>79.958166669999997</v>
      </c>
      <c r="F515" s="66" t="s">
        <v>1748</v>
      </c>
      <c r="G515" s="66" t="s">
        <v>562</v>
      </c>
      <c r="H515" s="66" t="s">
        <v>1753</v>
      </c>
      <c r="I515" s="66">
        <v>33</v>
      </c>
      <c r="J515" s="66">
        <v>39.840000000000003</v>
      </c>
      <c r="K515" s="66">
        <v>4.32</v>
      </c>
      <c r="L515" s="66">
        <v>35.520000000000003</v>
      </c>
      <c r="M515" s="66" t="s">
        <v>1741</v>
      </c>
      <c r="N515" s="66" t="s">
        <v>770</v>
      </c>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row>
    <row r="516" spans="1:40">
      <c r="A516" s="66">
        <v>60</v>
      </c>
      <c r="B516" s="66" t="s">
        <v>795</v>
      </c>
      <c r="C516" s="66" t="s">
        <v>794</v>
      </c>
      <c r="D516" s="47">
        <v>13.617000000000001</v>
      </c>
      <c r="E516" s="47">
        <v>79.971116670000001</v>
      </c>
      <c r="F516" s="66" t="s">
        <v>1748</v>
      </c>
      <c r="G516" s="66" t="s">
        <v>562</v>
      </c>
      <c r="H516" s="66" t="s">
        <v>1756</v>
      </c>
      <c r="I516" s="66">
        <v>34.6</v>
      </c>
      <c r="J516" s="66">
        <v>108.16</v>
      </c>
      <c r="K516" s="66">
        <v>12.64</v>
      </c>
      <c r="L516" s="66">
        <v>95.52</v>
      </c>
      <c r="M516" s="66" t="s">
        <v>1741</v>
      </c>
      <c r="N516" s="66" t="s">
        <v>770</v>
      </c>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row>
    <row r="517" spans="1:40">
      <c r="A517" s="66">
        <v>61</v>
      </c>
      <c r="B517" s="66" t="s">
        <v>796</v>
      </c>
      <c r="C517" s="66" t="s">
        <v>325</v>
      </c>
      <c r="D517" s="47">
        <v>27.567867036010998</v>
      </c>
      <c r="E517" s="47">
        <v>99.009493670886002</v>
      </c>
      <c r="F517" s="66" t="s">
        <v>1749</v>
      </c>
      <c r="G517" s="66" t="s">
        <v>797</v>
      </c>
      <c r="H517" s="66" t="s">
        <v>1753</v>
      </c>
      <c r="I517" s="66">
        <v>21.2</v>
      </c>
      <c r="J517" s="66"/>
      <c r="K517" s="47">
        <v>3.9560439560439517E-2</v>
      </c>
      <c r="L517" s="66"/>
      <c r="M517" s="16" t="s">
        <v>1742</v>
      </c>
      <c r="N517" s="66" t="s">
        <v>356</v>
      </c>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row>
    <row r="518" spans="1:40">
      <c r="A518" s="66">
        <v>62</v>
      </c>
      <c r="B518" s="66" t="s">
        <v>798</v>
      </c>
      <c r="C518" s="66" t="s">
        <v>96</v>
      </c>
      <c r="D518" s="47">
        <v>64.81</v>
      </c>
      <c r="E518" s="47">
        <v>26.22</v>
      </c>
      <c r="F518" s="66" t="s">
        <v>1750</v>
      </c>
      <c r="G518" s="66" t="s">
        <v>521</v>
      </c>
      <c r="H518" s="66" t="s">
        <v>1753</v>
      </c>
      <c r="I518" s="66">
        <v>12</v>
      </c>
      <c r="J518" s="66"/>
      <c r="K518" s="47">
        <v>86.589456000000013</v>
      </c>
      <c r="L518" s="66"/>
      <c r="M518" s="66" t="s">
        <v>1741</v>
      </c>
      <c r="N518" s="66" t="s">
        <v>356</v>
      </c>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row>
    <row r="519" spans="1:40">
      <c r="A519" s="66">
        <v>62</v>
      </c>
      <c r="B519" s="66" t="s">
        <v>799</v>
      </c>
      <c r="C519" s="66" t="s">
        <v>96</v>
      </c>
      <c r="D519" s="47">
        <v>64.84</v>
      </c>
      <c r="E519" s="47">
        <v>26.04</v>
      </c>
      <c r="F519" s="66" t="s">
        <v>1750</v>
      </c>
      <c r="G519" s="66" t="s">
        <v>521</v>
      </c>
      <c r="H519" s="66" t="s">
        <v>1753</v>
      </c>
      <c r="I519" s="66">
        <v>12</v>
      </c>
      <c r="J519" s="66"/>
      <c r="K519" s="47">
        <v>11.323232000000001</v>
      </c>
      <c r="L519" s="66"/>
      <c r="M519" s="66" t="s">
        <v>1741</v>
      </c>
      <c r="N519" s="66" t="s">
        <v>356</v>
      </c>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row>
    <row r="520" spans="1:40">
      <c r="A520" s="66">
        <v>62</v>
      </c>
      <c r="B520" s="66" t="s">
        <v>800</v>
      </c>
      <c r="C520" s="66" t="s">
        <v>96</v>
      </c>
      <c r="D520" s="47">
        <v>64.88</v>
      </c>
      <c r="E520" s="47">
        <v>25.85</v>
      </c>
      <c r="F520" s="66" t="s">
        <v>1750</v>
      </c>
      <c r="G520" s="66" t="s">
        <v>521</v>
      </c>
      <c r="H520" s="66" t="s">
        <v>1753</v>
      </c>
      <c r="I520" s="66">
        <v>11</v>
      </c>
      <c r="J520" s="66"/>
      <c r="K520" s="47">
        <v>11.323232000000001</v>
      </c>
      <c r="L520" s="66"/>
      <c r="M520" s="66" t="s">
        <v>1741</v>
      </c>
      <c r="N520" s="66" t="s">
        <v>356</v>
      </c>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row>
    <row r="521" spans="1:40">
      <c r="A521" s="66">
        <v>62</v>
      </c>
      <c r="B521" s="66" t="s">
        <v>801</v>
      </c>
      <c r="C521" s="66" t="s">
        <v>96</v>
      </c>
      <c r="D521" s="47">
        <v>64.989999999999995</v>
      </c>
      <c r="E521" s="47">
        <v>25.56</v>
      </c>
      <c r="F521" s="66" t="s">
        <v>1750</v>
      </c>
      <c r="G521" s="66" t="s">
        <v>521</v>
      </c>
      <c r="H521" s="66" t="s">
        <v>1753</v>
      </c>
      <c r="I521" s="66">
        <v>12</v>
      </c>
      <c r="J521" s="66"/>
      <c r="K521" s="47">
        <v>7.5932319999999995</v>
      </c>
      <c r="L521" s="66"/>
      <c r="M521" s="66" t="s">
        <v>1741</v>
      </c>
      <c r="N521" s="66" t="s">
        <v>356</v>
      </c>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row>
    <row r="522" spans="1:40">
      <c r="A522" s="66">
        <v>62</v>
      </c>
      <c r="B522" s="66" t="s">
        <v>802</v>
      </c>
      <c r="C522" s="66" t="s">
        <v>96</v>
      </c>
      <c r="D522" s="47">
        <v>65.02</v>
      </c>
      <c r="E522" s="47">
        <v>25.51</v>
      </c>
      <c r="F522" s="66" t="s">
        <v>1750</v>
      </c>
      <c r="G522" s="66" t="s">
        <v>521</v>
      </c>
      <c r="H522" s="66" t="s">
        <v>1753</v>
      </c>
      <c r="I522" s="66">
        <v>11</v>
      </c>
      <c r="J522" s="66"/>
      <c r="K522" s="47">
        <v>33.303632</v>
      </c>
      <c r="L522" s="66"/>
      <c r="M522" s="66" t="s">
        <v>1741</v>
      </c>
      <c r="N522" s="66" t="s">
        <v>356</v>
      </c>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row>
    <row r="523" spans="1:40">
      <c r="A523" s="66">
        <v>63</v>
      </c>
      <c r="B523" s="66" t="s">
        <v>803</v>
      </c>
      <c r="C523" s="66" t="s">
        <v>18</v>
      </c>
      <c r="D523" s="47">
        <v>68.75</v>
      </c>
      <c r="E523" s="47">
        <v>161.5</v>
      </c>
      <c r="F523" s="66" t="s">
        <v>1750</v>
      </c>
      <c r="G523" s="66" t="s">
        <v>521</v>
      </c>
      <c r="H523" s="66" t="s">
        <v>1753</v>
      </c>
      <c r="I523" s="66"/>
      <c r="J523" s="66"/>
      <c r="K523" s="66"/>
      <c r="L523" s="66">
        <v>10.24</v>
      </c>
      <c r="M523" s="66" t="s">
        <v>1746</v>
      </c>
      <c r="N523" s="66" t="s">
        <v>664</v>
      </c>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row>
    <row r="524" spans="1:40">
      <c r="A524" s="66">
        <v>64</v>
      </c>
      <c r="B524" s="66" t="s">
        <v>804</v>
      </c>
      <c r="C524" s="66" t="s">
        <v>33</v>
      </c>
      <c r="D524" s="47">
        <v>63.174100000000003</v>
      </c>
      <c r="E524" s="47">
        <v>-139.65899999999999</v>
      </c>
      <c r="F524" s="66" t="s">
        <v>1750</v>
      </c>
      <c r="G524" s="66" t="s">
        <v>521</v>
      </c>
      <c r="H524" s="66" t="s">
        <v>1753</v>
      </c>
      <c r="I524" s="66">
        <v>10</v>
      </c>
      <c r="J524" s="66"/>
      <c r="K524" s="66">
        <v>9.44</v>
      </c>
      <c r="L524" s="66"/>
      <c r="M524" s="66" t="s">
        <v>1741</v>
      </c>
      <c r="N524" s="66" t="s">
        <v>356</v>
      </c>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row>
    <row r="525" spans="1:40">
      <c r="A525" s="66">
        <v>64</v>
      </c>
      <c r="B525" s="66" t="s">
        <v>805</v>
      </c>
      <c r="C525" s="66" t="s">
        <v>476</v>
      </c>
      <c r="D525" s="47">
        <v>64.671700000000001</v>
      </c>
      <c r="E525" s="47">
        <v>-158.19</v>
      </c>
      <c r="F525" s="66" t="s">
        <v>1750</v>
      </c>
      <c r="G525" s="66" t="s">
        <v>521</v>
      </c>
      <c r="H525" s="66" t="s">
        <v>1753</v>
      </c>
      <c r="I525" s="66">
        <v>10</v>
      </c>
      <c r="J525" s="66"/>
      <c r="K525" s="66">
        <v>49.199999999999839</v>
      </c>
      <c r="L525" s="66"/>
      <c r="M525" s="66" t="s">
        <v>1741</v>
      </c>
      <c r="N525" s="66" t="s">
        <v>356</v>
      </c>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row>
    <row r="526" spans="1:40">
      <c r="A526" s="66">
        <v>64</v>
      </c>
      <c r="B526" s="66" t="s">
        <v>806</v>
      </c>
      <c r="C526" s="66" t="s">
        <v>476</v>
      </c>
      <c r="D526" s="47">
        <v>66.423699999999997</v>
      </c>
      <c r="E526" s="47">
        <v>-144.999</v>
      </c>
      <c r="F526" s="66" t="s">
        <v>1750</v>
      </c>
      <c r="G526" s="66" t="s">
        <v>807</v>
      </c>
      <c r="H526" s="66" t="s">
        <v>1753</v>
      </c>
      <c r="I526" s="66">
        <v>10</v>
      </c>
      <c r="J526" s="66"/>
      <c r="K526" s="66">
        <v>31.599999999999842</v>
      </c>
      <c r="L526" s="66"/>
      <c r="M526" s="66" t="s">
        <v>1741</v>
      </c>
      <c r="N526" s="66" t="s">
        <v>356</v>
      </c>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row>
    <row r="527" spans="1:40">
      <c r="A527" s="66">
        <v>65</v>
      </c>
      <c r="B527" s="66" t="s">
        <v>808</v>
      </c>
      <c r="C527" s="66" t="s">
        <v>809</v>
      </c>
      <c r="D527" s="47">
        <v>-18.5792</v>
      </c>
      <c r="E527" s="47">
        <v>36.244199999999999</v>
      </c>
      <c r="F527" s="66" t="s">
        <v>1748</v>
      </c>
      <c r="G527" s="66" t="s">
        <v>562</v>
      </c>
      <c r="H527" s="66" t="s">
        <v>1753</v>
      </c>
      <c r="I527" s="66">
        <v>28.25</v>
      </c>
      <c r="J527" s="47">
        <v>4.7978639999999997</v>
      </c>
      <c r="K527" s="66"/>
      <c r="L527" s="66"/>
      <c r="M527" s="66" t="s">
        <v>1741</v>
      </c>
      <c r="N527" s="66" t="s">
        <v>359</v>
      </c>
      <c r="O527" s="66" t="s">
        <v>810</v>
      </c>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row>
    <row r="528" spans="1:40">
      <c r="A528" s="66">
        <v>65</v>
      </c>
      <c r="B528" s="66" t="s">
        <v>811</v>
      </c>
      <c r="C528" s="66" t="s">
        <v>809</v>
      </c>
      <c r="D528" s="47">
        <v>-17.8874</v>
      </c>
      <c r="E528" s="47">
        <v>25.842600000000001</v>
      </c>
      <c r="F528" s="66" t="s">
        <v>1751</v>
      </c>
      <c r="G528" s="66" t="s">
        <v>438</v>
      </c>
      <c r="H528" s="66" t="s">
        <v>1753</v>
      </c>
      <c r="I528" s="47">
        <v>27.066666666666599</v>
      </c>
      <c r="J528" s="47">
        <v>7.1548799999999835</v>
      </c>
      <c r="K528" s="66"/>
      <c r="L528" s="66"/>
      <c r="M528" s="66" t="s">
        <v>1741</v>
      </c>
      <c r="N528" s="66" t="s">
        <v>359</v>
      </c>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row>
    <row r="529" spans="1:40">
      <c r="A529" s="66">
        <v>65</v>
      </c>
      <c r="B529" s="66" t="s">
        <v>812</v>
      </c>
      <c r="C529" s="66" t="s">
        <v>809</v>
      </c>
      <c r="D529" s="47">
        <v>-17.805900000000001</v>
      </c>
      <c r="E529" s="47">
        <v>35.399500000000003</v>
      </c>
      <c r="F529" s="66" t="s">
        <v>1748</v>
      </c>
      <c r="G529" s="66" t="s">
        <v>562</v>
      </c>
      <c r="H529" s="66" t="s">
        <v>1753</v>
      </c>
      <c r="I529" s="66">
        <v>28.35</v>
      </c>
      <c r="J529" s="47">
        <v>205.64170666666558</v>
      </c>
      <c r="K529" s="66"/>
      <c r="L529" s="66"/>
      <c r="M529" s="66" t="s">
        <v>1741</v>
      </c>
      <c r="N529" s="66" t="s">
        <v>359</v>
      </c>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row>
    <row r="530" spans="1:40">
      <c r="A530" s="66">
        <v>65</v>
      </c>
      <c r="B530" s="66" t="s">
        <v>813</v>
      </c>
      <c r="C530" s="66" t="s">
        <v>809</v>
      </c>
      <c r="D530" s="47">
        <v>-17.798500000000001</v>
      </c>
      <c r="E530" s="47">
        <v>25.2807</v>
      </c>
      <c r="F530" s="66" t="s">
        <v>1751</v>
      </c>
      <c r="G530" s="66" t="s">
        <v>438</v>
      </c>
      <c r="H530" s="66" t="s">
        <v>1753</v>
      </c>
      <c r="I530" s="66">
        <v>28.1</v>
      </c>
      <c r="J530" s="47">
        <v>26.121690666666559</v>
      </c>
      <c r="K530" s="66"/>
      <c r="L530" s="66"/>
      <c r="M530" s="66" t="s">
        <v>1741</v>
      </c>
      <c r="N530" s="66" t="s">
        <v>359</v>
      </c>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row>
    <row r="531" spans="1:40">
      <c r="A531" s="66">
        <v>65</v>
      </c>
      <c r="B531" s="66" t="s">
        <v>814</v>
      </c>
      <c r="C531" s="66" t="s">
        <v>809</v>
      </c>
      <c r="D531" s="47">
        <v>-17.466699999999999</v>
      </c>
      <c r="E531" s="47">
        <v>24.2469</v>
      </c>
      <c r="F531" s="66" t="s">
        <v>1751</v>
      </c>
      <c r="G531" s="66" t="s">
        <v>438</v>
      </c>
      <c r="H531" s="66" t="s">
        <v>1753</v>
      </c>
      <c r="I531" s="66">
        <v>26.1</v>
      </c>
      <c r="J531" s="47">
        <v>7.3333333333333277</v>
      </c>
      <c r="K531" s="66"/>
      <c r="L531" s="66"/>
      <c r="M531" s="66" t="s">
        <v>1741</v>
      </c>
      <c r="N531" s="66" t="s">
        <v>359</v>
      </c>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row>
    <row r="532" spans="1:40">
      <c r="A532" s="66">
        <v>65</v>
      </c>
      <c r="B532" s="66" t="s">
        <v>814</v>
      </c>
      <c r="C532" s="66" t="s">
        <v>809</v>
      </c>
      <c r="D532" s="47">
        <v>-17.4666</v>
      </c>
      <c r="E532" s="47">
        <v>24.247</v>
      </c>
      <c r="F532" s="66" t="s">
        <v>1751</v>
      </c>
      <c r="G532" s="66" t="s">
        <v>438</v>
      </c>
      <c r="H532" s="66" t="s">
        <v>1753</v>
      </c>
      <c r="I532" s="66">
        <v>27.55</v>
      </c>
      <c r="J532" s="47">
        <v>3.1985760000000001</v>
      </c>
      <c r="K532" s="66"/>
      <c r="L532" s="66"/>
      <c r="M532" s="66" t="s">
        <v>1741</v>
      </c>
      <c r="N532" s="66" t="s">
        <v>359</v>
      </c>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row>
    <row r="533" spans="1:40">
      <c r="A533" s="66">
        <v>65</v>
      </c>
      <c r="B533" s="66" t="s">
        <v>815</v>
      </c>
      <c r="C533" s="66" t="s">
        <v>809</v>
      </c>
      <c r="D533" s="47">
        <v>-17.459399999999999</v>
      </c>
      <c r="E533" s="47">
        <v>35.059199999999997</v>
      </c>
      <c r="F533" s="66" t="s">
        <v>1748</v>
      </c>
      <c r="G533" s="66" t="s">
        <v>562</v>
      </c>
      <c r="H533" s="66" t="s">
        <v>1753</v>
      </c>
      <c r="I533" s="66">
        <v>28.2</v>
      </c>
      <c r="J533" s="47">
        <v>103.15403199999984</v>
      </c>
      <c r="K533" s="66"/>
      <c r="L533" s="66"/>
      <c r="M533" s="66" t="s">
        <v>1741</v>
      </c>
      <c r="N533" s="66" t="s">
        <v>359</v>
      </c>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row>
    <row r="534" spans="1:40">
      <c r="A534" s="66">
        <v>65</v>
      </c>
      <c r="B534" s="66" t="s">
        <v>816</v>
      </c>
      <c r="C534" s="66" t="s">
        <v>817</v>
      </c>
      <c r="D534" s="47">
        <v>-17.458400000000001</v>
      </c>
      <c r="E534" s="47">
        <v>35.338799999999999</v>
      </c>
      <c r="F534" s="66" t="s">
        <v>1748</v>
      </c>
      <c r="G534" s="66" t="s">
        <v>562</v>
      </c>
      <c r="H534" s="66" t="s">
        <v>1753</v>
      </c>
      <c r="I534" s="66">
        <v>27.7</v>
      </c>
      <c r="J534" s="47">
        <v>1560.4378666666655</v>
      </c>
      <c r="K534" s="66"/>
      <c r="L534" s="66"/>
      <c r="M534" s="66" t="s">
        <v>1741</v>
      </c>
      <c r="N534" s="66" t="s">
        <v>359</v>
      </c>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row>
    <row r="535" spans="1:40">
      <c r="A535" s="66">
        <v>65</v>
      </c>
      <c r="B535" s="66" t="s">
        <v>818</v>
      </c>
      <c r="C535" s="66" t="s">
        <v>819</v>
      </c>
      <c r="D535" s="47">
        <v>-16.543500000000002</v>
      </c>
      <c r="E535" s="47">
        <v>33.380600000000001</v>
      </c>
      <c r="F535" s="66" t="s">
        <v>1751</v>
      </c>
      <c r="G535" s="66" t="s">
        <v>438</v>
      </c>
      <c r="H535" s="66" t="s">
        <v>1753</v>
      </c>
      <c r="I535" s="66">
        <v>28.9</v>
      </c>
      <c r="J535" s="47">
        <v>4.1333333333333275</v>
      </c>
      <c r="K535" s="66"/>
      <c r="L535" s="66"/>
      <c r="M535" s="66" t="s">
        <v>1741</v>
      </c>
      <c r="N535" s="66" t="s">
        <v>359</v>
      </c>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row>
    <row r="536" spans="1:40">
      <c r="A536" s="66">
        <v>65</v>
      </c>
      <c r="B536" s="66" t="s">
        <v>820</v>
      </c>
      <c r="C536" s="66" t="s">
        <v>809</v>
      </c>
      <c r="D536" s="47">
        <v>-16.244700000000002</v>
      </c>
      <c r="E536" s="47">
        <v>23.238800000000001</v>
      </c>
      <c r="F536" s="66" t="s">
        <v>1749</v>
      </c>
      <c r="G536" s="66" t="s">
        <v>564</v>
      </c>
      <c r="H536" s="66" t="s">
        <v>1753</v>
      </c>
      <c r="I536" s="66">
        <v>26.799999999999901</v>
      </c>
      <c r="J536" s="47">
        <v>133.34775999999982</v>
      </c>
      <c r="K536" s="66"/>
      <c r="L536" s="66"/>
      <c r="M536" s="66" t="s">
        <v>1741</v>
      </c>
      <c r="N536" s="66" t="s">
        <v>359</v>
      </c>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row>
    <row r="537" spans="1:40">
      <c r="A537" s="66">
        <v>65</v>
      </c>
      <c r="B537" s="66" t="s">
        <v>821</v>
      </c>
      <c r="C537" s="66" t="s">
        <v>809</v>
      </c>
      <c r="D537" s="47">
        <v>-16.139600000000002</v>
      </c>
      <c r="E537" s="47">
        <v>33.540799999999997</v>
      </c>
      <c r="F537" s="66" t="s">
        <v>1751</v>
      </c>
      <c r="G537" s="66" t="s">
        <v>438</v>
      </c>
      <c r="H537" s="66" t="s">
        <v>1753</v>
      </c>
      <c r="I537" s="66">
        <v>26.85</v>
      </c>
      <c r="J537" s="47">
        <v>30.266666666666559</v>
      </c>
      <c r="K537" s="66"/>
      <c r="L537" s="66"/>
      <c r="M537" s="66" t="s">
        <v>1741</v>
      </c>
      <c r="N537" s="66" t="s">
        <v>359</v>
      </c>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row>
    <row r="538" spans="1:40">
      <c r="A538" s="66">
        <v>65</v>
      </c>
      <c r="B538" s="66" t="s">
        <v>820</v>
      </c>
      <c r="C538" s="66" t="s">
        <v>809</v>
      </c>
      <c r="D538" s="47">
        <v>-16.13</v>
      </c>
      <c r="E538" s="47">
        <v>23.2883</v>
      </c>
      <c r="F538" s="66" t="s">
        <v>1749</v>
      </c>
      <c r="G538" s="66" t="s">
        <v>564</v>
      </c>
      <c r="H538" s="66" t="s">
        <v>1753</v>
      </c>
      <c r="I538" s="66">
        <v>26.5</v>
      </c>
      <c r="J538" s="47">
        <v>133.46666666666658</v>
      </c>
      <c r="K538" s="66"/>
      <c r="L538" s="66"/>
      <c r="M538" s="66" t="s">
        <v>1741</v>
      </c>
      <c r="N538" s="66" t="s">
        <v>359</v>
      </c>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row>
    <row r="539" spans="1:40">
      <c r="A539" s="66">
        <v>65</v>
      </c>
      <c r="B539" s="66" t="s">
        <v>822</v>
      </c>
      <c r="C539" s="66" t="s">
        <v>809</v>
      </c>
      <c r="D539" s="47">
        <v>-16.016200000000001</v>
      </c>
      <c r="E539" s="47">
        <v>28.879799999999999</v>
      </c>
      <c r="F539" s="66" t="s">
        <v>1748</v>
      </c>
      <c r="G539" s="66" t="s">
        <v>562</v>
      </c>
      <c r="H539" s="66" t="s">
        <v>1753</v>
      </c>
      <c r="I539" s="66">
        <v>25.95</v>
      </c>
      <c r="J539" s="47">
        <v>6.7969679999999997</v>
      </c>
      <c r="K539" s="66"/>
      <c r="L539" s="66"/>
      <c r="M539" s="66" t="s">
        <v>1741</v>
      </c>
      <c r="N539" s="66" t="s">
        <v>359</v>
      </c>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row>
    <row r="540" spans="1:40">
      <c r="A540" s="66">
        <v>65</v>
      </c>
      <c r="B540" s="66" t="s">
        <v>822</v>
      </c>
      <c r="C540" s="66" t="s">
        <v>809</v>
      </c>
      <c r="D540" s="47">
        <v>-15.984999999999999</v>
      </c>
      <c r="E540" s="47">
        <v>28.880800000000001</v>
      </c>
      <c r="F540" s="66" t="s">
        <v>1749</v>
      </c>
      <c r="G540" s="66" t="s">
        <v>564</v>
      </c>
      <c r="H540" s="66" t="s">
        <v>1753</v>
      </c>
      <c r="I540" s="66">
        <v>24.7</v>
      </c>
      <c r="J540" s="47">
        <v>466</v>
      </c>
      <c r="K540" s="66"/>
      <c r="L540" s="66"/>
      <c r="M540" s="66" t="s">
        <v>1741</v>
      </c>
      <c r="N540" s="66" t="s">
        <v>359</v>
      </c>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row>
    <row r="541" spans="1:40">
      <c r="A541" s="66">
        <v>65</v>
      </c>
      <c r="B541" s="66" t="s">
        <v>823</v>
      </c>
      <c r="C541" s="66" t="s">
        <v>824</v>
      </c>
      <c r="D541" s="47">
        <v>-15.9512</v>
      </c>
      <c r="E541" s="47">
        <v>28.860199999999999</v>
      </c>
      <c r="F541" s="66" t="s">
        <v>1749</v>
      </c>
      <c r="G541" s="66" t="s">
        <v>564</v>
      </c>
      <c r="H541" s="66" t="s">
        <v>1753</v>
      </c>
      <c r="I541" s="66">
        <v>27.6</v>
      </c>
      <c r="J541" s="47">
        <v>868.93333333333283</v>
      </c>
      <c r="K541" s="66"/>
      <c r="L541" s="66"/>
      <c r="M541" s="66" t="s">
        <v>1741</v>
      </c>
      <c r="N541" s="66" t="s">
        <v>359</v>
      </c>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row>
    <row r="542" spans="1:40">
      <c r="A542" s="66">
        <v>65</v>
      </c>
      <c r="B542" s="66" t="s">
        <v>823</v>
      </c>
      <c r="C542" s="66" t="s">
        <v>824</v>
      </c>
      <c r="D542" s="47">
        <v>-15.946199999999999</v>
      </c>
      <c r="E542" s="47">
        <v>28.872</v>
      </c>
      <c r="F542" s="66" t="s">
        <v>1749</v>
      </c>
      <c r="G542" s="66" t="s">
        <v>564</v>
      </c>
      <c r="H542" s="66" t="s">
        <v>1753</v>
      </c>
      <c r="I542" s="66">
        <v>27.3</v>
      </c>
      <c r="J542" s="47">
        <v>23.189664</v>
      </c>
      <c r="K542" s="66"/>
      <c r="L542" s="66"/>
      <c r="M542" s="66" t="s">
        <v>1741</v>
      </c>
      <c r="N542" s="66" t="s">
        <v>359</v>
      </c>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row>
    <row r="543" spans="1:40">
      <c r="A543" s="66">
        <v>65</v>
      </c>
      <c r="B543" s="66" t="s">
        <v>825</v>
      </c>
      <c r="C543" s="66" t="s">
        <v>824</v>
      </c>
      <c r="D543" s="47">
        <v>-15.8369</v>
      </c>
      <c r="E543" s="47">
        <v>28.328199999999999</v>
      </c>
      <c r="F543" s="66" t="s">
        <v>1749</v>
      </c>
      <c r="G543" s="66" t="s">
        <v>564</v>
      </c>
      <c r="H543" s="66" t="s">
        <v>1753</v>
      </c>
      <c r="I543" s="66">
        <v>26.5</v>
      </c>
      <c r="J543" s="47">
        <v>25.188776000000001</v>
      </c>
      <c r="K543" s="66"/>
      <c r="L543" s="66"/>
      <c r="M543" s="66" t="s">
        <v>1741</v>
      </c>
      <c r="N543" s="66" t="s">
        <v>359</v>
      </c>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row>
    <row r="544" spans="1:40">
      <c r="A544" s="66">
        <v>65</v>
      </c>
      <c r="B544" s="66" t="s">
        <v>825</v>
      </c>
      <c r="C544" s="66" t="s">
        <v>824</v>
      </c>
      <c r="D544" s="47">
        <v>-15.836499999999999</v>
      </c>
      <c r="E544" s="47">
        <v>28.2376</v>
      </c>
      <c r="F544" s="66" t="s">
        <v>1749</v>
      </c>
      <c r="G544" s="66" t="s">
        <v>564</v>
      </c>
      <c r="H544" s="66" t="s">
        <v>1753</v>
      </c>
      <c r="I544" s="66">
        <v>26.7</v>
      </c>
      <c r="J544" s="47">
        <v>19.599999999999842</v>
      </c>
      <c r="K544" s="66"/>
      <c r="L544" s="66"/>
      <c r="M544" s="66" t="s">
        <v>1741</v>
      </c>
      <c r="N544" s="66" t="s">
        <v>359</v>
      </c>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row>
    <row r="545" spans="1:40">
      <c r="A545" s="66">
        <v>65</v>
      </c>
      <c r="B545" s="66" t="s">
        <v>826</v>
      </c>
      <c r="C545" s="66" t="s">
        <v>824</v>
      </c>
      <c r="D545" s="47">
        <v>-15.764099999999999</v>
      </c>
      <c r="E545" s="47">
        <v>26.0304</v>
      </c>
      <c r="F545" s="66" t="s">
        <v>1749</v>
      </c>
      <c r="G545" s="66" t="s">
        <v>564</v>
      </c>
      <c r="H545" s="66" t="s">
        <v>1753</v>
      </c>
      <c r="I545" s="66">
        <v>26.05</v>
      </c>
      <c r="J545" s="47">
        <v>1.0661893333333328</v>
      </c>
      <c r="K545" s="66"/>
      <c r="L545" s="66"/>
      <c r="M545" s="66" t="s">
        <v>1741</v>
      </c>
      <c r="N545" s="66" t="s">
        <v>359</v>
      </c>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row>
    <row r="546" spans="1:40">
      <c r="A546" s="66">
        <v>65</v>
      </c>
      <c r="B546" s="66" t="s">
        <v>826</v>
      </c>
      <c r="C546" s="66" t="s">
        <v>824</v>
      </c>
      <c r="D546" s="47">
        <v>-15.7638</v>
      </c>
      <c r="E546" s="47">
        <v>26.0303</v>
      </c>
      <c r="F546" s="66" t="s">
        <v>1749</v>
      </c>
      <c r="G546" s="66" t="s">
        <v>564</v>
      </c>
      <c r="H546" s="66" t="s">
        <v>1753</v>
      </c>
      <c r="I546" s="66">
        <v>23.9</v>
      </c>
      <c r="J546" s="47">
        <v>26.13333333333328</v>
      </c>
      <c r="K546" s="66"/>
      <c r="L546" s="66"/>
      <c r="M546" s="66" t="s">
        <v>1741</v>
      </c>
      <c r="N546" s="66" t="s">
        <v>359</v>
      </c>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row>
    <row r="547" spans="1:40">
      <c r="A547" s="66">
        <v>65</v>
      </c>
      <c r="B547" s="66" t="s">
        <v>827</v>
      </c>
      <c r="C547" s="66" t="s">
        <v>824</v>
      </c>
      <c r="D547" s="47">
        <v>-15.7479</v>
      </c>
      <c r="E547" s="47">
        <v>27.828299999999999</v>
      </c>
      <c r="F547" s="66" t="s">
        <v>1749</v>
      </c>
      <c r="G547" s="66" t="s">
        <v>564</v>
      </c>
      <c r="H547" s="66" t="s">
        <v>1753</v>
      </c>
      <c r="I547" s="66">
        <v>27.2</v>
      </c>
      <c r="J547" s="47">
        <v>76.266666666666552</v>
      </c>
      <c r="K547" s="66"/>
      <c r="L547" s="66"/>
      <c r="M547" s="66" t="s">
        <v>1741</v>
      </c>
      <c r="N547" s="66" t="s">
        <v>359</v>
      </c>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row>
    <row r="548" spans="1:40">
      <c r="A548" s="66">
        <v>65</v>
      </c>
      <c r="B548" s="66" t="s">
        <v>827</v>
      </c>
      <c r="C548" s="66" t="s">
        <v>824</v>
      </c>
      <c r="D548" s="47">
        <v>-15.746499999999999</v>
      </c>
      <c r="E548" s="47">
        <v>27.829599999999999</v>
      </c>
      <c r="F548" s="66" t="s">
        <v>1749</v>
      </c>
      <c r="G548" s="66" t="s">
        <v>564</v>
      </c>
      <c r="H548" s="66" t="s">
        <v>1753</v>
      </c>
      <c r="I548" s="66">
        <v>26.35</v>
      </c>
      <c r="J548" s="47">
        <v>102.08784266666656</v>
      </c>
      <c r="K548" s="66"/>
      <c r="L548" s="66"/>
      <c r="M548" s="66" t="s">
        <v>1741</v>
      </c>
      <c r="N548" s="66" t="s">
        <v>359</v>
      </c>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row>
    <row r="549" spans="1:40">
      <c r="A549" s="66">
        <v>65</v>
      </c>
      <c r="B549" s="66" t="s">
        <v>828</v>
      </c>
      <c r="C549" s="66" t="s">
        <v>809</v>
      </c>
      <c r="D549" s="47">
        <v>-15.6355</v>
      </c>
      <c r="E549" s="47">
        <v>30.403400000000001</v>
      </c>
      <c r="F549" s="66" t="s">
        <v>1751</v>
      </c>
      <c r="G549" s="66" t="s">
        <v>438</v>
      </c>
      <c r="H549" s="66" t="s">
        <v>1753</v>
      </c>
      <c r="I549" s="66">
        <v>29.35</v>
      </c>
      <c r="J549" s="47">
        <v>16.12614666666656</v>
      </c>
      <c r="K549" s="66"/>
      <c r="L549" s="66"/>
      <c r="M549" s="66" t="s">
        <v>1741</v>
      </c>
      <c r="N549" s="66" t="s">
        <v>359</v>
      </c>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row>
    <row r="550" spans="1:40">
      <c r="A550" s="66">
        <v>65</v>
      </c>
      <c r="B550" s="66" t="s">
        <v>828</v>
      </c>
      <c r="C550" s="66" t="s">
        <v>809</v>
      </c>
      <c r="D550" s="47">
        <v>-15.6244</v>
      </c>
      <c r="E550" s="47">
        <v>30.413499999999999</v>
      </c>
      <c r="F550" s="66" t="s">
        <v>1751</v>
      </c>
      <c r="G550" s="66" t="s">
        <v>438</v>
      </c>
      <c r="H550" s="66" t="s">
        <v>1753</v>
      </c>
      <c r="I550" s="66">
        <v>29.1</v>
      </c>
      <c r="J550" s="47">
        <v>26.533333333333282</v>
      </c>
      <c r="K550" s="66"/>
      <c r="L550" s="66"/>
      <c r="M550" s="66" t="s">
        <v>1741</v>
      </c>
      <c r="N550" s="66" t="s">
        <v>359</v>
      </c>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row>
    <row r="551" spans="1:40">
      <c r="A551" s="66">
        <v>65</v>
      </c>
      <c r="B551" s="66" t="s">
        <v>829</v>
      </c>
      <c r="C551" s="66" t="s">
        <v>830</v>
      </c>
      <c r="D551" s="47">
        <v>-15.603999999999999</v>
      </c>
      <c r="E551" s="47">
        <v>30.410299999999999</v>
      </c>
      <c r="F551" s="66" t="s">
        <v>1751</v>
      </c>
      <c r="G551" s="66" t="s">
        <v>438</v>
      </c>
      <c r="H551" s="66" t="s">
        <v>1753</v>
      </c>
      <c r="I551" s="66">
        <v>29.9</v>
      </c>
      <c r="J551" s="47">
        <v>8.6628053333333277</v>
      </c>
      <c r="K551" s="66"/>
      <c r="L551" s="66"/>
      <c r="M551" s="66" t="s">
        <v>1741</v>
      </c>
      <c r="N551" s="66" t="s">
        <v>359</v>
      </c>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row>
    <row r="552" spans="1:40">
      <c r="A552" s="66">
        <v>65</v>
      </c>
      <c r="B552" s="66" t="s">
        <v>831</v>
      </c>
      <c r="C552" s="66" t="s">
        <v>830</v>
      </c>
      <c r="D552" s="47">
        <v>-15.0055</v>
      </c>
      <c r="E552" s="47">
        <v>30.215499999999999</v>
      </c>
      <c r="F552" s="66" t="s">
        <v>1748</v>
      </c>
      <c r="G552" s="66" t="s">
        <v>562</v>
      </c>
      <c r="H552" s="66" t="s">
        <v>1753</v>
      </c>
      <c r="I552" s="66">
        <v>29.1</v>
      </c>
      <c r="J552" s="66">
        <v>4289.6000000000004</v>
      </c>
      <c r="K552" s="66"/>
      <c r="L552" s="66"/>
      <c r="M552" s="66" t="s">
        <v>1741</v>
      </c>
      <c r="N552" s="66" t="s">
        <v>359</v>
      </c>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row>
    <row r="553" spans="1:40">
      <c r="A553" s="66">
        <v>65</v>
      </c>
      <c r="B553" s="66" t="s">
        <v>832</v>
      </c>
      <c r="C553" s="66" t="s">
        <v>824</v>
      </c>
      <c r="D553" s="47">
        <v>-14.9778</v>
      </c>
      <c r="E553" s="47">
        <v>25.992599999999999</v>
      </c>
      <c r="F553" s="66" t="s">
        <v>1749</v>
      </c>
      <c r="G553" s="66" t="s">
        <v>564</v>
      </c>
      <c r="H553" s="66" t="s">
        <v>1753</v>
      </c>
      <c r="I553" s="66">
        <v>28.3</v>
      </c>
      <c r="J553" s="66">
        <v>6</v>
      </c>
      <c r="K553" s="66"/>
      <c r="L553" s="66"/>
      <c r="M553" s="66" t="s">
        <v>1741</v>
      </c>
      <c r="N553" s="66" t="s">
        <v>359</v>
      </c>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row>
    <row r="554" spans="1:40">
      <c r="A554" s="66">
        <v>65</v>
      </c>
      <c r="B554" s="66" t="s">
        <v>832</v>
      </c>
      <c r="C554" s="66" t="s">
        <v>824</v>
      </c>
      <c r="D554" s="47">
        <v>-14.944900000000001</v>
      </c>
      <c r="E554" s="47">
        <v>25.913</v>
      </c>
      <c r="F554" s="66" t="s">
        <v>1749</v>
      </c>
      <c r="G554" s="66" t="s">
        <v>564</v>
      </c>
      <c r="H554" s="66" t="s">
        <v>1753</v>
      </c>
      <c r="I554" s="66">
        <v>26.65</v>
      </c>
      <c r="J554" s="47">
        <v>3.1985760000000001</v>
      </c>
      <c r="K554" s="66"/>
      <c r="L554" s="66"/>
      <c r="M554" s="66" t="s">
        <v>1741</v>
      </c>
      <c r="N554" s="66" t="s">
        <v>359</v>
      </c>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row>
    <row r="555" spans="1:40">
      <c r="A555" s="66">
        <v>65</v>
      </c>
      <c r="B555" s="66" t="s">
        <v>833</v>
      </c>
      <c r="C555" s="66" t="s">
        <v>834</v>
      </c>
      <c r="D555" s="47">
        <v>-14.7943</v>
      </c>
      <c r="E555" s="47">
        <v>29.629200000000001</v>
      </c>
      <c r="F555" s="66" t="s">
        <v>1748</v>
      </c>
      <c r="G555" s="66" t="s">
        <v>562</v>
      </c>
      <c r="H555" s="66" t="s">
        <v>1753</v>
      </c>
      <c r="I555" s="66">
        <v>26.8</v>
      </c>
      <c r="J555" s="47">
        <v>13.327394666666656</v>
      </c>
      <c r="K555" s="66"/>
      <c r="L555" s="66"/>
      <c r="M555" s="66" t="s">
        <v>1741</v>
      </c>
      <c r="N555" s="66" t="s">
        <v>359</v>
      </c>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row>
    <row r="556" spans="1:40">
      <c r="A556" s="66">
        <v>65</v>
      </c>
      <c r="B556" s="66" t="s">
        <v>835</v>
      </c>
      <c r="C556" s="66" t="s">
        <v>824</v>
      </c>
      <c r="D556" s="47">
        <v>-14.5625</v>
      </c>
      <c r="E556" s="47">
        <v>26.457699999999999</v>
      </c>
      <c r="F556" s="66" t="s">
        <v>1749</v>
      </c>
      <c r="G556" s="66" t="s">
        <v>564</v>
      </c>
      <c r="H556" s="66" t="s">
        <v>1753</v>
      </c>
      <c r="I556" s="66">
        <v>26.9</v>
      </c>
      <c r="J556" s="47">
        <v>6.1306026666666558</v>
      </c>
      <c r="K556" s="66"/>
      <c r="L556" s="66"/>
      <c r="M556" s="66" t="s">
        <v>1741</v>
      </c>
      <c r="N556" s="66" t="s">
        <v>359</v>
      </c>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row>
    <row r="557" spans="1:40">
      <c r="A557" s="66">
        <v>65</v>
      </c>
      <c r="B557" s="66" t="s">
        <v>835</v>
      </c>
      <c r="C557" s="66" t="s">
        <v>824</v>
      </c>
      <c r="D557" s="47">
        <v>-14.5624</v>
      </c>
      <c r="E557" s="47">
        <v>26.457599999999999</v>
      </c>
      <c r="F557" s="66" t="s">
        <v>1749</v>
      </c>
      <c r="G557" s="66" t="s">
        <v>564</v>
      </c>
      <c r="H557" s="66" t="s">
        <v>1753</v>
      </c>
      <c r="I557" s="66">
        <v>29.7</v>
      </c>
      <c r="J557" s="47">
        <v>6.127872</v>
      </c>
      <c r="K557" s="66"/>
      <c r="L557" s="66"/>
      <c r="M557" s="66" t="s">
        <v>1741</v>
      </c>
      <c r="N557" s="66" t="s">
        <v>359</v>
      </c>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row>
    <row r="558" spans="1:40">
      <c r="A558" s="66">
        <v>65</v>
      </c>
      <c r="B558" s="66" t="s">
        <v>836</v>
      </c>
      <c r="C558" s="66" t="s">
        <v>809</v>
      </c>
      <c r="D558" s="47">
        <v>-14.383800000000001</v>
      </c>
      <c r="E558" s="47">
        <v>23.2362</v>
      </c>
      <c r="F558" s="66" t="s">
        <v>1749</v>
      </c>
      <c r="G558" s="66" t="s">
        <v>564</v>
      </c>
      <c r="H558" s="66" t="s">
        <v>1753</v>
      </c>
      <c r="I558" s="66">
        <v>26.2</v>
      </c>
      <c r="J558" s="47">
        <v>91.333333333333286</v>
      </c>
      <c r="K558" s="66"/>
      <c r="L558" s="66"/>
      <c r="M558" s="66" t="s">
        <v>1741</v>
      </c>
      <c r="N558" s="66" t="s">
        <v>359</v>
      </c>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row>
    <row r="559" spans="1:40">
      <c r="A559" s="66">
        <v>65</v>
      </c>
      <c r="B559" s="66" t="s">
        <v>836</v>
      </c>
      <c r="C559" s="66" t="s">
        <v>809</v>
      </c>
      <c r="D559" s="47">
        <v>-14.337199999999999</v>
      </c>
      <c r="E559" s="47">
        <v>23.235900000000001</v>
      </c>
      <c r="F559" s="66" t="s">
        <v>1749</v>
      </c>
      <c r="G559" s="66" t="s">
        <v>564</v>
      </c>
      <c r="H559" s="66" t="s">
        <v>1753</v>
      </c>
      <c r="I559" s="66">
        <v>26.4</v>
      </c>
      <c r="J559" s="47">
        <v>11.061733333333327</v>
      </c>
      <c r="K559" s="66"/>
      <c r="L559" s="66"/>
      <c r="M559" s="66" t="s">
        <v>1741</v>
      </c>
      <c r="N559" s="66" t="s">
        <v>359</v>
      </c>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row>
    <row r="560" spans="1:40">
      <c r="A560" s="66">
        <v>65</v>
      </c>
      <c r="B560" s="66" t="s">
        <v>837</v>
      </c>
      <c r="C560" s="66" t="s">
        <v>834</v>
      </c>
      <c r="D560" s="47">
        <v>-13.932</v>
      </c>
      <c r="E560" s="47">
        <v>29.131599999999999</v>
      </c>
      <c r="F560" s="66" t="s">
        <v>1749</v>
      </c>
      <c r="G560" s="66" t="s">
        <v>564</v>
      </c>
      <c r="H560" s="66" t="s">
        <v>1753</v>
      </c>
      <c r="I560" s="66">
        <v>24.1</v>
      </c>
      <c r="J560" s="47">
        <v>67.436613333333284</v>
      </c>
      <c r="K560" s="66"/>
      <c r="L560" s="66"/>
      <c r="M560" s="66" t="s">
        <v>1741</v>
      </c>
      <c r="N560" s="66" t="s">
        <v>359</v>
      </c>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row>
    <row r="561" spans="1:40">
      <c r="A561" s="66">
        <v>65</v>
      </c>
      <c r="B561" s="66" t="s">
        <v>838</v>
      </c>
      <c r="C561" s="66" t="s">
        <v>824</v>
      </c>
      <c r="D561" s="47">
        <v>-13.642300000000001</v>
      </c>
      <c r="E561" s="47">
        <v>27.761600000000001</v>
      </c>
      <c r="F561" s="66" t="s">
        <v>1749</v>
      </c>
      <c r="G561" s="66" t="s">
        <v>564</v>
      </c>
      <c r="H561" s="66" t="s">
        <v>1753</v>
      </c>
      <c r="I561" s="66">
        <v>26.95</v>
      </c>
      <c r="J561" s="47">
        <v>10.262093333333329</v>
      </c>
      <c r="K561" s="66"/>
      <c r="L561" s="66"/>
      <c r="M561" s="66" t="s">
        <v>1741</v>
      </c>
      <c r="N561" s="66" t="s">
        <v>359</v>
      </c>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row>
    <row r="562" spans="1:40">
      <c r="A562" s="66">
        <v>65</v>
      </c>
      <c r="B562" s="66" t="s">
        <v>839</v>
      </c>
      <c r="C562" s="66" t="s">
        <v>809</v>
      </c>
      <c r="D562" s="47">
        <v>-13.107699999999999</v>
      </c>
      <c r="E562" s="47">
        <v>22.689</v>
      </c>
      <c r="F562" s="66" t="s">
        <v>1749</v>
      </c>
      <c r="G562" s="66" t="s">
        <v>564</v>
      </c>
      <c r="H562" s="66" t="s">
        <v>1753</v>
      </c>
      <c r="I562" s="66">
        <v>26.5</v>
      </c>
      <c r="J562" s="47">
        <v>1.4660133333333329</v>
      </c>
      <c r="K562" s="66"/>
      <c r="L562" s="66"/>
      <c r="M562" s="66" t="s">
        <v>1741</v>
      </c>
      <c r="N562" s="66" t="s">
        <v>359</v>
      </c>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row>
    <row r="563" spans="1:40">
      <c r="A563" s="66">
        <v>65</v>
      </c>
      <c r="B563" s="66" t="s">
        <v>840</v>
      </c>
      <c r="C563" s="66" t="s">
        <v>830</v>
      </c>
      <c r="D563" s="47">
        <v>-13.097899999999999</v>
      </c>
      <c r="E563" s="47">
        <v>31.786000000000001</v>
      </c>
      <c r="F563" s="66" t="s">
        <v>1748</v>
      </c>
      <c r="G563" s="66" t="s">
        <v>562</v>
      </c>
      <c r="H563" s="66" t="s">
        <v>1753</v>
      </c>
      <c r="I563" s="66">
        <v>27.75</v>
      </c>
      <c r="J563" s="47">
        <v>12.266666666666655</v>
      </c>
      <c r="K563" s="66"/>
      <c r="L563" s="66"/>
      <c r="M563" s="66" t="s">
        <v>1741</v>
      </c>
      <c r="N563" s="66" t="s">
        <v>359</v>
      </c>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row>
    <row r="564" spans="1:40">
      <c r="A564" s="66">
        <v>65</v>
      </c>
      <c r="B564" s="66" t="s">
        <v>841</v>
      </c>
      <c r="C564" s="66" t="s">
        <v>824</v>
      </c>
      <c r="D564" s="47">
        <v>-12.645</v>
      </c>
      <c r="E564" s="47">
        <v>28.1645</v>
      </c>
      <c r="F564" s="66" t="s">
        <v>1749</v>
      </c>
      <c r="G564" s="66" t="s">
        <v>564</v>
      </c>
      <c r="H564" s="66" t="s">
        <v>1753</v>
      </c>
      <c r="I564" s="66">
        <v>25.7</v>
      </c>
      <c r="J564" s="47">
        <v>7.7298906666666563</v>
      </c>
      <c r="K564" s="66"/>
      <c r="L564" s="66"/>
      <c r="M564" s="66" t="s">
        <v>1741</v>
      </c>
      <c r="N564" s="66" t="s">
        <v>359</v>
      </c>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row>
    <row r="565" spans="1:40">
      <c r="A565" s="66">
        <v>65</v>
      </c>
      <c r="B565" s="66" t="s">
        <v>842</v>
      </c>
      <c r="C565" s="66" t="s">
        <v>843</v>
      </c>
      <c r="D565" s="47">
        <v>-12.260400000000001</v>
      </c>
      <c r="E565" s="47">
        <v>26.792300000000001</v>
      </c>
      <c r="F565" s="66" t="s">
        <v>1749</v>
      </c>
      <c r="G565" s="66" t="s">
        <v>564</v>
      </c>
      <c r="H565" s="66" t="s">
        <v>1753</v>
      </c>
      <c r="I565" s="66">
        <v>21.15</v>
      </c>
      <c r="J565" s="47">
        <v>19.724546666666559</v>
      </c>
      <c r="K565" s="66"/>
      <c r="L565" s="66"/>
      <c r="M565" s="66" t="s">
        <v>1741</v>
      </c>
      <c r="N565" s="66" t="s">
        <v>359</v>
      </c>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row>
    <row r="566" spans="1:40">
      <c r="A566" s="66">
        <v>65</v>
      </c>
      <c r="B566" s="66" t="s">
        <v>844</v>
      </c>
      <c r="C566" s="66" t="s">
        <v>809</v>
      </c>
      <c r="D566" s="47">
        <v>-11.350300000000001</v>
      </c>
      <c r="E566" s="47">
        <v>24.328600000000002</v>
      </c>
      <c r="F566" s="66" t="s">
        <v>1749</v>
      </c>
      <c r="G566" s="66" t="s">
        <v>564</v>
      </c>
      <c r="H566" s="66" t="s">
        <v>1753</v>
      </c>
      <c r="I566" s="66">
        <v>18.8</v>
      </c>
      <c r="J566" s="47">
        <v>0.26666666666666561</v>
      </c>
      <c r="K566" s="66"/>
      <c r="L566" s="66"/>
      <c r="M566" s="66" t="s">
        <v>1741</v>
      </c>
      <c r="N566" s="66" t="s">
        <v>359</v>
      </c>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row>
    <row r="567" spans="1:40">
      <c r="A567" s="66">
        <v>65</v>
      </c>
      <c r="B567" s="66" t="s">
        <v>844</v>
      </c>
      <c r="C567" s="66" t="s">
        <v>809</v>
      </c>
      <c r="D567" s="47">
        <v>-11.122</v>
      </c>
      <c r="E567" s="47">
        <v>24.198599999999999</v>
      </c>
      <c r="F567" s="66" t="s">
        <v>1749</v>
      </c>
      <c r="G567" s="66" t="s">
        <v>564</v>
      </c>
      <c r="H567" s="66" t="s">
        <v>1753</v>
      </c>
      <c r="I567" s="66">
        <v>21.95</v>
      </c>
      <c r="J567" s="47">
        <v>12.266666666666655</v>
      </c>
      <c r="K567" s="66"/>
      <c r="L567" s="66"/>
      <c r="M567" s="66" t="s">
        <v>1741</v>
      </c>
      <c r="N567" s="66" t="s">
        <v>359</v>
      </c>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row>
    <row r="568" spans="1:40">
      <c r="A568" s="66">
        <v>66</v>
      </c>
      <c r="B568" s="66" t="s">
        <v>845</v>
      </c>
      <c r="C568" s="66" t="s">
        <v>325</v>
      </c>
      <c r="D568" s="47">
        <v>29.368893</v>
      </c>
      <c r="E568" s="47">
        <v>106.440039</v>
      </c>
      <c r="F568" s="66" t="s">
        <v>1749</v>
      </c>
      <c r="G568" s="66" t="s">
        <v>430</v>
      </c>
      <c r="H568" s="66" t="s">
        <v>1753</v>
      </c>
      <c r="I568" s="66">
        <v>19.8</v>
      </c>
      <c r="J568" s="66"/>
      <c r="K568" s="47">
        <v>93.024000000000001</v>
      </c>
      <c r="L568" s="66"/>
      <c r="M568" s="75" t="s">
        <v>1742</v>
      </c>
      <c r="N568" s="66" t="s">
        <v>356</v>
      </c>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row>
    <row r="569" spans="1:40">
      <c r="A569" s="66">
        <v>66</v>
      </c>
      <c r="B569" s="66" t="s">
        <v>847</v>
      </c>
      <c r="C569" s="66" t="s">
        <v>325</v>
      </c>
      <c r="D569" s="47">
        <v>29.501605999999999</v>
      </c>
      <c r="E569" s="47">
        <v>106.805509</v>
      </c>
      <c r="F569" s="66" t="s">
        <v>1749</v>
      </c>
      <c r="G569" s="66" t="s">
        <v>430</v>
      </c>
      <c r="H569" s="66" t="s">
        <v>1753</v>
      </c>
      <c r="I569" s="66">
        <v>19</v>
      </c>
      <c r="J569" s="66"/>
      <c r="K569" s="47">
        <v>7.5999999999999837</v>
      </c>
      <c r="L569" s="66"/>
      <c r="M569" s="75" t="s">
        <v>1742</v>
      </c>
      <c r="N569" s="66" t="s">
        <v>356</v>
      </c>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row>
    <row r="570" spans="1:40">
      <c r="A570" s="66">
        <v>66</v>
      </c>
      <c r="B570" s="66" t="s">
        <v>848</v>
      </c>
      <c r="C570" s="66" t="s">
        <v>325</v>
      </c>
      <c r="D570" s="47">
        <v>29.598331999999999</v>
      </c>
      <c r="E570" s="47">
        <v>106.311803</v>
      </c>
      <c r="F570" s="66" t="s">
        <v>1749</v>
      </c>
      <c r="G570" s="66" t="s">
        <v>430</v>
      </c>
      <c r="H570" s="66" t="s">
        <v>1753</v>
      </c>
      <c r="I570" s="66">
        <v>19.3</v>
      </c>
      <c r="J570" s="66"/>
      <c r="K570" s="47">
        <v>46.32</v>
      </c>
      <c r="L570" s="66"/>
      <c r="M570" s="75" t="s">
        <v>1742</v>
      </c>
      <c r="N570" s="66" t="s">
        <v>356</v>
      </c>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row>
    <row r="571" spans="1:40">
      <c r="A571" s="66">
        <v>67</v>
      </c>
      <c r="B571" s="66" t="s">
        <v>849</v>
      </c>
      <c r="C571" s="66" t="s">
        <v>325</v>
      </c>
      <c r="D571" s="47">
        <v>29</v>
      </c>
      <c r="E571" s="47">
        <v>107</v>
      </c>
      <c r="F571" s="66" t="s">
        <v>1749</v>
      </c>
      <c r="G571" s="66" t="s">
        <v>430</v>
      </c>
      <c r="H571" s="66" t="s">
        <v>1753</v>
      </c>
      <c r="I571" s="66"/>
      <c r="J571" s="66"/>
      <c r="K571" s="47">
        <v>4.6399999999999997</v>
      </c>
      <c r="L571" s="66"/>
      <c r="M571" s="75" t="s">
        <v>1742</v>
      </c>
      <c r="N571" s="66" t="s">
        <v>356</v>
      </c>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row>
    <row r="572" spans="1:40">
      <c r="A572" s="66">
        <v>67</v>
      </c>
      <c r="B572" s="66" t="s">
        <v>850</v>
      </c>
      <c r="C572" s="66" t="s">
        <v>325</v>
      </c>
      <c r="D572" s="47">
        <v>29.7</v>
      </c>
      <c r="E572" s="47">
        <v>106.5</v>
      </c>
      <c r="F572" s="66" t="s">
        <v>1749</v>
      </c>
      <c r="G572" s="66" t="s">
        <v>430</v>
      </c>
      <c r="H572" s="66" t="s">
        <v>1753</v>
      </c>
      <c r="I572" s="66"/>
      <c r="J572" s="66"/>
      <c r="K572" s="47">
        <v>57.28</v>
      </c>
      <c r="L572" s="66"/>
      <c r="M572" s="75" t="s">
        <v>1742</v>
      </c>
      <c r="N572" s="66" t="s">
        <v>356</v>
      </c>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row>
    <row r="573" spans="1:40">
      <c r="A573" s="66">
        <v>67</v>
      </c>
      <c r="B573" s="66" t="s">
        <v>851</v>
      </c>
      <c r="C573" s="66" t="s">
        <v>325</v>
      </c>
      <c r="D573" s="47">
        <v>30</v>
      </c>
      <c r="E573" s="47">
        <v>106</v>
      </c>
      <c r="F573" s="66" t="s">
        <v>1749</v>
      </c>
      <c r="G573" s="66" t="s">
        <v>564</v>
      </c>
      <c r="H573" s="66" t="s">
        <v>1753</v>
      </c>
      <c r="I573" s="66"/>
      <c r="J573" s="66"/>
      <c r="K573" s="47">
        <v>17.28</v>
      </c>
      <c r="L573" s="66"/>
      <c r="M573" s="75" t="s">
        <v>1742</v>
      </c>
      <c r="N573" s="66" t="s">
        <v>356</v>
      </c>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row>
    <row r="574" spans="1:40">
      <c r="A574" s="66">
        <v>67</v>
      </c>
      <c r="B574" s="66" t="s">
        <v>852</v>
      </c>
      <c r="C574" s="66" t="s">
        <v>325</v>
      </c>
      <c r="D574" s="47">
        <v>30</v>
      </c>
      <c r="E574" s="47">
        <v>106.4</v>
      </c>
      <c r="F574" s="66" t="s">
        <v>1749</v>
      </c>
      <c r="G574" s="66" t="s">
        <v>564</v>
      </c>
      <c r="H574" s="66" t="s">
        <v>1753</v>
      </c>
      <c r="I574" s="66"/>
      <c r="J574" s="66"/>
      <c r="K574" s="47">
        <v>23.2</v>
      </c>
      <c r="L574" s="66"/>
      <c r="M574" s="75" t="s">
        <v>1742</v>
      </c>
      <c r="N574" s="66" t="s">
        <v>356</v>
      </c>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row>
    <row r="575" spans="1:40">
      <c r="A575" s="66">
        <v>67</v>
      </c>
      <c r="B575" s="66" t="s">
        <v>853</v>
      </c>
      <c r="C575" s="66" t="s">
        <v>325</v>
      </c>
      <c r="D575" s="47">
        <v>30.2</v>
      </c>
      <c r="E575" s="47">
        <v>107.2</v>
      </c>
      <c r="F575" s="66" t="s">
        <v>1749</v>
      </c>
      <c r="G575" s="66" t="s">
        <v>564</v>
      </c>
      <c r="H575" s="66" t="s">
        <v>1753</v>
      </c>
      <c r="I575" s="66"/>
      <c r="J575" s="66"/>
      <c r="K575" s="47">
        <v>10.08</v>
      </c>
      <c r="L575" s="66"/>
      <c r="M575" s="75" t="s">
        <v>1742</v>
      </c>
      <c r="N575" s="66" t="s">
        <v>356</v>
      </c>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row>
    <row r="576" spans="1:40">
      <c r="A576" s="66">
        <v>68</v>
      </c>
      <c r="B576" s="66" t="s">
        <v>854</v>
      </c>
      <c r="C576" s="66" t="s">
        <v>855</v>
      </c>
      <c r="D576" s="47">
        <v>-37.727319999999999</v>
      </c>
      <c r="E576" s="47">
        <v>175.53061600000001</v>
      </c>
      <c r="F576" s="66" t="s">
        <v>1749</v>
      </c>
      <c r="G576" s="66" t="s">
        <v>358</v>
      </c>
      <c r="H576" s="66" t="s">
        <v>1753</v>
      </c>
      <c r="I576" s="66"/>
      <c r="J576" s="47">
        <v>69.61066666666656</v>
      </c>
      <c r="K576" s="47">
        <v>33.898666666666564</v>
      </c>
      <c r="L576" s="47">
        <v>35.712000000000003</v>
      </c>
      <c r="M576" s="66" t="s">
        <v>1747</v>
      </c>
      <c r="N576" s="66" t="s">
        <v>406</v>
      </c>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row>
    <row r="577" spans="1:40">
      <c r="A577" s="66">
        <v>68</v>
      </c>
      <c r="B577" s="66" t="s">
        <v>856</v>
      </c>
      <c r="C577" s="66" t="s">
        <v>855</v>
      </c>
      <c r="D577" s="47">
        <v>-37.715116999999999</v>
      </c>
      <c r="E577" s="47">
        <v>175.52714800000001</v>
      </c>
      <c r="F577" s="66" t="s">
        <v>1749</v>
      </c>
      <c r="G577" s="66" t="s">
        <v>358</v>
      </c>
      <c r="H577" s="66" t="s">
        <v>1753</v>
      </c>
      <c r="I577" s="66"/>
      <c r="J577" s="47">
        <v>57.352533333333284</v>
      </c>
      <c r="K577" s="47">
        <v>33.77493333333328</v>
      </c>
      <c r="L577" s="47">
        <v>23.577599999999997</v>
      </c>
      <c r="M577" s="66" t="s">
        <v>1747</v>
      </c>
      <c r="N577" s="66" t="s">
        <v>406</v>
      </c>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row>
    <row r="578" spans="1:40">
      <c r="A578" s="66">
        <v>68</v>
      </c>
      <c r="B578" s="66" t="s">
        <v>857</v>
      </c>
      <c r="C578" s="66" t="s">
        <v>855</v>
      </c>
      <c r="D578" s="47">
        <v>-37.707239999999999</v>
      </c>
      <c r="E578" s="47">
        <v>175.526375</v>
      </c>
      <c r="F578" s="66" t="s">
        <v>1749</v>
      </c>
      <c r="G578" s="66" t="s">
        <v>358</v>
      </c>
      <c r="H578" s="66" t="s">
        <v>1753</v>
      </c>
      <c r="I578" s="66"/>
      <c r="J578" s="47">
        <v>75.153066666666561</v>
      </c>
      <c r="K578" s="47">
        <v>31.108266666666562</v>
      </c>
      <c r="L578" s="47">
        <v>44.044800000000002</v>
      </c>
      <c r="M578" s="66" t="s">
        <v>1747</v>
      </c>
      <c r="N578" s="66" t="s">
        <v>406</v>
      </c>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row>
    <row r="579" spans="1:40">
      <c r="A579" s="66">
        <v>68</v>
      </c>
      <c r="B579" s="66" t="s">
        <v>858</v>
      </c>
      <c r="C579" s="66" t="s">
        <v>855</v>
      </c>
      <c r="D579" s="47">
        <v>-37.251601000000001</v>
      </c>
      <c r="E579" s="47">
        <v>174.92736099999999</v>
      </c>
      <c r="F579" s="66" t="s">
        <v>1749</v>
      </c>
      <c r="G579" s="66" t="s">
        <v>358</v>
      </c>
      <c r="H579" s="66" t="s">
        <v>1753</v>
      </c>
      <c r="I579" s="66"/>
      <c r="J579" s="47">
        <v>23.308799999999998</v>
      </c>
      <c r="K579" s="47">
        <v>19.3536</v>
      </c>
      <c r="L579" s="47">
        <v>3.9551999999999996</v>
      </c>
      <c r="M579" s="66" t="s">
        <v>1747</v>
      </c>
      <c r="N579" s="66" t="s">
        <v>406</v>
      </c>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row>
    <row r="580" spans="1:40">
      <c r="A580" s="66">
        <v>69</v>
      </c>
      <c r="B580" s="66" t="s">
        <v>859</v>
      </c>
      <c r="C580" s="66" t="s">
        <v>325</v>
      </c>
      <c r="D580" s="47">
        <v>30.584133000000001</v>
      </c>
      <c r="E580" s="47">
        <v>103.688577</v>
      </c>
      <c r="F580" s="66" t="s">
        <v>1749</v>
      </c>
      <c r="G580" s="66" t="s">
        <v>564</v>
      </c>
      <c r="H580" s="66" t="s">
        <v>1753</v>
      </c>
      <c r="I580" s="66"/>
      <c r="J580" s="47">
        <v>10.566555555555551</v>
      </c>
      <c r="K580" s="47"/>
      <c r="L580" s="66"/>
      <c r="M580" s="66" t="s">
        <v>1741</v>
      </c>
      <c r="N580" s="66" t="s">
        <v>359</v>
      </c>
      <c r="O580" s="66" t="s">
        <v>860</v>
      </c>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row>
    <row r="581" spans="1:40">
      <c r="A581" s="66">
        <v>70</v>
      </c>
      <c r="B581" s="66" t="s">
        <v>861</v>
      </c>
      <c r="C581" s="66" t="s">
        <v>325</v>
      </c>
      <c r="D581" s="47">
        <v>31.461500000000001</v>
      </c>
      <c r="E581" s="47">
        <v>117.06100000000001</v>
      </c>
      <c r="F581" s="66" t="s">
        <v>1749</v>
      </c>
      <c r="G581" s="66" t="s">
        <v>430</v>
      </c>
      <c r="H581" s="66" t="s">
        <v>1753</v>
      </c>
      <c r="I581" s="66">
        <v>31</v>
      </c>
      <c r="J581" s="66"/>
      <c r="K581" s="47">
        <v>230.83423999999999</v>
      </c>
      <c r="L581" s="66"/>
      <c r="M581" s="75" t="s">
        <v>1742</v>
      </c>
      <c r="N581" s="66" t="s">
        <v>356</v>
      </c>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row>
    <row r="582" spans="1:40">
      <c r="A582" s="66">
        <v>70</v>
      </c>
      <c r="B582" s="66" t="s">
        <v>862</v>
      </c>
      <c r="C582" s="66" t="s">
        <v>325</v>
      </c>
      <c r="D582" s="47">
        <v>31.5457</v>
      </c>
      <c r="E582" s="47">
        <v>117.122</v>
      </c>
      <c r="F582" s="66" t="s">
        <v>1749</v>
      </c>
      <c r="G582" s="66" t="s">
        <v>430</v>
      </c>
      <c r="H582" s="66" t="s">
        <v>1753</v>
      </c>
      <c r="I582" s="66">
        <v>30.5</v>
      </c>
      <c r="J582" s="66"/>
      <c r="K582" s="47">
        <v>329.62608</v>
      </c>
      <c r="L582" s="66"/>
      <c r="M582" s="75" t="s">
        <v>1742</v>
      </c>
      <c r="N582" s="66" t="s">
        <v>356</v>
      </c>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row>
    <row r="583" spans="1:40">
      <c r="A583" s="66">
        <v>70</v>
      </c>
      <c r="B583" s="66" t="s">
        <v>863</v>
      </c>
      <c r="C583" s="66" t="s">
        <v>325</v>
      </c>
      <c r="D583" s="47">
        <v>31.862500000000001</v>
      </c>
      <c r="E583" s="47">
        <v>117.28</v>
      </c>
      <c r="F583" s="66" t="s">
        <v>1749</v>
      </c>
      <c r="G583" s="66" t="s">
        <v>430</v>
      </c>
      <c r="H583" s="66" t="s">
        <v>1753</v>
      </c>
      <c r="I583" s="66">
        <v>31.5</v>
      </c>
      <c r="J583" s="66"/>
      <c r="K583" s="47">
        <v>728.63023999999996</v>
      </c>
      <c r="L583" s="66"/>
      <c r="M583" s="75" t="s">
        <v>1742</v>
      </c>
      <c r="N583" s="66" t="s">
        <v>356</v>
      </c>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row>
    <row r="584" spans="1:40">
      <c r="A584" s="66">
        <v>71</v>
      </c>
      <c r="B584" s="66" t="s">
        <v>864</v>
      </c>
      <c r="C584" s="66" t="s">
        <v>476</v>
      </c>
      <c r="D584" s="47">
        <v>39.001199999999997</v>
      </c>
      <c r="E584" s="47">
        <v>-79.582999999999998</v>
      </c>
      <c r="F584" s="66" t="s">
        <v>1749</v>
      </c>
      <c r="G584" s="66" t="s">
        <v>358</v>
      </c>
      <c r="H584" s="66" t="s">
        <v>1753</v>
      </c>
      <c r="I584" s="66">
        <v>20</v>
      </c>
      <c r="J584" s="66"/>
      <c r="K584" s="47">
        <v>1246.6916799999999</v>
      </c>
      <c r="L584" s="66"/>
      <c r="M584" s="75" t="s">
        <v>1742</v>
      </c>
      <c r="N584" s="66" t="s">
        <v>356</v>
      </c>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row>
    <row r="585" spans="1:40">
      <c r="A585" s="66">
        <v>72</v>
      </c>
      <c r="B585" s="66" t="s">
        <v>865</v>
      </c>
      <c r="C585" s="66" t="s">
        <v>325</v>
      </c>
      <c r="D585" s="47">
        <v>30.733499999999999</v>
      </c>
      <c r="E585" s="47">
        <v>121.30543299999999</v>
      </c>
      <c r="F585" s="66" t="s">
        <v>1749</v>
      </c>
      <c r="G585" s="66" t="s">
        <v>430</v>
      </c>
      <c r="H585" s="66" t="s">
        <v>1753</v>
      </c>
      <c r="I585" s="66"/>
      <c r="J585" s="66"/>
      <c r="K585" s="47">
        <v>27.826666666666558</v>
      </c>
      <c r="L585" s="66"/>
      <c r="M585" s="75" t="s">
        <v>1742</v>
      </c>
      <c r="N585" s="66" t="s">
        <v>356</v>
      </c>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row>
    <row r="586" spans="1:40">
      <c r="A586" s="66">
        <v>72</v>
      </c>
      <c r="B586" s="66" t="s">
        <v>866</v>
      </c>
      <c r="C586" s="66" t="s">
        <v>325</v>
      </c>
      <c r="D586" s="47">
        <v>30.799482999999999</v>
      </c>
      <c r="E586" s="47">
        <v>121.3652</v>
      </c>
      <c r="F586" s="66" t="s">
        <v>1749</v>
      </c>
      <c r="G586" s="66" t="s">
        <v>430</v>
      </c>
      <c r="H586" s="66" t="s">
        <v>1753</v>
      </c>
      <c r="I586" s="66"/>
      <c r="J586" s="66"/>
      <c r="K586" s="47">
        <v>10.373333333333328</v>
      </c>
      <c r="L586" s="66"/>
      <c r="M586" s="75" t="s">
        <v>1742</v>
      </c>
      <c r="N586" s="66" t="s">
        <v>356</v>
      </c>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row>
    <row r="587" spans="1:40">
      <c r="A587" s="66">
        <v>72</v>
      </c>
      <c r="B587" s="66" t="s">
        <v>867</v>
      </c>
      <c r="C587" s="66" t="s">
        <v>325</v>
      </c>
      <c r="D587" s="47">
        <v>30.801783</v>
      </c>
      <c r="E587" s="47">
        <v>121.274017</v>
      </c>
      <c r="F587" s="66" t="s">
        <v>1749</v>
      </c>
      <c r="G587" s="66" t="s">
        <v>430</v>
      </c>
      <c r="H587" s="66" t="s">
        <v>1753</v>
      </c>
      <c r="I587" s="66"/>
      <c r="J587" s="66"/>
      <c r="K587" s="47">
        <v>16.666666666666558</v>
      </c>
      <c r="L587" s="66"/>
      <c r="M587" s="75" t="s">
        <v>1742</v>
      </c>
      <c r="N587" s="66" t="s">
        <v>356</v>
      </c>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row>
    <row r="588" spans="1:40">
      <c r="A588" s="66">
        <v>72</v>
      </c>
      <c r="B588" s="66" t="s">
        <v>868</v>
      </c>
      <c r="C588" s="66" t="s">
        <v>325</v>
      </c>
      <c r="D588" s="47">
        <v>30.803533000000002</v>
      </c>
      <c r="E588" s="47">
        <v>121.142583</v>
      </c>
      <c r="F588" s="66" t="s">
        <v>1749</v>
      </c>
      <c r="G588" s="66" t="s">
        <v>430</v>
      </c>
      <c r="H588" s="66" t="s">
        <v>1753</v>
      </c>
      <c r="I588" s="66"/>
      <c r="J588" s="66"/>
      <c r="K588" s="47">
        <v>9.6666666666666554</v>
      </c>
      <c r="L588" s="66"/>
      <c r="M588" s="75" t="s">
        <v>1742</v>
      </c>
      <c r="N588" s="66" t="s">
        <v>356</v>
      </c>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row>
    <row r="589" spans="1:40">
      <c r="A589" s="66">
        <v>72</v>
      </c>
      <c r="B589" s="66" t="s">
        <v>869</v>
      </c>
      <c r="C589" s="66" t="s">
        <v>325</v>
      </c>
      <c r="D589" s="47">
        <v>30.8476</v>
      </c>
      <c r="E589" s="47">
        <v>121.5672</v>
      </c>
      <c r="F589" s="66" t="s">
        <v>1749</v>
      </c>
      <c r="G589" s="66" t="s">
        <v>430</v>
      </c>
      <c r="H589" s="66" t="s">
        <v>1753</v>
      </c>
      <c r="I589" s="66"/>
      <c r="J589" s="66"/>
      <c r="K589" s="47">
        <v>12.56</v>
      </c>
      <c r="L589" s="66"/>
      <c r="M589" s="75" t="s">
        <v>1742</v>
      </c>
      <c r="N589" s="66" t="s">
        <v>356</v>
      </c>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row>
    <row r="590" spans="1:40">
      <c r="A590" s="66">
        <v>72</v>
      </c>
      <c r="B590" s="66" t="s">
        <v>870</v>
      </c>
      <c r="C590" s="66" t="s">
        <v>325</v>
      </c>
      <c r="D590" s="47">
        <v>30.850232999999999</v>
      </c>
      <c r="E590" s="47">
        <v>121.1455</v>
      </c>
      <c r="F590" s="66" t="s">
        <v>1749</v>
      </c>
      <c r="G590" s="66" t="s">
        <v>430</v>
      </c>
      <c r="H590" s="66" t="s">
        <v>1753</v>
      </c>
      <c r="I590" s="66"/>
      <c r="J590" s="66"/>
      <c r="K590" s="47">
        <v>10.119999999999999</v>
      </c>
      <c r="L590" s="66"/>
      <c r="M590" s="75" t="s">
        <v>1742</v>
      </c>
      <c r="N590" s="66" t="s">
        <v>356</v>
      </c>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row>
    <row r="591" spans="1:40">
      <c r="A591" s="66">
        <v>72</v>
      </c>
      <c r="B591" s="66" t="s">
        <v>871</v>
      </c>
      <c r="C591" s="66" t="s">
        <v>325</v>
      </c>
      <c r="D591" s="47">
        <v>30.879232999999999</v>
      </c>
      <c r="E591" s="47">
        <v>121.811283</v>
      </c>
      <c r="F591" s="66" t="s">
        <v>1749</v>
      </c>
      <c r="G591" s="66" t="s">
        <v>430</v>
      </c>
      <c r="H591" s="66" t="s">
        <v>1753</v>
      </c>
      <c r="I591" s="66"/>
      <c r="J591" s="66"/>
      <c r="K591" s="47">
        <v>6.0133333333333274</v>
      </c>
      <c r="L591" s="66"/>
      <c r="M591" s="75" t="s">
        <v>1742</v>
      </c>
      <c r="N591" s="66" t="s">
        <v>356</v>
      </c>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row>
    <row r="592" spans="1:40">
      <c r="A592" s="66">
        <v>72</v>
      </c>
      <c r="B592" s="66" t="s">
        <v>872</v>
      </c>
      <c r="C592" s="66" t="s">
        <v>325</v>
      </c>
      <c r="D592" s="47">
        <v>30.890450000000001</v>
      </c>
      <c r="E592" s="47">
        <v>121.3052</v>
      </c>
      <c r="F592" s="66" t="s">
        <v>1749</v>
      </c>
      <c r="G592" s="66" t="s">
        <v>430</v>
      </c>
      <c r="H592" s="66" t="s">
        <v>1753</v>
      </c>
      <c r="I592" s="66"/>
      <c r="J592" s="66"/>
      <c r="K592" s="47">
        <v>26.666666666666558</v>
      </c>
      <c r="L592" s="66"/>
      <c r="M592" s="75" t="s">
        <v>1742</v>
      </c>
      <c r="N592" s="66" t="s">
        <v>356</v>
      </c>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row>
    <row r="593" spans="1:40">
      <c r="A593" s="66">
        <v>72</v>
      </c>
      <c r="B593" s="66" t="s">
        <v>873</v>
      </c>
      <c r="C593" s="66" t="s">
        <v>325</v>
      </c>
      <c r="D593" s="47">
        <v>30.897732999999999</v>
      </c>
      <c r="E593" s="47">
        <v>121.23048300000001</v>
      </c>
      <c r="F593" s="66" t="s">
        <v>1749</v>
      </c>
      <c r="G593" s="66" t="s">
        <v>430</v>
      </c>
      <c r="H593" s="66" t="s">
        <v>1753</v>
      </c>
      <c r="I593" s="66"/>
      <c r="J593" s="66"/>
      <c r="K593" s="47">
        <v>21.266666666666559</v>
      </c>
      <c r="L593" s="66"/>
      <c r="M593" s="75" t="s">
        <v>1742</v>
      </c>
      <c r="N593" s="66" t="s">
        <v>356</v>
      </c>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row>
    <row r="594" spans="1:40">
      <c r="A594" s="66">
        <v>72</v>
      </c>
      <c r="B594" s="66" t="s">
        <v>874</v>
      </c>
      <c r="C594" s="66" t="s">
        <v>325</v>
      </c>
      <c r="D594" s="47">
        <v>30.905899999999999</v>
      </c>
      <c r="E594" s="47">
        <v>121.395217</v>
      </c>
      <c r="F594" s="66" t="s">
        <v>1749</v>
      </c>
      <c r="G594" s="66" t="s">
        <v>430</v>
      </c>
      <c r="H594" s="66" t="s">
        <v>1753</v>
      </c>
      <c r="I594" s="66"/>
      <c r="J594" s="66"/>
      <c r="K594" s="47">
        <v>28.186666666666557</v>
      </c>
      <c r="L594" s="66"/>
      <c r="M594" s="75" t="s">
        <v>1742</v>
      </c>
      <c r="N594" s="66" t="s">
        <v>356</v>
      </c>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row>
    <row r="595" spans="1:40">
      <c r="A595" s="66">
        <v>72</v>
      </c>
      <c r="B595" s="66" t="s">
        <v>875</v>
      </c>
      <c r="C595" s="66" t="s">
        <v>325</v>
      </c>
      <c r="D595" s="47">
        <v>30.916869999999999</v>
      </c>
      <c r="E595" s="47">
        <v>121.506817</v>
      </c>
      <c r="F595" s="66" t="s">
        <v>1749</v>
      </c>
      <c r="G595" s="66" t="s">
        <v>430</v>
      </c>
      <c r="H595" s="66" t="s">
        <v>1753</v>
      </c>
      <c r="I595" s="66"/>
      <c r="J595" s="66"/>
      <c r="K595" s="47">
        <v>13.226666666666656</v>
      </c>
      <c r="L595" s="66"/>
      <c r="M595" s="75" t="s">
        <v>1742</v>
      </c>
      <c r="N595" s="66" t="s">
        <v>356</v>
      </c>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row>
    <row r="596" spans="1:40">
      <c r="A596" s="66">
        <v>72</v>
      </c>
      <c r="B596" s="66" t="s">
        <v>876</v>
      </c>
      <c r="C596" s="66" t="s">
        <v>325</v>
      </c>
      <c r="D596" s="47">
        <v>30.932883</v>
      </c>
      <c r="E596" s="47">
        <v>121.68651699999999</v>
      </c>
      <c r="F596" s="66" t="s">
        <v>1749</v>
      </c>
      <c r="G596" s="66" t="s">
        <v>430</v>
      </c>
      <c r="H596" s="66" t="s">
        <v>1753</v>
      </c>
      <c r="I596" s="66"/>
      <c r="J596" s="66"/>
      <c r="K596" s="47">
        <v>24.29333333333328</v>
      </c>
      <c r="L596" s="66"/>
      <c r="M596" s="75" t="s">
        <v>1742</v>
      </c>
      <c r="N596" s="66" t="s">
        <v>356</v>
      </c>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row>
    <row r="597" spans="1:40">
      <c r="A597" s="66">
        <v>72</v>
      </c>
      <c r="B597" s="66" t="s">
        <v>877</v>
      </c>
      <c r="C597" s="66" t="s">
        <v>325</v>
      </c>
      <c r="D597" s="47">
        <v>30.93805</v>
      </c>
      <c r="E597" s="47">
        <v>121.15346700000001</v>
      </c>
      <c r="F597" s="66" t="s">
        <v>1749</v>
      </c>
      <c r="G597" s="66" t="s">
        <v>430</v>
      </c>
      <c r="H597" s="66" t="s">
        <v>1753</v>
      </c>
      <c r="I597" s="66"/>
      <c r="J597" s="66"/>
      <c r="K597" s="47">
        <v>12.546666666666654</v>
      </c>
      <c r="L597" s="66"/>
      <c r="M597" s="75" t="s">
        <v>1742</v>
      </c>
      <c r="N597" s="66" t="s">
        <v>356</v>
      </c>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row>
    <row r="598" spans="1:40">
      <c r="A598" s="66">
        <v>72</v>
      </c>
      <c r="B598" s="66" t="s">
        <v>878</v>
      </c>
      <c r="C598" s="66" t="s">
        <v>325</v>
      </c>
      <c r="D598" s="47">
        <v>30.939299999999999</v>
      </c>
      <c r="E598" s="47">
        <v>121.10615</v>
      </c>
      <c r="F598" s="66" t="s">
        <v>1749</v>
      </c>
      <c r="G598" s="66" t="s">
        <v>430</v>
      </c>
      <c r="H598" s="66" t="s">
        <v>1753</v>
      </c>
      <c r="I598" s="66"/>
      <c r="J598" s="66"/>
      <c r="K598" s="47">
        <v>14.813333333333329</v>
      </c>
      <c r="L598" s="66"/>
      <c r="M598" s="75" t="s">
        <v>1742</v>
      </c>
      <c r="N598" s="66" t="s">
        <v>356</v>
      </c>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row>
    <row r="599" spans="1:40">
      <c r="A599" s="66">
        <v>72</v>
      </c>
      <c r="B599" s="66" t="s">
        <v>879</v>
      </c>
      <c r="C599" s="66" t="s">
        <v>325</v>
      </c>
      <c r="D599" s="47">
        <v>30.940149999999999</v>
      </c>
      <c r="E599" s="47">
        <v>121.21865</v>
      </c>
      <c r="F599" s="66" t="s">
        <v>1749</v>
      </c>
      <c r="G599" s="66" t="s">
        <v>430</v>
      </c>
      <c r="H599" s="66" t="s">
        <v>1753</v>
      </c>
      <c r="I599" s="66"/>
      <c r="J599" s="66"/>
      <c r="K599" s="47">
        <v>12.426666666666655</v>
      </c>
      <c r="L599" s="66"/>
      <c r="M599" s="75" t="s">
        <v>1742</v>
      </c>
      <c r="N599" s="66" t="s">
        <v>356</v>
      </c>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row>
    <row r="600" spans="1:40">
      <c r="A600" s="66">
        <v>72</v>
      </c>
      <c r="B600" s="66" t="s">
        <v>880</v>
      </c>
      <c r="C600" s="66" t="s">
        <v>325</v>
      </c>
      <c r="D600" s="47">
        <v>30.950033000000001</v>
      </c>
      <c r="E600" s="47">
        <v>121.861183</v>
      </c>
      <c r="F600" s="66" t="s">
        <v>1749</v>
      </c>
      <c r="G600" s="66" t="s">
        <v>430</v>
      </c>
      <c r="H600" s="66" t="s">
        <v>1753</v>
      </c>
      <c r="I600" s="66"/>
      <c r="J600" s="66"/>
      <c r="K600" s="47">
        <v>6.2133333333333276</v>
      </c>
      <c r="L600" s="66"/>
      <c r="M600" s="75" t="s">
        <v>1742</v>
      </c>
      <c r="N600" s="66" t="s">
        <v>356</v>
      </c>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row>
    <row r="601" spans="1:40">
      <c r="A601" s="66">
        <v>72</v>
      </c>
      <c r="B601" s="66" t="s">
        <v>881</v>
      </c>
      <c r="C601" s="66" t="s">
        <v>325</v>
      </c>
      <c r="D601" s="47">
        <v>30.952283000000001</v>
      </c>
      <c r="E601" s="47">
        <v>121.324533</v>
      </c>
      <c r="F601" s="66" t="s">
        <v>1749</v>
      </c>
      <c r="G601" s="66" t="s">
        <v>430</v>
      </c>
      <c r="H601" s="66" t="s">
        <v>1753</v>
      </c>
      <c r="I601" s="66"/>
      <c r="J601" s="66"/>
      <c r="K601" s="47">
        <v>19.466666666666558</v>
      </c>
      <c r="L601" s="66"/>
      <c r="M601" s="75" t="s">
        <v>1742</v>
      </c>
      <c r="N601" s="66" t="s">
        <v>356</v>
      </c>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row>
    <row r="602" spans="1:40">
      <c r="A602" s="66">
        <v>72</v>
      </c>
      <c r="B602" s="66" t="s">
        <v>882</v>
      </c>
      <c r="C602" s="66" t="s">
        <v>325</v>
      </c>
      <c r="D602" s="47">
        <v>30.9709</v>
      </c>
      <c r="E602" s="47">
        <v>121.309467</v>
      </c>
      <c r="F602" s="66" t="s">
        <v>1749</v>
      </c>
      <c r="G602" s="66" t="s">
        <v>430</v>
      </c>
      <c r="H602" s="66" t="s">
        <v>1753</v>
      </c>
      <c r="I602" s="66"/>
      <c r="J602" s="66"/>
      <c r="K602" s="47">
        <v>8.4266666666666552</v>
      </c>
      <c r="L602" s="66"/>
      <c r="M602" s="75" t="s">
        <v>1742</v>
      </c>
      <c r="N602" s="66" t="s">
        <v>356</v>
      </c>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row>
    <row r="603" spans="1:40">
      <c r="A603" s="66">
        <v>72</v>
      </c>
      <c r="B603" s="66" t="s">
        <v>883</v>
      </c>
      <c r="C603" s="66" t="s">
        <v>325</v>
      </c>
      <c r="D603" s="47">
        <v>30.974667</v>
      </c>
      <c r="E603" s="47">
        <v>121.036017</v>
      </c>
      <c r="F603" s="66" t="s">
        <v>1749</v>
      </c>
      <c r="G603" s="66" t="s">
        <v>430</v>
      </c>
      <c r="H603" s="66" t="s">
        <v>1753</v>
      </c>
      <c r="I603" s="66"/>
      <c r="J603" s="66"/>
      <c r="K603" s="47">
        <v>9.4</v>
      </c>
      <c r="L603" s="66"/>
      <c r="M603" s="75" t="s">
        <v>1742</v>
      </c>
      <c r="N603" s="66" t="s">
        <v>356</v>
      </c>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row>
    <row r="604" spans="1:40">
      <c r="A604" s="66">
        <v>72</v>
      </c>
      <c r="B604" s="66" t="s">
        <v>884</v>
      </c>
      <c r="C604" s="66" t="s">
        <v>325</v>
      </c>
      <c r="D604" s="47">
        <v>30.975850000000001</v>
      </c>
      <c r="E604" s="47">
        <v>121.463567</v>
      </c>
      <c r="F604" s="66" t="s">
        <v>1749</v>
      </c>
      <c r="G604" s="66" t="s">
        <v>430</v>
      </c>
      <c r="H604" s="66" t="s">
        <v>1753</v>
      </c>
      <c r="I604" s="66"/>
      <c r="J604" s="66"/>
      <c r="K604" s="47">
        <v>28.733333333333281</v>
      </c>
      <c r="L604" s="66"/>
      <c r="M604" s="75" t="s">
        <v>1742</v>
      </c>
      <c r="N604" s="66" t="s">
        <v>356</v>
      </c>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row>
    <row r="605" spans="1:40">
      <c r="A605" s="66">
        <v>72</v>
      </c>
      <c r="B605" s="66" t="s">
        <v>885</v>
      </c>
      <c r="C605" s="66" t="s">
        <v>325</v>
      </c>
      <c r="D605" s="47">
        <v>30.982983000000001</v>
      </c>
      <c r="E605" s="47">
        <v>121.042517</v>
      </c>
      <c r="F605" s="66" t="s">
        <v>1749</v>
      </c>
      <c r="G605" s="66" t="s">
        <v>430</v>
      </c>
      <c r="H605" s="66" t="s">
        <v>1753</v>
      </c>
      <c r="I605" s="66"/>
      <c r="J605" s="66"/>
      <c r="K605" s="47">
        <v>15.4</v>
      </c>
      <c r="L605" s="66"/>
      <c r="M605" s="75" t="s">
        <v>1742</v>
      </c>
      <c r="N605" s="66" t="s">
        <v>356</v>
      </c>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row>
    <row r="606" spans="1:40">
      <c r="A606" s="66">
        <v>72</v>
      </c>
      <c r="B606" s="66" t="s">
        <v>886</v>
      </c>
      <c r="C606" s="66" t="s">
        <v>325</v>
      </c>
      <c r="D606" s="47">
        <v>30.987932999999899</v>
      </c>
      <c r="E606" s="47">
        <v>121.602283</v>
      </c>
      <c r="F606" s="66" t="s">
        <v>1749</v>
      </c>
      <c r="G606" s="66" t="s">
        <v>430</v>
      </c>
      <c r="H606" s="66" t="s">
        <v>1753</v>
      </c>
      <c r="I606" s="66"/>
      <c r="J606" s="66"/>
      <c r="K606" s="47">
        <v>24.346666666666557</v>
      </c>
      <c r="L606" s="66"/>
      <c r="M606" s="75" t="s">
        <v>1742</v>
      </c>
      <c r="N606" s="66" t="s">
        <v>599</v>
      </c>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row>
    <row r="607" spans="1:40">
      <c r="A607" s="66">
        <v>72</v>
      </c>
      <c r="B607" s="66" t="s">
        <v>887</v>
      </c>
      <c r="C607" s="66" t="s">
        <v>325</v>
      </c>
      <c r="D607" s="47">
        <v>30.993649999999999</v>
      </c>
      <c r="E607" s="47">
        <v>121.13485</v>
      </c>
      <c r="F607" s="66" t="s">
        <v>1749</v>
      </c>
      <c r="G607" s="66" t="s">
        <v>430</v>
      </c>
      <c r="H607" s="66" t="s">
        <v>1753</v>
      </c>
      <c r="I607" s="66"/>
      <c r="J607" s="66"/>
      <c r="K607" s="47">
        <v>4.8933333333333273</v>
      </c>
      <c r="L607" s="66"/>
      <c r="M607" s="75" t="s">
        <v>1742</v>
      </c>
      <c r="N607" s="66" t="s">
        <v>356</v>
      </c>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row>
    <row r="608" spans="1:40">
      <c r="A608" s="66">
        <v>72</v>
      </c>
      <c r="B608" s="66" t="s">
        <v>888</v>
      </c>
      <c r="C608" s="66" t="s">
        <v>325</v>
      </c>
      <c r="D608" s="47">
        <v>31.000883000000002</v>
      </c>
      <c r="E608" s="47">
        <v>121.30118299999999</v>
      </c>
      <c r="F608" s="66" t="s">
        <v>1749</v>
      </c>
      <c r="G608" s="66" t="s">
        <v>430</v>
      </c>
      <c r="H608" s="66" t="s">
        <v>1753</v>
      </c>
      <c r="I608" s="66"/>
      <c r="J608" s="66"/>
      <c r="K608" s="47">
        <v>30.826666666666558</v>
      </c>
      <c r="L608" s="66"/>
      <c r="M608" s="75" t="s">
        <v>1742</v>
      </c>
      <c r="N608" s="66" t="s">
        <v>356</v>
      </c>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row>
    <row r="609" spans="1:40">
      <c r="A609" s="66">
        <v>72</v>
      </c>
      <c r="B609" s="66" t="s">
        <v>889</v>
      </c>
      <c r="C609" s="66" t="s">
        <v>325</v>
      </c>
      <c r="D609" s="47">
        <v>31.011067000000001</v>
      </c>
      <c r="E609" s="47">
        <v>121.767967</v>
      </c>
      <c r="F609" s="66" t="s">
        <v>1749</v>
      </c>
      <c r="G609" s="66" t="s">
        <v>430</v>
      </c>
      <c r="H609" s="66" t="s">
        <v>1753</v>
      </c>
      <c r="I609" s="66"/>
      <c r="J609" s="66"/>
      <c r="K609" s="47">
        <v>4.8</v>
      </c>
      <c r="L609" s="66"/>
      <c r="M609" s="75" t="s">
        <v>1742</v>
      </c>
      <c r="N609" s="66" t="s">
        <v>356</v>
      </c>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row>
    <row r="610" spans="1:40">
      <c r="A610" s="66">
        <v>72</v>
      </c>
      <c r="B610" s="66" t="s">
        <v>890</v>
      </c>
      <c r="C610" s="66" t="s">
        <v>325</v>
      </c>
      <c r="D610" s="47">
        <v>31.019500000000001</v>
      </c>
      <c r="E610" s="47">
        <v>121.52976700000001</v>
      </c>
      <c r="F610" s="66" t="s">
        <v>1749</v>
      </c>
      <c r="G610" s="66" t="s">
        <v>430</v>
      </c>
      <c r="H610" s="66" t="s">
        <v>1753</v>
      </c>
      <c r="I610" s="66"/>
      <c r="J610" s="66"/>
      <c r="K610" s="47">
        <v>7.6</v>
      </c>
      <c r="L610" s="66"/>
      <c r="M610" s="75" t="s">
        <v>1742</v>
      </c>
      <c r="N610" s="66" t="s">
        <v>356</v>
      </c>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row>
    <row r="611" spans="1:40">
      <c r="A611" s="66">
        <v>72</v>
      </c>
      <c r="B611" s="66" t="s">
        <v>891</v>
      </c>
      <c r="C611" s="66" t="s">
        <v>325</v>
      </c>
      <c r="D611" s="47">
        <v>31.023133000000001</v>
      </c>
      <c r="E611" s="47">
        <v>121.48735000000001</v>
      </c>
      <c r="F611" s="66" t="s">
        <v>1749</v>
      </c>
      <c r="G611" s="66" t="s">
        <v>430</v>
      </c>
      <c r="H611" s="66" t="s">
        <v>1753</v>
      </c>
      <c r="I611" s="66"/>
      <c r="J611" s="66"/>
      <c r="K611" s="47">
        <v>5.32</v>
      </c>
      <c r="L611" s="66"/>
      <c r="M611" s="75" t="s">
        <v>1742</v>
      </c>
      <c r="N611" s="66" t="s">
        <v>356</v>
      </c>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row>
    <row r="612" spans="1:40">
      <c r="A612" s="66">
        <v>72</v>
      </c>
      <c r="B612" s="66" t="s">
        <v>892</v>
      </c>
      <c r="C612" s="66" t="s">
        <v>325</v>
      </c>
      <c r="D612" s="47">
        <v>31.025617</v>
      </c>
      <c r="E612" s="47">
        <v>121.048</v>
      </c>
      <c r="F612" s="66" t="s">
        <v>1749</v>
      </c>
      <c r="G612" s="66" t="s">
        <v>430</v>
      </c>
      <c r="H612" s="66" t="s">
        <v>1753</v>
      </c>
      <c r="I612" s="66"/>
      <c r="J612" s="66"/>
      <c r="K612" s="47">
        <v>7.613333333333328</v>
      </c>
      <c r="L612" s="66"/>
      <c r="M612" s="75" t="s">
        <v>1742</v>
      </c>
      <c r="N612" s="66" t="s">
        <v>356</v>
      </c>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row>
    <row r="613" spans="1:40">
      <c r="A613" s="66">
        <v>72</v>
      </c>
      <c r="B613" s="66" t="s">
        <v>893</v>
      </c>
      <c r="C613" s="66" t="s">
        <v>325</v>
      </c>
      <c r="D613" s="47">
        <v>31.026983000000001</v>
      </c>
      <c r="E613" s="47">
        <v>121.2308</v>
      </c>
      <c r="F613" s="66" t="s">
        <v>1749</v>
      </c>
      <c r="G613" s="66" t="s">
        <v>430</v>
      </c>
      <c r="H613" s="66" t="s">
        <v>1753</v>
      </c>
      <c r="I613" s="66"/>
      <c r="J613" s="66"/>
      <c r="K613" s="47">
        <v>23.866666666666557</v>
      </c>
      <c r="L613" s="66"/>
      <c r="M613" s="75" t="s">
        <v>1742</v>
      </c>
      <c r="N613" s="66" t="s">
        <v>356</v>
      </c>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row>
    <row r="614" spans="1:40">
      <c r="A614" s="66">
        <v>72</v>
      </c>
      <c r="B614" s="66" t="s">
        <v>894</v>
      </c>
      <c r="C614" s="66" t="s">
        <v>325</v>
      </c>
      <c r="D614" s="47">
        <v>31.038499999999999</v>
      </c>
      <c r="E614" s="47">
        <v>121.840183</v>
      </c>
      <c r="F614" s="66" t="s">
        <v>1749</v>
      </c>
      <c r="G614" s="66" t="s">
        <v>430</v>
      </c>
      <c r="H614" s="66" t="s">
        <v>1753</v>
      </c>
      <c r="I614" s="66"/>
      <c r="J614" s="66"/>
      <c r="K614" s="47">
        <v>20.38666666666656</v>
      </c>
      <c r="L614" s="66"/>
      <c r="M614" s="75" t="s">
        <v>1742</v>
      </c>
      <c r="N614" s="66" t="s">
        <v>356</v>
      </c>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row>
    <row r="615" spans="1:40">
      <c r="A615" s="66">
        <v>72</v>
      </c>
      <c r="B615" s="66" t="s">
        <v>895</v>
      </c>
      <c r="C615" s="66" t="s">
        <v>325</v>
      </c>
      <c r="D615" s="47">
        <v>31.038733000000001</v>
      </c>
      <c r="E615" s="47">
        <v>121.648233</v>
      </c>
      <c r="F615" s="66" t="s">
        <v>1749</v>
      </c>
      <c r="G615" s="66" t="s">
        <v>430</v>
      </c>
      <c r="H615" s="66" t="s">
        <v>1753</v>
      </c>
      <c r="I615" s="66"/>
      <c r="J615" s="66"/>
      <c r="K615" s="47">
        <v>40.319999999999837</v>
      </c>
      <c r="L615" s="66"/>
      <c r="M615" s="75" t="s">
        <v>1742</v>
      </c>
      <c r="N615" s="66" t="s">
        <v>356</v>
      </c>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row>
    <row r="616" spans="1:40">
      <c r="A616" s="66">
        <v>72</v>
      </c>
      <c r="B616" s="66" t="s">
        <v>896</v>
      </c>
      <c r="C616" s="66" t="s">
        <v>325</v>
      </c>
      <c r="D616" s="47">
        <v>31.047267000000002</v>
      </c>
      <c r="E616" s="47">
        <v>121.42700000000001</v>
      </c>
      <c r="F616" s="66" t="s">
        <v>1749</v>
      </c>
      <c r="G616" s="66" t="s">
        <v>430</v>
      </c>
      <c r="H616" s="66" t="s">
        <v>1753</v>
      </c>
      <c r="I616" s="66"/>
      <c r="J616" s="66"/>
      <c r="K616" s="47">
        <v>9.2799999999999994</v>
      </c>
      <c r="L616" s="66"/>
      <c r="M616" s="75" t="s">
        <v>1742</v>
      </c>
      <c r="N616" s="66" t="s">
        <v>356</v>
      </c>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row>
    <row r="617" spans="1:40">
      <c r="A617" s="66">
        <v>72</v>
      </c>
      <c r="B617" s="66" t="s">
        <v>897</v>
      </c>
      <c r="C617" s="66" t="s">
        <v>325</v>
      </c>
      <c r="D617" s="47">
        <v>31.055299999999999</v>
      </c>
      <c r="E617" s="47">
        <v>121.14236699999999</v>
      </c>
      <c r="F617" s="66" t="s">
        <v>1749</v>
      </c>
      <c r="G617" s="66" t="s">
        <v>430</v>
      </c>
      <c r="H617" s="66" t="s">
        <v>1753</v>
      </c>
      <c r="I617" s="66"/>
      <c r="J617" s="66"/>
      <c r="K617" s="47">
        <v>13.479999999999984</v>
      </c>
      <c r="L617" s="66"/>
      <c r="M617" s="75" t="s">
        <v>1742</v>
      </c>
      <c r="N617" s="66" t="s">
        <v>356</v>
      </c>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row>
    <row r="618" spans="1:40">
      <c r="A618" s="66">
        <v>72</v>
      </c>
      <c r="B618" s="66" t="s">
        <v>898</v>
      </c>
      <c r="C618" s="66" t="s">
        <v>325</v>
      </c>
      <c r="D618" s="47">
        <v>31.088982999999999</v>
      </c>
      <c r="E618" s="47">
        <v>121.23</v>
      </c>
      <c r="F618" s="66" t="s">
        <v>1749</v>
      </c>
      <c r="G618" s="66" t="s">
        <v>430</v>
      </c>
      <c r="H618" s="66" t="s">
        <v>1753</v>
      </c>
      <c r="I618" s="66"/>
      <c r="J618" s="66"/>
      <c r="K618" s="47">
        <v>11.413333333333329</v>
      </c>
      <c r="L618" s="66"/>
      <c r="M618" s="75" t="s">
        <v>1742</v>
      </c>
      <c r="N618" s="66" t="s">
        <v>356</v>
      </c>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row>
    <row r="619" spans="1:40">
      <c r="A619" s="66">
        <v>72</v>
      </c>
      <c r="B619" s="66" t="s">
        <v>899</v>
      </c>
      <c r="C619" s="66" t="s">
        <v>325</v>
      </c>
      <c r="D619" s="47">
        <v>31.090467</v>
      </c>
      <c r="E619" s="47">
        <v>120.978633</v>
      </c>
      <c r="F619" s="66" t="s">
        <v>1749</v>
      </c>
      <c r="G619" s="66" t="s">
        <v>430</v>
      </c>
      <c r="H619" s="66" t="s">
        <v>1753</v>
      </c>
      <c r="I619" s="66"/>
      <c r="J619" s="66"/>
      <c r="K619" s="47">
        <v>4.5466666666666562</v>
      </c>
      <c r="L619" s="66"/>
      <c r="M619" s="75" t="s">
        <v>1742</v>
      </c>
      <c r="N619" s="66" t="s">
        <v>356</v>
      </c>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row>
    <row r="620" spans="1:40">
      <c r="A620" s="66">
        <v>72</v>
      </c>
      <c r="B620" s="66" t="s">
        <v>900</v>
      </c>
      <c r="C620" s="66" t="s">
        <v>325</v>
      </c>
      <c r="D620" s="47">
        <v>31.090883000000002</v>
      </c>
      <c r="E620" s="47">
        <v>121.4894</v>
      </c>
      <c r="F620" s="66" t="s">
        <v>1749</v>
      </c>
      <c r="G620" s="66" t="s">
        <v>430</v>
      </c>
      <c r="H620" s="66" t="s">
        <v>1753</v>
      </c>
      <c r="I620" s="66"/>
      <c r="J620" s="66"/>
      <c r="K620" s="47">
        <v>11.68</v>
      </c>
      <c r="L620" s="66"/>
      <c r="M620" s="75" t="s">
        <v>1742</v>
      </c>
      <c r="N620" s="66" t="s">
        <v>356</v>
      </c>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row>
    <row r="621" spans="1:40">
      <c r="A621" s="66">
        <v>72</v>
      </c>
      <c r="B621" s="66" t="s">
        <v>901</v>
      </c>
      <c r="C621" s="66" t="s">
        <v>325</v>
      </c>
      <c r="D621" s="47">
        <v>31.110150000000001</v>
      </c>
      <c r="E621" s="47">
        <v>121.76690000000001</v>
      </c>
      <c r="F621" s="66" t="s">
        <v>1749</v>
      </c>
      <c r="G621" s="66" t="s">
        <v>430</v>
      </c>
      <c r="H621" s="66" t="s">
        <v>1753</v>
      </c>
      <c r="I621" s="66"/>
      <c r="J621" s="66"/>
      <c r="K621" s="47">
        <v>9.68</v>
      </c>
      <c r="L621" s="66"/>
      <c r="M621" s="75" t="s">
        <v>1742</v>
      </c>
      <c r="N621" s="66" t="s">
        <v>356</v>
      </c>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row>
    <row r="622" spans="1:40">
      <c r="A622" s="66">
        <v>72</v>
      </c>
      <c r="B622" s="66" t="s">
        <v>902</v>
      </c>
      <c r="C622" s="66" t="s">
        <v>325</v>
      </c>
      <c r="D622" s="47">
        <v>31.110833</v>
      </c>
      <c r="E622" s="47">
        <v>121.042467</v>
      </c>
      <c r="F622" s="66" t="s">
        <v>1749</v>
      </c>
      <c r="G622" s="66" t="s">
        <v>430</v>
      </c>
      <c r="H622" s="66" t="s">
        <v>1753</v>
      </c>
      <c r="I622" s="66"/>
      <c r="J622" s="66"/>
      <c r="K622" s="47">
        <v>12.479999999999984</v>
      </c>
      <c r="L622" s="66"/>
      <c r="M622" s="75" t="s">
        <v>1742</v>
      </c>
      <c r="N622" s="66" t="s">
        <v>356</v>
      </c>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row>
    <row r="623" spans="1:40">
      <c r="A623" s="66">
        <v>72</v>
      </c>
      <c r="B623" s="66" t="s">
        <v>903</v>
      </c>
      <c r="C623" s="66" t="s">
        <v>325</v>
      </c>
      <c r="D623" s="47">
        <v>31.124383000000002</v>
      </c>
      <c r="E623" s="47">
        <v>121.578033</v>
      </c>
      <c r="F623" s="66" t="s">
        <v>1749</v>
      </c>
      <c r="G623" s="66" t="s">
        <v>430</v>
      </c>
      <c r="H623" s="66" t="s">
        <v>1753</v>
      </c>
      <c r="I623" s="66"/>
      <c r="J623" s="66"/>
      <c r="K623" s="47">
        <v>43.04</v>
      </c>
      <c r="L623" s="66"/>
      <c r="M623" s="75" t="s">
        <v>1742</v>
      </c>
      <c r="N623" s="66" t="s">
        <v>356</v>
      </c>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row>
    <row r="624" spans="1:40">
      <c r="A624" s="66">
        <v>72</v>
      </c>
      <c r="B624" s="66" t="s">
        <v>904</v>
      </c>
      <c r="C624" s="66" t="s">
        <v>325</v>
      </c>
      <c r="D624" s="47">
        <v>31.126083000000001</v>
      </c>
      <c r="E624" s="47">
        <v>121.365567</v>
      </c>
      <c r="F624" s="66" t="s">
        <v>1749</v>
      </c>
      <c r="G624" s="66" t="s">
        <v>430</v>
      </c>
      <c r="H624" s="66" t="s">
        <v>1753</v>
      </c>
      <c r="I624" s="66"/>
      <c r="J624" s="66"/>
      <c r="K624" s="47">
        <v>22.16</v>
      </c>
      <c r="L624" s="66"/>
      <c r="M624" s="75" t="s">
        <v>1742</v>
      </c>
      <c r="N624" s="66" t="s">
        <v>356</v>
      </c>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row>
    <row r="625" spans="1:40">
      <c r="A625" s="66">
        <v>72</v>
      </c>
      <c r="B625" s="66" t="s">
        <v>905</v>
      </c>
      <c r="C625" s="66" t="s">
        <v>325</v>
      </c>
      <c r="D625" s="47">
        <v>31.130949999999999</v>
      </c>
      <c r="E625" s="47">
        <v>121.29651699999999</v>
      </c>
      <c r="F625" s="66" t="s">
        <v>1749</v>
      </c>
      <c r="G625" s="66" t="s">
        <v>430</v>
      </c>
      <c r="H625" s="66" t="s">
        <v>1753</v>
      </c>
      <c r="I625" s="66"/>
      <c r="J625" s="66"/>
      <c r="K625" s="47">
        <v>18.586666666666559</v>
      </c>
      <c r="L625" s="66"/>
      <c r="M625" s="75" t="s">
        <v>1742</v>
      </c>
      <c r="N625" s="66" t="s">
        <v>356</v>
      </c>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row>
    <row r="626" spans="1:40">
      <c r="A626" s="66">
        <v>72</v>
      </c>
      <c r="B626" s="66" t="s">
        <v>906</v>
      </c>
      <c r="C626" s="66" t="s">
        <v>325</v>
      </c>
      <c r="D626" s="47">
        <v>31.143583</v>
      </c>
      <c r="E626" s="47">
        <v>121.110167</v>
      </c>
      <c r="F626" s="66" t="s">
        <v>1749</v>
      </c>
      <c r="G626" s="66" t="s">
        <v>430</v>
      </c>
      <c r="H626" s="66" t="s">
        <v>1753</v>
      </c>
      <c r="I626" s="66"/>
      <c r="J626" s="66"/>
      <c r="K626" s="47">
        <v>25</v>
      </c>
      <c r="L626" s="66"/>
      <c r="M626" s="75" t="s">
        <v>1742</v>
      </c>
      <c r="N626" s="66" t="s">
        <v>356</v>
      </c>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row>
    <row r="627" spans="1:40">
      <c r="A627" s="66">
        <v>72</v>
      </c>
      <c r="B627" s="66" t="s">
        <v>907</v>
      </c>
      <c r="C627" s="66" t="s">
        <v>325</v>
      </c>
      <c r="D627" s="47">
        <v>31.158950000000001</v>
      </c>
      <c r="E627" s="47">
        <v>121.73096700000001</v>
      </c>
      <c r="F627" s="66" t="s">
        <v>1749</v>
      </c>
      <c r="G627" s="66" t="s">
        <v>430</v>
      </c>
      <c r="H627" s="66" t="s">
        <v>1753</v>
      </c>
      <c r="I627" s="66"/>
      <c r="J627" s="66"/>
      <c r="K627" s="47">
        <v>12.52</v>
      </c>
      <c r="L627" s="66"/>
      <c r="M627" s="75" t="s">
        <v>1742</v>
      </c>
      <c r="N627" s="66" t="s">
        <v>356</v>
      </c>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row>
    <row r="628" spans="1:40">
      <c r="A628" s="66">
        <v>72</v>
      </c>
      <c r="B628" s="66" t="s">
        <v>908</v>
      </c>
      <c r="C628" s="66" t="s">
        <v>325</v>
      </c>
      <c r="D628" s="47">
        <v>31.166232999999998</v>
      </c>
      <c r="E628" s="47">
        <v>121.423483</v>
      </c>
      <c r="F628" s="66" t="s">
        <v>1749</v>
      </c>
      <c r="G628" s="66" t="s">
        <v>430</v>
      </c>
      <c r="H628" s="66" t="s">
        <v>1753</v>
      </c>
      <c r="I628" s="66"/>
      <c r="J628" s="66"/>
      <c r="K628" s="47">
        <v>62.213333333333274</v>
      </c>
      <c r="L628" s="66"/>
      <c r="M628" s="75" t="s">
        <v>1742</v>
      </c>
      <c r="N628" s="66" t="s">
        <v>356</v>
      </c>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row>
    <row r="629" spans="1:40">
      <c r="A629" s="66">
        <v>72</v>
      </c>
      <c r="B629" s="66" t="s">
        <v>909</v>
      </c>
      <c r="C629" s="66" t="s">
        <v>325</v>
      </c>
      <c r="D629" s="47">
        <v>31.167532999999999</v>
      </c>
      <c r="E629" s="47">
        <v>121.49301699999999</v>
      </c>
      <c r="F629" s="66" t="s">
        <v>1749</v>
      </c>
      <c r="G629" s="66" t="s">
        <v>430</v>
      </c>
      <c r="H629" s="66" t="s">
        <v>1753</v>
      </c>
      <c r="I629" s="66"/>
      <c r="J629" s="66"/>
      <c r="K629" s="47">
        <v>4.4266666666666561</v>
      </c>
      <c r="L629" s="66"/>
      <c r="M629" s="75" t="s">
        <v>1742</v>
      </c>
      <c r="N629" s="66" t="s">
        <v>356</v>
      </c>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row>
    <row r="630" spans="1:40">
      <c r="A630" s="66">
        <v>72</v>
      </c>
      <c r="B630" s="66" t="s">
        <v>910</v>
      </c>
      <c r="C630" s="66" t="s">
        <v>325</v>
      </c>
      <c r="D630" s="47">
        <v>31.176233</v>
      </c>
      <c r="E630" s="47">
        <v>121.33788300000001</v>
      </c>
      <c r="F630" s="66" t="s">
        <v>1749</v>
      </c>
      <c r="G630" s="66" t="s">
        <v>430</v>
      </c>
      <c r="H630" s="66" t="s">
        <v>1753</v>
      </c>
      <c r="I630" s="66"/>
      <c r="J630" s="66"/>
      <c r="K630" s="47">
        <v>55.68</v>
      </c>
      <c r="L630" s="66"/>
      <c r="M630" s="75" t="s">
        <v>1742</v>
      </c>
      <c r="N630" s="66" t="s">
        <v>356</v>
      </c>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row>
    <row r="631" spans="1:40">
      <c r="A631" s="66">
        <v>72</v>
      </c>
      <c r="B631" s="66" t="s">
        <v>911</v>
      </c>
      <c r="C631" s="66" t="s">
        <v>325</v>
      </c>
      <c r="D631" s="47">
        <v>31.189183</v>
      </c>
      <c r="E631" s="47">
        <v>121.11228300000001</v>
      </c>
      <c r="F631" s="66" t="s">
        <v>1749</v>
      </c>
      <c r="G631" s="66" t="s">
        <v>430</v>
      </c>
      <c r="H631" s="66" t="s">
        <v>1753</v>
      </c>
      <c r="I631" s="66"/>
      <c r="J631" s="66"/>
      <c r="K631" s="47">
        <v>24.68</v>
      </c>
      <c r="L631" s="66"/>
      <c r="M631" s="75" t="s">
        <v>1742</v>
      </c>
      <c r="N631" s="66" t="s">
        <v>356</v>
      </c>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row>
    <row r="632" spans="1:40">
      <c r="A632" s="66">
        <v>72</v>
      </c>
      <c r="B632" s="66" t="s">
        <v>912</v>
      </c>
      <c r="C632" s="66" t="s">
        <v>325</v>
      </c>
      <c r="D632" s="47">
        <v>31.1892</v>
      </c>
      <c r="E632" s="47">
        <v>121.155867</v>
      </c>
      <c r="F632" s="66" t="s">
        <v>1749</v>
      </c>
      <c r="G632" s="66" t="s">
        <v>430</v>
      </c>
      <c r="H632" s="66" t="s">
        <v>1753</v>
      </c>
      <c r="I632" s="66"/>
      <c r="J632" s="66"/>
      <c r="K632" s="47">
        <v>7.36</v>
      </c>
      <c r="L632" s="66"/>
      <c r="M632" s="75" t="s">
        <v>1742</v>
      </c>
      <c r="N632" s="66" t="s">
        <v>356</v>
      </c>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row>
    <row r="633" spans="1:40">
      <c r="A633" s="66">
        <v>72</v>
      </c>
      <c r="B633" s="66" t="s">
        <v>913</v>
      </c>
      <c r="C633" s="66" t="s">
        <v>325</v>
      </c>
      <c r="D633" s="47">
        <v>31.194199999999999</v>
      </c>
      <c r="E633" s="47">
        <v>121.221383</v>
      </c>
      <c r="F633" s="66" t="s">
        <v>1749</v>
      </c>
      <c r="G633" s="66" t="s">
        <v>430</v>
      </c>
      <c r="H633" s="66" t="s">
        <v>1753</v>
      </c>
      <c r="I633" s="66"/>
      <c r="J633" s="66"/>
      <c r="K633" s="47">
        <v>18.96</v>
      </c>
      <c r="L633" s="66"/>
      <c r="M633" s="75" t="s">
        <v>1742</v>
      </c>
      <c r="N633" s="66" t="s">
        <v>356</v>
      </c>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row>
    <row r="634" spans="1:40">
      <c r="A634" s="66">
        <v>72</v>
      </c>
      <c r="B634" s="66" t="s">
        <v>914</v>
      </c>
      <c r="C634" s="66" t="s">
        <v>325</v>
      </c>
      <c r="D634" s="47">
        <v>31.203666999999999</v>
      </c>
      <c r="E634" s="47">
        <v>121.249933</v>
      </c>
      <c r="F634" s="66" t="s">
        <v>1749</v>
      </c>
      <c r="G634" s="66" t="s">
        <v>430</v>
      </c>
      <c r="H634" s="66" t="s">
        <v>1753</v>
      </c>
      <c r="I634" s="66"/>
      <c r="J634" s="66"/>
      <c r="K634" s="47">
        <v>30.439999999999841</v>
      </c>
      <c r="L634" s="66"/>
      <c r="M634" s="75" t="s">
        <v>1742</v>
      </c>
      <c r="N634" s="66" t="s">
        <v>356</v>
      </c>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row>
    <row r="635" spans="1:40">
      <c r="A635" s="66">
        <v>72</v>
      </c>
      <c r="B635" s="66" t="s">
        <v>915</v>
      </c>
      <c r="C635" s="66" t="s">
        <v>325</v>
      </c>
      <c r="D635" s="47">
        <v>31.205666999999998</v>
      </c>
      <c r="E635" s="47">
        <v>121.69215</v>
      </c>
      <c r="F635" s="66" t="s">
        <v>1749</v>
      </c>
      <c r="G635" s="66" t="s">
        <v>430</v>
      </c>
      <c r="H635" s="66" t="s">
        <v>1753</v>
      </c>
      <c r="I635" s="66"/>
      <c r="J635" s="66"/>
      <c r="K635" s="47">
        <v>9.7733333333333281</v>
      </c>
      <c r="L635" s="66"/>
      <c r="M635" s="75" t="s">
        <v>1742</v>
      </c>
      <c r="N635" s="66" t="s">
        <v>356</v>
      </c>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row>
    <row r="636" spans="1:40">
      <c r="A636" s="66">
        <v>72</v>
      </c>
      <c r="B636" s="66" t="s">
        <v>916</v>
      </c>
      <c r="C636" s="66" t="s">
        <v>325</v>
      </c>
      <c r="D636" s="47">
        <v>31.20975</v>
      </c>
      <c r="E636" s="47">
        <v>121.366383</v>
      </c>
      <c r="F636" s="66" t="s">
        <v>1749</v>
      </c>
      <c r="G636" s="66" t="s">
        <v>430</v>
      </c>
      <c r="H636" s="66" t="s">
        <v>1753</v>
      </c>
      <c r="I636" s="66"/>
      <c r="J636" s="66"/>
      <c r="K636" s="47">
        <v>16.28</v>
      </c>
      <c r="L636" s="66"/>
      <c r="M636" s="75" t="s">
        <v>1742</v>
      </c>
      <c r="N636" s="66" t="s">
        <v>356</v>
      </c>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row>
    <row r="637" spans="1:40">
      <c r="A637" s="66">
        <v>72</v>
      </c>
      <c r="B637" s="66" t="s">
        <v>917</v>
      </c>
      <c r="C637" s="66" t="s">
        <v>325</v>
      </c>
      <c r="D637" s="47">
        <v>31.220783000000001</v>
      </c>
      <c r="E637" s="47">
        <v>121.392183</v>
      </c>
      <c r="F637" s="66" t="s">
        <v>1749</v>
      </c>
      <c r="G637" s="66" t="s">
        <v>430</v>
      </c>
      <c r="H637" s="66" t="s">
        <v>1753</v>
      </c>
      <c r="I637" s="66"/>
      <c r="J637" s="66"/>
      <c r="K637" s="47">
        <v>57.066666666666563</v>
      </c>
      <c r="L637" s="66"/>
      <c r="M637" s="75" t="s">
        <v>1742</v>
      </c>
      <c r="N637" s="66" t="s">
        <v>356</v>
      </c>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row>
    <row r="638" spans="1:40">
      <c r="A638" s="66">
        <v>72</v>
      </c>
      <c r="B638" s="66" t="s">
        <v>918</v>
      </c>
      <c r="C638" s="66" t="s">
        <v>325</v>
      </c>
      <c r="D638" s="47">
        <v>31.224183</v>
      </c>
      <c r="E638" s="47">
        <v>121.56313299999999</v>
      </c>
      <c r="F638" s="66" t="s">
        <v>1749</v>
      </c>
      <c r="G638" s="66" t="s">
        <v>430</v>
      </c>
      <c r="H638" s="66" t="s">
        <v>1753</v>
      </c>
      <c r="I638" s="66"/>
      <c r="J638" s="66"/>
      <c r="K638" s="47">
        <v>4.76</v>
      </c>
      <c r="L638" s="66"/>
      <c r="M638" s="75" t="s">
        <v>1742</v>
      </c>
      <c r="N638" s="66" t="s">
        <v>356</v>
      </c>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row>
    <row r="639" spans="1:40">
      <c r="A639" s="66">
        <v>72</v>
      </c>
      <c r="B639" s="66" t="s">
        <v>919</v>
      </c>
      <c r="C639" s="66" t="s">
        <v>325</v>
      </c>
      <c r="D639" s="47">
        <v>31.233633000000001</v>
      </c>
      <c r="E639" s="47">
        <v>121.64111699999999</v>
      </c>
      <c r="F639" s="66" t="s">
        <v>1749</v>
      </c>
      <c r="G639" s="66" t="s">
        <v>430</v>
      </c>
      <c r="H639" s="66" t="s">
        <v>1753</v>
      </c>
      <c r="I639" s="66"/>
      <c r="J639" s="66"/>
      <c r="K639" s="47">
        <v>7.64</v>
      </c>
      <c r="L639" s="66"/>
      <c r="M639" s="75" t="s">
        <v>1742</v>
      </c>
      <c r="N639" s="66" t="s">
        <v>356</v>
      </c>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row>
    <row r="640" spans="1:40">
      <c r="A640" s="66">
        <v>72</v>
      </c>
      <c r="B640" s="66" t="s">
        <v>920</v>
      </c>
      <c r="C640" s="66" t="s">
        <v>325</v>
      </c>
      <c r="D640" s="47">
        <v>31.233733000000001</v>
      </c>
      <c r="E640" s="47">
        <v>121.3794</v>
      </c>
      <c r="F640" s="66" t="s">
        <v>1749</v>
      </c>
      <c r="G640" s="66" t="s">
        <v>430</v>
      </c>
      <c r="H640" s="66" t="s">
        <v>1753</v>
      </c>
      <c r="I640" s="66"/>
      <c r="J640" s="66"/>
      <c r="K640" s="47">
        <v>48.106666666666563</v>
      </c>
      <c r="L640" s="66"/>
      <c r="M640" s="75" t="s">
        <v>1742</v>
      </c>
      <c r="N640" s="66" t="s">
        <v>356</v>
      </c>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row>
    <row r="641" spans="1:40">
      <c r="A641" s="66">
        <v>72</v>
      </c>
      <c r="B641" s="66" t="s">
        <v>921</v>
      </c>
      <c r="C641" s="66" t="s">
        <v>325</v>
      </c>
      <c r="D641" s="47">
        <v>31.261116999999999</v>
      </c>
      <c r="E641" s="47">
        <v>121.15015</v>
      </c>
      <c r="F641" s="66" t="s">
        <v>1749</v>
      </c>
      <c r="G641" s="66" t="s">
        <v>430</v>
      </c>
      <c r="H641" s="66" t="s">
        <v>1753</v>
      </c>
      <c r="I641" s="66"/>
      <c r="J641" s="66"/>
      <c r="K641" s="47">
        <v>15.04</v>
      </c>
      <c r="L641" s="66"/>
      <c r="M641" s="75" t="s">
        <v>1742</v>
      </c>
      <c r="N641" s="66" t="s">
        <v>356</v>
      </c>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row>
    <row r="642" spans="1:40">
      <c r="A642" s="66">
        <v>72</v>
      </c>
      <c r="B642" s="66" t="s">
        <v>922</v>
      </c>
      <c r="C642" s="66" t="s">
        <v>325</v>
      </c>
      <c r="D642" s="47">
        <v>31.266432999999999</v>
      </c>
      <c r="E642" s="47">
        <v>121.4451</v>
      </c>
      <c r="F642" s="66" t="s">
        <v>1749</v>
      </c>
      <c r="G642" s="66" t="s">
        <v>430</v>
      </c>
      <c r="H642" s="66" t="s">
        <v>1753</v>
      </c>
      <c r="I642" s="66"/>
      <c r="J642" s="66"/>
      <c r="K642" s="47">
        <v>127.50666666666656</v>
      </c>
      <c r="L642" s="66"/>
      <c r="M642" s="75" t="s">
        <v>1742</v>
      </c>
      <c r="N642" s="66" t="s">
        <v>356</v>
      </c>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row>
    <row r="643" spans="1:40">
      <c r="A643" s="66">
        <v>72</v>
      </c>
      <c r="B643" s="66" t="s">
        <v>923</v>
      </c>
      <c r="C643" s="66" t="s">
        <v>325</v>
      </c>
      <c r="D643" s="47">
        <v>31.270333000000001</v>
      </c>
      <c r="E643" s="47">
        <v>121.287333</v>
      </c>
      <c r="F643" s="66" t="s">
        <v>1749</v>
      </c>
      <c r="G643" s="66" t="s">
        <v>430</v>
      </c>
      <c r="H643" s="66" t="s">
        <v>1753</v>
      </c>
      <c r="I643" s="66"/>
      <c r="J643" s="66"/>
      <c r="K643" s="47">
        <v>52.773333333333277</v>
      </c>
      <c r="L643" s="66"/>
      <c r="M643" s="75" t="s">
        <v>1742</v>
      </c>
      <c r="N643" s="66" t="s">
        <v>356</v>
      </c>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row>
    <row r="644" spans="1:40">
      <c r="A644" s="66">
        <v>72</v>
      </c>
      <c r="B644" s="66" t="s">
        <v>924</v>
      </c>
      <c r="C644" s="66" t="s">
        <v>325</v>
      </c>
      <c r="D644" s="47">
        <v>31.277950000000001</v>
      </c>
      <c r="E644" s="47">
        <v>121.51396699999999</v>
      </c>
      <c r="F644" s="66" t="s">
        <v>1749</v>
      </c>
      <c r="G644" s="66" t="s">
        <v>430</v>
      </c>
      <c r="H644" s="66" t="s">
        <v>1753</v>
      </c>
      <c r="I644" s="66"/>
      <c r="J644" s="66"/>
      <c r="K644" s="47">
        <v>114.88</v>
      </c>
      <c r="L644" s="66"/>
      <c r="M644" s="75" t="s">
        <v>1742</v>
      </c>
      <c r="N644" s="66" t="s">
        <v>356</v>
      </c>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row>
    <row r="645" spans="1:40">
      <c r="A645" s="66">
        <v>72</v>
      </c>
      <c r="B645" s="66" t="s">
        <v>925</v>
      </c>
      <c r="C645" s="66" t="s">
        <v>325</v>
      </c>
      <c r="D645" s="47">
        <v>31.278016999999998</v>
      </c>
      <c r="E645" s="47">
        <v>121.160133</v>
      </c>
      <c r="F645" s="66" t="s">
        <v>1749</v>
      </c>
      <c r="G645" s="66" t="s">
        <v>430</v>
      </c>
      <c r="H645" s="66" t="s">
        <v>1753</v>
      </c>
      <c r="I645" s="66"/>
      <c r="J645" s="66"/>
      <c r="K645" s="47">
        <v>23.786666666666559</v>
      </c>
      <c r="L645" s="66"/>
      <c r="M645" s="75" t="s">
        <v>1742</v>
      </c>
      <c r="N645" s="66" t="s">
        <v>356</v>
      </c>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row>
    <row r="646" spans="1:40">
      <c r="A646" s="66">
        <v>72</v>
      </c>
      <c r="B646" s="66" t="s">
        <v>926</v>
      </c>
      <c r="C646" s="66" t="s">
        <v>325</v>
      </c>
      <c r="D646" s="47">
        <v>31.283950000000001</v>
      </c>
      <c r="E646" s="47">
        <v>121.387783</v>
      </c>
      <c r="F646" s="66" t="s">
        <v>1749</v>
      </c>
      <c r="G646" s="66" t="s">
        <v>430</v>
      </c>
      <c r="H646" s="66" t="s">
        <v>1753</v>
      </c>
      <c r="I646" s="66"/>
      <c r="J646" s="66"/>
      <c r="K646" s="47">
        <v>389.96</v>
      </c>
      <c r="L646" s="66"/>
      <c r="M646" s="75" t="s">
        <v>1742</v>
      </c>
      <c r="N646" s="66" t="s">
        <v>356</v>
      </c>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row>
    <row r="647" spans="1:40">
      <c r="A647" s="66">
        <v>72</v>
      </c>
      <c r="B647" s="66" t="s">
        <v>927</v>
      </c>
      <c r="C647" s="66" t="s">
        <v>325</v>
      </c>
      <c r="D647" s="47">
        <v>31.29025</v>
      </c>
      <c r="E647" s="47">
        <v>121.60639999999999</v>
      </c>
      <c r="F647" s="66" t="s">
        <v>1749</v>
      </c>
      <c r="G647" s="66" t="s">
        <v>430</v>
      </c>
      <c r="H647" s="66" t="s">
        <v>1753</v>
      </c>
      <c r="I647" s="66"/>
      <c r="J647" s="66"/>
      <c r="K647" s="47">
        <v>4.0666666666666558</v>
      </c>
      <c r="L647" s="66"/>
      <c r="M647" s="75" t="s">
        <v>1742</v>
      </c>
      <c r="N647" s="66" t="s">
        <v>356</v>
      </c>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row>
    <row r="648" spans="1:40">
      <c r="A648" s="66">
        <v>72</v>
      </c>
      <c r="B648" s="66" t="s">
        <v>928</v>
      </c>
      <c r="C648" s="66" t="s">
        <v>325</v>
      </c>
      <c r="D648" s="47">
        <v>31.302533</v>
      </c>
      <c r="E648" s="47">
        <v>121.472033</v>
      </c>
      <c r="F648" s="66" t="s">
        <v>1749</v>
      </c>
      <c r="G648" s="66" t="s">
        <v>430</v>
      </c>
      <c r="H648" s="66" t="s">
        <v>1753</v>
      </c>
      <c r="I648" s="66"/>
      <c r="J648" s="66"/>
      <c r="K648" s="47">
        <v>58.84</v>
      </c>
      <c r="L648" s="66"/>
      <c r="M648" s="75" t="s">
        <v>1742</v>
      </c>
      <c r="N648" s="66" t="s">
        <v>356</v>
      </c>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row>
    <row r="649" spans="1:40">
      <c r="A649" s="66">
        <v>72</v>
      </c>
      <c r="B649" s="66" t="s">
        <v>929</v>
      </c>
      <c r="C649" s="66" t="s">
        <v>325</v>
      </c>
      <c r="D649" s="47">
        <v>31.30275</v>
      </c>
      <c r="E649" s="47">
        <v>121.538917</v>
      </c>
      <c r="F649" s="66" t="s">
        <v>1749</v>
      </c>
      <c r="G649" s="66" t="s">
        <v>430</v>
      </c>
      <c r="H649" s="66" t="s">
        <v>1753</v>
      </c>
      <c r="I649" s="66"/>
      <c r="J649" s="66"/>
      <c r="K649" s="47">
        <v>32.333333333333279</v>
      </c>
      <c r="L649" s="66"/>
      <c r="M649" s="75" t="s">
        <v>1742</v>
      </c>
      <c r="N649" s="66" t="s">
        <v>356</v>
      </c>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row>
    <row r="650" spans="1:40">
      <c r="A650" s="66">
        <v>72</v>
      </c>
      <c r="B650" s="66" t="s">
        <v>930</v>
      </c>
      <c r="C650" s="66" t="s">
        <v>325</v>
      </c>
      <c r="D650" s="47">
        <v>31.328316999999998</v>
      </c>
      <c r="E650" s="47">
        <v>121.3978</v>
      </c>
      <c r="F650" s="66" t="s">
        <v>1749</v>
      </c>
      <c r="G650" s="66" t="s">
        <v>430</v>
      </c>
      <c r="H650" s="66" t="s">
        <v>1753</v>
      </c>
      <c r="I650" s="66"/>
      <c r="J650" s="66"/>
      <c r="K650" s="47">
        <v>173.88</v>
      </c>
      <c r="L650" s="66"/>
      <c r="M650" s="75" t="s">
        <v>1742</v>
      </c>
      <c r="N650" s="66" t="s">
        <v>356</v>
      </c>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row>
    <row r="651" spans="1:40">
      <c r="A651" s="66">
        <v>72</v>
      </c>
      <c r="B651" s="66" t="s">
        <v>931</v>
      </c>
      <c r="C651" s="66" t="s">
        <v>325</v>
      </c>
      <c r="D651" s="47">
        <v>31.338716999999999</v>
      </c>
      <c r="E651" s="47">
        <v>121.570167</v>
      </c>
      <c r="F651" s="66" t="s">
        <v>1749</v>
      </c>
      <c r="G651" s="66" t="s">
        <v>430</v>
      </c>
      <c r="H651" s="66" t="s">
        <v>1753</v>
      </c>
      <c r="I651" s="66"/>
      <c r="J651" s="66"/>
      <c r="K651" s="47">
        <v>25.88</v>
      </c>
      <c r="L651" s="66"/>
      <c r="M651" s="75" t="s">
        <v>1742</v>
      </c>
      <c r="N651" s="66" t="s">
        <v>356</v>
      </c>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row>
    <row r="652" spans="1:40">
      <c r="A652" s="66">
        <v>72</v>
      </c>
      <c r="B652" s="66" t="s">
        <v>932</v>
      </c>
      <c r="C652" s="66" t="s">
        <v>325</v>
      </c>
      <c r="D652" s="47">
        <v>31.353916999999999</v>
      </c>
      <c r="E652" s="47">
        <v>121.44966700000001</v>
      </c>
      <c r="F652" s="66" t="s">
        <v>1749</v>
      </c>
      <c r="G652" s="66" t="s">
        <v>430</v>
      </c>
      <c r="H652" s="66" t="s">
        <v>1753</v>
      </c>
      <c r="I652" s="66"/>
      <c r="J652" s="66"/>
      <c r="K652" s="47">
        <v>395.44</v>
      </c>
      <c r="L652" s="66"/>
      <c r="M652" s="75" t="s">
        <v>1742</v>
      </c>
      <c r="N652" s="66" t="s">
        <v>356</v>
      </c>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row>
    <row r="653" spans="1:40">
      <c r="A653" s="66">
        <v>72</v>
      </c>
      <c r="B653" s="66" t="s">
        <v>933</v>
      </c>
      <c r="C653" s="66" t="s">
        <v>325</v>
      </c>
      <c r="D653" s="47">
        <v>31.361149999999999</v>
      </c>
      <c r="E653" s="47">
        <v>121.17531700000001</v>
      </c>
      <c r="F653" s="66" t="s">
        <v>1749</v>
      </c>
      <c r="G653" s="66" t="s">
        <v>430</v>
      </c>
      <c r="H653" s="66" t="s">
        <v>1753</v>
      </c>
      <c r="I653" s="66"/>
      <c r="J653" s="66"/>
      <c r="K653" s="47">
        <v>34.053333333333278</v>
      </c>
      <c r="L653" s="66"/>
      <c r="M653" s="75" t="s">
        <v>1742</v>
      </c>
      <c r="N653" s="66" t="s">
        <v>356</v>
      </c>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row>
    <row r="654" spans="1:40">
      <c r="A654" s="66">
        <v>72</v>
      </c>
      <c r="B654" s="66" t="s">
        <v>934</v>
      </c>
      <c r="C654" s="66" t="s">
        <v>325</v>
      </c>
      <c r="D654" s="47">
        <v>31.373100000000001</v>
      </c>
      <c r="E654" s="47">
        <v>121.5014</v>
      </c>
      <c r="F654" s="66" t="s">
        <v>1749</v>
      </c>
      <c r="G654" s="66" t="s">
        <v>430</v>
      </c>
      <c r="H654" s="66" t="s">
        <v>1753</v>
      </c>
      <c r="I654" s="66"/>
      <c r="J654" s="66"/>
      <c r="K654" s="47">
        <v>11.986666666666656</v>
      </c>
      <c r="L654" s="66"/>
      <c r="M654" s="75" t="s">
        <v>1742</v>
      </c>
      <c r="N654" s="66" t="s">
        <v>356</v>
      </c>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row>
    <row r="655" spans="1:40">
      <c r="A655" s="66">
        <v>72</v>
      </c>
      <c r="B655" s="66" t="s">
        <v>935</v>
      </c>
      <c r="C655" s="66" t="s">
        <v>325</v>
      </c>
      <c r="D655" s="47">
        <v>31.387767</v>
      </c>
      <c r="E655" s="47">
        <v>121.41161700000001</v>
      </c>
      <c r="F655" s="66" t="s">
        <v>1749</v>
      </c>
      <c r="G655" s="66" t="s">
        <v>430</v>
      </c>
      <c r="H655" s="66" t="s">
        <v>1753</v>
      </c>
      <c r="I655" s="66"/>
      <c r="J655" s="66"/>
      <c r="K655" s="47">
        <v>86.266666666666552</v>
      </c>
      <c r="L655" s="66"/>
      <c r="M655" s="75" t="s">
        <v>1742</v>
      </c>
      <c r="N655" s="66" t="s">
        <v>356</v>
      </c>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row>
    <row r="656" spans="1:40">
      <c r="A656" s="66">
        <v>72</v>
      </c>
      <c r="B656" s="66" t="s">
        <v>936</v>
      </c>
      <c r="C656" s="66" t="s">
        <v>325</v>
      </c>
      <c r="D656" s="47">
        <v>31.390767</v>
      </c>
      <c r="E656" s="47">
        <v>121.29955</v>
      </c>
      <c r="F656" s="66" t="s">
        <v>1749</v>
      </c>
      <c r="G656" s="66" t="s">
        <v>430</v>
      </c>
      <c r="H656" s="66" t="s">
        <v>1753</v>
      </c>
      <c r="I656" s="66"/>
      <c r="J656" s="66"/>
      <c r="K656" s="47">
        <v>15.56</v>
      </c>
      <c r="L656" s="66"/>
      <c r="M656" s="75" t="s">
        <v>1742</v>
      </c>
      <c r="N656" s="66" t="s">
        <v>356</v>
      </c>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row>
    <row r="657" spans="1:40">
      <c r="A657" s="66">
        <v>72</v>
      </c>
      <c r="B657" s="66" t="s">
        <v>937</v>
      </c>
      <c r="C657" s="66" t="s">
        <v>325</v>
      </c>
      <c r="D657" s="47">
        <v>31.403317000000001</v>
      </c>
      <c r="E657" s="47">
        <v>121.68123300000001</v>
      </c>
      <c r="F657" s="66" t="s">
        <v>1749</v>
      </c>
      <c r="G657" s="66" t="s">
        <v>430</v>
      </c>
      <c r="H657" s="66" t="s">
        <v>1753</v>
      </c>
      <c r="I657" s="66"/>
      <c r="J657" s="66"/>
      <c r="K657" s="47">
        <v>42.573333333333281</v>
      </c>
      <c r="L657" s="66"/>
      <c r="M657" s="75" t="s">
        <v>1742</v>
      </c>
      <c r="N657" s="66" t="s">
        <v>356</v>
      </c>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row>
    <row r="658" spans="1:40">
      <c r="A658" s="66">
        <v>72</v>
      </c>
      <c r="B658" s="66" t="s">
        <v>938</v>
      </c>
      <c r="C658" s="66" t="s">
        <v>325</v>
      </c>
      <c r="D658" s="47">
        <v>31.425799999999999</v>
      </c>
      <c r="E658" s="47">
        <v>121.3663</v>
      </c>
      <c r="F658" s="66" t="s">
        <v>1749</v>
      </c>
      <c r="G658" s="66" t="s">
        <v>430</v>
      </c>
      <c r="H658" s="66" t="s">
        <v>1753</v>
      </c>
      <c r="I658" s="66"/>
      <c r="J658" s="66"/>
      <c r="K658" s="47">
        <v>31.64</v>
      </c>
      <c r="L658" s="66"/>
      <c r="M658" s="75" t="s">
        <v>1742</v>
      </c>
      <c r="N658" s="66" t="s">
        <v>356</v>
      </c>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row>
    <row r="659" spans="1:40">
      <c r="A659" s="66">
        <v>72</v>
      </c>
      <c r="B659" s="66" t="s">
        <v>939</v>
      </c>
      <c r="C659" s="66" t="s">
        <v>325</v>
      </c>
      <c r="D659" s="47">
        <v>31.459766999999999</v>
      </c>
      <c r="E659" s="47">
        <v>121.28115</v>
      </c>
      <c r="F659" s="66" t="s">
        <v>1749</v>
      </c>
      <c r="G659" s="66" t="s">
        <v>430</v>
      </c>
      <c r="H659" s="66" t="s">
        <v>1753</v>
      </c>
      <c r="I659" s="66"/>
      <c r="J659" s="66"/>
      <c r="K659" s="47">
        <v>7.92</v>
      </c>
      <c r="L659" s="66"/>
      <c r="M659" s="75" t="s">
        <v>1742</v>
      </c>
      <c r="N659" s="66" t="s">
        <v>356</v>
      </c>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row>
    <row r="660" spans="1:40">
      <c r="A660" s="66">
        <v>72</v>
      </c>
      <c r="B660" s="66" t="s">
        <v>940</v>
      </c>
      <c r="C660" s="66" t="s">
        <v>325</v>
      </c>
      <c r="D660" s="47">
        <v>31.484649999999998</v>
      </c>
      <c r="E660" s="47">
        <v>121.230667</v>
      </c>
      <c r="F660" s="66" t="s">
        <v>1749</v>
      </c>
      <c r="G660" s="66" t="s">
        <v>430</v>
      </c>
      <c r="H660" s="66" t="s">
        <v>1753</v>
      </c>
      <c r="I660" s="66"/>
      <c r="J660" s="66"/>
      <c r="K660" s="47">
        <v>11.266666666666655</v>
      </c>
      <c r="L660" s="66"/>
      <c r="M660" s="75" t="s">
        <v>1742</v>
      </c>
      <c r="N660" s="66" t="s">
        <v>356</v>
      </c>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row>
    <row r="661" spans="1:40">
      <c r="A661" s="66">
        <v>72</v>
      </c>
      <c r="B661" s="66" t="s">
        <v>941</v>
      </c>
      <c r="C661" s="66" t="s">
        <v>325</v>
      </c>
      <c r="D661" s="47">
        <v>31.515350000000002</v>
      </c>
      <c r="E661" s="47">
        <v>121.947817</v>
      </c>
      <c r="F661" s="66" t="s">
        <v>1749</v>
      </c>
      <c r="G661" s="66" t="s">
        <v>430</v>
      </c>
      <c r="H661" s="66" t="s">
        <v>1753</v>
      </c>
      <c r="I661" s="66"/>
      <c r="J661" s="66"/>
      <c r="K661" s="47">
        <v>7.5333333333333279</v>
      </c>
      <c r="L661" s="66"/>
      <c r="M661" s="75" t="s">
        <v>1742</v>
      </c>
      <c r="N661" s="66" t="s">
        <v>356</v>
      </c>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row>
    <row r="662" spans="1:40">
      <c r="A662" s="66">
        <v>72</v>
      </c>
      <c r="B662" s="66" t="s">
        <v>942</v>
      </c>
      <c r="C662" s="66" t="s">
        <v>325</v>
      </c>
      <c r="D662" s="47">
        <v>31.518383</v>
      </c>
      <c r="E662" s="47">
        <v>121.7169</v>
      </c>
      <c r="F662" s="66" t="s">
        <v>1749</v>
      </c>
      <c r="G662" s="66" t="s">
        <v>430</v>
      </c>
      <c r="H662" s="66" t="s">
        <v>1753</v>
      </c>
      <c r="I662" s="66"/>
      <c r="J662" s="66"/>
      <c r="K662" s="47">
        <v>20.253333333333281</v>
      </c>
      <c r="L662" s="66"/>
      <c r="M662" s="75" t="s">
        <v>1742</v>
      </c>
      <c r="N662" s="66" t="s">
        <v>356</v>
      </c>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row>
    <row r="663" spans="1:40">
      <c r="A663" s="66">
        <v>72</v>
      </c>
      <c r="B663" s="66" t="s">
        <v>943</v>
      </c>
      <c r="C663" s="66" t="s">
        <v>325</v>
      </c>
      <c r="D663" s="47">
        <v>31.539466999999998</v>
      </c>
      <c r="E663" s="47">
        <v>121.839883</v>
      </c>
      <c r="F663" s="66" t="s">
        <v>1749</v>
      </c>
      <c r="G663" s="66" t="s">
        <v>430</v>
      </c>
      <c r="H663" s="66" t="s">
        <v>1753</v>
      </c>
      <c r="I663" s="66"/>
      <c r="J663" s="66"/>
      <c r="K663" s="47">
        <v>18.346666666666557</v>
      </c>
      <c r="L663" s="66"/>
      <c r="M663" s="75" t="s">
        <v>1742</v>
      </c>
      <c r="N663" s="66" t="s">
        <v>356</v>
      </c>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row>
    <row r="664" spans="1:40">
      <c r="A664" s="66">
        <v>72</v>
      </c>
      <c r="B664" s="66" t="s">
        <v>944</v>
      </c>
      <c r="C664" s="66" t="s">
        <v>325</v>
      </c>
      <c r="D664" s="47">
        <v>31.604150000000001</v>
      </c>
      <c r="E664" s="47">
        <v>121.532417</v>
      </c>
      <c r="F664" s="66" t="s">
        <v>1749</v>
      </c>
      <c r="G664" s="66" t="s">
        <v>430</v>
      </c>
      <c r="H664" s="66" t="s">
        <v>1753</v>
      </c>
      <c r="I664" s="66"/>
      <c r="J664" s="66"/>
      <c r="K664" s="47">
        <v>10.986666666666656</v>
      </c>
      <c r="L664" s="66"/>
      <c r="M664" s="75" t="s">
        <v>1742</v>
      </c>
      <c r="N664" s="66" t="s">
        <v>356</v>
      </c>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row>
    <row r="665" spans="1:40">
      <c r="A665" s="66">
        <v>72</v>
      </c>
      <c r="B665" s="66" t="s">
        <v>945</v>
      </c>
      <c r="C665" s="66" t="s">
        <v>325</v>
      </c>
      <c r="D665" s="47">
        <v>31.629049999999999</v>
      </c>
      <c r="E665" s="47">
        <v>121.377183</v>
      </c>
      <c r="F665" s="66" t="s">
        <v>1749</v>
      </c>
      <c r="G665" s="66" t="s">
        <v>430</v>
      </c>
      <c r="H665" s="66" t="s">
        <v>1753</v>
      </c>
      <c r="I665" s="66"/>
      <c r="J665" s="66"/>
      <c r="K665" s="47">
        <v>12.653333333333329</v>
      </c>
      <c r="L665" s="66"/>
      <c r="M665" s="75" t="s">
        <v>1742</v>
      </c>
      <c r="N665" s="66" t="s">
        <v>356</v>
      </c>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row>
    <row r="666" spans="1:40">
      <c r="A666" s="66">
        <v>72</v>
      </c>
      <c r="B666" s="66" t="s">
        <v>946</v>
      </c>
      <c r="C666" s="66" t="s">
        <v>325</v>
      </c>
      <c r="D666" s="47">
        <v>31.632549999999998</v>
      </c>
      <c r="E666" s="47">
        <v>121.6829</v>
      </c>
      <c r="F666" s="66" t="s">
        <v>1749</v>
      </c>
      <c r="G666" s="66" t="s">
        <v>430</v>
      </c>
      <c r="H666" s="66" t="s">
        <v>1753</v>
      </c>
      <c r="I666" s="66"/>
      <c r="J666" s="66"/>
      <c r="K666" s="47">
        <v>4.2133333333333276</v>
      </c>
      <c r="L666" s="66"/>
      <c r="M666" s="75" t="s">
        <v>1742</v>
      </c>
      <c r="N666" s="66" t="s">
        <v>356</v>
      </c>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row>
    <row r="667" spans="1:40">
      <c r="A667" s="66">
        <v>72</v>
      </c>
      <c r="B667" s="66" t="s">
        <v>947</v>
      </c>
      <c r="C667" s="66" t="s">
        <v>325</v>
      </c>
      <c r="D667" s="47">
        <v>31.688167</v>
      </c>
      <c r="E667" s="47">
        <v>121.347133</v>
      </c>
      <c r="F667" s="66" t="s">
        <v>1749</v>
      </c>
      <c r="G667" s="66" t="s">
        <v>430</v>
      </c>
      <c r="H667" s="66" t="s">
        <v>1753</v>
      </c>
      <c r="I667" s="66"/>
      <c r="J667" s="66"/>
      <c r="K667" s="47">
        <v>22.439999999999841</v>
      </c>
      <c r="L667" s="66"/>
      <c r="M667" s="75" t="s">
        <v>1742</v>
      </c>
      <c r="N667" s="66" t="s">
        <v>356</v>
      </c>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row>
    <row r="668" spans="1:40">
      <c r="A668" s="66">
        <v>72</v>
      </c>
      <c r="B668" s="66" t="s">
        <v>948</v>
      </c>
      <c r="C668" s="66" t="s">
        <v>325</v>
      </c>
      <c r="D668" s="47">
        <v>31.708783</v>
      </c>
      <c r="E668" s="47">
        <v>121.49095</v>
      </c>
      <c r="F668" s="66" t="s">
        <v>1749</v>
      </c>
      <c r="G668" s="66" t="s">
        <v>430</v>
      </c>
      <c r="H668" s="66" t="s">
        <v>1753</v>
      </c>
      <c r="I668" s="66"/>
      <c r="J668" s="66"/>
      <c r="K668" s="47">
        <v>7.04</v>
      </c>
      <c r="L668" s="66"/>
      <c r="M668" s="75" t="s">
        <v>1742</v>
      </c>
      <c r="N668" s="66" t="s">
        <v>356</v>
      </c>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row>
    <row r="669" spans="1:40">
      <c r="A669" s="66">
        <v>72</v>
      </c>
      <c r="B669" s="66" t="s">
        <v>949</v>
      </c>
      <c r="C669" s="66" t="s">
        <v>325</v>
      </c>
      <c r="D669" s="47">
        <v>31.751933000000001</v>
      </c>
      <c r="E669" s="47">
        <v>121.24315</v>
      </c>
      <c r="F669" s="66" t="s">
        <v>1749</v>
      </c>
      <c r="G669" s="66" t="s">
        <v>430</v>
      </c>
      <c r="H669" s="66" t="s">
        <v>1753</v>
      </c>
      <c r="I669" s="66"/>
      <c r="J669" s="66"/>
      <c r="K669" s="47">
        <v>14.053333333333329</v>
      </c>
      <c r="L669" s="66"/>
      <c r="M669" s="75" t="s">
        <v>1742</v>
      </c>
      <c r="N669" s="66" t="s">
        <v>356</v>
      </c>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row>
    <row r="670" spans="1:40">
      <c r="A670" s="66">
        <v>72</v>
      </c>
      <c r="B670" s="66" t="s">
        <v>950</v>
      </c>
      <c r="C670" s="66" t="s">
        <v>325</v>
      </c>
      <c r="D670" s="47">
        <v>31.793917</v>
      </c>
      <c r="E670" s="47">
        <v>121.352333</v>
      </c>
      <c r="F670" s="66" t="s">
        <v>1749</v>
      </c>
      <c r="G670" s="66" t="s">
        <v>430</v>
      </c>
      <c r="H670" s="66" t="s">
        <v>1753</v>
      </c>
      <c r="I670" s="66"/>
      <c r="J670" s="66"/>
      <c r="K670" s="47">
        <v>7.36</v>
      </c>
      <c r="L670" s="66"/>
      <c r="M670" s="75" t="s">
        <v>1742</v>
      </c>
      <c r="N670" s="66" t="s">
        <v>356</v>
      </c>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row>
    <row r="671" spans="1:40">
      <c r="A671" s="66">
        <v>73</v>
      </c>
      <c r="B671" s="66" t="s">
        <v>951</v>
      </c>
      <c r="C671" s="66" t="s">
        <v>325</v>
      </c>
      <c r="D671" s="47">
        <v>30.925000000000001</v>
      </c>
      <c r="E671" s="47">
        <v>108.95</v>
      </c>
      <c r="F671" s="66" t="s">
        <v>1749</v>
      </c>
      <c r="G671" s="66" t="s">
        <v>564</v>
      </c>
      <c r="H671" s="66" t="s">
        <v>1753</v>
      </c>
      <c r="I671" s="47">
        <v>21.765000000000001</v>
      </c>
      <c r="J671" s="66"/>
      <c r="K671" s="47">
        <v>3.330666666666656</v>
      </c>
      <c r="L671" s="66"/>
      <c r="M671" s="66" t="s">
        <v>1741</v>
      </c>
      <c r="N671" s="66" t="s">
        <v>356</v>
      </c>
      <c r="O671" s="66" t="s">
        <v>952</v>
      </c>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row>
    <row r="672" spans="1:40">
      <c r="A672" s="66">
        <v>73</v>
      </c>
      <c r="B672" s="66" t="s">
        <v>953</v>
      </c>
      <c r="C672" s="66" t="s">
        <v>325</v>
      </c>
      <c r="D672" s="47">
        <v>31.062294999999999</v>
      </c>
      <c r="E672" s="47">
        <v>110.33119600000001</v>
      </c>
      <c r="F672" s="66" t="s">
        <v>1749</v>
      </c>
      <c r="G672" s="66" t="s">
        <v>564</v>
      </c>
      <c r="H672" s="66" t="s">
        <v>1753</v>
      </c>
      <c r="I672" s="47">
        <v>21.305</v>
      </c>
      <c r="J672" s="66"/>
      <c r="K672" s="47">
        <v>4.378666666666656</v>
      </c>
      <c r="L672" s="66"/>
      <c r="M672" s="66" t="s">
        <v>1741</v>
      </c>
      <c r="N672" s="66" t="s">
        <v>356</v>
      </c>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row>
    <row r="673" spans="1:4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row>
    <row r="674" spans="1:4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row>
    <row r="675" spans="1:41">
      <c r="A675" s="14" t="s">
        <v>1730</v>
      </c>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row>
    <row r="676" spans="1:41">
      <c r="A676" s="66">
        <v>1</v>
      </c>
      <c r="B676" s="66" t="s">
        <v>1612</v>
      </c>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row>
    <row r="677" spans="1:41">
      <c r="A677" s="66">
        <v>2</v>
      </c>
      <c r="B677" s="66" t="s">
        <v>1613</v>
      </c>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row>
    <row r="678" spans="1:41">
      <c r="A678" s="66">
        <v>3</v>
      </c>
      <c r="B678" s="66" t="s">
        <v>1614</v>
      </c>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row>
    <row r="679" spans="1:41">
      <c r="A679" s="66">
        <v>4</v>
      </c>
      <c r="B679" s="66" t="s">
        <v>1615</v>
      </c>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row>
    <row r="680" spans="1:41">
      <c r="A680" s="66">
        <v>5</v>
      </c>
      <c r="B680" s="66" t="s">
        <v>1616</v>
      </c>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row>
    <row r="681" spans="1:41">
      <c r="A681" s="66">
        <v>6</v>
      </c>
      <c r="B681" s="66" t="s">
        <v>440</v>
      </c>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row>
    <row r="682" spans="1:41">
      <c r="A682" s="66">
        <v>7</v>
      </c>
      <c r="B682" s="66" t="s">
        <v>1617</v>
      </c>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row>
    <row r="683" spans="1:41">
      <c r="A683" s="66">
        <v>8</v>
      </c>
      <c r="B683" s="66" t="s">
        <v>466</v>
      </c>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row>
    <row r="684" spans="1:41">
      <c r="A684" s="66">
        <v>9</v>
      </c>
      <c r="B684" s="66" t="s">
        <v>1618</v>
      </c>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row>
    <row r="685" spans="1:41">
      <c r="A685" s="66">
        <v>10</v>
      </c>
      <c r="B685" s="66" t="s">
        <v>1619</v>
      </c>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row>
    <row r="686" spans="1:41">
      <c r="A686" s="66">
        <v>11</v>
      </c>
      <c r="B686" s="66" t="s">
        <v>1620</v>
      </c>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row>
    <row r="687" spans="1:41">
      <c r="A687" s="66">
        <v>12</v>
      </c>
      <c r="B687" s="66" t="s">
        <v>1621</v>
      </c>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row>
    <row r="688" spans="1:41">
      <c r="A688" s="66">
        <v>13</v>
      </c>
      <c r="B688" s="66" t="s">
        <v>1622</v>
      </c>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row>
    <row r="689" spans="1:41">
      <c r="A689" s="66">
        <v>14</v>
      </c>
      <c r="B689" s="66" t="s">
        <v>1623</v>
      </c>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row>
    <row r="690" spans="1:41">
      <c r="A690" s="66">
        <v>15</v>
      </c>
      <c r="B690" s="66" t="s">
        <v>1624</v>
      </c>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row>
    <row r="691" spans="1:41">
      <c r="A691" s="66">
        <v>16</v>
      </c>
      <c r="B691" s="66" t="s">
        <v>1625</v>
      </c>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row>
    <row r="692" spans="1:41">
      <c r="A692" s="66">
        <v>17</v>
      </c>
      <c r="B692" s="66" t="s">
        <v>1626</v>
      </c>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row>
    <row r="693" spans="1:41">
      <c r="A693" s="66">
        <v>18</v>
      </c>
      <c r="B693" s="66" t="s">
        <v>1627</v>
      </c>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row>
    <row r="694" spans="1:41">
      <c r="A694" s="66">
        <v>19</v>
      </c>
      <c r="B694" s="66" t="s">
        <v>1628</v>
      </c>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row>
    <row r="695" spans="1:41">
      <c r="A695" s="66">
        <v>20</v>
      </c>
      <c r="B695" s="66" t="s">
        <v>1629</v>
      </c>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row>
    <row r="696" spans="1:41">
      <c r="A696" s="66">
        <v>21</v>
      </c>
      <c r="B696" s="66" t="s">
        <v>1630</v>
      </c>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row>
    <row r="697" spans="1:41">
      <c r="A697" s="66">
        <v>22</v>
      </c>
      <c r="B697" s="66" t="s">
        <v>1631</v>
      </c>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row>
    <row r="698" spans="1:41">
      <c r="A698" s="66">
        <v>23</v>
      </c>
      <c r="B698" s="66" t="s">
        <v>1632</v>
      </c>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row>
    <row r="699" spans="1:41">
      <c r="A699" s="66">
        <v>24</v>
      </c>
      <c r="B699" s="66" t="s">
        <v>1633</v>
      </c>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row>
    <row r="700" spans="1:41">
      <c r="A700" s="66">
        <v>25</v>
      </c>
      <c r="B700" s="66" t="s">
        <v>1634</v>
      </c>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row>
    <row r="701" spans="1:41">
      <c r="A701" s="66">
        <v>26</v>
      </c>
      <c r="B701" s="66" t="s">
        <v>1635</v>
      </c>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row>
    <row r="702" spans="1:41">
      <c r="A702" s="66">
        <v>27</v>
      </c>
      <c r="B702" s="66" t="s">
        <v>1636</v>
      </c>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row>
    <row r="703" spans="1:41">
      <c r="A703" s="66">
        <v>28</v>
      </c>
      <c r="B703" s="66" t="s">
        <v>1637</v>
      </c>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row>
    <row r="704" spans="1:41">
      <c r="A704" s="66">
        <v>29</v>
      </c>
      <c r="B704" s="66" t="s">
        <v>1638</v>
      </c>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row>
    <row r="705" spans="1:41">
      <c r="A705" s="66">
        <v>30</v>
      </c>
      <c r="B705" s="66" t="s">
        <v>1639</v>
      </c>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row>
    <row r="706" spans="1:41">
      <c r="A706" s="66">
        <v>31</v>
      </c>
      <c r="B706" s="66" t="s">
        <v>1640</v>
      </c>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row>
    <row r="707" spans="1:41">
      <c r="A707" s="66">
        <v>32</v>
      </c>
      <c r="B707" s="66" t="s">
        <v>1641</v>
      </c>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row>
    <row r="708" spans="1:41">
      <c r="A708" s="66">
        <v>33</v>
      </c>
      <c r="B708" s="72" t="s">
        <v>1642</v>
      </c>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row>
    <row r="709" spans="1:41">
      <c r="A709" s="66">
        <v>34</v>
      </c>
      <c r="B709" s="66" t="s">
        <v>1643</v>
      </c>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row>
    <row r="710" spans="1:41">
      <c r="A710" s="66">
        <v>35</v>
      </c>
      <c r="B710" s="66" t="s">
        <v>1644</v>
      </c>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row>
    <row r="711" spans="1:41">
      <c r="A711" s="66">
        <v>36</v>
      </c>
      <c r="B711" s="66" t="s">
        <v>1645</v>
      </c>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row>
    <row r="712" spans="1:41">
      <c r="A712" s="66">
        <v>37</v>
      </c>
      <c r="B712" s="66" t="s">
        <v>1646</v>
      </c>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row>
    <row r="713" spans="1:41">
      <c r="A713" s="66">
        <v>38</v>
      </c>
      <c r="B713" s="66" t="s">
        <v>1647</v>
      </c>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row>
    <row r="714" spans="1:41">
      <c r="A714" s="66">
        <v>39</v>
      </c>
      <c r="B714" s="66" t="s">
        <v>1648</v>
      </c>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row>
    <row r="715" spans="1:41">
      <c r="A715" s="66">
        <v>40</v>
      </c>
      <c r="B715" s="66" t="s">
        <v>1649</v>
      </c>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row>
    <row r="716" spans="1:41">
      <c r="A716" s="66">
        <v>41</v>
      </c>
      <c r="B716" s="66" t="s">
        <v>1650</v>
      </c>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row>
    <row r="717" spans="1:41">
      <c r="A717" s="66">
        <v>42</v>
      </c>
      <c r="B717" s="66" t="s">
        <v>1651</v>
      </c>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row>
    <row r="718" spans="1:41">
      <c r="A718" s="66">
        <v>43</v>
      </c>
      <c r="B718" s="66" t="s">
        <v>1652</v>
      </c>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row>
    <row r="719" spans="1:41">
      <c r="A719" s="66">
        <v>44</v>
      </c>
      <c r="B719" s="66" t="s">
        <v>1653</v>
      </c>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row>
    <row r="720" spans="1:41">
      <c r="A720" s="66">
        <v>45</v>
      </c>
      <c r="B720" s="66" t="s">
        <v>1654</v>
      </c>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row>
    <row r="721" spans="1:41">
      <c r="A721" s="66">
        <v>46</v>
      </c>
      <c r="B721" s="66" t="s">
        <v>1655</v>
      </c>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row>
    <row r="722" spans="1:41">
      <c r="A722" s="66">
        <v>47</v>
      </c>
      <c r="B722" s="66" t="s">
        <v>1656</v>
      </c>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row>
    <row r="723" spans="1:41">
      <c r="A723" s="66">
        <v>48</v>
      </c>
      <c r="B723" s="66" t="s">
        <v>1657</v>
      </c>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row>
    <row r="724" spans="1:41">
      <c r="A724" s="66">
        <v>49</v>
      </c>
      <c r="B724" s="66" t="s">
        <v>1658</v>
      </c>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row>
    <row r="725" spans="1:41">
      <c r="A725" s="66">
        <v>50</v>
      </c>
      <c r="B725" s="66" t="s">
        <v>1659</v>
      </c>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row>
    <row r="726" spans="1:41">
      <c r="A726" s="66">
        <v>51</v>
      </c>
      <c r="B726" s="66" t="s">
        <v>1660</v>
      </c>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row>
    <row r="727" spans="1:41">
      <c r="A727" s="66">
        <v>52</v>
      </c>
      <c r="B727" s="66" t="s">
        <v>1661</v>
      </c>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row>
    <row r="728" spans="1:41">
      <c r="A728" s="66">
        <v>53</v>
      </c>
      <c r="B728" s="66" t="s">
        <v>1662</v>
      </c>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row>
    <row r="729" spans="1:41">
      <c r="A729" s="66">
        <v>54</v>
      </c>
      <c r="B729" s="66" t="s">
        <v>1663</v>
      </c>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row>
    <row r="730" spans="1:41">
      <c r="A730" s="66">
        <v>55</v>
      </c>
      <c r="B730" s="66" t="s">
        <v>1664</v>
      </c>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row>
    <row r="731" spans="1:41">
      <c r="A731" s="66">
        <v>56</v>
      </c>
      <c r="B731" s="66" t="s">
        <v>1665</v>
      </c>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row>
    <row r="732" spans="1:41">
      <c r="A732" s="66">
        <v>57</v>
      </c>
      <c r="B732" s="66" t="s">
        <v>1666</v>
      </c>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row>
    <row r="733" spans="1:41">
      <c r="A733" s="66">
        <v>58</v>
      </c>
      <c r="B733" s="66" t="s">
        <v>1667</v>
      </c>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row>
    <row r="734" spans="1:41">
      <c r="A734" s="66">
        <v>59</v>
      </c>
      <c r="B734" s="66" t="s">
        <v>1668</v>
      </c>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row>
    <row r="735" spans="1:41">
      <c r="A735" s="66">
        <v>60</v>
      </c>
      <c r="B735" s="66" t="s">
        <v>1669</v>
      </c>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row>
    <row r="736" spans="1:41">
      <c r="A736" s="66">
        <v>61</v>
      </c>
      <c r="B736" s="66" t="s">
        <v>1670</v>
      </c>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row>
    <row r="737" spans="1:41">
      <c r="A737" s="66">
        <v>62</v>
      </c>
      <c r="B737" s="66" t="s">
        <v>1671</v>
      </c>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row>
    <row r="738" spans="1:41">
      <c r="A738" s="66">
        <v>63</v>
      </c>
      <c r="B738" s="66" t="s">
        <v>1671</v>
      </c>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row>
    <row r="739" spans="1:41">
      <c r="A739" s="66">
        <v>64</v>
      </c>
      <c r="B739" s="66" t="s">
        <v>1672</v>
      </c>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row>
    <row r="740" spans="1:41">
      <c r="A740" s="66">
        <v>65</v>
      </c>
      <c r="B740" s="66" t="s">
        <v>1673</v>
      </c>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row>
    <row r="741" spans="1:41">
      <c r="A741" s="66">
        <v>66</v>
      </c>
      <c r="B741" s="66" t="s">
        <v>846</v>
      </c>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row>
    <row r="742" spans="1:41">
      <c r="A742" s="66">
        <v>67</v>
      </c>
      <c r="B742" s="66" t="s">
        <v>1674</v>
      </c>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row>
    <row r="743" spans="1:41">
      <c r="A743" s="66">
        <v>68</v>
      </c>
      <c r="B743" s="66" t="s">
        <v>1675</v>
      </c>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row>
    <row r="744" spans="1:41">
      <c r="A744" s="66">
        <v>69</v>
      </c>
      <c r="B744" s="66" t="s">
        <v>1676</v>
      </c>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row>
    <row r="745" spans="1:41">
      <c r="A745" s="66">
        <v>70</v>
      </c>
      <c r="B745" s="66" t="s">
        <v>1677</v>
      </c>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row>
    <row r="746" spans="1:41">
      <c r="A746" s="66">
        <v>71</v>
      </c>
      <c r="B746" s="66" t="s">
        <v>1678</v>
      </c>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row>
    <row r="747" spans="1:41">
      <c r="A747" s="66">
        <v>72</v>
      </c>
      <c r="B747" s="66" t="s">
        <v>1679</v>
      </c>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row>
    <row r="748" spans="1:41">
      <c r="A748" s="66">
        <v>73</v>
      </c>
      <c r="B748" s="66" t="s">
        <v>1680</v>
      </c>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row>
    <row r="749" spans="1:41">
      <c r="A749" s="66">
        <v>74</v>
      </c>
      <c r="B749" s="66" t="s">
        <v>1233</v>
      </c>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row>
    <row r="750" spans="1:4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58EC-D681-3244-BD06-3906BF89D610}">
  <dimension ref="A1:AO62"/>
  <sheetViews>
    <sheetView workbookViewId="0">
      <selection activeCell="L21" sqref="L21:L36"/>
    </sheetView>
  </sheetViews>
  <sheetFormatPr baseColWidth="10" defaultColWidth="10.83203125" defaultRowHeight="17" customHeight="1"/>
  <cols>
    <col min="1" max="1" width="22" style="1" customWidth="1"/>
    <col min="2" max="2" width="32" style="1" customWidth="1"/>
    <col min="3" max="3" width="13.5" style="1" customWidth="1"/>
    <col min="4" max="4" width="12.1640625" style="1" customWidth="1"/>
    <col min="5" max="5" width="13.6640625" style="1" customWidth="1"/>
    <col min="6" max="6" width="16.83203125" style="1" customWidth="1"/>
    <col min="7" max="7" width="19" style="1" customWidth="1"/>
    <col min="8" max="8" width="16.33203125" style="1" customWidth="1"/>
    <col min="9" max="9" width="11.5" style="1" customWidth="1"/>
    <col min="10" max="10" width="9" style="1" customWidth="1"/>
    <col min="11" max="11" width="17.33203125" style="1" customWidth="1"/>
    <col min="12" max="12" width="16" style="1" customWidth="1"/>
    <col min="13" max="13" width="22" style="1" customWidth="1"/>
    <col min="14" max="14" width="29.33203125" style="1" customWidth="1"/>
    <col min="15" max="15" width="25.6640625" style="1" customWidth="1"/>
    <col min="16" max="16" width="19.1640625" style="1" customWidth="1"/>
    <col min="17" max="16384" width="10.83203125" style="1"/>
  </cols>
  <sheetData>
    <row r="1" spans="1:11" ht="17" customHeight="1">
      <c r="A1" s="10" t="s">
        <v>1816</v>
      </c>
      <c r="B1" s="10" t="s">
        <v>1817</v>
      </c>
    </row>
    <row r="2" spans="1:11" ht="17" customHeight="1">
      <c r="A2" s="16" t="s">
        <v>1722</v>
      </c>
      <c r="B2" s="4" t="s">
        <v>959</v>
      </c>
      <c r="K2" s="6"/>
    </row>
    <row r="3" spans="1:11" ht="17" customHeight="1">
      <c r="A3" s="15" t="s">
        <v>1723</v>
      </c>
      <c r="B3" s="11" t="s">
        <v>1331</v>
      </c>
      <c r="K3" s="23"/>
    </row>
    <row r="4" spans="1:11" ht="17" customHeight="1">
      <c r="A4" s="15" t="s">
        <v>1724</v>
      </c>
      <c r="B4" s="11" t="s">
        <v>954</v>
      </c>
      <c r="K4" s="23"/>
    </row>
    <row r="5" spans="1:11" ht="17" customHeight="1">
      <c r="A5" s="15" t="s">
        <v>1726</v>
      </c>
      <c r="B5" s="12" t="s">
        <v>1681</v>
      </c>
      <c r="K5" s="23"/>
    </row>
    <row r="6" spans="1:11" ht="17" customHeight="1">
      <c r="A6" s="15" t="s">
        <v>1727</v>
      </c>
      <c r="B6" s="12" t="s">
        <v>1682</v>
      </c>
      <c r="K6" s="23"/>
    </row>
    <row r="7" spans="1:11" ht="17" customHeight="1">
      <c r="A7" s="27" t="s">
        <v>1731</v>
      </c>
      <c r="B7" s="1" t="s">
        <v>1056</v>
      </c>
      <c r="K7" s="7"/>
    </row>
    <row r="8" spans="1:11" ht="17" customHeight="1">
      <c r="A8" s="27" t="s">
        <v>1732</v>
      </c>
      <c r="B8" s="1" t="s">
        <v>1042</v>
      </c>
      <c r="K8" s="7"/>
    </row>
    <row r="9" spans="1:11" ht="17" customHeight="1">
      <c r="A9" s="16" t="s">
        <v>1725</v>
      </c>
      <c r="B9" s="1" t="s">
        <v>1721</v>
      </c>
      <c r="K9" s="6"/>
    </row>
    <row r="10" spans="1:11" ht="17" customHeight="1">
      <c r="A10" s="27" t="s">
        <v>1733</v>
      </c>
      <c r="B10" s="11" t="s">
        <v>1683</v>
      </c>
      <c r="K10" s="7"/>
    </row>
    <row r="11" spans="1:11" ht="17" customHeight="1">
      <c r="A11" s="27" t="s">
        <v>1782</v>
      </c>
      <c r="B11" s="1" t="s">
        <v>1057</v>
      </c>
      <c r="K11" s="7"/>
    </row>
    <row r="12" spans="1:11" ht="17" customHeight="1">
      <c r="A12" s="27" t="s">
        <v>1759</v>
      </c>
      <c r="B12" s="1" t="s">
        <v>1329</v>
      </c>
      <c r="K12" s="7"/>
    </row>
    <row r="13" spans="1:11" ht="17" customHeight="1">
      <c r="A13" s="16" t="s">
        <v>1734</v>
      </c>
      <c r="B13" s="1" t="s">
        <v>1580</v>
      </c>
      <c r="K13" s="6"/>
    </row>
    <row r="14" spans="1:11" ht="17" customHeight="1">
      <c r="A14" s="16" t="s">
        <v>1737</v>
      </c>
      <c r="B14" s="11" t="s">
        <v>1043</v>
      </c>
      <c r="K14" s="6"/>
    </row>
    <row r="15" spans="1:11" ht="17" customHeight="1">
      <c r="A15" s="16" t="s">
        <v>1783</v>
      </c>
      <c r="B15" s="1" t="s">
        <v>1332</v>
      </c>
      <c r="K15" s="6"/>
    </row>
    <row r="16" spans="1:11" ht="17" customHeight="1">
      <c r="A16" s="16" t="s">
        <v>1739</v>
      </c>
      <c r="B16" s="1" t="s">
        <v>958</v>
      </c>
      <c r="K16" s="6"/>
    </row>
    <row r="17" spans="1:41" ht="17" customHeight="1">
      <c r="A17" s="16"/>
      <c r="K17" s="6"/>
    </row>
    <row r="18" spans="1:41" ht="17" customHeight="1">
      <c r="A18" s="11" t="s">
        <v>2402</v>
      </c>
      <c r="B18" s="11"/>
      <c r="C18" s="11"/>
      <c r="D18" s="11"/>
      <c r="E18" s="11"/>
      <c r="F18" s="11"/>
      <c r="G18" s="11"/>
      <c r="H18" s="11"/>
      <c r="I18" s="11"/>
      <c r="J18" s="11"/>
      <c r="K18" s="11"/>
      <c r="L18" s="11"/>
      <c r="M18" s="11"/>
      <c r="N18" s="11"/>
      <c r="O18" s="11"/>
      <c r="P18" s="11"/>
      <c r="Q18" s="11"/>
      <c r="R18" s="11"/>
      <c r="S18" s="11"/>
      <c r="T18" s="11"/>
      <c r="V18" s="11"/>
      <c r="W18" s="11"/>
      <c r="X18" s="11"/>
      <c r="Y18" s="11"/>
      <c r="Z18" s="11"/>
      <c r="AA18" s="11"/>
      <c r="AB18" s="11"/>
      <c r="AC18" s="11"/>
      <c r="AD18" s="11"/>
      <c r="AE18" s="11"/>
      <c r="AF18" s="11"/>
      <c r="AG18" s="11"/>
      <c r="AH18" s="11"/>
      <c r="AI18" s="11"/>
      <c r="AJ18" s="11"/>
      <c r="AK18" s="11"/>
      <c r="AL18" s="11"/>
      <c r="AM18" s="11"/>
      <c r="AN18" s="11"/>
      <c r="AO18" s="11"/>
    </row>
    <row r="19" spans="1:41" ht="17" customHeight="1">
      <c r="A19" s="11"/>
      <c r="B19" s="11"/>
      <c r="C19" s="11"/>
      <c r="D19" s="11"/>
      <c r="E19" s="11"/>
      <c r="F19" s="11"/>
      <c r="G19" s="11"/>
      <c r="H19" s="11"/>
      <c r="I19" s="11"/>
      <c r="J19" s="11"/>
      <c r="K19" s="11"/>
      <c r="L19" s="11"/>
      <c r="M19" s="11"/>
      <c r="N19" s="11"/>
      <c r="O19" s="11"/>
      <c r="P19" s="11"/>
      <c r="Q19" s="11"/>
      <c r="R19" s="11"/>
      <c r="S19" s="11"/>
      <c r="T19" s="11"/>
      <c r="V19" s="11"/>
      <c r="W19" s="11"/>
      <c r="X19" s="11"/>
      <c r="Y19" s="11"/>
      <c r="Z19" s="11"/>
      <c r="AA19" s="11"/>
      <c r="AB19" s="11"/>
      <c r="AC19" s="11"/>
      <c r="AD19" s="11"/>
      <c r="AE19" s="11"/>
      <c r="AF19" s="11"/>
      <c r="AG19" s="11"/>
      <c r="AH19" s="11"/>
      <c r="AI19" s="11"/>
      <c r="AJ19" s="11"/>
      <c r="AK19" s="11"/>
      <c r="AL19" s="11"/>
      <c r="AM19" s="11"/>
      <c r="AN19" s="11"/>
      <c r="AO19" s="11"/>
    </row>
    <row r="20" spans="1:41" s="6" customFormat="1" ht="17" customHeight="1">
      <c r="A20" s="6" t="s">
        <v>1722</v>
      </c>
      <c r="B20" s="23" t="s">
        <v>1723</v>
      </c>
      <c r="C20" s="23" t="s">
        <v>1724</v>
      </c>
      <c r="D20" s="23" t="s">
        <v>1726</v>
      </c>
      <c r="E20" s="23" t="s">
        <v>1727</v>
      </c>
      <c r="F20" s="7" t="s">
        <v>1731</v>
      </c>
      <c r="G20" s="7" t="s">
        <v>1732</v>
      </c>
      <c r="H20" s="6" t="s">
        <v>1725</v>
      </c>
      <c r="I20" s="7" t="s">
        <v>1733</v>
      </c>
      <c r="J20" s="7" t="s">
        <v>1782</v>
      </c>
      <c r="K20" s="7" t="s">
        <v>1759</v>
      </c>
      <c r="L20" s="6" t="s">
        <v>1734</v>
      </c>
      <c r="M20" s="6" t="s">
        <v>1737</v>
      </c>
      <c r="N20" s="6" t="s">
        <v>1783</v>
      </c>
      <c r="O20" s="6" t="s">
        <v>1739</v>
      </c>
    </row>
    <row r="21" spans="1:41" s="5" customFormat="1" ht="17" customHeight="1">
      <c r="A21" s="5">
        <v>1</v>
      </c>
      <c r="B21" s="5" t="s">
        <v>1714</v>
      </c>
      <c r="C21" s="5" t="s">
        <v>1106</v>
      </c>
      <c r="D21" s="8">
        <v>22.946249000000002</v>
      </c>
      <c r="E21" s="8">
        <v>38.877951000000003</v>
      </c>
      <c r="F21" s="17" t="s">
        <v>1071</v>
      </c>
      <c r="G21" s="17" t="s">
        <v>447</v>
      </c>
      <c r="H21" s="5" t="s">
        <v>1811</v>
      </c>
      <c r="I21" s="5">
        <v>25</v>
      </c>
      <c r="K21" s="17"/>
      <c r="L21" s="8">
        <v>6.096E-2</v>
      </c>
      <c r="M21" s="5" t="s">
        <v>1810</v>
      </c>
      <c r="N21" s="5" t="s">
        <v>1803</v>
      </c>
      <c r="O21" s="16" t="s">
        <v>1705</v>
      </c>
    </row>
    <row r="22" spans="1:41" s="5" customFormat="1" ht="17" customHeight="1">
      <c r="A22" s="5">
        <v>2</v>
      </c>
      <c r="B22" s="5" t="s">
        <v>996</v>
      </c>
      <c r="C22" s="5" t="s">
        <v>1038</v>
      </c>
      <c r="D22" s="8">
        <v>35.450000000000003</v>
      </c>
      <c r="E22" s="8">
        <v>133.12</v>
      </c>
      <c r="F22" s="5" t="s">
        <v>1012</v>
      </c>
      <c r="G22" s="5" t="s">
        <v>430</v>
      </c>
      <c r="H22" s="5" t="s">
        <v>1811</v>
      </c>
      <c r="I22" s="5">
        <v>30.1</v>
      </c>
      <c r="J22" s="5">
        <v>2.2000000000000002</v>
      </c>
      <c r="K22" s="5" t="s">
        <v>981</v>
      </c>
      <c r="L22" s="8">
        <v>3.3151999999999999</v>
      </c>
      <c r="M22" s="5" t="s">
        <v>991</v>
      </c>
      <c r="N22" s="5" t="s">
        <v>1804</v>
      </c>
      <c r="O22" s="16"/>
    </row>
    <row r="23" spans="1:41" s="5" customFormat="1" ht="17" customHeight="1">
      <c r="A23" s="5">
        <v>3</v>
      </c>
      <c r="B23" s="5" t="s">
        <v>1490</v>
      </c>
      <c r="C23" s="5" t="s">
        <v>198</v>
      </c>
      <c r="D23" s="8">
        <v>44.664230000000003</v>
      </c>
      <c r="E23" s="8">
        <v>-1.02302</v>
      </c>
      <c r="F23" s="17" t="s">
        <v>989</v>
      </c>
      <c r="G23" s="5" t="s">
        <v>358</v>
      </c>
      <c r="H23" s="5" t="s">
        <v>2109</v>
      </c>
      <c r="I23" s="5">
        <v>15</v>
      </c>
      <c r="J23" s="5">
        <v>22.5</v>
      </c>
      <c r="K23" s="5" t="s">
        <v>990</v>
      </c>
      <c r="L23" s="8">
        <v>3.8536000000000001</v>
      </c>
      <c r="M23" s="5" t="s">
        <v>1810</v>
      </c>
      <c r="N23" s="5" t="s">
        <v>1804</v>
      </c>
      <c r="O23" s="16" t="s">
        <v>1708</v>
      </c>
    </row>
    <row r="24" spans="1:41" s="5" customFormat="1" ht="17" customHeight="1">
      <c r="A24" s="5">
        <v>4</v>
      </c>
      <c r="B24" s="5" t="s">
        <v>1007</v>
      </c>
      <c r="C24" s="5" t="s">
        <v>476</v>
      </c>
      <c r="D24" s="8">
        <v>40.82</v>
      </c>
      <c r="E24" s="8">
        <v>-74.05</v>
      </c>
      <c r="F24" s="5" t="s">
        <v>1005</v>
      </c>
      <c r="G24" s="5" t="s">
        <v>502</v>
      </c>
      <c r="H24" s="5" t="s">
        <v>1812</v>
      </c>
      <c r="I24" s="5">
        <v>11</v>
      </c>
      <c r="J24" s="5">
        <v>5</v>
      </c>
      <c r="K24" s="5" t="s">
        <v>993</v>
      </c>
      <c r="L24" s="8">
        <v>14.032</v>
      </c>
      <c r="M24" s="5" t="s">
        <v>991</v>
      </c>
      <c r="N24" s="5" t="s">
        <v>1804</v>
      </c>
      <c r="O24" s="16"/>
    </row>
    <row r="25" spans="1:41" s="5" customFormat="1" ht="17" customHeight="1">
      <c r="A25" s="5" t="s">
        <v>1712</v>
      </c>
      <c r="B25" s="5" t="s">
        <v>1031</v>
      </c>
      <c r="C25" s="5" t="s">
        <v>325</v>
      </c>
      <c r="D25" s="8">
        <v>33.561342000000003</v>
      </c>
      <c r="E25" s="8">
        <v>120.59072999999999</v>
      </c>
      <c r="F25" s="5" t="s">
        <v>1012</v>
      </c>
      <c r="G25" s="5" t="s">
        <v>430</v>
      </c>
      <c r="H25" s="5" t="s">
        <v>1812</v>
      </c>
      <c r="I25" s="17">
        <v>18.333333333333332</v>
      </c>
      <c r="J25" s="5">
        <v>7.5</v>
      </c>
      <c r="K25" s="5" t="s">
        <v>993</v>
      </c>
      <c r="L25" s="45">
        <v>3.3952</v>
      </c>
      <c r="M25" s="5" t="s">
        <v>991</v>
      </c>
      <c r="N25" s="5" t="s">
        <v>1805</v>
      </c>
      <c r="O25" s="16" t="s">
        <v>1715</v>
      </c>
    </row>
    <row r="26" spans="1:41" s="5" customFormat="1" ht="17" customHeight="1">
      <c r="A26" s="5" t="s">
        <v>1713</v>
      </c>
      <c r="B26" s="5" t="s">
        <v>1034</v>
      </c>
      <c r="C26" s="5" t="s">
        <v>325</v>
      </c>
      <c r="D26" s="8" t="s">
        <v>1706</v>
      </c>
      <c r="E26" s="8" t="s">
        <v>1707</v>
      </c>
      <c r="F26" s="5" t="s">
        <v>1005</v>
      </c>
      <c r="G26" s="5" t="s">
        <v>1006</v>
      </c>
      <c r="H26" s="5" t="s">
        <v>1812</v>
      </c>
      <c r="I26" s="17">
        <v>18.875</v>
      </c>
      <c r="J26" s="5">
        <v>18.3</v>
      </c>
      <c r="K26" s="5" t="s">
        <v>986</v>
      </c>
      <c r="L26" s="5">
        <v>0.35200000000000004</v>
      </c>
      <c r="M26" s="5" t="s">
        <v>991</v>
      </c>
      <c r="N26" s="5" t="s">
        <v>1805</v>
      </c>
      <c r="O26" s="16" t="s">
        <v>1716</v>
      </c>
    </row>
    <row r="27" spans="1:41" s="5" customFormat="1" ht="17" customHeight="1">
      <c r="A27" s="5">
        <v>14</v>
      </c>
      <c r="B27" s="5" t="s">
        <v>1032</v>
      </c>
      <c r="C27" s="5" t="s">
        <v>325</v>
      </c>
      <c r="D27" s="8">
        <v>23.922556</v>
      </c>
      <c r="E27" s="8">
        <v>117.417303</v>
      </c>
      <c r="F27" s="5" t="s">
        <v>980</v>
      </c>
      <c r="G27" s="5" t="s">
        <v>430</v>
      </c>
      <c r="H27" s="5" t="s">
        <v>1812</v>
      </c>
      <c r="J27" s="5">
        <v>9.27</v>
      </c>
      <c r="K27" s="5" t="s">
        <v>993</v>
      </c>
      <c r="L27" s="8">
        <v>0.1968</v>
      </c>
      <c r="M27" s="5" t="s">
        <v>991</v>
      </c>
      <c r="N27" s="5" t="s">
        <v>1804</v>
      </c>
      <c r="O27" s="16" t="s">
        <v>1491</v>
      </c>
    </row>
    <row r="28" spans="1:41" s="5" customFormat="1" ht="17" customHeight="1">
      <c r="A28" s="5" t="s">
        <v>1684</v>
      </c>
      <c r="B28" s="5" t="s">
        <v>1033</v>
      </c>
      <c r="C28" s="5" t="s">
        <v>325</v>
      </c>
      <c r="D28" s="8">
        <v>24.406119</v>
      </c>
      <c r="E28" s="8">
        <v>117.94194899999999</v>
      </c>
      <c r="F28" s="17" t="s">
        <v>980</v>
      </c>
      <c r="G28" s="17" t="s">
        <v>430</v>
      </c>
      <c r="H28" s="5" t="s">
        <v>1812</v>
      </c>
      <c r="I28" s="5">
        <v>24.5</v>
      </c>
      <c r="J28" s="5">
        <v>15</v>
      </c>
      <c r="K28" s="5" t="s">
        <v>993</v>
      </c>
      <c r="L28" s="8">
        <v>18.823999999999998</v>
      </c>
      <c r="M28" s="5" t="s">
        <v>991</v>
      </c>
      <c r="N28" s="5" t="s">
        <v>1804</v>
      </c>
      <c r="O28" s="16"/>
    </row>
    <row r="29" spans="1:41" s="5" customFormat="1" ht="17" customHeight="1">
      <c r="A29" s="5">
        <v>17</v>
      </c>
      <c r="B29" s="5" t="s">
        <v>1087</v>
      </c>
      <c r="C29" s="5" t="s">
        <v>325</v>
      </c>
      <c r="D29" s="8">
        <v>22.48</v>
      </c>
      <c r="E29" s="8">
        <v>114.02</v>
      </c>
      <c r="F29" s="5" t="s">
        <v>1012</v>
      </c>
      <c r="G29" s="5" t="s">
        <v>430</v>
      </c>
      <c r="H29" s="5" t="s">
        <v>1812</v>
      </c>
      <c r="J29" s="5">
        <v>13</v>
      </c>
      <c r="K29" s="5" t="s">
        <v>993</v>
      </c>
      <c r="L29" s="8">
        <v>136.70400000000001</v>
      </c>
      <c r="M29" s="5" t="s">
        <v>991</v>
      </c>
      <c r="N29" s="5" t="s">
        <v>1804</v>
      </c>
      <c r="O29" s="16" t="s">
        <v>1699</v>
      </c>
    </row>
    <row r="30" spans="1:41" s="5" customFormat="1" ht="17" customHeight="1">
      <c r="A30" s="5">
        <v>17</v>
      </c>
      <c r="B30" s="5" t="s">
        <v>1088</v>
      </c>
      <c r="C30" s="5" t="s">
        <v>960</v>
      </c>
      <c r="D30" s="8">
        <v>22.42</v>
      </c>
      <c r="E30" s="8">
        <v>114.28</v>
      </c>
      <c r="F30" s="5" t="s">
        <v>980</v>
      </c>
      <c r="G30" s="5" t="s">
        <v>430</v>
      </c>
      <c r="H30" s="5" t="s">
        <v>1812</v>
      </c>
      <c r="J30" s="5">
        <v>25</v>
      </c>
      <c r="K30" s="5" t="s">
        <v>990</v>
      </c>
      <c r="L30" s="8">
        <v>31.488</v>
      </c>
      <c r="M30" s="5" t="s">
        <v>991</v>
      </c>
      <c r="N30" s="5" t="s">
        <v>1804</v>
      </c>
      <c r="O30" s="16" t="s">
        <v>1701</v>
      </c>
    </row>
    <row r="31" spans="1:41" s="5" customFormat="1" ht="17" customHeight="1">
      <c r="A31" s="5">
        <v>18</v>
      </c>
      <c r="B31" s="5" t="s">
        <v>1035</v>
      </c>
      <c r="C31" s="5" t="s">
        <v>189</v>
      </c>
      <c r="D31" s="8">
        <v>51.722102999999997</v>
      </c>
      <c r="E31" s="8">
        <v>0.722356</v>
      </c>
      <c r="F31" s="17" t="s">
        <v>989</v>
      </c>
      <c r="G31" s="5" t="s">
        <v>358</v>
      </c>
      <c r="H31" s="5" t="s">
        <v>1812</v>
      </c>
      <c r="L31" s="8">
        <v>0.68799999999999994</v>
      </c>
      <c r="M31" s="5" t="s">
        <v>991</v>
      </c>
      <c r="N31" s="5" t="s">
        <v>1804</v>
      </c>
      <c r="O31" s="16" t="s">
        <v>1709</v>
      </c>
    </row>
    <row r="32" spans="1:41" s="5" customFormat="1" ht="17" customHeight="1">
      <c r="A32" s="5">
        <v>19</v>
      </c>
      <c r="B32" s="5" t="s">
        <v>1493</v>
      </c>
      <c r="C32" s="5" t="s">
        <v>476</v>
      </c>
      <c r="D32" s="8">
        <v>31.339822000000002</v>
      </c>
      <c r="E32" s="8">
        <v>-81.484722000000005</v>
      </c>
      <c r="F32" s="5" t="s">
        <v>980</v>
      </c>
      <c r="G32" s="5" t="s">
        <v>430</v>
      </c>
      <c r="H32" s="5" t="s">
        <v>1812</v>
      </c>
      <c r="I32" s="5">
        <v>20</v>
      </c>
      <c r="J32" s="5">
        <v>1</v>
      </c>
      <c r="K32" s="5" t="s">
        <v>981</v>
      </c>
      <c r="L32" s="8">
        <v>337.536</v>
      </c>
      <c r="M32" s="5" t="s">
        <v>991</v>
      </c>
      <c r="N32" s="5" t="s">
        <v>1804</v>
      </c>
      <c r="O32" s="16"/>
    </row>
    <row r="33" spans="1:15" s="5" customFormat="1" ht="17" customHeight="1">
      <c r="A33" s="5">
        <v>20</v>
      </c>
      <c r="B33" s="5" t="s">
        <v>1492</v>
      </c>
      <c r="C33" s="5" t="s">
        <v>476</v>
      </c>
      <c r="D33" s="8">
        <v>40.769114999999999</v>
      </c>
      <c r="E33" s="8">
        <v>-74.084761999999998</v>
      </c>
      <c r="F33" s="5" t="s">
        <v>1005</v>
      </c>
      <c r="G33" s="5" t="s">
        <v>502</v>
      </c>
      <c r="H33" s="5" t="s">
        <v>1812</v>
      </c>
      <c r="I33" s="5" t="s">
        <v>1494</v>
      </c>
      <c r="L33" s="9">
        <v>740</v>
      </c>
      <c r="M33" s="5" t="s">
        <v>1813</v>
      </c>
      <c r="N33" s="5" t="s">
        <v>1814</v>
      </c>
      <c r="O33" s="16" t="s">
        <v>1710</v>
      </c>
    </row>
    <row r="34" spans="1:15" s="5" customFormat="1" ht="17" customHeight="1">
      <c r="A34" s="5">
        <v>21</v>
      </c>
      <c r="B34" s="5" t="s">
        <v>1003</v>
      </c>
      <c r="C34" s="5" t="s">
        <v>325</v>
      </c>
      <c r="D34" s="8">
        <v>31.48</v>
      </c>
      <c r="E34" s="8">
        <v>121.95</v>
      </c>
      <c r="F34" s="5" t="s">
        <v>1012</v>
      </c>
      <c r="G34" s="5" t="s">
        <v>430</v>
      </c>
      <c r="H34" s="5" t="s">
        <v>1812</v>
      </c>
      <c r="I34" s="5">
        <v>19.600000000000001</v>
      </c>
      <c r="J34" s="5">
        <v>5.5</v>
      </c>
      <c r="K34" s="5" t="s">
        <v>993</v>
      </c>
      <c r="L34" s="8">
        <v>0.96</v>
      </c>
      <c r="M34" s="5" t="s">
        <v>991</v>
      </c>
      <c r="N34" s="5" t="s">
        <v>1806</v>
      </c>
      <c r="O34" s="16" t="s">
        <v>1711</v>
      </c>
    </row>
    <row r="35" spans="1:15" s="5" customFormat="1" ht="17" customHeight="1">
      <c r="A35" s="5">
        <v>22</v>
      </c>
      <c r="B35" s="5" t="s">
        <v>1030</v>
      </c>
      <c r="C35" s="5" t="s">
        <v>476</v>
      </c>
      <c r="D35" s="8">
        <v>38.590000000000003</v>
      </c>
      <c r="E35" s="8">
        <v>-76.13</v>
      </c>
      <c r="F35" s="5" t="s">
        <v>980</v>
      </c>
      <c r="G35" s="5" t="s">
        <v>430</v>
      </c>
      <c r="H35" s="5" t="s">
        <v>1812</v>
      </c>
      <c r="J35" s="5">
        <v>5</v>
      </c>
      <c r="K35" s="5" t="s">
        <v>993</v>
      </c>
      <c r="L35" s="8">
        <v>1</v>
      </c>
      <c r="M35" s="5" t="s">
        <v>1810</v>
      </c>
      <c r="N35" s="5" t="s">
        <v>1806</v>
      </c>
      <c r="O35" s="16"/>
    </row>
    <row r="36" spans="1:15" s="5" customFormat="1" ht="17" customHeight="1">
      <c r="A36" s="5">
        <v>23</v>
      </c>
      <c r="B36" s="5" t="s">
        <v>1036</v>
      </c>
      <c r="C36" s="5" t="s">
        <v>325</v>
      </c>
      <c r="D36" s="8">
        <v>26.031538000000001</v>
      </c>
      <c r="E36" s="8">
        <v>119.61984200000001</v>
      </c>
      <c r="F36" s="5" t="s">
        <v>1012</v>
      </c>
      <c r="G36" s="5" t="s">
        <v>430</v>
      </c>
      <c r="H36" s="5" t="s">
        <v>1812</v>
      </c>
      <c r="L36" s="9">
        <v>150</v>
      </c>
      <c r="M36" s="5" t="s">
        <v>991</v>
      </c>
      <c r="N36" s="5" t="s">
        <v>1806</v>
      </c>
      <c r="O36" s="16"/>
    </row>
    <row r="37" spans="1:15" s="5" customFormat="1" ht="17" customHeight="1">
      <c r="D37" s="8"/>
      <c r="E37" s="8"/>
      <c r="L37" s="8"/>
      <c r="O37" s="16"/>
    </row>
    <row r="38" spans="1:15" s="5" customFormat="1" ht="17" customHeight="1">
      <c r="D38" s="8"/>
      <c r="E38" s="8"/>
      <c r="L38" s="8"/>
      <c r="O38" s="16"/>
    </row>
    <row r="39" spans="1:15" ht="17" customHeight="1">
      <c r="A39" s="23" t="s">
        <v>1730</v>
      </c>
    </row>
    <row r="40" spans="1:15" ht="17" customHeight="1">
      <c r="A40" s="11">
        <v>1</v>
      </c>
      <c r="B40" s="11" t="s">
        <v>1322</v>
      </c>
    </row>
    <row r="41" spans="1:15" ht="17" customHeight="1">
      <c r="A41" s="11">
        <v>2</v>
      </c>
      <c r="B41" s="11" t="s">
        <v>1046</v>
      </c>
    </row>
    <row r="42" spans="1:15" ht="17" customHeight="1">
      <c r="A42" s="11">
        <v>3</v>
      </c>
      <c r="B42" s="11" t="s">
        <v>1315</v>
      </c>
    </row>
    <row r="43" spans="1:15" ht="17" customHeight="1">
      <c r="A43" s="11">
        <v>4</v>
      </c>
      <c r="B43" s="11" t="s">
        <v>1047</v>
      </c>
    </row>
    <row r="44" spans="1:15" ht="17" customHeight="1">
      <c r="A44" s="11">
        <v>5</v>
      </c>
      <c r="B44" s="11" t="s">
        <v>1048</v>
      </c>
    </row>
    <row r="45" spans="1:15" ht="17" customHeight="1">
      <c r="A45" s="11">
        <v>6</v>
      </c>
      <c r="B45" s="11" t="s">
        <v>1496</v>
      </c>
    </row>
    <row r="46" spans="1:15" ht="17" customHeight="1">
      <c r="A46" s="11">
        <v>7</v>
      </c>
      <c r="B46" s="11" t="s">
        <v>1054</v>
      </c>
    </row>
    <row r="47" spans="1:15" ht="17" customHeight="1">
      <c r="A47" s="11">
        <v>8</v>
      </c>
      <c r="B47" s="11" t="s">
        <v>1055</v>
      </c>
    </row>
    <row r="48" spans="1:15" ht="17" customHeight="1">
      <c r="A48" s="11">
        <v>9</v>
      </c>
      <c r="B48" s="11" t="s">
        <v>1501</v>
      </c>
    </row>
    <row r="49" spans="1:2" ht="17" customHeight="1">
      <c r="A49" s="11">
        <v>10</v>
      </c>
      <c r="B49" s="11" t="s">
        <v>1049</v>
      </c>
    </row>
    <row r="50" spans="1:2" ht="17" customHeight="1">
      <c r="A50" s="11">
        <v>11</v>
      </c>
      <c r="B50" s="11" t="s">
        <v>1044</v>
      </c>
    </row>
    <row r="51" spans="1:2" ht="17" customHeight="1">
      <c r="A51" s="11">
        <v>12</v>
      </c>
      <c r="B51" s="11" t="s">
        <v>1051</v>
      </c>
    </row>
    <row r="52" spans="1:2" ht="17" customHeight="1">
      <c r="A52" s="11">
        <v>13</v>
      </c>
      <c r="B52" s="11" t="s">
        <v>1500</v>
      </c>
    </row>
    <row r="53" spans="1:2" ht="17" customHeight="1">
      <c r="A53" s="11">
        <v>14</v>
      </c>
      <c r="B53" s="11" t="s">
        <v>1495</v>
      </c>
    </row>
    <row r="54" spans="1:2" ht="17" customHeight="1">
      <c r="A54" s="11">
        <v>15</v>
      </c>
      <c r="B54" s="11" t="s">
        <v>1050</v>
      </c>
    </row>
    <row r="55" spans="1:2" ht="17" customHeight="1">
      <c r="A55" s="11">
        <v>16</v>
      </c>
      <c r="B55" s="11" t="s">
        <v>1314</v>
      </c>
    </row>
    <row r="56" spans="1:2" ht="17" customHeight="1">
      <c r="A56" s="11">
        <v>17</v>
      </c>
      <c r="B56" s="11" t="s">
        <v>1313</v>
      </c>
    </row>
    <row r="57" spans="1:2" ht="17" customHeight="1">
      <c r="A57" s="11">
        <v>18</v>
      </c>
      <c r="B57" s="11" t="s">
        <v>1052</v>
      </c>
    </row>
    <row r="58" spans="1:2" ht="17" customHeight="1">
      <c r="A58" s="11">
        <v>19</v>
      </c>
      <c r="B58" s="11" t="s">
        <v>1497</v>
      </c>
    </row>
    <row r="59" spans="1:2" ht="17" customHeight="1">
      <c r="A59" s="11">
        <v>20</v>
      </c>
      <c r="B59" s="11" t="s">
        <v>1498</v>
      </c>
    </row>
    <row r="60" spans="1:2" ht="17" customHeight="1">
      <c r="A60" s="11">
        <v>21</v>
      </c>
      <c r="B60" s="11" t="s">
        <v>1053</v>
      </c>
    </row>
    <row r="61" spans="1:2" ht="17" customHeight="1">
      <c r="A61" s="11">
        <v>22</v>
      </c>
      <c r="B61" s="11" t="s">
        <v>1499</v>
      </c>
    </row>
    <row r="62" spans="1:2" ht="17" customHeight="1">
      <c r="A62" s="11">
        <v>23</v>
      </c>
      <c r="B62" s="11" t="s">
        <v>1502</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9F904-AB3F-394F-9121-21E2E9D49EEC}">
  <dimension ref="A1:AO205"/>
  <sheetViews>
    <sheetView workbookViewId="0">
      <selection activeCell="I17" sqref="I17:I120"/>
    </sheetView>
  </sheetViews>
  <sheetFormatPr baseColWidth="10" defaultColWidth="8.83203125" defaultRowHeight="16"/>
  <cols>
    <col min="1" max="1" width="19.5" style="15" customWidth="1"/>
    <col min="2" max="2" width="54.5" style="15" customWidth="1"/>
    <col min="3" max="3" width="17" style="15" customWidth="1"/>
    <col min="4" max="4" width="11.33203125" style="15" customWidth="1"/>
    <col min="5" max="5" width="8.83203125" style="15"/>
    <col min="6" max="6" width="14.6640625" style="15" customWidth="1"/>
    <col min="7" max="7" width="20.5" style="15" customWidth="1"/>
    <col min="8" max="8" width="8.83203125" style="15"/>
    <col min="9" max="9" width="15.6640625" style="34" customWidth="1"/>
    <col min="10" max="10" width="18.33203125" style="15" customWidth="1"/>
    <col min="11" max="16384" width="8.83203125" style="15"/>
  </cols>
  <sheetData>
    <row r="1" spans="1:41">
      <c r="A1" s="10" t="s">
        <v>1816</v>
      </c>
      <c r="B1" s="10" t="s">
        <v>1817</v>
      </c>
    </row>
    <row r="2" spans="1:41">
      <c r="A2" s="16" t="s">
        <v>1722</v>
      </c>
      <c r="B2" s="12" t="s">
        <v>959</v>
      </c>
      <c r="D2" s="6"/>
    </row>
    <row r="3" spans="1:41">
      <c r="A3" s="15" t="s">
        <v>1723</v>
      </c>
      <c r="B3" s="11" t="s">
        <v>1331</v>
      </c>
      <c r="D3" s="23"/>
    </row>
    <row r="4" spans="1:41">
      <c r="A4" s="15" t="s">
        <v>1724</v>
      </c>
      <c r="B4" s="12" t="s">
        <v>1489</v>
      </c>
      <c r="D4" s="23"/>
    </row>
    <row r="5" spans="1:41">
      <c r="A5" s="15" t="s">
        <v>1726</v>
      </c>
      <c r="B5" s="12" t="s">
        <v>1681</v>
      </c>
      <c r="D5" s="23"/>
    </row>
    <row r="6" spans="1:41">
      <c r="A6" s="15" t="s">
        <v>1727</v>
      </c>
      <c r="B6" s="12" t="s">
        <v>1682</v>
      </c>
      <c r="D6" s="23"/>
    </row>
    <row r="7" spans="1:41">
      <c r="A7" s="27" t="s">
        <v>1731</v>
      </c>
      <c r="B7" s="15" t="s">
        <v>1056</v>
      </c>
      <c r="D7" s="7"/>
    </row>
    <row r="8" spans="1:41">
      <c r="A8" s="16" t="s">
        <v>1725</v>
      </c>
      <c r="B8" s="15" t="s">
        <v>1488</v>
      </c>
      <c r="D8" s="6"/>
    </row>
    <row r="9" spans="1:41">
      <c r="A9" s="27" t="s">
        <v>1733</v>
      </c>
      <c r="B9" s="11" t="s">
        <v>1683</v>
      </c>
      <c r="D9" s="7"/>
    </row>
    <row r="10" spans="1:41">
      <c r="A10" s="16" t="s">
        <v>1734</v>
      </c>
      <c r="B10" s="15" t="s">
        <v>1580</v>
      </c>
      <c r="D10" s="6"/>
    </row>
    <row r="11" spans="1:41">
      <c r="A11" s="16" t="s">
        <v>1737</v>
      </c>
      <c r="B11" s="12" t="s">
        <v>1043</v>
      </c>
      <c r="D11" s="6"/>
    </row>
    <row r="12" spans="1:41">
      <c r="A12" s="16" t="s">
        <v>1739</v>
      </c>
      <c r="B12" s="15" t="s">
        <v>958</v>
      </c>
      <c r="D12" s="6"/>
    </row>
    <row r="14" spans="1:41" s="1" customFormat="1" ht="17" customHeight="1">
      <c r="A14" s="11" t="s">
        <v>2402</v>
      </c>
      <c r="B14" s="11"/>
      <c r="C14" s="11"/>
      <c r="D14" s="11"/>
      <c r="E14" s="11"/>
      <c r="F14" s="11"/>
      <c r="G14" s="11"/>
      <c r="H14" s="11"/>
      <c r="I14" s="11"/>
      <c r="J14" s="11"/>
      <c r="K14" s="11"/>
      <c r="L14" s="11"/>
      <c r="M14" s="11"/>
      <c r="N14" s="11"/>
      <c r="O14" s="11"/>
      <c r="P14" s="11"/>
      <c r="Q14" s="11"/>
      <c r="R14" s="11"/>
      <c r="S14" s="11"/>
      <c r="T14" s="11"/>
      <c r="V14" s="11"/>
      <c r="W14" s="11"/>
      <c r="X14" s="11"/>
      <c r="Y14" s="11"/>
      <c r="Z14" s="11"/>
      <c r="AA14" s="11"/>
      <c r="AB14" s="11"/>
      <c r="AC14" s="11"/>
      <c r="AD14" s="11"/>
      <c r="AE14" s="11"/>
      <c r="AF14" s="11"/>
      <c r="AG14" s="11"/>
      <c r="AH14" s="11"/>
      <c r="AI14" s="11"/>
      <c r="AJ14" s="11"/>
      <c r="AK14" s="11"/>
      <c r="AL14" s="11"/>
      <c r="AM14" s="11"/>
      <c r="AN14" s="11"/>
      <c r="AO14" s="11"/>
    </row>
    <row r="15" spans="1:41" s="1" customFormat="1" ht="17" customHeight="1">
      <c r="A15" s="11"/>
      <c r="B15" s="11"/>
      <c r="C15" s="11"/>
      <c r="D15" s="11"/>
      <c r="E15" s="11"/>
      <c r="F15" s="11"/>
      <c r="G15" s="11"/>
      <c r="H15" s="11"/>
      <c r="I15" s="11"/>
      <c r="J15" s="11"/>
      <c r="K15" s="11"/>
      <c r="L15" s="11"/>
      <c r="M15" s="11"/>
      <c r="N15" s="11"/>
      <c r="O15" s="11"/>
      <c r="P15" s="11"/>
      <c r="Q15" s="11"/>
      <c r="R15" s="11"/>
      <c r="S15" s="11"/>
      <c r="T15" s="11"/>
      <c r="V15" s="11"/>
      <c r="W15" s="11"/>
      <c r="X15" s="11"/>
      <c r="Y15" s="11"/>
      <c r="Z15" s="11"/>
      <c r="AA15" s="11"/>
      <c r="AB15" s="11"/>
      <c r="AC15" s="11"/>
      <c r="AD15" s="11"/>
      <c r="AE15" s="11"/>
      <c r="AF15" s="11"/>
      <c r="AG15" s="11"/>
      <c r="AH15" s="11"/>
      <c r="AI15" s="11"/>
      <c r="AJ15" s="11"/>
      <c r="AK15" s="11"/>
      <c r="AL15" s="11"/>
      <c r="AM15" s="11"/>
      <c r="AN15" s="11"/>
      <c r="AO15" s="11"/>
    </row>
    <row r="16" spans="1:41">
      <c r="A16" s="6" t="s">
        <v>1722</v>
      </c>
      <c r="B16" s="23" t="s">
        <v>1723</v>
      </c>
      <c r="C16" s="23" t="s">
        <v>2111</v>
      </c>
      <c r="D16" s="23" t="s">
        <v>1726</v>
      </c>
      <c r="E16" s="23" t="s">
        <v>1727</v>
      </c>
      <c r="F16" s="7" t="s">
        <v>1731</v>
      </c>
      <c r="G16" s="6" t="s">
        <v>1725</v>
      </c>
      <c r="H16" s="7" t="s">
        <v>1733</v>
      </c>
      <c r="I16" s="6" t="s">
        <v>1734</v>
      </c>
      <c r="J16" s="6" t="s">
        <v>1737</v>
      </c>
      <c r="K16" s="6" t="s">
        <v>1739</v>
      </c>
    </row>
    <row r="17" spans="1:10">
      <c r="A17" s="53">
        <v>1</v>
      </c>
      <c r="B17" s="53" t="s">
        <v>1333</v>
      </c>
      <c r="C17" s="53" t="s">
        <v>2112</v>
      </c>
      <c r="D17" s="62">
        <v>10</v>
      </c>
      <c r="E17" s="62">
        <v>106.8</v>
      </c>
      <c r="F17" s="15" t="s">
        <v>1748</v>
      </c>
      <c r="G17" s="15" t="s">
        <v>2391</v>
      </c>
      <c r="H17" s="63">
        <v>24.130224999999999</v>
      </c>
      <c r="I17" s="64">
        <v>0.42399999999999999</v>
      </c>
      <c r="J17" s="15" t="s">
        <v>2386</v>
      </c>
    </row>
    <row r="18" spans="1:10">
      <c r="A18" s="53">
        <v>2</v>
      </c>
      <c r="B18" s="53" t="s">
        <v>1334</v>
      </c>
      <c r="C18" s="53" t="s">
        <v>43</v>
      </c>
      <c r="D18" s="62">
        <v>17.6824303655</v>
      </c>
      <c r="E18" s="62">
        <v>84.357573088899997</v>
      </c>
      <c r="F18" s="15" t="s">
        <v>1748</v>
      </c>
      <c r="G18" s="15" t="s">
        <v>2391</v>
      </c>
      <c r="H18" s="63">
        <v>29.9</v>
      </c>
      <c r="I18" s="64">
        <v>0.47199999999999998</v>
      </c>
      <c r="J18" s="15" t="s">
        <v>2386</v>
      </c>
    </row>
    <row r="19" spans="1:10">
      <c r="A19" s="53">
        <v>2</v>
      </c>
      <c r="B19" s="53" t="s">
        <v>1335</v>
      </c>
      <c r="C19" s="53" t="s">
        <v>43</v>
      </c>
      <c r="D19" s="62">
        <v>18.407175634000001</v>
      </c>
      <c r="E19" s="62">
        <v>85.381927012999995</v>
      </c>
      <c r="F19" s="15" t="s">
        <v>1748</v>
      </c>
      <c r="G19" s="15" t="s">
        <v>2391</v>
      </c>
      <c r="H19" s="63">
        <v>29.1</v>
      </c>
      <c r="I19" s="64">
        <v>0.45119999999999999</v>
      </c>
      <c r="J19" s="15" t="s">
        <v>2386</v>
      </c>
    </row>
    <row r="20" spans="1:10">
      <c r="A20" s="53">
        <v>2</v>
      </c>
      <c r="B20" s="53" t="s">
        <v>1336</v>
      </c>
      <c r="C20" s="53" t="s">
        <v>43</v>
      </c>
      <c r="D20" s="62">
        <v>19.116822381199999</v>
      </c>
      <c r="E20" s="62">
        <v>86.708931063700007</v>
      </c>
      <c r="F20" s="15" t="s">
        <v>1748</v>
      </c>
      <c r="G20" s="15" t="s">
        <v>2391</v>
      </c>
      <c r="H20" s="63">
        <v>29.8</v>
      </c>
      <c r="I20" s="64">
        <v>0.92479999999999996</v>
      </c>
      <c r="J20" s="15" t="s">
        <v>2386</v>
      </c>
    </row>
    <row r="21" spans="1:10">
      <c r="A21" s="53">
        <v>2</v>
      </c>
      <c r="B21" s="53" t="s">
        <v>1337</v>
      </c>
      <c r="C21" s="53" t="s">
        <v>43</v>
      </c>
      <c r="D21" s="62">
        <v>19.343304631700001</v>
      </c>
      <c r="E21" s="62">
        <v>87.314231316700003</v>
      </c>
      <c r="F21" s="15" t="s">
        <v>1748</v>
      </c>
      <c r="G21" s="15" t="s">
        <v>2391</v>
      </c>
      <c r="H21" s="63">
        <v>29.9</v>
      </c>
      <c r="I21" s="64">
        <v>0.90560000000000007</v>
      </c>
      <c r="J21" s="15" t="s">
        <v>2386</v>
      </c>
    </row>
    <row r="22" spans="1:10">
      <c r="A22" s="53">
        <v>3</v>
      </c>
      <c r="B22" s="53" t="s">
        <v>1338</v>
      </c>
      <c r="C22" s="53" t="s">
        <v>2113</v>
      </c>
      <c r="D22" s="62">
        <v>44.8</v>
      </c>
      <c r="E22" s="62">
        <v>29.8</v>
      </c>
      <c r="F22" s="15" t="s">
        <v>1749</v>
      </c>
      <c r="G22" s="15" t="s">
        <v>2391</v>
      </c>
      <c r="H22" s="63"/>
      <c r="I22" s="64">
        <v>7.52</v>
      </c>
      <c r="J22" s="15" t="s">
        <v>2386</v>
      </c>
    </row>
    <row r="23" spans="1:10">
      <c r="A23" s="53">
        <v>4</v>
      </c>
      <c r="B23" s="53" t="s">
        <v>1339</v>
      </c>
      <c r="C23" s="53" t="s">
        <v>2114</v>
      </c>
      <c r="D23" s="62">
        <v>46.25</v>
      </c>
      <c r="E23" s="62">
        <v>-124.1</v>
      </c>
      <c r="F23" s="15" t="s">
        <v>1749</v>
      </c>
      <c r="G23" s="15" t="s">
        <v>2391</v>
      </c>
      <c r="H23" s="63">
        <v>19.600000000000001</v>
      </c>
      <c r="I23" s="64">
        <v>1.6</v>
      </c>
      <c r="J23" s="15" t="s">
        <v>2386</v>
      </c>
    </row>
    <row r="24" spans="1:10">
      <c r="A24" s="53">
        <v>5</v>
      </c>
      <c r="B24" s="53" t="s">
        <v>1340</v>
      </c>
      <c r="C24" s="53" t="s">
        <v>2113</v>
      </c>
      <c r="D24" s="62">
        <v>51.308333330000004</v>
      </c>
      <c r="E24" s="62">
        <v>2.85</v>
      </c>
      <c r="F24" s="15" t="s">
        <v>1749</v>
      </c>
      <c r="G24" s="15" t="s">
        <v>2391</v>
      </c>
      <c r="H24" s="63">
        <v>12.3</v>
      </c>
      <c r="I24" s="64">
        <v>2.893150684931507</v>
      </c>
      <c r="J24" s="15" t="s">
        <v>2386</v>
      </c>
    </row>
    <row r="25" spans="1:10">
      <c r="A25" s="53">
        <v>6</v>
      </c>
      <c r="B25" s="53" t="s">
        <v>1341</v>
      </c>
      <c r="C25" s="53" t="s">
        <v>2115</v>
      </c>
      <c r="D25" s="62">
        <v>73</v>
      </c>
      <c r="E25" s="62">
        <v>130</v>
      </c>
      <c r="F25" s="15" t="s">
        <v>1788</v>
      </c>
      <c r="G25" s="15" t="s">
        <v>2391</v>
      </c>
      <c r="H25" s="63">
        <v>9.8000000000000007</v>
      </c>
      <c r="I25" s="64">
        <v>0.38400000000000001</v>
      </c>
      <c r="J25" s="15" t="s">
        <v>2386</v>
      </c>
    </row>
    <row r="26" spans="1:10">
      <c r="A26" s="53">
        <v>7</v>
      </c>
      <c r="B26" s="53" t="s">
        <v>1342</v>
      </c>
      <c r="C26" s="53" t="s">
        <v>2114</v>
      </c>
      <c r="D26" s="62">
        <v>28</v>
      </c>
      <c r="E26" s="62">
        <v>-92</v>
      </c>
      <c r="F26" s="15" t="s">
        <v>1786</v>
      </c>
      <c r="G26" s="15" t="s">
        <v>2392</v>
      </c>
      <c r="H26" s="63"/>
      <c r="I26" s="64">
        <v>36.893333333333338</v>
      </c>
      <c r="J26" s="15" t="s">
        <v>2386</v>
      </c>
    </row>
    <row r="27" spans="1:10">
      <c r="A27" s="53">
        <v>8</v>
      </c>
      <c r="B27" s="53" t="s">
        <v>1343</v>
      </c>
      <c r="C27" s="53" t="s">
        <v>2114</v>
      </c>
      <c r="D27" s="62">
        <v>34.4</v>
      </c>
      <c r="E27" s="62">
        <v>-120</v>
      </c>
      <c r="F27" s="15" t="s">
        <v>1786</v>
      </c>
      <c r="G27" s="15" t="s">
        <v>2392</v>
      </c>
      <c r="H27" s="63"/>
      <c r="I27" s="64">
        <v>3.1319284294234597</v>
      </c>
      <c r="J27" s="15" t="s">
        <v>2386</v>
      </c>
    </row>
    <row r="28" spans="1:10">
      <c r="A28" s="53">
        <v>9</v>
      </c>
      <c r="B28" s="53" t="s">
        <v>1344</v>
      </c>
      <c r="C28" s="53" t="s">
        <v>2113</v>
      </c>
      <c r="D28" s="62">
        <v>44.6</v>
      </c>
      <c r="E28" s="62">
        <v>33.44</v>
      </c>
      <c r="F28" s="15" t="s">
        <v>1749</v>
      </c>
      <c r="G28" s="15" t="s">
        <v>2392</v>
      </c>
      <c r="H28" s="63">
        <v>20</v>
      </c>
      <c r="I28" s="64">
        <v>24.8</v>
      </c>
      <c r="J28" s="15" t="s">
        <v>2386</v>
      </c>
    </row>
    <row r="29" spans="1:10">
      <c r="A29" s="53">
        <v>9</v>
      </c>
      <c r="B29" s="53" t="s">
        <v>1345</v>
      </c>
      <c r="C29" s="53" t="s">
        <v>2113</v>
      </c>
      <c r="D29" s="62">
        <v>44.62</v>
      </c>
      <c r="E29" s="62">
        <v>33.54</v>
      </c>
      <c r="F29" s="15" t="s">
        <v>1749</v>
      </c>
      <c r="G29" s="15" t="s">
        <v>2392</v>
      </c>
      <c r="H29" s="63">
        <v>20</v>
      </c>
      <c r="I29" s="64">
        <v>3.04</v>
      </c>
      <c r="J29" s="15" t="s">
        <v>2386</v>
      </c>
    </row>
    <row r="30" spans="1:10">
      <c r="A30" s="53">
        <v>10</v>
      </c>
      <c r="B30" s="53" t="s">
        <v>1345</v>
      </c>
      <c r="C30" s="53" t="s">
        <v>2113</v>
      </c>
      <c r="D30" s="62">
        <v>44.62</v>
      </c>
      <c r="E30" s="62">
        <v>33.54</v>
      </c>
      <c r="F30" s="15" t="s">
        <v>1749</v>
      </c>
      <c r="G30" s="15" t="s">
        <v>2392</v>
      </c>
      <c r="H30" s="63">
        <v>10.7</v>
      </c>
      <c r="I30" s="64">
        <v>16.781484954074077</v>
      </c>
      <c r="J30" s="15" t="s">
        <v>2386</v>
      </c>
    </row>
    <row r="31" spans="1:10">
      <c r="A31" s="53">
        <v>11</v>
      </c>
      <c r="B31" s="53" t="s">
        <v>1346</v>
      </c>
      <c r="C31" s="53" t="s">
        <v>2113</v>
      </c>
      <c r="D31" s="62">
        <v>44.733333333333334</v>
      </c>
      <c r="E31" s="62">
        <v>32.083333333333336</v>
      </c>
      <c r="F31" s="15" t="s">
        <v>1749</v>
      </c>
      <c r="G31" s="15" t="s">
        <v>2392</v>
      </c>
      <c r="H31" s="63">
        <v>19.5</v>
      </c>
      <c r="I31" s="64">
        <v>3.2071680000000002</v>
      </c>
      <c r="J31" s="15" t="s">
        <v>2386</v>
      </c>
    </row>
    <row r="32" spans="1:10">
      <c r="A32" s="53">
        <v>10</v>
      </c>
      <c r="B32" s="53" t="s">
        <v>1346</v>
      </c>
      <c r="C32" s="53" t="s">
        <v>2113</v>
      </c>
      <c r="D32" s="62">
        <v>44.733333333333334</v>
      </c>
      <c r="E32" s="62">
        <v>32.083333333333336</v>
      </c>
      <c r="F32" s="15" t="s">
        <v>1749</v>
      </c>
      <c r="G32" s="15" t="s">
        <v>2392</v>
      </c>
      <c r="H32" s="63">
        <v>10.7</v>
      </c>
      <c r="I32" s="64">
        <v>2.1604014050000004</v>
      </c>
      <c r="J32" s="15" t="s">
        <v>2386</v>
      </c>
    </row>
    <row r="33" spans="1:11">
      <c r="A33" s="53">
        <v>10</v>
      </c>
      <c r="B33" s="53" t="s">
        <v>1347</v>
      </c>
      <c r="C33" s="53" t="s">
        <v>2113</v>
      </c>
      <c r="D33" s="62">
        <v>44.75</v>
      </c>
      <c r="E33" s="62">
        <v>30</v>
      </c>
      <c r="F33" s="15" t="s">
        <v>1749</v>
      </c>
      <c r="G33" s="15" t="s">
        <v>2392</v>
      </c>
      <c r="H33" s="63">
        <v>10.7</v>
      </c>
      <c r="I33" s="64">
        <v>7.7291331200000011</v>
      </c>
      <c r="J33" s="15" t="s">
        <v>2386</v>
      </c>
    </row>
    <row r="34" spans="1:11">
      <c r="A34" s="53">
        <v>12</v>
      </c>
      <c r="B34" s="53" t="s">
        <v>1348</v>
      </c>
      <c r="C34" s="53" t="s">
        <v>2113</v>
      </c>
      <c r="D34" s="62">
        <v>54.5</v>
      </c>
      <c r="E34" s="62">
        <v>10.041666666666666</v>
      </c>
      <c r="F34" s="15" t="s">
        <v>1749</v>
      </c>
      <c r="G34" s="15" t="s">
        <v>2392</v>
      </c>
      <c r="H34" s="63"/>
      <c r="I34" s="64">
        <v>1.41092</v>
      </c>
      <c r="J34" s="15" t="s">
        <v>2386</v>
      </c>
    </row>
    <row r="35" spans="1:11">
      <c r="A35" s="53">
        <v>13</v>
      </c>
      <c r="B35" s="53" t="s">
        <v>1349</v>
      </c>
      <c r="C35" s="53" t="s">
        <v>2113</v>
      </c>
      <c r="D35" s="62">
        <v>55.3</v>
      </c>
      <c r="E35" s="62">
        <v>4.083333333333333</v>
      </c>
      <c r="F35" s="15" t="s">
        <v>1787</v>
      </c>
      <c r="G35" s="15" t="s">
        <v>2392</v>
      </c>
      <c r="H35" s="63">
        <v>12.5</v>
      </c>
      <c r="I35" s="64">
        <v>0.89855999999999991</v>
      </c>
      <c r="J35" s="15" t="s">
        <v>2386</v>
      </c>
    </row>
    <row r="36" spans="1:11">
      <c r="A36" s="53">
        <v>14</v>
      </c>
      <c r="B36" s="53" t="s">
        <v>1350</v>
      </c>
      <c r="C36" s="53" t="s">
        <v>2113</v>
      </c>
      <c r="D36" s="62">
        <v>57</v>
      </c>
      <c r="E36" s="62">
        <v>18</v>
      </c>
      <c r="F36" s="15" t="s">
        <v>1787</v>
      </c>
      <c r="G36" s="15" t="s">
        <v>2392</v>
      </c>
      <c r="H36" s="63"/>
      <c r="I36" s="64">
        <v>0.16727039999999999</v>
      </c>
      <c r="J36" s="15" t="s">
        <v>2386</v>
      </c>
    </row>
    <row r="37" spans="1:11">
      <c r="A37" s="53">
        <v>15</v>
      </c>
      <c r="B37" s="53" t="s">
        <v>1351</v>
      </c>
      <c r="C37" s="53" t="s">
        <v>2115</v>
      </c>
      <c r="D37" s="62">
        <v>72.5</v>
      </c>
      <c r="E37" s="62">
        <v>142.5</v>
      </c>
      <c r="F37" s="15" t="s">
        <v>1788</v>
      </c>
      <c r="G37" s="15" t="s">
        <v>2392</v>
      </c>
      <c r="H37" s="63">
        <v>4</v>
      </c>
      <c r="I37" s="64">
        <v>1.95</v>
      </c>
      <c r="J37" s="15" t="s">
        <v>2386</v>
      </c>
    </row>
    <row r="38" spans="1:11">
      <c r="A38" s="53">
        <v>15</v>
      </c>
      <c r="B38" s="53" t="s">
        <v>1352</v>
      </c>
      <c r="C38" s="53" t="s">
        <v>2115</v>
      </c>
      <c r="D38" s="62">
        <v>73</v>
      </c>
      <c r="E38" s="62">
        <v>155</v>
      </c>
      <c r="F38" s="15" t="s">
        <v>1788</v>
      </c>
      <c r="G38" s="15" t="s">
        <v>2392</v>
      </c>
      <c r="H38" s="63">
        <v>4</v>
      </c>
      <c r="I38" s="64">
        <v>0.28000000000000003</v>
      </c>
      <c r="J38" s="15" t="s">
        <v>2386</v>
      </c>
    </row>
    <row r="39" spans="1:11">
      <c r="A39" s="53">
        <v>15</v>
      </c>
      <c r="B39" s="53" t="s">
        <v>1353</v>
      </c>
      <c r="C39" s="53" t="s">
        <v>2115</v>
      </c>
      <c r="D39" s="62">
        <v>73</v>
      </c>
      <c r="E39" s="62">
        <v>155</v>
      </c>
      <c r="F39" s="15" t="s">
        <v>1788</v>
      </c>
      <c r="G39" s="15" t="s">
        <v>2392</v>
      </c>
      <c r="H39" s="63">
        <v>4</v>
      </c>
      <c r="I39" s="64">
        <v>0.11600000000000001</v>
      </c>
      <c r="J39" s="15" t="s">
        <v>2386</v>
      </c>
    </row>
    <row r="40" spans="1:11">
      <c r="A40" s="53">
        <v>16</v>
      </c>
      <c r="B40" s="53" t="s">
        <v>1354</v>
      </c>
      <c r="C40" s="53" t="s">
        <v>2115</v>
      </c>
      <c r="D40" s="62">
        <v>74</v>
      </c>
      <c r="E40" s="62">
        <v>150</v>
      </c>
      <c r="F40" s="15" t="s">
        <v>1788</v>
      </c>
      <c r="G40" s="15" t="s">
        <v>2392</v>
      </c>
      <c r="H40" s="63"/>
      <c r="I40" s="64">
        <v>4.3705153294194394</v>
      </c>
      <c r="J40" s="15" t="s">
        <v>2386</v>
      </c>
    </row>
    <row r="41" spans="1:11">
      <c r="A41" s="53">
        <v>17</v>
      </c>
      <c r="B41" s="53" t="s">
        <v>1355</v>
      </c>
      <c r="C41" s="53" t="s">
        <v>2113</v>
      </c>
      <c r="D41" s="62">
        <v>74.900000000000006</v>
      </c>
      <c r="E41" s="62">
        <v>27.566666666666666</v>
      </c>
      <c r="F41" s="15" t="s">
        <v>1788</v>
      </c>
      <c r="G41" s="15" t="s">
        <v>2392</v>
      </c>
      <c r="H41" s="63"/>
      <c r="I41" s="64">
        <v>7.8904109589041094E-2</v>
      </c>
      <c r="J41" s="15" t="s">
        <v>2386</v>
      </c>
    </row>
    <row r="42" spans="1:11">
      <c r="A42" s="53">
        <v>18</v>
      </c>
      <c r="B42" s="53" t="s">
        <v>1356</v>
      </c>
      <c r="C42" s="53" t="s">
        <v>2115</v>
      </c>
      <c r="D42" s="62">
        <v>76</v>
      </c>
      <c r="E42" s="62">
        <v>140</v>
      </c>
      <c r="F42" s="15" t="s">
        <v>1788</v>
      </c>
      <c r="G42" s="15" t="s">
        <v>2392</v>
      </c>
      <c r="H42" s="63">
        <v>2.2000000000000002</v>
      </c>
      <c r="I42" s="64">
        <v>3.8</v>
      </c>
      <c r="J42" s="15" t="s">
        <v>2386</v>
      </c>
    </row>
    <row r="43" spans="1:11">
      <c r="A43" s="53">
        <v>19</v>
      </c>
      <c r="B43" s="53" t="s">
        <v>1356</v>
      </c>
      <c r="C43" s="53" t="s">
        <v>2115</v>
      </c>
      <c r="D43" s="62">
        <v>76</v>
      </c>
      <c r="E43" s="62">
        <v>140</v>
      </c>
      <c r="F43" s="15" t="s">
        <v>1788</v>
      </c>
      <c r="G43" s="15" t="s">
        <v>2392</v>
      </c>
      <c r="H43" s="63">
        <v>6</v>
      </c>
      <c r="I43" s="64">
        <v>0.28799999999999998</v>
      </c>
      <c r="J43" s="15" t="s">
        <v>2386</v>
      </c>
      <c r="K43" s="15" t="s">
        <v>1357</v>
      </c>
    </row>
    <row r="44" spans="1:11">
      <c r="A44" s="53">
        <v>20</v>
      </c>
      <c r="B44" s="53" t="s">
        <v>1358</v>
      </c>
      <c r="C44" s="53" t="s">
        <v>2113</v>
      </c>
      <c r="D44" s="62">
        <v>76.25</v>
      </c>
      <c r="E44" s="62">
        <v>12.5</v>
      </c>
      <c r="F44" s="15" t="s">
        <v>1788</v>
      </c>
      <c r="G44" s="15" t="s">
        <v>2392</v>
      </c>
      <c r="H44" s="63"/>
      <c r="I44" s="64">
        <v>2.9030399999999998E-2</v>
      </c>
      <c r="J44" s="15" t="s">
        <v>2386</v>
      </c>
    </row>
    <row r="45" spans="1:11">
      <c r="A45" s="53">
        <v>21</v>
      </c>
      <c r="B45" s="53" t="s">
        <v>1359</v>
      </c>
      <c r="C45" s="53" t="s">
        <v>2112</v>
      </c>
      <c r="D45" s="62">
        <v>-13.5</v>
      </c>
      <c r="E45" s="62">
        <v>125</v>
      </c>
      <c r="F45" s="15" t="s">
        <v>1748</v>
      </c>
      <c r="G45" s="15" t="s">
        <v>2393</v>
      </c>
      <c r="H45" s="63">
        <v>28</v>
      </c>
      <c r="I45" s="64">
        <v>1056</v>
      </c>
      <c r="J45" s="15" t="s">
        <v>1745</v>
      </c>
    </row>
    <row r="46" spans="1:11">
      <c r="A46" s="53">
        <v>22</v>
      </c>
      <c r="B46" s="53" t="s">
        <v>1360</v>
      </c>
      <c r="C46" s="53" t="s">
        <v>2113</v>
      </c>
      <c r="D46" s="62">
        <v>43.25</v>
      </c>
      <c r="E46" s="62">
        <v>28.25</v>
      </c>
      <c r="F46" s="15" t="s">
        <v>1749</v>
      </c>
      <c r="G46" s="15" t="s">
        <v>2393</v>
      </c>
      <c r="H46" s="63"/>
      <c r="I46" s="64">
        <v>20.378127476508546</v>
      </c>
      <c r="J46" s="15" t="s">
        <v>1745</v>
      </c>
    </row>
    <row r="47" spans="1:11">
      <c r="A47" s="53">
        <v>16</v>
      </c>
      <c r="B47" s="53" t="s">
        <v>1361</v>
      </c>
      <c r="C47" s="53" t="s">
        <v>2115</v>
      </c>
      <c r="D47" s="62">
        <v>74</v>
      </c>
      <c r="E47" s="62">
        <v>150</v>
      </c>
      <c r="F47" s="15" t="s">
        <v>1788</v>
      </c>
      <c r="G47" s="15" t="s">
        <v>2393</v>
      </c>
      <c r="H47" s="63"/>
      <c r="I47" s="64">
        <v>6.0404435746901495</v>
      </c>
      <c r="J47" s="15" t="s">
        <v>2387</v>
      </c>
    </row>
    <row r="48" spans="1:11">
      <c r="A48" s="53">
        <v>23</v>
      </c>
      <c r="B48" s="53" t="s">
        <v>1362</v>
      </c>
      <c r="C48" s="53" t="s">
        <v>2116</v>
      </c>
      <c r="D48" s="62">
        <v>-23</v>
      </c>
      <c r="E48" s="62">
        <v>14.25</v>
      </c>
      <c r="F48" s="15" t="s">
        <v>1748</v>
      </c>
      <c r="G48" s="15" t="s">
        <v>2394</v>
      </c>
      <c r="H48" s="63"/>
      <c r="I48" s="64">
        <v>4.8000000000000001E-2</v>
      </c>
      <c r="J48" s="15" t="s">
        <v>2386</v>
      </c>
    </row>
    <row r="49" spans="1:10">
      <c r="A49" s="53">
        <v>23</v>
      </c>
      <c r="B49" s="53" t="s">
        <v>1363</v>
      </c>
      <c r="C49" s="53" t="s">
        <v>2116</v>
      </c>
      <c r="D49" s="62">
        <v>-23</v>
      </c>
      <c r="E49" s="62">
        <v>14.5</v>
      </c>
      <c r="F49" s="15" t="s">
        <v>1748</v>
      </c>
      <c r="G49" s="15" t="s">
        <v>2394</v>
      </c>
      <c r="H49" s="63"/>
      <c r="I49" s="64">
        <v>12.032</v>
      </c>
      <c r="J49" s="15" t="s">
        <v>2386</v>
      </c>
    </row>
    <row r="50" spans="1:10">
      <c r="A50" s="53">
        <v>24</v>
      </c>
      <c r="B50" s="53" t="s">
        <v>1364</v>
      </c>
      <c r="C50" s="53" t="s">
        <v>2117</v>
      </c>
      <c r="D50" s="62">
        <v>-9</v>
      </c>
      <c r="E50" s="62">
        <v>-80</v>
      </c>
      <c r="F50" s="15" t="s">
        <v>1748</v>
      </c>
      <c r="G50" s="15" t="s">
        <v>2394</v>
      </c>
      <c r="H50" s="63">
        <v>27.3</v>
      </c>
      <c r="I50" s="64">
        <v>3.056E-2</v>
      </c>
      <c r="J50" s="15" t="s">
        <v>2386</v>
      </c>
    </row>
    <row r="51" spans="1:10">
      <c r="A51" s="53">
        <v>25</v>
      </c>
      <c r="B51" s="53" t="s">
        <v>1365</v>
      </c>
      <c r="C51" s="53" t="s">
        <v>2114</v>
      </c>
      <c r="D51" s="62">
        <v>15</v>
      </c>
      <c r="E51" s="62">
        <v>-98</v>
      </c>
      <c r="F51" s="15" t="s">
        <v>1748</v>
      </c>
      <c r="G51" s="15" t="s">
        <v>2394</v>
      </c>
      <c r="H51" s="63"/>
      <c r="I51" s="64">
        <v>1.2320000000000001E-2</v>
      </c>
      <c r="J51" s="15" t="s">
        <v>2386</v>
      </c>
    </row>
    <row r="52" spans="1:10">
      <c r="A52" s="53">
        <v>26</v>
      </c>
      <c r="B52" s="53" t="s">
        <v>1366</v>
      </c>
      <c r="C52" s="53" t="s">
        <v>43</v>
      </c>
      <c r="D52" s="62">
        <v>20</v>
      </c>
      <c r="E52" s="62">
        <v>57.5</v>
      </c>
      <c r="F52" s="15" t="s">
        <v>1748</v>
      </c>
      <c r="G52" s="15" t="s">
        <v>2394</v>
      </c>
      <c r="H52" s="63"/>
      <c r="I52" s="64">
        <v>2.1841919999999997E-2</v>
      </c>
      <c r="J52" s="15" t="s">
        <v>2386</v>
      </c>
    </row>
    <row r="53" spans="1:10">
      <c r="A53" s="53">
        <v>26</v>
      </c>
      <c r="B53" s="53" t="s">
        <v>1367</v>
      </c>
      <c r="C53" s="53" t="s">
        <v>43</v>
      </c>
      <c r="D53" s="62">
        <v>20</v>
      </c>
      <c r="E53" s="62">
        <v>57.5</v>
      </c>
      <c r="F53" s="15" t="s">
        <v>1748</v>
      </c>
      <c r="G53" s="15" t="s">
        <v>2394</v>
      </c>
      <c r="H53" s="63"/>
      <c r="I53" s="64">
        <v>2.9859840000000006E-2</v>
      </c>
      <c r="J53" s="15" t="s">
        <v>2386</v>
      </c>
    </row>
    <row r="54" spans="1:10">
      <c r="A54" s="53">
        <v>27</v>
      </c>
      <c r="B54" s="53" t="s">
        <v>1368</v>
      </c>
      <c r="C54" s="53" t="s">
        <v>43</v>
      </c>
      <c r="D54" s="62">
        <v>20</v>
      </c>
      <c r="E54" s="62">
        <v>58</v>
      </c>
      <c r="F54" s="15" t="s">
        <v>1748</v>
      </c>
      <c r="G54" s="15" t="s">
        <v>2394</v>
      </c>
      <c r="H54" s="63">
        <v>26</v>
      </c>
      <c r="I54" s="64">
        <v>4.4800000000000006E-2</v>
      </c>
      <c r="J54" s="15" t="s">
        <v>2386</v>
      </c>
    </row>
    <row r="55" spans="1:10">
      <c r="A55" s="53">
        <v>28</v>
      </c>
      <c r="B55" s="53" t="s">
        <v>1369</v>
      </c>
      <c r="C55" s="53" t="s">
        <v>2116</v>
      </c>
      <c r="D55" s="62">
        <v>20</v>
      </c>
      <c r="E55" s="62">
        <v>-17.5</v>
      </c>
      <c r="F55" s="15" t="s">
        <v>1748</v>
      </c>
      <c r="G55" s="15" t="s">
        <v>2394</v>
      </c>
      <c r="H55" s="63"/>
      <c r="I55" s="64">
        <v>6.4640000000000003E-2</v>
      </c>
      <c r="J55" s="15" t="s">
        <v>2386</v>
      </c>
    </row>
    <row r="56" spans="1:10">
      <c r="A56" s="53">
        <v>29</v>
      </c>
      <c r="B56" s="53" t="s">
        <v>1370</v>
      </c>
      <c r="C56" s="53" t="s">
        <v>2116</v>
      </c>
      <c r="D56" s="62">
        <v>20.75</v>
      </c>
      <c r="E56" s="62">
        <v>-18</v>
      </c>
      <c r="F56" s="15" t="s">
        <v>1748</v>
      </c>
      <c r="G56" s="15" t="s">
        <v>2394</v>
      </c>
      <c r="H56" s="63">
        <v>17.5</v>
      </c>
      <c r="I56" s="64">
        <v>0.28320000000000001</v>
      </c>
      <c r="J56" s="15" t="s">
        <v>2386</v>
      </c>
    </row>
    <row r="57" spans="1:10">
      <c r="A57" s="53">
        <v>30</v>
      </c>
      <c r="B57" s="53" t="s">
        <v>1371</v>
      </c>
      <c r="C57" s="53" t="s">
        <v>2116</v>
      </c>
      <c r="D57" s="62">
        <v>21</v>
      </c>
      <c r="E57" s="62">
        <v>-17.5</v>
      </c>
      <c r="F57" s="15" t="s">
        <v>1748</v>
      </c>
      <c r="G57" s="15" t="s">
        <v>2394</v>
      </c>
      <c r="H57" s="63">
        <v>17.5</v>
      </c>
      <c r="I57" s="64">
        <v>2.6403840000000005E-2</v>
      </c>
      <c r="J57" s="15" t="s">
        <v>2386</v>
      </c>
    </row>
    <row r="58" spans="1:10">
      <c r="A58" s="53">
        <v>29</v>
      </c>
      <c r="B58" s="53" t="s">
        <v>1372</v>
      </c>
      <c r="C58" s="53" t="s">
        <v>2116</v>
      </c>
      <c r="D58" s="62">
        <v>21.5</v>
      </c>
      <c r="E58" s="62">
        <v>-17.25</v>
      </c>
      <c r="F58" s="15" t="s">
        <v>1748</v>
      </c>
      <c r="G58" s="15" t="s">
        <v>2394</v>
      </c>
      <c r="H58" s="63">
        <v>16.5</v>
      </c>
      <c r="I58" s="64">
        <v>3.2000000000000001E-2</v>
      </c>
      <c r="J58" s="15" t="s">
        <v>2386</v>
      </c>
    </row>
    <row r="59" spans="1:10">
      <c r="A59" s="53">
        <v>31</v>
      </c>
      <c r="B59" s="53" t="s">
        <v>1373</v>
      </c>
      <c r="C59" s="53" t="s">
        <v>2114</v>
      </c>
      <c r="D59" s="62">
        <v>49.5</v>
      </c>
      <c r="E59" s="62">
        <v>-127</v>
      </c>
      <c r="F59" s="15" t="s">
        <v>1749</v>
      </c>
      <c r="G59" s="15" t="s">
        <v>2394</v>
      </c>
      <c r="H59" s="63"/>
      <c r="I59" s="64">
        <v>0.20080000000000001</v>
      </c>
      <c r="J59" s="15" t="s">
        <v>2386</v>
      </c>
    </row>
    <row r="60" spans="1:10">
      <c r="A60" s="53">
        <v>32</v>
      </c>
      <c r="B60" s="54" t="s">
        <v>2110</v>
      </c>
      <c r="C60" s="53" t="s">
        <v>2115</v>
      </c>
      <c r="D60" s="62">
        <v>73</v>
      </c>
      <c r="E60" s="62">
        <v>155</v>
      </c>
      <c r="F60" s="15" t="s">
        <v>1788</v>
      </c>
      <c r="G60" s="15" t="s">
        <v>2395</v>
      </c>
      <c r="H60" s="63"/>
      <c r="I60" s="64">
        <v>3.939986953685584</v>
      </c>
      <c r="J60" s="15" t="s">
        <v>2388</v>
      </c>
    </row>
    <row r="61" spans="1:10">
      <c r="A61" s="53">
        <v>33</v>
      </c>
      <c r="B61" s="54" t="s">
        <v>2110</v>
      </c>
      <c r="C61" s="53" t="s">
        <v>2115</v>
      </c>
      <c r="D61" s="62">
        <v>73</v>
      </c>
      <c r="E61" s="62">
        <v>155</v>
      </c>
      <c r="F61" s="15" t="s">
        <v>2390</v>
      </c>
      <c r="G61" s="15" t="s">
        <v>2395</v>
      </c>
      <c r="H61" s="63"/>
      <c r="I61" s="64">
        <v>3.7834311806914549</v>
      </c>
      <c r="J61" s="15" t="s">
        <v>2386</v>
      </c>
    </row>
    <row r="62" spans="1:10">
      <c r="A62" s="53">
        <v>16</v>
      </c>
      <c r="B62" s="54" t="s">
        <v>2110</v>
      </c>
      <c r="C62" s="53" t="s">
        <v>2115</v>
      </c>
      <c r="D62" s="62">
        <v>73</v>
      </c>
      <c r="E62" s="62">
        <v>155</v>
      </c>
      <c r="F62" s="15" t="s">
        <v>1788</v>
      </c>
      <c r="G62" s="15" t="s">
        <v>2395</v>
      </c>
      <c r="H62" s="63"/>
      <c r="I62" s="64">
        <v>10.306588388780169</v>
      </c>
      <c r="J62" s="15" t="s">
        <v>2386</v>
      </c>
    </row>
    <row r="63" spans="1:10">
      <c r="A63" s="53">
        <v>34</v>
      </c>
      <c r="B63" s="54" t="s">
        <v>2110</v>
      </c>
      <c r="C63" s="53" t="s">
        <v>2115</v>
      </c>
      <c r="D63" s="62">
        <v>73</v>
      </c>
      <c r="E63" s="62">
        <v>155</v>
      </c>
      <c r="F63" s="15" t="s">
        <v>2390</v>
      </c>
      <c r="G63" s="15" t="s">
        <v>2395</v>
      </c>
      <c r="H63" s="63"/>
      <c r="I63" s="64">
        <v>0.65231572080887146</v>
      </c>
      <c r="J63" s="15" t="s">
        <v>2386</v>
      </c>
    </row>
    <row r="64" spans="1:10">
      <c r="A64" s="53">
        <v>35</v>
      </c>
      <c r="B64" s="53" t="s">
        <v>1374</v>
      </c>
      <c r="C64" s="53" t="s">
        <v>2118</v>
      </c>
      <c r="D64" s="62">
        <v>-50</v>
      </c>
      <c r="E64" s="62">
        <v>-65</v>
      </c>
      <c r="F64" s="15" t="s">
        <v>1749</v>
      </c>
      <c r="G64" s="15" t="s">
        <v>2396</v>
      </c>
      <c r="H64" s="63">
        <v>-1</v>
      </c>
      <c r="I64" s="64">
        <v>-8.0000000000000002E-3</v>
      </c>
      <c r="J64" s="15" t="s">
        <v>2386</v>
      </c>
    </row>
    <row r="65" spans="1:10">
      <c r="A65" s="53">
        <v>36</v>
      </c>
      <c r="B65" s="53" t="s">
        <v>1375</v>
      </c>
      <c r="C65" s="53" t="s">
        <v>2113</v>
      </c>
      <c r="D65" s="62">
        <v>-49</v>
      </c>
      <c r="E65" s="62">
        <v>70</v>
      </c>
      <c r="F65" s="15" t="s">
        <v>1749</v>
      </c>
      <c r="G65" s="15" t="s">
        <v>2396</v>
      </c>
      <c r="H65" s="63">
        <v>2.6633333333333336</v>
      </c>
      <c r="I65" s="64">
        <v>0.12117333333333333</v>
      </c>
      <c r="J65" s="15" t="s">
        <v>2386</v>
      </c>
    </row>
    <row r="66" spans="1:10">
      <c r="A66" s="53">
        <v>37</v>
      </c>
      <c r="B66" s="53" t="s">
        <v>1376</v>
      </c>
      <c r="C66" s="53" t="s">
        <v>2112</v>
      </c>
      <c r="D66" s="62">
        <v>4.5</v>
      </c>
      <c r="E66" s="62">
        <v>112.5</v>
      </c>
      <c r="F66" s="15" t="s">
        <v>1748</v>
      </c>
      <c r="G66" s="15" t="s">
        <v>2396</v>
      </c>
      <c r="H66" s="63"/>
      <c r="I66" s="64">
        <v>7.8904109589041094E-2</v>
      </c>
      <c r="J66" s="15" t="s">
        <v>2386</v>
      </c>
    </row>
    <row r="67" spans="1:10">
      <c r="A67" s="53">
        <v>38</v>
      </c>
      <c r="B67" s="53" t="s">
        <v>1377</v>
      </c>
      <c r="C67" s="53" t="s">
        <v>2117</v>
      </c>
      <c r="D67" s="62">
        <v>10.58</v>
      </c>
      <c r="E67" s="62">
        <v>-65.2</v>
      </c>
      <c r="F67" s="15" t="s">
        <v>1748</v>
      </c>
      <c r="G67" s="15" t="s">
        <v>2396</v>
      </c>
      <c r="H67" s="63"/>
      <c r="I67" s="64">
        <v>3.6799999999999997E-3</v>
      </c>
      <c r="J67" s="15" t="s">
        <v>2386</v>
      </c>
    </row>
    <row r="68" spans="1:10">
      <c r="A68" s="53">
        <v>39</v>
      </c>
      <c r="B68" s="53" t="s">
        <v>1378</v>
      </c>
      <c r="C68" s="53" t="s">
        <v>43</v>
      </c>
      <c r="D68" s="62">
        <v>12</v>
      </c>
      <c r="E68" s="62">
        <v>75</v>
      </c>
      <c r="F68" s="15" t="s">
        <v>1748</v>
      </c>
      <c r="G68" s="15" t="s">
        <v>2396</v>
      </c>
      <c r="H68" s="63">
        <v>27.59</v>
      </c>
      <c r="I68" s="64">
        <v>0.11584</v>
      </c>
      <c r="J68" s="15" t="s">
        <v>2386</v>
      </c>
    </row>
    <row r="69" spans="1:10">
      <c r="A69" s="53">
        <v>40</v>
      </c>
      <c r="B69" s="53" t="s">
        <v>1379</v>
      </c>
      <c r="C69" s="53" t="s">
        <v>43</v>
      </c>
      <c r="D69" s="62">
        <v>12.5</v>
      </c>
      <c r="E69" s="62">
        <v>86</v>
      </c>
      <c r="F69" s="15" t="s">
        <v>1748</v>
      </c>
      <c r="G69" s="15" t="s">
        <v>2396</v>
      </c>
      <c r="H69" s="63">
        <v>29.434782608695656</v>
      </c>
      <c r="I69" s="64">
        <v>6.1961882072662289E-2</v>
      </c>
      <c r="J69" s="15" t="s">
        <v>2386</v>
      </c>
    </row>
    <row r="70" spans="1:10">
      <c r="A70" s="53">
        <v>41</v>
      </c>
      <c r="B70" s="53" t="s">
        <v>1380</v>
      </c>
      <c r="C70" s="53" t="s">
        <v>43</v>
      </c>
      <c r="D70" s="62">
        <v>15.462897519</v>
      </c>
      <c r="E70" s="62">
        <v>80.958580936299995</v>
      </c>
      <c r="F70" s="15" t="s">
        <v>1748</v>
      </c>
      <c r="G70" s="15" t="s">
        <v>2396</v>
      </c>
      <c r="H70" s="63">
        <v>28.3</v>
      </c>
      <c r="I70" s="64">
        <v>0.24480000000000002</v>
      </c>
      <c r="J70" s="15" t="s">
        <v>2386</v>
      </c>
    </row>
    <row r="71" spans="1:10">
      <c r="A71" s="53">
        <v>41</v>
      </c>
      <c r="B71" s="53" t="s">
        <v>1381</v>
      </c>
      <c r="C71" s="53" t="s">
        <v>43</v>
      </c>
      <c r="D71" s="62">
        <v>15.7497768081</v>
      </c>
      <c r="E71" s="62">
        <v>81.424195114599996</v>
      </c>
      <c r="F71" s="15" t="s">
        <v>1748</v>
      </c>
      <c r="G71" s="15" t="s">
        <v>2396</v>
      </c>
      <c r="H71" s="63">
        <v>27.8</v>
      </c>
      <c r="I71" s="64">
        <v>0.57279999999999998</v>
      </c>
      <c r="J71" s="15" t="s">
        <v>2386</v>
      </c>
    </row>
    <row r="72" spans="1:10">
      <c r="A72" s="53">
        <v>41</v>
      </c>
      <c r="B72" s="53" t="s">
        <v>1382</v>
      </c>
      <c r="C72" s="53" t="s">
        <v>43</v>
      </c>
      <c r="D72" s="62">
        <v>15.8705679323</v>
      </c>
      <c r="E72" s="62">
        <v>81.773408024899993</v>
      </c>
      <c r="F72" s="15" t="s">
        <v>1748</v>
      </c>
      <c r="G72" s="15" t="s">
        <v>2396</v>
      </c>
      <c r="H72" s="63">
        <v>28.2</v>
      </c>
      <c r="I72" s="64">
        <v>0.51679999999999993</v>
      </c>
      <c r="J72" s="15" t="s">
        <v>2386</v>
      </c>
    </row>
    <row r="73" spans="1:10">
      <c r="A73" s="53">
        <v>41</v>
      </c>
      <c r="B73" s="53" t="s">
        <v>1383</v>
      </c>
      <c r="C73" s="53" t="s">
        <v>43</v>
      </c>
      <c r="D73" s="62">
        <v>16.2027427855</v>
      </c>
      <c r="E73" s="62">
        <v>82.5183920761</v>
      </c>
      <c r="F73" s="15" t="s">
        <v>1748</v>
      </c>
      <c r="G73" s="15" t="s">
        <v>2396</v>
      </c>
      <c r="H73" s="63">
        <v>27.4</v>
      </c>
      <c r="I73" s="64">
        <v>1.9184000000000001</v>
      </c>
      <c r="J73" s="15" t="s">
        <v>2386</v>
      </c>
    </row>
    <row r="74" spans="1:10">
      <c r="A74" s="53">
        <v>41</v>
      </c>
      <c r="B74" s="53" t="s">
        <v>1384</v>
      </c>
      <c r="C74" s="53" t="s">
        <v>43</v>
      </c>
      <c r="D74" s="62">
        <v>17.259662907300001</v>
      </c>
      <c r="E74" s="62">
        <v>83.682432074999994</v>
      </c>
      <c r="F74" s="15" t="s">
        <v>1748</v>
      </c>
      <c r="G74" s="15" t="s">
        <v>2396</v>
      </c>
      <c r="H74" s="63">
        <v>29</v>
      </c>
      <c r="I74" s="64">
        <v>0.59039999999999992</v>
      </c>
      <c r="J74" s="15" t="s">
        <v>2386</v>
      </c>
    </row>
    <row r="75" spans="1:10">
      <c r="A75" s="53">
        <v>42</v>
      </c>
      <c r="B75" s="53" t="s">
        <v>1385</v>
      </c>
      <c r="C75" s="53" t="s">
        <v>2112</v>
      </c>
      <c r="D75" s="62">
        <v>21</v>
      </c>
      <c r="E75" s="62">
        <v>114</v>
      </c>
      <c r="F75" s="15" t="s">
        <v>1748</v>
      </c>
      <c r="G75" s="15" t="s">
        <v>2396</v>
      </c>
      <c r="H75" s="63">
        <v>28.8</v>
      </c>
      <c r="I75" s="64">
        <v>0.17599999999999999</v>
      </c>
      <c r="J75" s="15" t="s">
        <v>2386</v>
      </c>
    </row>
    <row r="76" spans="1:10">
      <c r="A76" s="53">
        <v>43</v>
      </c>
      <c r="B76" s="53" t="s">
        <v>1386</v>
      </c>
      <c r="C76" s="53" t="s">
        <v>2112</v>
      </c>
      <c r="D76" s="62">
        <v>21</v>
      </c>
      <c r="E76" s="62">
        <v>116</v>
      </c>
      <c r="F76" s="15" t="s">
        <v>1748</v>
      </c>
      <c r="G76" s="15" t="s">
        <v>2396</v>
      </c>
      <c r="H76" s="63"/>
      <c r="I76" s="64">
        <v>0.24959999999999999</v>
      </c>
      <c r="J76" s="15" t="s">
        <v>2386</v>
      </c>
    </row>
    <row r="77" spans="1:10">
      <c r="A77" s="53">
        <v>44</v>
      </c>
      <c r="B77" s="53" t="s">
        <v>1365</v>
      </c>
      <c r="C77" s="53" t="s">
        <v>2114</v>
      </c>
      <c r="D77" s="62">
        <v>25</v>
      </c>
      <c r="E77" s="62">
        <v>-110</v>
      </c>
      <c r="F77" s="15" t="s">
        <v>1786</v>
      </c>
      <c r="G77" s="15" t="s">
        <v>2396</v>
      </c>
      <c r="H77" s="63"/>
      <c r="I77" s="64">
        <v>6.3200000000000006E-2</v>
      </c>
      <c r="J77" s="15" t="s">
        <v>2386</v>
      </c>
    </row>
    <row r="78" spans="1:10">
      <c r="A78" s="53">
        <v>45</v>
      </c>
      <c r="B78" s="53" t="s">
        <v>1387</v>
      </c>
      <c r="C78" s="53" t="s">
        <v>2112</v>
      </c>
      <c r="D78" s="62">
        <v>28</v>
      </c>
      <c r="E78" s="62">
        <v>124</v>
      </c>
      <c r="F78" s="15" t="s">
        <v>1786</v>
      </c>
      <c r="G78" s="15" t="s">
        <v>2396</v>
      </c>
      <c r="H78" s="63">
        <v>15.0625</v>
      </c>
      <c r="I78" s="64">
        <v>4.4319999999999998E-2</v>
      </c>
      <c r="J78" s="15" t="s">
        <v>2386</v>
      </c>
    </row>
    <row r="79" spans="1:10">
      <c r="A79" s="53">
        <v>46</v>
      </c>
      <c r="B79" s="53" t="s">
        <v>1387</v>
      </c>
      <c r="C79" s="53" t="s">
        <v>2112</v>
      </c>
      <c r="D79" s="62">
        <v>29</v>
      </c>
      <c r="E79" s="62">
        <v>124</v>
      </c>
      <c r="F79" s="15" t="s">
        <v>1786</v>
      </c>
      <c r="G79" s="15" t="s">
        <v>2396</v>
      </c>
      <c r="H79" s="63">
        <v>28.5</v>
      </c>
      <c r="I79" s="64">
        <v>0.184</v>
      </c>
      <c r="J79" s="15" t="s">
        <v>2386</v>
      </c>
    </row>
    <row r="80" spans="1:10">
      <c r="A80" s="53">
        <v>7</v>
      </c>
      <c r="B80" s="53" t="s">
        <v>1387</v>
      </c>
      <c r="C80" s="53" t="s">
        <v>2112</v>
      </c>
      <c r="D80" s="62">
        <v>29</v>
      </c>
      <c r="E80" s="62">
        <v>125</v>
      </c>
      <c r="F80" s="15" t="s">
        <v>1786</v>
      </c>
      <c r="G80" s="15" t="s">
        <v>2396</v>
      </c>
      <c r="H80" s="63"/>
      <c r="I80" s="64">
        <v>6.575342465753424E-2</v>
      </c>
      <c r="J80" s="15" t="s">
        <v>2386</v>
      </c>
    </row>
    <row r="81" spans="1:10">
      <c r="A81" s="53">
        <v>48</v>
      </c>
      <c r="B81" s="53" t="s">
        <v>1388</v>
      </c>
      <c r="C81" s="53" t="s">
        <v>2117</v>
      </c>
      <c r="D81" s="62">
        <v>29</v>
      </c>
      <c r="E81" s="62">
        <v>-113</v>
      </c>
      <c r="F81" s="15" t="s">
        <v>1786</v>
      </c>
      <c r="G81" s="15" t="s">
        <v>2396</v>
      </c>
      <c r="H81" s="63">
        <v>29</v>
      </c>
      <c r="I81" s="64">
        <v>0.33760000000000001</v>
      </c>
      <c r="J81" s="15" t="s">
        <v>2386</v>
      </c>
    </row>
    <row r="82" spans="1:10">
      <c r="A82" s="53">
        <v>49</v>
      </c>
      <c r="B82" s="53" t="s">
        <v>1387</v>
      </c>
      <c r="C82" s="53" t="s">
        <v>2112</v>
      </c>
      <c r="D82" s="62">
        <v>30</v>
      </c>
      <c r="E82" s="62">
        <v>124</v>
      </c>
      <c r="F82" s="15" t="s">
        <v>1786</v>
      </c>
      <c r="G82" s="15" t="s">
        <v>2396</v>
      </c>
      <c r="H82" s="63">
        <v>18.5</v>
      </c>
      <c r="I82" s="64">
        <v>0.17119999999999999</v>
      </c>
      <c r="J82" s="15" t="s">
        <v>2386</v>
      </c>
    </row>
    <row r="83" spans="1:10">
      <c r="A83" s="53">
        <v>50</v>
      </c>
      <c r="B83" s="53" t="s">
        <v>1387</v>
      </c>
      <c r="C83" s="53" t="s">
        <v>2112</v>
      </c>
      <c r="D83" s="62">
        <v>30</v>
      </c>
      <c r="E83" s="62">
        <v>124</v>
      </c>
      <c r="F83" s="15" t="s">
        <v>1786</v>
      </c>
      <c r="G83" s="15" t="s">
        <v>2396</v>
      </c>
      <c r="H83" s="63">
        <v>27</v>
      </c>
      <c r="I83" s="64">
        <v>0.58079999999999998</v>
      </c>
      <c r="J83" s="15" t="s">
        <v>2386</v>
      </c>
    </row>
    <row r="84" spans="1:10">
      <c r="A84" s="53">
        <v>51</v>
      </c>
      <c r="B84" s="53" t="s">
        <v>1389</v>
      </c>
      <c r="C84" s="53" t="s">
        <v>2117</v>
      </c>
      <c r="D84" s="62">
        <v>32.1</v>
      </c>
      <c r="E84" s="62">
        <v>-116.9</v>
      </c>
      <c r="F84" s="15" t="s">
        <v>1786</v>
      </c>
      <c r="G84" s="15" t="s">
        <v>2396</v>
      </c>
      <c r="H84" s="63">
        <v>15</v>
      </c>
      <c r="I84" s="64">
        <v>0.12165119999999999</v>
      </c>
      <c r="J84" s="15" t="s">
        <v>2386</v>
      </c>
    </row>
    <row r="85" spans="1:10">
      <c r="A85" s="53">
        <v>52</v>
      </c>
      <c r="B85" s="53" t="s">
        <v>1390</v>
      </c>
      <c r="C85" s="53" t="s">
        <v>2112</v>
      </c>
      <c r="D85" s="62">
        <v>35</v>
      </c>
      <c r="E85" s="62">
        <v>123</v>
      </c>
      <c r="F85" s="15" t="s">
        <v>1786</v>
      </c>
      <c r="G85" s="15" t="s">
        <v>2396</v>
      </c>
      <c r="H85" s="63">
        <v>11.875</v>
      </c>
      <c r="I85" s="64">
        <v>2.128E-2</v>
      </c>
      <c r="J85" s="15" t="s">
        <v>2386</v>
      </c>
    </row>
    <row r="86" spans="1:10">
      <c r="A86" s="53">
        <v>53</v>
      </c>
      <c r="B86" s="53" t="s">
        <v>1391</v>
      </c>
      <c r="C86" s="53" t="s">
        <v>2112</v>
      </c>
      <c r="D86" s="62">
        <v>36</v>
      </c>
      <c r="E86" s="62">
        <v>125</v>
      </c>
      <c r="F86" s="15" t="s">
        <v>1749</v>
      </c>
      <c r="G86" s="15" t="s">
        <v>2396</v>
      </c>
      <c r="H86" s="63">
        <v>17.914285714285715</v>
      </c>
      <c r="I86" s="64">
        <v>0.24959999999999999</v>
      </c>
      <c r="J86" s="15" t="s">
        <v>2386</v>
      </c>
    </row>
    <row r="87" spans="1:10">
      <c r="A87" s="53">
        <v>54</v>
      </c>
      <c r="B87" s="53" t="s">
        <v>1392</v>
      </c>
      <c r="C87" s="53" t="s">
        <v>2113</v>
      </c>
      <c r="D87" s="62">
        <v>36.4</v>
      </c>
      <c r="E87" s="62">
        <v>-6.25</v>
      </c>
      <c r="F87" s="15" t="s">
        <v>1749</v>
      </c>
      <c r="G87" s="15" t="s">
        <v>2396</v>
      </c>
      <c r="H87" s="63">
        <v>18.049999999999997</v>
      </c>
      <c r="I87" s="64">
        <v>0.35059999999999997</v>
      </c>
      <c r="J87" s="15" t="s">
        <v>2386</v>
      </c>
    </row>
    <row r="88" spans="1:10">
      <c r="A88" s="53">
        <v>55</v>
      </c>
      <c r="B88" s="53" t="s">
        <v>1393</v>
      </c>
      <c r="C88" s="53" t="s">
        <v>2113</v>
      </c>
      <c r="D88" s="62">
        <v>36.700000000000003</v>
      </c>
      <c r="E88" s="62">
        <v>-6.6</v>
      </c>
      <c r="F88" s="15" t="s">
        <v>1749</v>
      </c>
      <c r="G88" s="15" t="s">
        <v>2396</v>
      </c>
      <c r="H88" s="63">
        <v>16.074999999999999</v>
      </c>
      <c r="I88" s="64">
        <v>0.13440000000000002</v>
      </c>
      <c r="J88" s="15" t="s">
        <v>2386</v>
      </c>
    </row>
    <row r="89" spans="1:10">
      <c r="A89" s="53">
        <v>56</v>
      </c>
      <c r="B89" s="53" t="s">
        <v>1394</v>
      </c>
      <c r="C89" s="53" t="s">
        <v>2113</v>
      </c>
      <c r="D89" s="62">
        <v>37</v>
      </c>
      <c r="E89" s="62">
        <v>23</v>
      </c>
      <c r="F89" s="15" t="s">
        <v>1749</v>
      </c>
      <c r="G89" s="15" t="s">
        <v>2396</v>
      </c>
      <c r="H89" s="63">
        <v>23.4</v>
      </c>
      <c r="I89" s="64">
        <v>2.9030399999999994E-2</v>
      </c>
      <c r="J89" s="15" t="s">
        <v>2386</v>
      </c>
    </row>
    <row r="90" spans="1:10">
      <c r="A90" s="53">
        <v>57</v>
      </c>
      <c r="B90" s="53" t="s">
        <v>1395</v>
      </c>
      <c r="C90" s="53" t="s">
        <v>2112</v>
      </c>
      <c r="D90" s="62">
        <v>38</v>
      </c>
      <c r="E90" s="62">
        <v>123</v>
      </c>
      <c r="F90" s="15" t="s">
        <v>1749</v>
      </c>
      <c r="G90" s="15" t="s">
        <v>2396</v>
      </c>
      <c r="H90" s="63">
        <v>14.45</v>
      </c>
      <c r="I90" s="64">
        <v>0.14279999999999998</v>
      </c>
      <c r="J90" s="15" t="s">
        <v>2386</v>
      </c>
    </row>
    <row r="91" spans="1:10">
      <c r="A91" s="53">
        <v>56</v>
      </c>
      <c r="B91" s="53" t="s">
        <v>1396</v>
      </c>
      <c r="C91" s="53" t="s">
        <v>2113</v>
      </c>
      <c r="D91" s="62">
        <v>38</v>
      </c>
      <c r="E91" s="62">
        <v>26</v>
      </c>
      <c r="F91" s="15" t="s">
        <v>1749</v>
      </c>
      <c r="G91" s="15" t="s">
        <v>2396</v>
      </c>
      <c r="H91" s="63">
        <v>23.4</v>
      </c>
      <c r="I91" s="64">
        <v>5.5295999999999991E-2</v>
      </c>
      <c r="J91" s="15" t="s">
        <v>2386</v>
      </c>
    </row>
    <row r="92" spans="1:10">
      <c r="A92" s="53">
        <v>58</v>
      </c>
      <c r="B92" s="53" t="s">
        <v>1360</v>
      </c>
      <c r="C92" s="53" t="s">
        <v>2113</v>
      </c>
      <c r="D92" s="62">
        <v>44.733333333333334</v>
      </c>
      <c r="E92" s="62">
        <v>32.083333333333336</v>
      </c>
      <c r="F92" s="15" t="s">
        <v>1749</v>
      </c>
      <c r="G92" s="15" t="s">
        <v>2396</v>
      </c>
      <c r="H92" s="63">
        <v>19.5</v>
      </c>
      <c r="I92" s="64">
        <v>1.0644480000000001</v>
      </c>
      <c r="J92" s="15" t="s">
        <v>2386</v>
      </c>
    </row>
    <row r="93" spans="1:10">
      <c r="A93" s="53">
        <v>59</v>
      </c>
      <c r="B93" s="53" t="s">
        <v>1397</v>
      </c>
      <c r="C93" s="53" t="s">
        <v>2113</v>
      </c>
      <c r="D93" s="62">
        <v>45.5</v>
      </c>
      <c r="E93" s="62">
        <v>30.2</v>
      </c>
      <c r="F93" s="15" t="s">
        <v>1749</v>
      </c>
      <c r="G93" s="15" t="s">
        <v>2396</v>
      </c>
      <c r="H93" s="63"/>
      <c r="I93" s="64">
        <v>0.84799999999999998</v>
      </c>
      <c r="J93" s="15" t="s">
        <v>2386</v>
      </c>
    </row>
    <row r="94" spans="1:10">
      <c r="A94" s="53">
        <v>60</v>
      </c>
      <c r="B94" s="54" t="s">
        <v>1398</v>
      </c>
      <c r="C94" s="53" t="s">
        <v>2112</v>
      </c>
      <c r="D94" s="62">
        <v>50</v>
      </c>
      <c r="E94" s="62">
        <v>145</v>
      </c>
      <c r="F94" s="15" t="s">
        <v>1749</v>
      </c>
      <c r="G94" s="15" t="s">
        <v>2396</v>
      </c>
      <c r="H94" s="63"/>
      <c r="I94" s="64">
        <v>0.20669090909090912</v>
      </c>
      <c r="J94" s="15" t="s">
        <v>2386</v>
      </c>
    </row>
    <row r="95" spans="1:10">
      <c r="A95" s="53">
        <v>61</v>
      </c>
      <c r="B95" s="53" t="s">
        <v>1399</v>
      </c>
      <c r="C95" s="53" t="s">
        <v>2113</v>
      </c>
      <c r="D95" s="62">
        <v>50.3</v>
      </c>
      <c r="E95" s="62">
        <v>-4.1399999999999997</v>
      </c>
      <c r="F95" s="15" t="s">
        <v>1749</v>
      </c>
      <c r="G95" s="15" t="s">
        <v>2396</v>
      </c>
      <c r="H95" s="63">
        <v>12.5</v>
      </c>
      <c r="I95" s="64">
        <v>0.752</v>
      </c>
      <c r="J95" s="15" t="s">
        <v>2389</v>
      </c>
    </row>
    <row r="96" spans="1:10">
      <c r="A96" s="53">
        <v>62</v>
      </c>
      <c r="B96" s="53" t="s">
        <v>1400</v>
      </c>
      <c r="C96" s="53" t="s">
        <v>2113</v>
      </c>
      <c r="D96" s="62">
        <v>53.83</v>
      </c>
      <c r="E96" s="62">
        <v>13.65</v>
      </c>
      <c r="F96" s="15" t="s">
        <v>1749</v>
      </c>
      <c r="G96" s="15" t="s">
        <v>2396</v>
      </c>
      <c r="H96" s="63">
        <v>11</v>
      </c>
      <c r="I96" s="64">
        <v>0.13098619842047998</v>
      </c>
      <c r="J96" s="15" t="s">
        <v>2386</v>
      </c>
    </row>
    <row r="97" spans="1:11">
      <c r="A97" s="53">
        <v>62</v>
      </c>
      <c r="B97" s="53" t="s">
        <v>1401</v>
      </c>
      <c r="C97" s="53" t="s">
        <v>2113</v>
      </c>
      <c r="D97" s="62">
        <v>53.989999999999995</v>
      </c>
      <c r="E97" s="62">
        <v>18.545000000000002</v>
      </c>
      <c r="F97" s="15" t="s">
        <v>1749</v>
      </c>
      <c r="G97" s="15" t="s">
        <v>2396</v>
      </c>
      <c r="H97" s="63">
        <v>11</v>
      </c>
      <c r="I97" s="64">
        <v>5.3112264468480011E-2</v>
      </c>
      <c r="J97" s="15" t="s">
        <v>2386</v>
      </c>
    </row>
    <row r="98" spans="1:11">
      <c r="A98" s="53">
        <v>62</v>
      </c>
      <c r="B98" s="53" t="s">
        <v>1402</v>
      </c>
      <c r="C98" s="53" t="s">
        <v>2113</v>
      </c>
      <c r="D98" s="62">
        <v>54.45</v>
      </c>
      <c r="E98" s="62">
        <v>12.02</v>
      </c>
      <c r="F98" s="15" t="s">
        <v>1749</v>
      </c>
      <c r="G98" s="15" t="s">
        <v>2396</v>
      </c>
      <c r="H98" s="63">
        <v>11</v>
      </c>
      <c r="I98" s="64">
        <v>0.17684465591808002</v>
      </c>
      <c r="J98" s="15" t="s">
        <v>2386</v>
      </c>
    </row>
    <row r="99" spans="1:11">
      <c r="A99" s="53">
        <v>63</v>
      </c>
      <c r="B99" s="53" t="s">
        <v>1403</v>
      </c>
      <c r="C99" s="53" t="s">
        <v>2117</v>
      </c>
      <c r="D99" s="62">
        <v>54.5</v>
      </c>
      <c r="E99" s="62">
        <v>-73</v>
      </c>
      <c r="F99" s="15" t="s">
        <v>1749</v>
      </c>
      <c r="G99" s="15" t="s">
        <v>2396</v>
      </c>
      <c r="H99" s="63">
        <v>7</v>
      </c>
      <c r="I99" s="64">
        <v>-5.4399999999999997E-2</v>
      </c>
      <c r="J99" s="15" t="s">
        <v>2386</v>
      </c>
    </row>
    <row r="100" spans="1:11">
      <c r="A100" s="53">
        <v>64</v>
      </c>
      <c r="B100" s="53" t="s">
        <v>1404</v>
      </c>
      <c r="C100" s="53" t="s">
        <v>2113</v>
      </c>
      <c r="D100" s="62">
        <v>54.516666666666666</v>
      </c>
      <c r="E100" s="62">
        <v>10.033333333333333</v>
      </c>
      <c r="F100" s="15" t="s">
        <v>1749</v>
      </c>
      <c r="G100" s="15" t="s">
        <v>2396</v>
      </c>
      <c r="H100" s="63">
        <v>11.2</v>
      </c>
      <c r="I100" s="64">
        <v>0.16800000000000001</v>
      </c>
      <c r="J100" s="15" t="s">
        <v>2386</v>
      </c>
    </row>
    <row r="101" spans="1:11">
      <c r="A101" s="53">
        <v>65</v>
      </c>
      <c r="B101" s="53" t="s">
        <v>1404</v>
      </c>
      <c r="C101" s="53" t="s">
        <v>2113</v>
      </c>
      <c r="D101" s="62">
        <v>54.516666666666666</v>
      </c>
      <c r="E101" s="62">
        <v>10.033333333333333</v>
      </c>
      <c r="F101" s="15" t="s">
        <v>1749</v>
      </c>
      <c r="G101" s="15" t="s">
        <v>2396</v>
      </c>
      <c r="H101" s="63">
        <v>10</v>
      </c>
      <c r="I101" s="64">
        <v>0.24180000000000004</v>
      </c>
      <c r="J101" s="15" t="s">
        <v>2386</v>
      </c>
    </row>
    <row r="102" spans="1:11">
      <c r="A102" s="53">
        <v>66</v>
      </c>
      <c r="B102" s="53" t="s">
        <v>1405</v>
      </c>
      <c r="C102" s="53" t="s">
        <v>2113</v>
      </c>
      <c r="D102" s="62">
        <v>54.8</v>
      </c>
      <c r="E102" s="62">
        <v>7.25</v>
      </c>
      <c r="F102" s="15" t="s">
        <v>1749</v>
      </c>
      <c r="G102" s="15" t="s">
        <v>2396</v>
      </c>
      <c r="H102" s="63"/>
      <c r="I102" s="64">
        <v>0.16588800000000001</v>
      </c>
      <c r="J102" s="15" t="s">
        <v>2386</v>
      </c>
    </row>
    <row r="103" spans="1:11">
      <c r="A103" s="53">
        <v>67</v>
      </c>
      <c r="B103" s="54" t="s">
        <v>1406</v>
      </c>
      <c r="C103" s="53" t="s">
        <v>2112</v>
      </c>
      <c r="D103" s="62">
        <v>55</v>
      </c>
      <c r="E103" s="62">
        <v>140</v>
      </c>
      <c r="F103" s="15" t="s">
        <v>1749</v>
      </c>
      <c r="G103" s="15" t="s">
        <v>2396</v>
      </c>
      <c r="H103" s="63"/>
      <c r="I103" s="64">
        <v>4.9866666666666677E-2</v>
      </c>
      <c r="J103" s="15" t="s">
        <v>2386</v>
      </c>
    </row>
    <row r="104" spans="1:11">
      <c r="A104" s="53">
        <v>62</v>
      </c>
      <c r="B104" s="53" t="s">
        <v>1407</v>
      </c>
      <c r="C104" s="53" t="s">
        <v>2113</v>
      </c>
      <c r="D104" s="62">
        <v>55.489999999999995</v>
      </c>
      <c r="E104" s="62">
        <v>14.95</v>
      </c>
      <c r="F104" s="15" t="s">
        <v>1787</v>
      </c>
      <c r="G104" s="15" t="s">
        <v>2396</v>
      </c>
      <c r="H104" s="63">
        <v>11</v>
      </c>
      <c r="I104" s="64">
        <v>7.6354815006720006E-2</v>
      </c>
      <c r="J104" s="15" t="s">
        <v>2386</v>
      </c>
    </row>
    <row r="105" spans="1:11">
      <c r="A105" s="53">
        <v>68</v>
      </c>
      <c r="B105" s="53" t="s">
        <v>1408</v>
      </c>
      <c r="C105" s="53" t="s">
        <v>2113</v>
      </c>
      <c r="D105" s="62">
        <v>56</v>
      </c>
      <c r="E105" s="62">
        <v>4</v>
      </c>
      <c r="F105" s="15" t="s">
        <v>1787</v>
      </c>
      <c r="G105" s="15" t="s">
        <v>2396</v>
      </c>
      <c r="H105" s="63"/>
      <c r="I105" s="64">
        <v>0.1648</v>
      </c>
      <c r="J105" s="15" t="s">
        <v>2386</v>
      </c>
    </row>
    <row r="106" spans="1:11">
      <c r="A106" s="53">
        <v>62</v>
      </c>
      <c r="B106" s="53" t="s">
        <v>1409</v>
      </c>
      <c r="C106" s="53" t="s">
        <v>2113</v>
      </c>
      <c r="D106" s="62">
        <v>56.24</v>
      </c>
      <c r="E106" s="62">
        <v>19.950000000000003</v>
      </c>
      <c r="F106" s="15" t="s">
        <v>1787</v>
      </c>
      <c r="G106" s="15" t="s">
        <v>2396</v>
      </c>
      <c r="H106" s="63">
        <v>11</v>
      </c>
      <c r="I106" s="64">
        <v>4.3891743480685717E-2</v>
      </c>
      <c r="J106" s="15" t="s">
        <v>2386</v>
      </c>
    </row>
    <row r="107" spans="1:11">
      <c r="A107" s="53">
        <v>62</v>
      </c>
      <c r="B107" s="53" t="s">
        <v>1410</v>
      </c>
      <c r="C107" s="53" t="s">
        <v>2113</v>
      </c>
      <c r="D107" s="62">
        <v>57.76</v>
      </c>
      <c r="E107" s="62">
        <v>18.225000000000001</v>
      </c>
      <c r="F107" s="15" t="s">
        <v>1787</v>
      </c>
      <c r="G107" s="15" t="s">
        <v>2396</v>
      </c>
      <c r="H107" s="63">
        <v>11</v>
      </c>
      <c r="I107" s="64">
        <v>6.2170022430719993E-2</v>
      </c>
      <c r="J107" s="15" t="s">
        <v>2386</v>
      </c>
    </row>
    <row r="108" spans="1:11">
      <c r="A108" s="53">
        <v>62</v>
      </c>
      <c r="B108" s="53" t="s">
        <v>1411</v>
      </c>
      <c r="C108" s="53" t="s">
        <v>2113</v>
      </c>
      <c r="D108" s="62">
        <v>59.51</v>
      </c>
      <c r="E108" s="62">
        <v>23.35</v>
      </c>
      <c r="F108" s="15" t="s">
        <v>1787</v>
      </c>
      <c r="G108" s="15" t="s">
        <v>2396</v>
      </c>
      <c r="H108" s="63">
        <v>11</v>
      </c>
      <c r="I108" s="64">
        <v>0.38213485489151994</v>
      </c>
      <c r="J108" s="15" t="s">
        <v>2386</v>
      </c>
    </row>
    <row r="109" spans="1:11">
      <c r="A109" s="53">
        <v>69</v>
      </c>
      <c r="B109" s="53" t="s">
        <v>1412</v>
      </c>
      <c r="C109" s="53" t="s">
        <v>2114</v>
      </c>
      <c r="D109" s="62">
        <v>62.5</v>
      </c>
      <c r="E109" s="62">
        <v>-175</v>
      </c>
      <c r="F109" s="15" t="s">
        <v>1787</v>
      </c>
      <c r="G109" s="15" t="s">
        <v>2396</v>
      </c>
      <c r="H109" s="63"/>
      <c r="I109" s="64">
        <v>3.2000000000000002E-3</v>
      </c>
      <c r="J109" s="15" t="s">
        <v>2386</v>
      </c>
    </row>
    <row r="110" spans="1:11">
      <c r="A110" s="53">
        <v>69</v>
      </c>
      <c r="B110" s="53" t="s">
        <v>1413</v>
      </c>
      <c r="C110" s="53" t="s">
        <v>2114</v>
      </c>
      <c r="D110" s="62">
        <v>70</v>
      </c>
      <c r="E110" s="62">
        <v>-170</v>
      </c>
      <c r="F110" s="15" t="s">
        <v>1788</v>
      </c>
      <c r="G110" s="15" t="s">
        <v>2396</v>
      </c>
      <c r="H110" s="63"/>
      <c r="I110" s="64">
        <v>3.04E-2</v>
      </c>
      <c r="J110" s="15" t="s">
        <v>2386</v>
      </c>
    </row>
    <row r="111" spans="1:11">
      <c r="A111" s="53">
        <v>70</v>
      </c>
      <c r="B111" s="53" t="s">
        <v>1414</v>
      </c>
      <c r="C111" s="53" t="s">
        <v>2114</v>
      </c>
      <c r="D111" s="62">
        <v>71</v>
      </c>
      <c r="E111" s="62">
        <v>-150</v>
      </c>
      <c r="F111" s="15" t="s">
        <v>1788</v>
      </c>
      <c r="G111" s="15" t="s">
        <v>2396</v>
      </c>
      <c r="H111" s="63"/>
      <c r="I111" s="64">
        <v>4.5662100456621002E-2</v>
      </c>
      <c r="J111" s="15" t="s">
        <v>1815</v>
      </c>
      <c r="K111" s="15" t="s">
        <v>1415</v>
      </c>
    </row>
    <row r="112" spans="1:11">
      <c r="A112" s="53">
        <v>71</v>
      </c>
      <c r="B112" s="53" t="s">
        <v>1416</v>
      </c>
      <c r="C112" s="53" t="s">
        <v>2119</v>
      </c>
      <c r="D112" s="62">
        <v>72</v>
      </c>
      <c r="E112" s="62">
        <v>162.5</v>
      </c>
      <c r="F112" s="15" t="s">
        <v>1788</v>
      </c>
      <c r="G112" s="15" t="s">
        <v>2396</v>
      </c>
      <c r="H112" s="63">
        <v>0.85249999999999981</v>
      </c>
      <c r="I112" s="64">
        <v>0.32</v>
      </c>
      <c r="J112" s="15" t="s">
        <v>2386</v>
      </c>
    </row>
    <row r="113" spans="1:12">
      <c r="A113" s="53">
        <v>69</v>
      </c>
      <c r="B113" s="53" t="s">
        <v>1417</v>
      </c>
      <c r="C113" s="53" t="s">
        <v>2114</v>
      </c>
      <c r="D113" s="62">
        <v>72</v>
      </c>
      <c r="E113" s="62">
        <v>-90</v>
      </c>
      <c r="F113" s="15" t="s">
        <v>1788</v>
      </c>
      <c r="G113" s="15" t="s">
        <v>2396</v>
      </c>
      <c r="H113" s="63"/>
      <c r="I113" s="64">
        <v>1.9199999999999998E-2</v>
      </c>
      <c r="J113" s="15" t="s">
        <v>2386</v>
      </c>
    </row>
    <row r="114" spans="1:12">
      <c r="A114" s="53">
        <v>72</v>
      </c>
      <c r="B114" s="53" t="s">
        <v>1418</v>
      </c>
      <c r="C114" s="53" t="s">
        <v>2119</v>
      </c>
      <c r="D114" s="62">
        <v>72.5</v>
      </c>
      <c r="E114" s="62">
        <v>170</v>
      </c>
      <c r="F114" s="15" t="s">
        <v>1788</v>
      </c>
      <c r="G114" s="15" t="s">
        <v>2396</v>
      </c>
      <c r="H114" s="63">
        <v>3</v>
      </c>
      <c r="I114" s="64">
        <v>0.16128000000000001</v>
      </c>
      <c r="J114" s="15" t="s">
        <v>2386</v>
      </c>
    </row>
    <row r="115" spans="1:12" s="30" customFormat="1">
      <c r="A115" s="53">
        <v>73</v>
      </c>
      <c r="B115" s="53" t="s">
        <v>1418</v>
      </c>
      <c r="C115" s="53" t="s">
        <v>2119</v>
      </c>
      <c r="D115" s="62">
        <v>72.5</v>
      </c>
      <c r="E115" s="62">
        <v>170</v>
      </c>
      <c r="F115" s="30" t="s">
        <v>1788</v>
      </c>
      <c r="G115" s="30" t="s">
        <v>2396</v>
      </c>
      <c r="H115" s="63"/>
      <c r="I115" s="65">
        <v>1.12E-2</v>
      </c>
      <c r="J115" s="30" t="s">
        <v>2386</v>
      </c>
      <c r="L115" s="15"/>
    </row>
    <row r="116" spans="1:12" s="30" customFormat="1">
      <c r="A116" s="53">
        <v>69</v>
      </c>
      <c r="B116" s="53" t="s">
        <v>1419</v>
      </c>
      <c r="C116" s="53" t="s">
        <v>2114</v>
      </c>
      <c r="D116" s="62">
        <v>73</v>
      </c>
      <c r="E116" s="62">
        <v>-136</v>
      </c>
      <c r="F116" s="30" t="s">
        <v>1788</v>
      </c>
      <c r="G116" s="30" t="s">
        <v>2396</v>
      </c>
      <c r="H116" s="63"/>
      <c r="I116" s="65">
        <v>2.0799999999999999E-2</v>
      </c>
      <c r="J116" s="30" t="s">
        <v>2386</v>
      </c>
      <c r="L116" s="15"/>
    </row>
    <row r="117" spans="1:12" s="30" customFormat="1">
      <c r="A117" s="53">
        <v>74</v>
      </c>
      <c r="B117" s="53" t="s">
        <v>1420</v>
      </c>
      <c r="C117" s="53" t="s">
        <v>2113</v>
      </c>
      <c r="D117" s="62">
        <v>77</v>
      </c>
      <c r="E117" s="62">
        <v>20</v>
      </c>
      <c r="F117" s="30" t="s">
        <v>1788</v>
      </c>
      <c r="G117" s="30" t="s">
        <v>2396</v>
      </c>
      <c r="H117" s="63">
        <v>-1.8</v>
      </c>
      <c r="I117" s="65">
        <v>1.04</v>
      </c>
      <c r="J117" s="30" t="s">
        <v>2386</v>
      </c>
      <c r="L117" s="15"/>
    </row>
    <row r="118" spans="1:12" s="30" customFormat="1">
      <c r="A118" s="53">
        <v>75</v>
      </c>
      <c r="B118" s="53" t="s">
        <v>1421</v>
      </c>
      <c r="C118" s="53" t="s">
        <v>2114</v>
      </c>
      <c r="D118" s="62">
        <v>78</v>
      </c>
      <c r="E118" s="62">
        <v>-180</v>
      </c>
      <c r="F118" s="30" t="s">
        <v>1788</v>
      </c>
      <c r="G118" s="30" t="s">
        <v>2396</v>
      </c>
      <c r="H118" s="63"/>
      <c r="I118" s="65">
        <v>0.26</v>
      </c>
      <c r="J118" s="30" t="s">
        <v>2386</v>
      </c>
      <c r="L118" s="15"/>
    </row>
    <row r="119" spans="1:12" s="30" customFormat="1">
      <c r="A119" s="53">
        <v>76</v>
      </c>
      <c r="B119" s="53" t="s">
        <v>1422</v>
      </c>
      <c r="C119" s="53" t="s">
        <v>2113</v>
      </c>
      <c r="D119" s="62">
        <v>78.5</v>
      </c>
      <c r="E119" s="62">
        <v>10</v>
      </c>
      <c r="F119" s="30" t="s">
        <v>1788</v>
      </c>
      <c r="G119" s="30" t="s">
        <v>2396</v>
      </c>
      <c r="H119" s="63">
        <v>4.8499999999999996</v>
      </c>
      <c r="I119" s="65">
        <v>0.112</v>
      </c>
      <c r="J119" s="30" t="s">
        <v>2386</v>
      </c>
      <c r="L119" s="15"/>
    </row>
    <row r="120" spans="1:12" s="51" customFormat="1">
      <c r="A120" s="50">
        <v>77</v>
      </c>
      <c r="B120" s="53" t="s">
        <v>1358</v>
      </c>
      <c r="C120" s="53" t="s">
        <v>2113</v>
      </c>
      <c r="D120" s="62">
        <v>78.5</v>
      </c>
      <c r="E120" s="62">
        <v>10</v>
      </c>
      <c r="F120" s="51" t="s">
        <v>1788</v>
      </c>
      <c r="G120" s="51" t="s">
        <v>2396</v>
      </c>
      <c r="H120" s="63"/>
      <c r="I120" s="65">
        <v>5.5296000000000005E-2</v>
      </c>
      <c r="J120" s="51" t="s">
        <v>2386</v>
      </c>
      <c r="L120" s="15"/>
    </row>
    <row r="121" spans="1:12" s="51" customFormat="1">
      <c r="A121" s="50"/>
      <c r="B121" s="53"/>
      <c r="C121" s="53"/>
      <c r="D121" s="62"/>
      <c r="E121" s="62"/>
      <c r="F121" s="62"/>
      <c r="G121" s="53"/>
      <c r="H121" s="63"/>
      <c r="I121" s="65"/>
      <c r="J121" s="53"/>
    </row>
    <row r="122" spans="1:12" s="30" customFormat="1">
      <c r="A122" s="51"/>
      <c r="B122" s="51"/>
      <c r="C122" s="55"/>
      <c r="D122" s="51"/>
      <c r="E122" s="51"/>
      <c r="F122" s="51"/>
      <c r="G122" s="51"/>
      <c r="H122" s="51"/>
      <c r="I122" s="52"/>
      <c r="J122" s="51"/>
    </row>
    <row r="123" spans="1:12" s="30" customFormat="1">
      <c r="A123" s="23" t="s">
        <v>1730</v>
      </c>
      <c r="B123" s="51"/>
      <c r="C123" s="55"/>
      <c r="D123" s="51"/>
      <c r="E123" s="51"/>
      <c r="F123" s="51"/>
      <c r="G123" s="51"/>
      <c r="H123" s="51"/>
      <c r="I123" s="52"/>
      <c r="J123" s="51"/>
    </row>
    <row r="124" spans="1:12" s="30" customFormat="1" ht="18">
      <c r="A124" s="1">
        <v>1</v>
      </c>
      <c r="B124" s="12" t="s">
        <v>1245</v>
      </c>
      <c r="C124" s="55"/>
      <c r="D124" s="51"/>
      <c r="E124" s="51"/>
      <c r="F124" s="51"/>
      <c r="G124" s="51"/>
      <c r="H124" s="51"/>
      <c r="I124" s="52"/>
      <c r="J124" s="51"/>
    </row>
    <row r="125" spans="1:12" s="30" customFormat="1">
      <c r="A125" s="1">
        <v>2</v>
      </c>
      <c r="B125" s="12" t="s">
        <v>1482</v>
      </c>
      <c r="C125" s="15"/>
      <c r="I125" s="35"/>
    </row>
    <row r="126" spans="1:12" s="30" customFormat="1" ht="18">
      <c r="A126" s="1">
        <v>3</v>
      </c>
      <c r="B126" s="12" t="s">
        <v>1423</v>
      </c>
      <c r="C126" s="15"/>
      <c r="I126" s="35"/>
    </row>
    <row r="127" spans="1:12" s="30" customFormat="1">
      <c r="A127" s="1">
        <v>4</v>
      </c>
      <c r="B127" s="12" t="s">
        <v>1483</v>
      </c>
      <c r="C127" s="15"/>
      <c r="I127" s="35"/>
    </row>
    <row r="128" spans="1:12" s="30" customFormat="1">
      <c r="A128" s="1">
        <v>5</v>
      </c>
      <c r="B128" t="s">
        <v>2123</v>
      </c>
      <c r="C128" s="15"/>
      <c r="I128" s="35"/>
    </row>
    <row r="129" spans="1:9" s="30" customFormat="1">
      <c r="A129" s="1">
        <v>6</v>
      </c>
      <c r="B129" s="12" t="s">
        <v>1424</v>
      </c>
      <c r="C129" s="1"/>
      <c r="D129" s="1"/>
      <c r="I129" s="35"/>
    </row>
    <row r="130" spans="1:9" s="30" customFormat="1">
      <c r="A130" s="1">
        <v>7</v>
      </c>
      <c r="B130" s="12" t="s">
        <v>1485</v>
      </c>
      <c r="C130" s="1"/>
      <c r="D130" s="1"/>
      <c r="I130" s="35"/>
    </row>
    <row r="131" spans="1:9" s="30" customFormat="1">
      <c r="A131" s="1">
        <v>8</v>
      </c>
      <c r="B131" s="12" t="s">
        <v>1425</v>
      </c>
      <c r="C131" s="1"/>
      <c r="D131" s="1"/>
      <c r="I131" s="35"/>
    </row>
    <row r="132" spans="1:9" s="30" customFormat="1">
      <c r="A132" s="1">
        <v>9</v>
      </c>
      <c r="B132" s="12" t="s">
        <v>1426</v>
      </c>
      <c r="C132" s="1"/>
      <c r="D132" s="1"/>
      <c r="I132" s="35"/>
    </row>
    <row r="133" spans="1:9" s="30" customFormat="1">
      <c r="A133" s="1">
        <v>10</v>
      </c>
      <c r="B133" s="12" t="s">
        <v>1427</v>
      </c>
      <c r="C133" s="1"/>
      <c r="D133" s="5"/>
      <c r="I133" s="35"/>
    </row>
    <row r="134" spans="1:9" s="30" customFormat="1">
      <c r="A134" s="1">
        <v>11</v>
      </c>
      <c r="B134" s="12" t="s">
        <v>1428</v>
      </c>
      <c r="C134" s="1"/>
      <c r="D134" s="1"/>
      <c r="I134" s="35"/>
    </row>
    <row r="135" spans="1:9" s="30" customFormat="1">
      <c r="A135" s="1">
        <v>12</v>
      </c>
      <c r="B135" s="12" t="s">
        <v>1486</v>
      </c>
      <c r="C135" s="1"/>
      <c r="D135" s="1"/>
      <c r="I135" s="35"/>
    </row>
    <row r="136" spans="1:9" s="30" customFormat="1">
      <c r="A136" s="1">
        <v>13</v>
      </c>
      <c r="B136" s="12" t="s">
        <v>1429</v>
      </c>
      <c r="C136" s="1"/>
      <c r="D136" s="1"/>
      <c r="I136" s="35"/>
    </row>
    <row r="137" spans="1:9" s="30" customFormat="1">
      <c r="A137" s="1">
        <v>14</v>
      </c>
      <c r="B137" s="12" t="s">
        <v>1430</v>
      </c>
      <c r="C137" s="1"/>
      <c r="D137" s="1"/>
      <c r="I137" s="35"/>
    </row>
    <row r="138" spans="1:9" s="30" customFormat="1">
      <c r="A138" s="1">
        <v>15</v>
      </c>
      <c r="B138" s="12" t="s">
        <v>1431</v>
      </c>
      <c r="C138" s="1"/>
      <c r="D138" s="1"/>
      <c r="I138" s="35"/>
    </row>
    <row r="139" spans="1:9" s="30" customFormat="1">
      <c r="A139" s="1">
        <v>16</v>
      </c>
      <c r="B139" s="12" t="s">
        <v>1432</v>
      </c>
      <c r="C139" s="1"/>
      <c r="D139" s="1"/>
      <c r="I139" s="35"/>
    </row>
    <row r="140" spans="1:9" s="30" customFormat="1">
      <c r="A140" s="1">
        <v>17</v>
      </c>
      <c r="B140" s="12" t="s">
        <v>1433</v>
      </c>
      <c r="C140" s="1"/>
      <c r="D140" s="1"/>
      <c r="I140" s="35"/>
    </row>
    <row r="141" spans="1:9" s="30" customFormat="1">
      <c r="A141" s="1">
        <v>18</v>
      </c>
      <c r="B141" s="12" t="s">
        <v>1434</v>
      </c>
      <c r="C141" s="1"/>
      <c r="D141" s="1"/>
      <c r="I141" s="35"/>
    </row>
    <row r="142" spans="1:9" s="30" customFormat="1">
      <c r="A142" s="1">
        <v>19</v>
      </c>
      <c r="B142" s="12" t="s">
        <v>1487</v>
      </c>
      <c r="C142" s="1"/>
      <c r="D142" s="1"/>
      <c r="I142" s="35"/>
    </row>
    <row r="143" spans="1:9" s="30" customFormat="1">
      <c r="A143" s="1">
        <v>20</v>
      </c>
      <c r="B143" s="12" t="s">
        <v>1435</v>
      </c>
      <c r="C143" s="1"/>
      <c r="D143" s="1"/>
      <c r="I143" s="35"/>
    </row>
    <row r="144" spans="1:9" s="30" customFormat="1">
      <c r="A144" s="1">
        <v>21</v>
      </c>
      <c r="B144" s="12" t="s">
        <v>1436</v>
      </c>
      <c r="C144" s="1"/>
      <c r="D144" s="1"/>
      <c r="I144" s="35"/>
    </row>
    <row r="145" spans="1:9" s="30" customFormat="1">
      <c r="A145" s="1">
        <v>22</v>
      </c>
      <c r="B145" s="12" t="s">
        <v>1437</v>
      </c>
      <c r="C145" s="1"/>
      <c r="D145" s="1"/>
      <c r="I145" s="35"/>
    </row>
    <row r="146" spans="1:9" s="30" customFormat="1">
      <c r="A146" s="1">
        <v>23</v>
      </c>
      <c r="B146" s="12" t="s">
        <v>1438</v>
      </c>
      <c r="C146" s="1"/>
      <c r="D146" s="1"/>
      <c r="I146" s="35"/>
    </row>
    <row r="147" spans="1:9" s="30" customFormat="1">
      <c r="A147" s="1">
        <v>24</v>
      </c>
      <c r="B147" s="12" t="s">
        <v>1439</v>
      </c>
      <c r="C147" s="1"/>
      <c r="D147" s="1"/>
      <c r="I147" s="35"/>
    </row>
    <row r="148" spans="1:9" s="30" customFormat="1">
      <c r="A148" s="1">
        <v>25</v>
      </c>
      <c r="B148" s="12" t="s">
        <v>1440</v>
      </c>
      <c r="C148" s="1"/>
      <c r="D148" s="1"/>
      <c r="I148" s="35"/>
    </row>
    <row r="149" spans="1:9" s="30" customFormat="1">
      <c r="A149" s="1">
        <v>26</v>
      </c>
      <c r="B149" s="12" t="s">
        <v>1441</v>
      </c>
      <c r="C149" s="1"/>
      <c r="D149" s="1"/>
      <c r="I149" s="35"/>
    </row>
    <row r="150" spans="1:9" s="30" customFormat="1">
      <c r="A150" s="1">
        <v>27</v>
      </c>
      <c r="B150" s="12" t="s">
        <v>1442</v>
      </c>
      <c r="C150" s="1"/>
      <c r="D150" s="1"/>
      <c r="I150" s="35"/>
    </row>
    <row r="151" spans="1:9" s="30" customFormat="1">
      <c r="A151" s="1">
        <v>28</v>
      </c>
      <c r="B151" s="12" t="s">
        <v>1443</v>
      </c>
      <c r="C151" s="1"/>
      <c r="D151" s="1"/>
      <c r="I151" s="35"/>
    </row>
    <row r="152" spans="1:9" s="30" customFormat="1">
      <c r="A152" s="1">
        <v>29</v>
      </c>
      <c r="B152" s="12" t="s">
        <v>1444</v>
      </c>
      <c r="C152" s="1"/>
      <c r="D152" s="1"/>
      <c r="I152" s="35"/>
    </row>
    <row r="153" spans="1:9" s="30" customFormat="1">
      <c r="A153" s="1">
        <v>30</v>
      </c>
      <c r="B153" s="12" t="s">
        <v>1445</v>
      </c>
      <c r="C153" s="1"/>
      <c r="D153" s="1"/>
      <c r="I153" s="35"/>
    </row>
    <row r="154" spans="1:9" s="30" customFormat="1">
      <c r="A154" s="1">
        <v>31</v>
      </c>
      <c r="B154" s="12" t="s">
        <v>1446</v>
      </c>
      <c r="C154" s="1"/>
      <c r="D154" s="1"/>
      <c r="I154" s="35"/>
    </row>
    <row r="155" spans="1:9" s="30" customFormat="1">
      <c r="A155" s="1">
        <v>32</v>
      </c>
      <c r="B155" t="s">
        <v>2120</v>
      </c>
      <c r="C155" s="1"/>
      <c r="D155" s="1"/>
      <c r="I155" s="35"/>
    </row>
    <row r="156" spans="1:9" s="30" customFormat="1">
      <c r="A156" s="1">
        <v>33</v>
      </c>
      <c r="B156" t="s">
        <v>2121</v>
      </c>
      <c r="C156" s="1"/>
      <c r="D156" s="1"/>
      <c r="I156" s="35"/>
    </row>
    <row r="157" spans="1:9" s="30" customFormat="1">
      <c r="A157" s="1">
        <v>34</v>
      </c>
      <c r="B157" t="s">
        <v>2122</v>
      </c>
      <c r="C157" s="1"/>
      <c r="D157" s="1"/>
      <c r="I157" s="35"/>
    </row>
    <row r="158" spans="1:9" s="30" customFormat="1">
      <c r="A158" s="1">
        <v>35</v>
      </c>
      <c r="B158" s="12" t="s">
        <v>1447</v>
      </c>
      <c r="C158" s="1"/>
      <c r="D158" s="1"/>
      <c r="I158" s="35"/>
    </row>
    <row r="159" spans="1:9" s="30" customFormat="1">
      <c r="A159" s="1">
        <v>36</v>
      </c>
      <c r="B159" s="12" t="s">
        <v>1448</v>
      </c>
      <c r="C159" s="1"/>
      <c r="D159" s="1"/>
      <c r="I159" s="35"/>
    </row>
    <row r="160" spans="1:9" s="30" customFormat="1" ht="18">
      <c r="A160" s="1">
        <v>37</v>
      </c>
      <c r="B160" s="12" t="s">
        <v>1449</v>
      </c>
      <c r="C160" s="1"/>
      <c r="I160" s="35"/>
    </row>
    <row r="161" spans="1:9" s="30" customFormat="1">
      <c r="A161" s="1">
        <v>38</v>
      </c>
      <c r="B161" s="12" t="s">
        <v>1450</v>
      </c>
      <c r="C161" s="1"/>
      <c r="I161" s="35"/>
    </row>
    <row r="162" spans="1:9" s="30" customFormat="1">
      <c r="A162" s="1">
        <v>39</v>
      </c>
      <c r="B162" s="12" t="s">
        <v>1451</v>
      </c>
      <c r="C162" s="1"/>
      <c r="I162" s="35"/>
    </row>
    <row r="163" spans="1:9" s="30" customFormat="1">
      <c r="A163" s="1">
        <v>40</v>
      </c>
      <c r="B163" s="12" t="s">
        <v>1452</v>
      </c>
      <c r="C163" s="1"/>
      <c r="D163" s="1"/>
      <c r="I163" s="35"/>
    </row>
    <row r="164" spans="1:9" s="30" customFormat="1">
      <c r="A164" s="1">
        <v>41</v>
      </c>
      <c r="B164" t="s">
        <v>2124</v>
      </c>
      <c r="C164" s="1"/>
      <c r="D164" s="1"/>
      <c r="I164" s="35"/>
    </row>
    <row r="165" spans="1:9" s="30" customFormat="1">
      <c r="A165" s="1">
        <v>42</v>
      </c>
      <c r="B165" s="12" t="s">
        <v>1453</v>
      </c>
      <c r="C165" s="1"/>
      <c r="D165" s="1"/>
      <c r="I165" s="35"/>
    </row>
    <row r="166" spans="1:9" s="30" customFormat="1">
      <c r="A166" s="1">
        <v>43</v>
      </c>
      <c r="B166" s="12" t="s">
        <v>1454</v>
      </c>
      <c r="C166" s="1"/>
      <c r="D166" s="1"/>
      <c r="I166" s="35"/>
    </row>
    <row r="167" spans="1:9" s="30" customFormat="1">
      <c r="A167" s="1">
        <v>44</v>
      </c>
      <c r="B167" s="12" t="s">
        <v>1455</v>
      </c>
      <c r="C167" s="1"/>
      <c r="D167" s="1"/>
      <c r="I167" s="35"/>
    </row>
    <row r="168" spans="1:9" s="30" customFormat="1">
      <c r="A168" s="1">
        <v>45</v>
      </c>
      <c r="B168" s="12" t="s">
        <v>1456</v>
      </c>
      <c r="C168" s="1"/>
      <c r="D168" s="1"/>
      <c r="I168" s="35"/>
    </row>
    <row r="169" spans="1:9" s="30" customFormat="1">
      <c r="A169" s="1">
        <v>46</v>
      </c>
      <c r="B169" s="12" t="s">
        <v>1457</v>
      </c>
      <c r="C169" s="1"/>
      <c r="D169" s="5"/>
      <c r="I169" s="35"/>
    </row>
    <row r="170" spans="1:9" s="30" customFormat="1">
      <c r="A170" s="1">
        <v>47</v>
      </c>
      <c r="B170" s="12" t="s">
        <v>1458</v>
      </c>
      <c r="C170" s="1"/>
      <c r="D170" s="1"/>
      <c r="I170" s="35"/>
    </row>
    <row r="171" spans="1:9" s="30" customFormat="1">
      <c r="A171" s="1">
        <v>48</v>
      </c>
      <c r="B171" s="12" t="s">
        <v>1459</v>
      </c>
      <c r="C171" s="1"/>
      <c r="D171" s="1"/>
      <c r="I171" s="35"/>
    </row>
    <row r="172" spans="1:9" s="30" customFormat="1">
      <c r="A172" s="1">
        <v>49</v>
      </c>
      <c r="B172" s="12" t="s">
        <v>1460</v>
      </c>
      <c r="C172" s="1"/>
      <c r="D172" s="1"/>
      <c r="I172" s="35"/>
    </row>
    <row r="173" spans="1:9" s="30" customFormat="1">
      <c r="A173" s="1">
        <v>50</v>
      </c>
      <c r="B173" s="12" t="s">
        <v>1461</v>
      </c>
      <c r="C173" s="1"/>
      <c r="D173" s="1"/>
      <c r="I173" s="35"/>
    </row>
    <row r="174" spans="1:9" s="30" customFormat="1">
      <c r="A174" s="1">
        <v>51</v>
      </c>
      <c r="B174" s="12" t="s">
        <v>1462</v>
      </c>
      <c r="C174" s="1"/>
      <c r="D174" s="1"/>
      <c r="I174" s="35"/>
    </row>
    <row r="175" spans="1:9" s="30" customFormat="1">
      <c r="A175" s="1">
        <v>52</v>
      </c>
      <c r="B175" t="s">
        <v>2125</v>
      </c>
      <c r="C175" s="1"/>
      <c r="D175" s="1"/>
      <c r="I175" s="35"/>
    </row>
    <row r="176" spans="1:9" s="30" customFormat="1" ht="18">
      <c r="A176" s="1">
        <v>53</v>
      </c>
      <c r="B176" s="12" t="s">
        <v>1463</v>
      </c>
      <c r="C176" s="1"/>
      <c r="D176" s="1"/>
      <c r="I176" s="35"/>
    </row>
    <row r="177" spans="1:9" s="30" customFormat="1" ht="18">
      <c r="A177" s="1">
        <v>54</v>
      </c>
      <c r="B177" s="12" t="s">
        <v>1464</v>
      </c>
      <c r="C177" s="1"/>
      <c r="D177" s="1"/>
      <c r="I177" s="35"/>
    </row>
    <row r="178" spans="1:9" s="30" customFormat="1">
      <c r="A178" s="1">
        <v>55</v>
      </c>
      <c r="B178" s="12" t="s">
        <v>1465</v>
      </c>
      <c r="C178" s="1"/>
      <c r="D178" s="1"/>
      <c r="I178" s="35"/>
    </row>
    <row r="179" spans="1:9" s="30" customFormat="1">
      <c r="A179" s="1">
        <v>56</v>
      </c>
      <c r="B179" s="12" t="s">
        <v>1257</v>
      </c>
      <c r="C179" s="1"/>
      <c r="D179" s="1"/>
      <c r="I179" s="35"/>
    </row>
    <row r="180" spans="1:9" s="30" customFormat="1">
      <c r="A180" s="1">
        <v>57</v>
      </c>
      <c r="B180" s="12" t="s">
        <v>1466</v>
      </c>
      <c r="C180" s="1"/>
      <c r="D180" s="5"/>
      <c r="I180" s="35"/>
    </row>
    <row r="181" spans="1:9" s="30" customFormat="1">
      <c r="A181" s="1">
        <v>58</v>
      </c>
      <c r="B181" t="s">
        <v>2126</v>
      </c>
      <c r="C181" s="1"/>
      <c r="D181" s="1"/>
      <c r="I181" s="35"/>
    </row>
    <row r="182" spans="1:9" s="30" customFormat="1">
      <c r="A182" s="1">
        <v>59</v>
      </c>
      <c r="B182" t="s">
        <v>2127</v>
      </c>
      <c r="C182" s="1"/>
      <c r="D182" s="1"/>
      <c r="I182" s="35"/>
    </row>
    <row r="183" spans="1:9" s="30" customFormat="1">
      <c r="A183" s="1">
        <v>60</v>
      </c>
      <c r="B183" s="12" t="s">
        <v>1467</v>
      </c>
      <c r="C183" s="1"/>
      <c r="D183" s="1"/>
      <c r="I183" s="35"/>
    </row>
    <row r="184" spans="1:9" s="30" customFormat="1">
      <c r="A184" s="1">
        <v>61</v>
      </c>
      <c r="B184" s="12" t="s">
        <v>1468</v>
      </c>
      <c r="C184" s="1"/>
      <c r="D184" s="1"/>
      <c r="I184" s="35"/>
    </row>
    <row r="185" spans="1:9">
      <c r="A185" s="1">
        <v>62</v>
      </c>
      <c r="B185" s="12" t="s">
        <v>1469</v>
      </c>
      <c r="C185" s="1"/>
      <c r="D185" s="1"/>
    </row>
    <row r="186" spans="1:9">
      <c r="A186" s="1">
        <v>63</v>
      </c>
      <c r="B186" s="12" t="s">
        <v>1470</v>
      </c>
      <c r="C186" s="1"/>
      <c r="D186" s="5"/>
    </row>
    <row r="187" spans="1:9">
      <c r="A187" s="1">
        <v>64</v>
      </c>
      <c r="B187" s="12" t="s">
        <v>1471</v>
      </c>
      <c r="C187" s="1"/>
      <c r="D187" s="5"/>
    </row>
    <row r="188" spans="1:9">
      <c r="A188" s="1">
        <v>65</v>
      </c>
      <c r="B188" s="12" t="s">
        <v>1484</v>
      </c>
      <c r="C188" s="1"/>
      <c r="D188" s="1"/>
    </row>
    <row r="189" spans="1:9">
      <c r="A189" s="1">
        <v>66</v>
      </c>
      <c r="B189" t="s">
        <v>1526</v>
      </c>
      <c r="C189" s="1"/>
      <c r="D189" s="1"/>
    </row>
    <row r="190" spans="1:9">
      <c r="A190" s="1">
        <v>67</v>
      </c>
      <c r="B190" t="s">
        <v>2128</v>
      </c>
      <c r="C190" s="1"/>
      <c r="D190" s="1"/>
    </row>
    <row r="191" spans="1:9">
      <c r="A191" s="1">
        <v>68</v>
      </c>
      <c r="B191" s="12" t="s">
        <v>1472</v>
      </c>
      <c r="C191" s="1"/>
      <c r="D191" s="1"/>
    </row>
    <row r="192" spans="1:9">
      <c r="A192" s="1">
        <v>69</v>
      </c>
      <c r="B192" s="12" t="s">
        <v>1473</v>
      </c>
      <c r="C192" s="1"/>
      <c r="D192" s="1"/>
    </row>
    <row r="193" spans="1:4">
      <c r="A193" s="1">
        <v>70</v>
      </c>
      <c r="B193" s="12" t="s">
        <v>1474</v>
      </c>
      <c r="C193" s="1"/>
      <c r="D193" s="1"/>
    </row>
    <row r="194" spans="1:4">
      <c r="A194" s="1">
        <v>71</v>
      </c>
      <c r="B194" s="12" t="s">
        <v>1475</v>
      </c>
      <c r="C194" s="1"/>
      <c r="D194" s="5"/>
    </row>
    <row r="195" spans="1:4">
      <c r="A195" s="1">
        <v>72</v>
      </c>
      <c r="B195" s="12" t="s">
        <v>1476</v>
      </c>
      <c r="C195" s="1"/>
      <c r="D195" s="5"/>
    </row>
    <row r="196" spans="1:4">
      <c r="A196" s="1">
        <v>73</v>
      </c>
      <c r="B196" s="12" t="s">
        <v>1477</v>
      </c>
      <c r="C196" s="1"/>
      <c r="D196" s="1"/>
    </row>
    <row r="197" spans="1:4">
      <c r="A197" s="1">
        <v>74</v>
      </c>
      <c r="B197" s="12" t="s">
        <v>1478</v>
      </c>
      <c r="C197" s="1"/>
      <c r="D197" s="1"/>
    </row>
    <row r="198" spans="1:4">
      <c r="A198" s="1">
        <v>75</v>
      </c>
      <c r="B198" s="12" t="s">
        <v>1479</v>
      </c>
      <c r="C198" s="1"/>
      <c r="D198" s="1"/>
    </row>
    <row r="199" spans="1:4">
      <c r="A199" s="1">
        <v>76</v>
      </c>
      <c r="B199" s="12" t="s">
        <v>1480</v>
      </c>
      <c r="C199" s="1"/>
      <c r="D199" s="1"/>
    </row>
    <row r="200" spans="1:4">
      <c r="A200" s="1">
        <v>77</v>
      </c>
      <c r="B200" s="12" t="s">
        <v>1481</v>
      </c>
      <c r="C200" s="1"/>
      <c r="D200" s="1"/>
    </row>
    <row r="201" spans="1:4">
      <c r="C201" s="1"/>
      <c r="D201" s="1"/>
    </row>
    <row r="202" spans="1:4">
      <c r="C202" s="1"/>
      <c r="D202" s="1"/>
    </row>
    <row r="203" spans="1:4">
      <c r="C203" s="1"/>
      <c r="D203" s="1"/>
    </row>
    <row r="204" spans="1:4">
      <c r="C204" s="1"/>
      <c r="D204" s="1"/>
    </row>
    <row r="205" spans="1:4">
      <c r="C205" s="1"/>
      <c r="D205" s="1"/>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E102A-D73E-384B-B943-5941D73A049A}">
  <dimension ref="A2:L11"/>
  <sheetViews>
    <sheetView workbookViewId="0">
      <selection activeCell="N53" sqref="N53"/>
    </sheetView>
  </sheetViews>
  <sheetFormatPr baseColWidth="10" defaultColWidth="10.6640625" defaultRowHeight="16"/>
  <cols>
    <col min="1" max="1" width="20.6640625" customWidth="1"/>
    <col min="4" max="4" width="16.6640625" customWidth="1"/>
    <col min="5" max="5" width="14.33203125" customWidth="1"/>
    <col min="8" max="8" width="11.33203125" customWidth="1"/>
    <col min="9" max="9" width="20.33203125" customWidth="1"/>
    <col min="10" max="10" width="20.6640625" customWidth="1"/>
  </cols>
  <sheetData>
    <row r="2" spans="1:12">
      <c r="A2" t="s">
        <v>2397</v>
      </c>
    </row>
    <row r="4" spans="1:12">
      <c r="A4" s="23" t="s">
        <v>2398</v>
      </c>
      <c r="B4" s="23" t="s">
        <v>1818</v>
      </c>
      <c r="C4" s="23" t="s">
        <v>1819</v>
      </c>
      <c r="D4" s="23" t="s">
        <v>1820</v>
      </c>
      <c r="E4" s="23" t="s">
        <v>1821</v>
      </c>
      <c r="F4" s="23" t="s">
        <v>1822</v>
      </c>
      <c r="G4" s="23" t="s">
        <v>1823</v>
      </c>
      <c r="H4" s="23" t="s">
        <v>1824</v>
      </c>
      <c r="I4" s="23" t="s">
        <v>1825</v>
      </c>
      <c r="J4" s="23" t="s">
        <v>1826</v>
      </c>
      <c r="K4" s="23" t="s">
        <v>2401</v>
      </c>
      <c r="L4" s="1"/>
    </row>
    <row r="5" spans="1:12">
      <c r="A5" s="1" t="s">
        <v>2399</v>
      </c>
      <c r="B5" s="1">
        <v>0.36</v>
      </c>
      <c r="C5" s="1">
        <v>0.3</v>
      </c>
      <c r="D5" s="1" t="s">
        <v>1829</v>
      </c>
      <c r="E5" s="1" t="s">
        <v>1830</v>
      </c>
      <c r="F5" s="1">
        <v>0.04</v>
      </c>
      <c r="G5" s="1">
        <v>4.9000000000000004</v>
      </c>
      <c r="H5" s="1">
        <v>0.25</v>
      </c>
      <c r="I5" s="1" t="s">
        <v>1827</v>
      </c>
      <c r="J5" s="19">
        <v>31200000</v>
      </c>
      <c r="K5" s="1" t="s">
        <v>1828</v>
      </c>
      <c r="L5" s="1"/>
    </row>
    <row r="6" spans="1:12">
      <c r="A6" s="1" t="s">
        <v>2400</v>
      </c>
      <c r="B6" s="1">
        <v>1.01</v>
      </c>
      <c r="C6" s="1">
        <v>0.91</v>
      </c>
      <c r="D6" s="1" t="s">
        <v>1831</v>
      </c>
      <c r="E6" s="1" t="s">
        <v>1832</v>
      </c>
      <c r="F6" s="1">
        <v>0.06</v>
      </c>
      <c r="G6" s="1">
        <v>8.9499999999999993</v>
      </c>
      <c r="H6" s="1">
        <v>0.65</v>
      </c>
      <c r="I6" s="1" t="s">
        <v>1827</v>
      </c>
      <c r="J6" s="19">
        <v>30300000</v>
      </c>
      <c r="K6" s="1" t="s">
        <v>1828</v>
      </c>
      <c r="L6" s="1"/>
    </row>
    <row r="11" spans="1:12" ht="18"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692B8-4919-A249-89A9-027B211C2C7E}">
  <dimension ref="A1:AO436"/>
  <sheetViews>
    <sheetView topLeftCell="A309" workbookViewId="0">
      <selection activeCell="I16" sqref="I16"/>
    </sheetView>
  </sheetViews>
  <sheetFormatPr baseColWidth="10" defaultColWidth="11.1640625" defaultRowHeight="16"/>
  <cols>
    <col min="1" max="1" width="19.33203125" style="15" customWidth="1"/>
    <col min="2" max="2" width="15.33203125" style="42" customWidth="1"/>
    <col min="3" max="3" width="15.83203125" style="42" customWidth="1"/>
    <col min="4" max="22" width="11.1640625" style="42"/>
    <col min="23" max="23" width="19" style="42" customWidth="1"/>
    <col min="24" max="24" width="18.6640625" style="42" customWidth="1"/>
    <col min="25" max="16384" width="11.1640625" style="42"/>
  </cols>
  <sheetData>
    <row r="1" spans="1:2">
      <c r="A1" s="10" t="s">
        <v>2132</v>
      </c>
      <c r="B1" s="3" t="s">
        <v>2133</v>
      </c>
    </row>
    <row r="2" spans="1:2">
      <c r="A2" s="12" t="s">
        <v>1722</v>
      </c>
      <c r="B2" s="4" t="s">
        <v>1843</v>
      </c>
    </row>
    <row r="3" spans="1:2">
      <c r="A3" s="12" t="s">
        <v>1723</v>
      </c>
      <c r="B3" s="4" t="s">
        <v>2134</v>
      </c>
    </row>
    <row r="4" spans="1:2">
      <c r="A4" s="12" t="s">
        <v>1724</v>
      </c>
      <c r="B4" s="4" t="s">
        <v>334</v>
      </c>
    </row>
    <row r="5" spans="1:2">
      <c r="A5" s="12" t="s">
        <v>1725</v>
      </c>
      <c r="B5" s="4" t="s">
        <v>335</v>
      </c>
    </row>
    <row r="6" spans="1:2">
      <c r="A6" s="12" t="s">
        <v>1726</v>
      </c>
      <c r="B6" s="4" t="s">
        <v>1844</v>
      </c>
    </row>
    <row r="7" spans="1:2">
      <c r="A7" s="12" t="s">
        <v>1727</v>
      </c>
      <c r="B7" s="4" t="s">
        <v>1845</v>
      </c>
    </row>
    <row r="8" spans="1:2">
      <c r="A8" s="12" t="s">
        <v>1728</v>
      </c>
      <c r="B8" s="4" t="s">
        <v>336</v>
      </c>
    </row>
    <row r="9" spans="1:2">
      <c r="A9" s="12" t="s">
        <v>1846</v>
      </c>
      <c r="B9" s="4" t="s">
        <v>337</v>
      </c>
    </row>
    <row r="10" spans="1:2">
      <c r="A10" s="12" t="s">
        <v>1847</v>
      </c>
      <c r="B10" s="4" t="s">
        <v>338</v>
      </c>
    </row>
    <row r="11" spans="1:2">
      <c r="A11" s="12" t="s">
        <v>1848</v>
      </c>
      <c r="B11" s="4" t="s">
        <v>339</v>
      </c>
    </row>
    <row r="12" spans="1:2">
      <c r="A12" s="12" t="s">
        <v>2</v>
      </c>
      <c r="B12" s="4" t="s">
        <v>340</v>
      </c>
    </row>
    <row r="13" spans="1:2">
      <c r="A13" s="12" t="s">
        <v>3</v>
      </c>
      <c r="B13" s="4" t="s">
        <v>341</v>
      </c>
    </row>
    <row r="14" spans="1:2">
      <c r="A14" s="12" t="s">
        <v>4</v>
      </c>
      <c r="B14" s="4" t="s">
        <v>342</v>
      </c>
    </row>
    <row r="15" spans="1:2">
      <c r="A15" s="12" t="s">
        <v>5</v>
      </c>
      <c r="B15" s="4" t="s">
        <v>343</v>
      </c>
    </row>
    <row r="16" spans="1:2">
      <c r="A16" s="12" t="s">
        <v>6</v>
      </c>
      <c r="B16" s="4" t="s">
        <v>344</v>
      </c>
    </row>
    <row r="17" spans="1:41">
      <c r="A17" s="12" t="s">
        <v>7</v>
      </c>
      <c r="B17" s="4" t="s">
        <v>345</v>
      </c>
    </row>
    <row r="18" spans="1:41">
      <c r="A18" s="12" t="s">
        <v>1729</v>
      </c>
      <c r="B18" s="4" t="s">
        <v>346</v>
      </c>
    </row>
    <row r="19" spans="1:41">
      <c r="A19" s="12" t="s">
        <v>1833</v>
      </c>
      <c r="B19" s="4" t="s">
        <v>347</v>
      </c>
    </row>
    <row r="20" spans="1:41">
      <c r="A20" s="12" t="s">
        <v>2135</v>
      </c>
      <c r="B20" s="4" t="s">
        <v>1580</v>
      </c>
    </row>
    <row r="21" spans="1:41">
      <c r="A21" s="12" t="s">
        <v>2136</v>
      </c>
      <c r="B21" s="4" t="s">
        <v>1577</v>
      </c>
    </row>
    <row r="22" spans="1:41">
      <c r="A22" s="12" t="s">
        <v>2137</v>
      </c>
      <c r="B22" s="4" t="s">
        <v>2138</v>
      </c>
    </row>
    <row r="23" spans="1:41">
      <c r="A23" s="15" t="s">
        <v>1834</v>
      </c>
      <c r="B23" s="4" t="s">
        <v>348</v>
      </c>
    </row>
    <row r="24" spans="1:41">
      <c r="A24" s="12" t="s">
        <v>2405</v>
      </c>
      <c r="B24" s="4" t="s">
        <v>2139</v>
      </c>
    </row>
    <row r="25" spans="1:41">
      <c r="A25" s="12" t="s">
        <v>2143</v>
      </c>
      <c r="B25" s="4" t="s">
        <v>2140</v>
      </c>
    </row>
    <row r="26" spans="1:41">
      <c r="A26" s="12" t="s">
        <v>2141</v>
      </c>
      <c r="B26" s="4" t="s">
        <v>2142</v>
      </c>
    </row>
    <row r="27" spans="1:41">
      <c r="A27" s="12"/>
      <c r="B27" s="4"/>
    </row>
    <row r="28" spans="1:41" s="1" customFormat="1" ht="17" customHeight="1">
      <c r="A28" s="11" t="s">
        <v>2402</v>
      </c>
      <c r="B28" s="11"/>
      <c r="C28" s="11"/>
      <c r="D28" s="11"/>
      <c r="E28" s="11"/>
      <c r="F28" s="11"/>
      <c r="G28" s="11"/>
      <c r="H28" s="11"/>
      <c r="I28" s="11"/>
      <c r="J28" s="11"/>
      <c r="K28" s="11"/>
      <c r="L28" s="11"/>
      <c r="M28" s="11"/>
      <c r="N28" s="11"/>
      <c r="O28" s="11"/>
      <c r="P28" s="11"/>
      <c r="Q28" s="11"/>
      <c r="R28" s="11"/>
      <c r="S28" s="11"/>
      <c r="T28" s="11"/>
      <c r="V28" s="11"/>
      <c r="W28" s="11"/>
      <c r="X28" s="11"/>
      <c r="Y28" s="11"/>
      <c r="Z28" s="11"/>
      <c r="AA28" s="11"/>
      <c r="AB28" s="11"/>
      <c r="AC28" s="11"/>
      <c r="AD28" s="11"/>
      <c r="AE28" s="11"/>
      <c r="AF28" s="11"/>
      <c r="AG28" s="11"/>
      <c r="AH28" s="11"/>
      <c r="AI28" s="11"/>
      <c r="AJ28" s="11"/>
      <c r="AK28" s="11"/>
      <c r="AL28" s="11"/>
      <c r="AM28" s="11"/>
      <c r="AN28" s="11"/>
      <c r="AO28" s="11"/>
    </row>
    <row r="29" spans="1:41" s="1" customFormat="1" ht="17" customHeight="1">
      <c r="A29" s="11"/>
      <c r="B29" s="11"/>
      <c r="C29" s="11"/>
      <c r="D29" s="11"/>
      <c r="E29" s="11"/>
      <c r="F29" s="11"/>
      <c r="G29" s="11"/>
      <c r="H29" s="11"/>
      <c r="I29" s="11"/>
      <c r="J29" s="11"/>
      <c r="K29" s="11"/>
      <c r="L29" s="11"/>
      <c r="M29" s="11"/>
      <c r="N29" s="11"/>
      <c r="O29" s="11"/>
      <c r="P29" s="11"/>
      <c r="Q29" s="11"/>
      <c r="R29" s="11"/>
      <c r="S29" s="11"/>
      <c r="T29" s="11"/>
      <c r="V29" s="11"/>
      <c r="W29" s="11"/>
      <c r="X29" s="11"/>
      <c r="Y29" s="11"/>
      <c r="Z29" s="11"/>
      <c r="AA29" s="11"/>
      <c r="AB29" s="11"/>
      <c r="AC29" s="11"/>
      <c r="AD29" s="11"/>
      <c r="AE29" s="11"/>
      <c r="AF29" s="11"/>
      <c r="AG29" s="11"/>
      <c r="AH29" s="11"/>
      <c r="AI29" s="11"/>
      <c r="AJ29" s="11"/>
      <c r="AK29" s="11"/>
      <c r="AL29" s="11"/>
      <c r="AM29" s="11"/>
      <c r="AN29" s="11"/>
      <c r="AO29" s="11"/>
    </row>
    <row r="30" spans="1:41" s="2" customFormat="1">
      <c r="A30" s="10" t="s">
        <v>1722</v>
      </c>
      <c r="B30" s="10" t="s">
        <v>1723</v>
      </c>
      <c r="C30" s="10" t="s">
        <v>1724</v>
      </c>
      <c r="D30" s="10" t="s">
        <v>1725</v>
      </c>
      <c r="E30" s="10" t="s">
        <v>1726</v>
      </c>
      <c r="F30" s="10" t="s">
        <v>1727</v>
      </c>
      <c r="G30" s="10" t="s">
        <v>1728</v>
      </c>
      <c r="H30" s="10" t="s">
        <v>1846</v>
      </c>
      <c r="I30" s="10" t="s">
        <v>1847</v>
      </c>
      <c r="J30" s="10" t="s">
        <v>1848</v>
      </c>
      <c r="K30" s="10" t="s">
        <v>2</v>
      </c>
      <c r="L30" s="10" t="s">
        <v>3</v>
      </c>
      <c r="M30" s="10" t="s">
        <v>4</v>
      </c>
      <c r="N30" s="10" t="s">
        <v>5</v>
      </c>
      <c r="O30" s="10" t="s">
        <v>6</v>
      </c>
      <c r="P30" s="10" t="s">
        <v>7</v>
      </c>
      <c r="Q30" s="10" t="s">
        <v>1729</v>
      </c>
      <c r="R30" s="10" t="s">
        <v>1833</v>
      </c>
      <c r="S30" s="10" t="s">
        <v>2135</v>
      </c>
      <c r="T30" s="10" t="s">
        <v>2136</v>
      </c>
      <c r="U30" s="10" t="s">
        <v>2137</v>
      </c>
      <c r="V30" s="23" t="s">
        <v>1834</v>
      </c>
      <c r="W30" s="2" t="s">
        <v>2405</v>
      </c>
      <c r="X30" s="2" t="s">
        <v>2143</v>
      </c>
      <c r="Y30" s="2" t="s">
        <v>2141</v>
      </c>
    </row>
    <row r="31" spans="1:41">
      <c r="A31" s="15">
        <v>1</v>
      </c>
      <c r="B31" s="42">
        <v>1</v>
      </c>
      <c r="C31" s="42" t="s">
        <v>8</v>
      </c>
      <c r="D31" s="42" t="s">
        <v>9</v>
      </c>
      <c r="E31" s="57">
        <v>68.346625000000003</v>
      </c>
      <c r="F31" s="57">
        <v>18.969452780000001</v>
      </c>
      <c r="G31" s="58"/>
      <c r="H31" s="60">
        <v>2.8799999999999999E-5</v>
      </c>
      <c r="I31" s="59">
        <v>0.21</v>
      </c>
      <c r="K31" s="59">
        <v>50.726030539999996</v>
      </c>
      <c r="L31" s="59"/>
      <c r="M31" s="59"/>
      <c r="N31" s="59"/>
      <c r="O31" s="59"/>
      <c r="P31" s="57"/>
      <c r="R31" s="59">
        <v>9.5065688500000007</v>
      </c>
      <c r="S31" s="59">
        <v>394.40911311540401</v>
      </c>
      <c r="T31" s="59">
        <v>55.701010749142377</v>
      </c>
      <c r="U31" s="59">
        <v>338.70810240632801</v>
      </c>
      <c r="W31" s="42" t="s">
        <v>2144</v>
      </c>
      <c r="X31" s="42" t="s">
        <v>2144</v>
      </c>
      <c r="Y31" s="42" t="s">
        <v>2145</v>
      </c>
    </row>
    <row r="32" spans="1:41">
      <c r="A32" s="15">
        <v>1</v>
      </c>
      <c r="B32" s="42">
        <v>2</v>
      </c>
      <c r="C32" s="42" t="s">
        <v>8</v>
      </c>
      <c r="D32" s="42" t="s">
        <v>9</v>
      </c>
      <c r="E32" s="57">
        <v>68.346513889999997</v>
      </c>
      <c r="F32" s="57">
        <v>18.969566669999999</v>
      </c>
      <c r="G32" s="58"/>
      <c r="H32" s="60">
        <v>6.0800000000000002E-6</v>
      </c>
      <c r="I32" s="59">
        <v>0.16</v>
      </c>
      <c r="K32" s="59">
        <v>43.900718070000003</v>
      </c>
      <c r="L32" s="59"/>
      <c r="M32" s="59"/>
      <c r="N32" s="59"/>
      <c r="O32" s="59"/>
      <c r="P32" s="57"/>
      <c r="R32" s="59">
        <v>35.845913199999998</v>
      </c>
      <c r="S32" s="59">
        <v>200.44292778351374</v>
      </c>
      <c r="T32" s="59">
        <v>160.98680343347209</v>
      </c>
      <c r="U32" s="59">
        <v>39.456124350041627</v>
      </c>
      <c r="W32" s="42" t="s">
        <v>2144</v>
      </c>
      <c r="X32" s="42" t="s">
        <v>2144</v>
      </c>
      <c r="Y32" s="42" t="s">
        <v>2145</v>
      </c>
    </row>
    <row r="33" spans="1:25">
      <c r="A33" s="15">
        <v>1</v>
      </c>
      <c r="B33" s="42">
        <v>3</v>
      </c>
      <c r="C33" s="42" t="s">
        <v>8</v>
      </c>
      <c r="D33" s="42" t="s">
        <v>9</v>
      </c>
      <c r="E33" s="57">
        <v>68.346377779999997</v>
      </c>
      <c r="F33" s="57">
        <v>18.969494439999998</v>
      </c>
      <c r="G33" s="58"/>
      <c r="H33" s="60">
        <v>2.0299999999999999E-5</v>
      </c>
      <c r="I33" s="59">
        <v>0.21</v>
      </c>
      <c r="K33" s="59">
        <v>51.837899239999999</v>
      </c>
      <c r="L33" s="59"/>
      <c r="M33" s="59"/>
      <c r="N33" s="59"/>
      <c r="O33" s="59"/>
      <c r="P33" s="57"/>
      <c r="R33" s="59">
        <v>6.3117478760000001</v>
      </c>
      <c r="S33" s="59">
        <v>147.98332768659449</v>
      </c>
      <c r="T33" s="59">
        <v>28.981024494354703</v>
      </c>
      <c r="U33" s="59">
        <v>119.00230320559533</v>
      </c>
      <c r="W33" s="42" t="s">
        <v>2144</v>
      </c>
      <c r="X33" s="42" t="s">
        <v>2144</v>
      </c>
      <c r="Y33" s="42" t="s">
        <v>2145</v>
      </c>
    </row>
    <row r="34" spans="1:25">
      <c r="A34" s="15">
        <v>1</v>
      </c>
      <c r="B34" s="42">
        <v>4</v>
      </c>
      <c r="C34" s="42" t="s">
        <v>8</v>
      </c>
      <c r="D34" s="42" t="s">
        <v>9</v>
      </c>
      <c r="E34" s="57">
        <v>68.346355599999995</v>
      </c>
      <c r="F34" s="57">
        <v>18.968272200000001</v>
      </c>
      <c r="G34" s="58"/>
      <c r="H34" s="42">
        <v>4.0000000000000003E-5</v>
      </c>
      <c r="I34" s="59">
        <v>0.66</v>
      </c>
      <c r="K34" s="59">
        <v>36.495817899999999</v>
      </c>
      <c r="L34" s="59"/>
      <c r="M34" s="59"/>
      <c r="N34" s="59"/>
      <c r="O34" s="59"/>
      <c r="P34" s="57"/>
      <c r="R34" s="59">
        <v>56.575669900000001</v>
      </c>
      <c r="S34" s="59">
        <v>257.96323322231473</v>
      </c>
      <c r="T34" s="59">
        <v>257.96323322231473</v>
      </c>
      <c r="U34" s="59">
        <v>0</v>
      </c>
      <c r="W34" s="42" t="s">
        <v>2144</v>
      </c>
      <c r="X34" s="42" t="s">
        <v>2144</v>
      </c>
      <c r="Y34" s="42" t="s">
        <v>2145</v>
      </c>
    </row>
    <row r="35" spans="1:25">
      <c r="A35" s="15">
        <v>1</v>
      </c>
      <c r="B35" s="42">
        <v>5</v>
      </c>
      <c r="C35" s="42" t="s">
        <v>8</v>
      </c>
      <c r="D35" s="42" t="s">
        <v>9</v>
      </c>
      <c r="E35" s="57">
        <v>68.346625000000003</v>
      </c>
      <c r="F35" s="57">
        <v>18.9684417</v>
      </c>
      <c r="G35" s="58"/>
      <c r="H35" s="42">
        <v>3.4999999999999997E-5</v>
      </c>
      <c r="I35" s="59">
        <v>0.42</v>
      </c>
      <c r="K35" s="59">
        <v>34.733904500000001</v>
      </c>
      <c r="L35" s="59"/>
      <c r="M35" s="59"/>
      <c r="N35" s="59"/>
      <c r="O35" s="59"/>
      <c r="P35" s="57"/>
      <c r="R35" s="59">
        <v>90.934813700000007</v>
      </c>
      <c r="S35" s="59">
        <v>343.09736693755201</v>
      </c>
      <c r="T35" s="59">
        <v>343.09736693755201</v>
      </c>
      <c r="U35" s="59">
        <v>0</v>
      </c>
      <c r="W35" s="42" t="s">
        <v>2144</v>
      </c>
      <c r="X35" s="42" t="s">
        <v>2144</v>
      </c>
      <c r="Y35" s="42" t="s">
        <v>2145</v>
      </c>
    </row>
    <row r="36" spans="1:25">
      <c r="A36" s="15">
        <v>1</v>
      </c>
      <c r="B36" s="42">
        <v>6</v>
      </c>
      <c r="C36" s="42" t="s">
        <v>8</v>
      </c>
      <c r="D36" s="42" t="s">
        <v>9</v>
      </c>
      <c r="E36" s="57">
        <v>68.346874999999997</v>
      </c>
      <c r="F36" s="57">
        <v>18.969558330000002</v>
      </c>
      <c r="G36" s="58"/>
      <c r="H36" s="60">
        <v>4.0500000000000002E-5</v>
      </c>
      <c r="I36" s="59">
        <v>0.79</v>
      </c>
      <c r="K36" s="59">
        <v>37.033254919999997</v>
      </c>
      <c r="L36" s="59"/>
      <c r="M36" s="59"/>
      <c r="N36" s="59"/>
      <c r="O36" s="59"/>
      <c r="P36" s="57"/>
      <c r="R36" s="59">
        <v>16.07819147</v>
      </c>
      <c r="S36" s="59">
        <v>463.68857681032472</v>
      </c>
      <c r="T36" s="59">
        <v>68.465569266977525</v>
      </c>
      <c r="U36" s="59">
        <v>395.22300755670273</v>
      </c>
      <c r="W36" s="42" t="s">
        <v>2144</v>
      </c>
      <c r="X36" s="42" t="s">
        <v>2144</v>
      </c>
      <c r="Y36" s="42" t="s">
        <v>2145</v>
      </c>
    </row>
    <row r="37" spans="1:25">
      <c r="A37" s="15">
        <v>1</v>
      </c>
      <c r="B37" s="42">
        <v>12</v>
      </c>
      <c r="C37" s="42" t="s">
        <v>8</v>
      </c>
      <c r="D37" s="42" t="s">
        <v>9</v>
      </c>
      <c r="E37" s="57">
        <v>68.357183300000003</v>
      </c>
      <c r="F37" s="57">
        <v>19.050005599999999</v>
      </c>
      <c r="G37" s="58"/>
      <c r="H37" s="42">
        <v>2.0250000000000001E-5</v>
      </c>
      <c r="I37" s="59">
        <v>0.28000000000000003</v>
      </c>
      <c r="K37" s="59">
        <v>48.5913738</v>
      </c>
      <c r="L37" s="59"/>
      <c r="M37" s="59"/>
      <c r="N37" s="59"/>
      <c r="O37" s="59"/>
      <c r="P37" s="57"/>
      <c r="R37" s="59">
        <v>2.5616120800000002</v>
      </c>
      <c r="S37" s="59">
        <v>7.8029857983014157</v>
      </c>
      <c r="T37" s="59">
        <v>7.8029857983014157</v>
      </c>
      <c r="U37" s="59">
        <v>0</v>
      </c>
      <c r="W37" s="42" t="s">
        <v>2144</v>
      </c>
      <c r="X37" s="42" t="s">
        <v>2144</v>
      </c>
      <c r="Y37" s="42" t="s">
        <v>2145</v>
      </c>
    </row>
    <row r="38" spans="1:25">
      <c r="A38" s="15">
        <v>1</v>
      </c>
      <c r="B38" s="42">
        <v>13</v>
      </c>
      <c r="C38" s="42" t="s">
        <v>8</v>
      </c>
      <c r="D38" s="42" t="s">
        <v>9</v>
      </c>
      <c r="E38" s="57">
        <v>68.356936110000007</v>
      </c>
      <c r="F38" s="57">
        <v>19.05265</v>
      </c>
      <c r="G38" s="58"/>
      <c r="H38" s="60">
        <v>1.3999999999999999E-4</v>
      </c>
      <c r="I38" s="59">
        <v>0.33</v>
      </c>
      <c r="K38" s="59">
        <v>50.252775360000001</v>
      </c>
      <c r="L38" s="59"/>
      <c r="M38" s="59"/>
      <c r="N38" s="59"/>
      <c r="O38" s="59"/>
      <c r="P38" s="57"/>
      <c r="R38" s="59">
        <v>5.2710142539999998</v>
      </c>
      <c r="S38" s="59">
        <v>272.41447950274767</v>
      </c>
      <c r="T38" s="59">
        <v>13.321791236353038</v>
      </c>
      <c r="U38" s="59">
        <v>259.09268828642797</v>
      </c>
      <c r="W38" s="42" t="s">
        <v>2144</v>
      </c>
      <c r="X38" s="42" t="s">
        <v>2144</v>
      </c>
      <c r="Y38" s="42" t="s">
        <v>2145</v>
      </c>
    </row>
    <row r="39" spans="1:25">
      <c r="A39" s="15">
        <v>1</v>
      </c>
      <c r="B39" s="42">
        <v>14</v>
      </c>
      <c r="C39" s="42" t="s">
        <v>8</v>
      </c>
      <c r="D39" s="42" t="s">
        <v>9</v>
      </c>
      <c r="E39" s="57">
        <v>68.356880559999993</v>
      </c>
      <c r="F39" s="57">
        <v>19.053602779999999</v>
      </c>
      <c r="G39" s="58"/>
      <c r="H39" s="60">
        <v>3.4499999999999998E-5</v>
      </c>
      <c r="I39" s="59">
        <v>0.48</v>
      </c>
      <c r="K39" s="59">
        <v>46.13161212</v>
      </c>
      <c r="L39" s="59"/>
      <c r="M39" s="59"/>
      <c r="N39" s="59"/>
      <c r="O39" s="59"/>
      <c r="P39" s="57"/>
      <c r="R39" s="59">
        <v>9.3218647580000003</v>
      </c>
      <c r="S39" s="59">
        <v>338.35666881099081</v>
      </c>
      <c r="T39" s="59">
        <v>76.469557727626977</v>
      </c>
      <c r="U39" s="59">
        <v>261.8871111100749</v>
      </c>
      <c r="W39" s="42" t="s">
        <v>2144</v>
      </c>
      <c r="X39" s="42" t="s">
        <v>2144</v>
      </c>
      <c r="Y39" s="42" t="s">
        <v>2145</v>
      </c>
    </row>
    <row r="40" spans="1:25">
      <c r="A40" s="15">
        <v>1</v>
      </c>
      <c r="B40" s="42">
        <v>15</v>
      </c>
      <c r="C40" s="42" t="s">
        <v>8</v>
      </c>
      <c r="D40" s="42" t="s">
        <v>9</v>
      </c>
      <c r="E40" s="57">
        <v>68.356575000000007</v>
      </c>
      <c r="F40" s="57">
        <v>19.053397220000001</v>
      </c>
      <c r="G40" s="58"/>
      <c r="H40" s="60">
        <v>8.9300000000000002E-5</v>
      </c>
      <c r="I40" s="59">
        <v>1.25</v>
      </c>
      <c r="K40" s="59">
        <v>30.354975830000001</v>
      </c>
      <c r="L40" s="59"/>
      <c r="M40" s="59"/>
      <c r="N40" s="59"/>
      <c r="O40" s="59"/>
      <c r="P40" s="57"/>
      <c r="R40" s="59">
        <v>15.06456539</v>
      </c>
      <c r="S40" s="59">
        <v>207.58621303613654</v>
      </c>
      <c r="T40" s="59">
        <v>117.18023196656118</v>
      </c>
      <c r="U40" s="59">
        <v>90.405981069575347</v>
      </c>
      <c r="W40" s="42" t="s">
        <v>2144</v>
      </c>
      <c r="X40" s="42" t="s">
        <v>2144</v>
      </c>
      <c r="Y40" s="42" t="s">
        <v>2145</v>
      </c>
    </row>
    <row r="41" spans="1:25">
      <c r="A41" s="15">
        <v>1</v>
      </c>
      <c r="B41" s="42">
        <v>16</v>
      </c>
      <c r="C41" s="42" t="s">
        <v>8</v>
      </c>
      <c r="D41" s="42" t="s">
        <v>9</v>
      </c>
      <c r="E41" s="57">
        <v>68.354861110000002</v>
      </c>
      <c r="F41" s="57">
        <v>19.04909722</v>
      </c>
      <c r="G41" s="58"/>
      <c r="I41" s="59">
        <v>0.52</v>
      </c>
      <c r="K41" s="59">
        <v>25.40781587</v>
      </c>
      <c r="L41" s="59"/>
      <c r="M41" s="59"/>
      <c r="N41" s="59"/>
      <c r="O41" s="59"/>
      <c r="P41" s="57"/>
      <c r="R41" s="59">
        <v>3.2213558409999998</v>
      </c>
      <c r="S41" s="59">
        <v>181.30887228409659</v>
      </c>
      <c r="T41" s="59">
        <v>9.5807596992173192</v>
      </c>
      <c r="U41" s="59">
        <v>171.72811257152372</v>
      </c>
      <c r="W41" s="42" t="s">
        <v>2144</v>
      </c>
      <c r="X41" s="42" t="s">
        <v>2144</v>
      </c>
      <c r="Y41" s="42" t="s">
        <v>2145</v>
      </c>
    </row>
    <row r="42" spans="1:25">
      <c r="A42" s="15">
        <v>1</v>
      </c>
      <c r="B42" s="42">
        <v>17</v>
      </c>
      <c r="C42" s="42" t="s">
        <v>8</v>
      </c>
      <c r="D42" s="42" t="s">
        <v>9</v>
      </c>
      <c r="E42" s="57">
        <v>68.354786110000006</v>
      </c>
      <c r="F42" s="57">
        <v>19.04870833</v>
      </c>
      <c r="G42" s="58"/>
      <c r="I42" s="59">
        <v>0.44</v>
      </c>
      <c r="K42" s="59">
        <v>26.278961590000002</v>
      </c>
      <c r="L42" s="59"/>
      <c r="M42" s="59"/>
      <c r="N42" s="59"/>
      <c r="O42" s="59"/>
      <c r="P42" s="57"/>
      <c r="R42" s="59">
        <v>18.810143010000001</v>
      </c>
      <c r="S42" s="59">
        <v>645.63270441298914</v>
      </c>
      <c r="T42" s="59">
        <v>94.920850713938378</v>
      </c>
      <c r="U42" s="59">
        <v>550.71185364562859</v>
      </c>
      <c r="W42" s="42" t="s">
        <v>2144</v>
      </c>
      <c r="X42" s="42" t="s">
        <v>2144</v>
      </c>
      <c r="Y42" s="42" t="s">
        <v>2145</v>
      </c>
    </row>
    <row r="43" spans="1:25">
      <c r="A43" s="15">
        <v>1</v>
      </c>
      <c r="B43" s="42">
        <v>18</v>
      </c>
      <c r="C43" s="42" t="s">
        <v>8</v>
      </c>
      <c r="D43" s="42" t="s">
        <v>9</v>
      </c>
      <c r="E43" s="57">
        <v>68.354144439999999</v>
      </c>
      <c r="F43" s="57">
        <v>19.047077779999999</v>
      </c>
      <c r="G43" s="58"/>
      <c r="I43" s="59">
        <v>0.27</v>
      </c>
      <c r="K43" s="59">
        <v>27.871667160000001</v>
      </c>
      <c r="L43" s="59"/>
      <c r="M43" s="59"/>
      <c r="N43" s="59"/>
      <c r="O43" s="59"/>
      <c r="P43" s="57"/>
      <c r="R43" s="59">
        <v>16.281417090000001</v>
      </c>
      <c r="S43" s="59">
        <v>240.2595780449625</v>
      </c>
      <c r="T43" s="59">
        <v>114.04261670191507</v>
      </c>
      <c r="U43" s="59">
        <v>126.21696132969191</v>
      </c>
      <c r="W43" s="42" t="s">
        <v>2144</v>
      </c>
      <c r="X43" s="42" t="s">
        <v>2144</v>
      </c>
      <c r="Y43" s="42" t="s">
        <v>2145</v>
      </c>
    </row>
    <row r="44" spans="1:25">
      <c r="A44" s="15">
        <v>1</v>
      </c>
      <c r="B44" s="42">
        <v>19</v>
      </c>
      <c r="C44" s="42" t="s">
        <v>8</v>
      </c>
      <c r="D44" s="42" t="s">
        <v>9</v>
      </c>
      <c r="E44" s="57">
        <v>68.353519439999999</v>
      </c>
      <c r="F44" s="57">
        <v>19.048327780000001</v>
      </c>
      <c r="G44" s="58"/>
      <c r="H44" s="60">
        <v>7.9800000000000002E-5</v>
      </c>
      <c r="I44" s="59">
        <v>0.5</v>
      </c>
      <c r="K44" s="59">
        <v>38.217762980000003</v>
      </c>
      <c r="L44" s="59"/>
      <c r="M44" s="59"/>
      <c r="N44" s="59"/>
      <c r="O44" s="59"/>
      <c r="P44" s="57"/>
      <c r="R44" s="59">
        <v>49.436647790000002</v>
      </c>
      <c r="S44" s="59">
        <v>1459.0015024912573</v>
      </c>
      <c r="T44" s="59">
        <v>280.80292217585344</v>
      </c>
      <c r="U44" s="59">
        <v>1178.198579647627</v>
      </c>
      <c r="W44" s="42" t="s">
        <v>2144</v>
      </c>
      <c r="X44" s="42" t="s">
        <v>2144</v>
      </c>
      <c r="Y44" s="42" t="s">
        <v>2145</v>
      </c>
    </row>
    <row r="45" spans="1:25">
      <c r="A45" s="15">
        <v>1</v>
      </c>
      <c r="B45" s="42">
        <v>20</v>
      </c>
      <c r="C45" s="42" t="s">
        <v>8</v>
      </c>
      <c r="D45" s="42" t="s">
        <v>9</v>
      </c>
      <c r="E45" s="57">
        <v>68.352805559999993</v>
      </c>
      <c r="F45" s="57">
        <v>19.047369440000001</v>
      </c>
      <c r="G45" s="58"/>
      <c r="H45" s="60">
        <v>3.0300000000000001E-5</v>
      </c>
      <c r="I45" s="59">
        <v>0.37</v>
      </c>
      <c r="K45" s="59">
        <v>47.746553499999997</v>
      </c>
      <c r="L45" s="59"/>
      <c r="M45" s="59"/>
      <c r="N45" s="59"/>
      <c r="O45" s="59"/>
      <c r="P45" s="57"/>
      <c r="R45" s="59">
        <v>12.85957659</v>
      </c>
      <c r="S45" s="59">
        <v>92.336669632706062</v>
      </c>
      <c r="T45" s="59">
        <v>50.621800068609488</v>
      </c>
      <c r="U45" s="59">
        <v>41.714869564096581</v>
      </c>
      <c r="W45" s="42" t="s">
        <v>2144</v>
      </c>
      <c r="X45" s="42" t="s">
        <v>2144</v>
      </c>
      <c r="Y45" s="42" t="s">
        <v>2145</v>
      </c>
    </row>
    <row r="46" spans="1:25">
      <c r="A46" s="15">
        <v>2</v>
      </c>
      <c r="B46" s="42" t="s">
        <v>10</v>
      </c>
      <c r="C46" s="42" t="s">
        <v>11</v>
      </c>
      <c r="D46" s="42" t="s">
        <v>9</v>
      </c>
      <c r="E46" s="57">
        <v>63.847999999999999</v>
      </c>
      <c r="F46" s="57">
        <v>148.97300000000001</v>
      </c>
      <c r="G46" s="58"/>
      <c r="H46" s="42">
        <v>6.6000000000000003E-2</v>
      </c>
      <c r="I46" s="59">
        <v>0.5</v>
      </c>
      <c r="K46" s="59"/>
      <c r="L46" s="59">
        <v>15.3</v>
      </c>
      <c r="M46" s="59"/>
      <c r="N46" s="59"/>
      <c r="O46" s="59"/>
      <c r="P46" s="57"/>
      <c r="R46" s="59"/>
      <c r="S46" s="59">
        <v>11.518122331390508</v>
      </c>
      <c r="T46" s="59">
        <v>6.307543156036636</v>
      </c>
      <c r="U46" s="59">
        <v>4.6620974521232306</v>
      </c>
      <c r="W46" s="42" t="s">
        <v>2146</v>
      </c>
      <c r="X46" s="42" t="s">
        <v>2147</v>
      </c>
      <c r="Y46" s="42" t="s">
        <v>2148</v>
      </c>
    </row>
    <row r="47" spans="1:25">
      <c r="A47" s="15">
        <v>3</v>
      </c>
      <c r="B47" s="42" t="s">
        <v>12</v>
      </c>
      <c r="C47" s="42" t="s">
        <v>11</v>
      </c>
      <c r="D47" s="42" t="s">
        <v>9</v>
      </c>
      <c r="E47" s="57">
        <v>70.287999999999997</v>
      </c>
      <c r="F47" s="57">
        <v>-156.98500000000001</v>
      </c>
      <c r="G47" s="58"/>
      <c r="H47" s="42">
        <v>1.488</v>
      </c>
      <c r="I47" s="59"/>
      <c r="J47" s="42">
        <v>1.2</v>
      </c>
      <c r="K47" s="59">
        <v>3.1</v>
      </c>
      <c r="L47" s="59">
        <v>6.3666666669999996</v>
      </c>
      <c r="M47" s="59"/>
      <c r="N47" s="59"/>
      <c r="O47" s="59"/>
      <c r="P47" s="57"/>
      <c r="R47" s="59">
        <v>0.44458333300000002</v>
      </c>
      <c r="S47" s="59">
        <v>0.69114904246461273</v>
      </c>
      <c r="T47" s="59">
        <v>0.69114904246461273</v>
      </c>
      <c r="U47" s="59">
        <v>0</v>
      </c>
      <c r="W47" s="42" t="s">
        <v>2149</v>
      </c>
      <c r="X47" s="42" t="s">
        <v>2149</v>
      </c>
      <c r="Y47" s="42" t="s">
        <v>2150</v>
      </c>
    </row>
    <row r="48" spans="1:25">
      <c r="A48" s="15">
        <v>3</v>
      </c>
      <c r="B48" s="42" t="s">
        <v>13</v>
      </c>
      <c r="C48" s="42" t="s">
        <v>11</v>
      </c>
      <c r="D48" s="42" t="s">
        <v>9</v>
      </c>
      <c r="E48" s="57">
        <v>70.328999999999994</v>
      </c>
      <c r="F48" s="57">
        <v>-156.59200000000001</v>
      </c>
      <c r="G48" s="58"/>
      <c r="H48" s="42">
        <v>3.536</v>
      </c>
      <c r="I48" s="59"/>
      <c r="J48" s="42">
        <v>0.8</v>
      </c>
      <c r="K48" s="59">
        <v>4</v>
      </c>
      <c r="L48" s="59">
        <v>6.0666666669999998</v>
      </c>
      <c r="M48" s="59"/>
      <c r="N48" s="59"/>
      <c r="O48" s="59"/>
      <c r="P48" s="57"/>
      <c r="R48" s="59">
        <v>9.8125000000000004E-2</v>
      </c>
      <c r="S48" s="59">
        <v>7.7128226477935051</v>
      </c>
      <c r="T48" s="59">
        <v>7.7128226477935051</v>
      </c>
      <c r="U48" s="59">
        <v>0</v>
      </c>
      <c r="W48" s="42" t="s">
        <v>2149</v>
      </c>
      <c r="X48" s="42" t="s">
        <v>2149</v>
      </c>
      <c r="Y48" s="42" t="s">
        <v>2150</v>
      </c>
    </row>
    <row r="49" spans="1:25">
      <c r="A49" s="15">
        <v>3</v>
      </c>
      <c r="B49" s="42" t="s">
        <v>14</v>
      </c>
      <c r="C49" s="42" t="s">
        <v>11</v>
      </c>
      <c r="D49" s="42" t="s">
        <v>9</v>
      </c>
      <c r="E49" s="57">
        <v>70.474999999999994</v>
      </c>
      <c r="F49" s="57">
        <v>-157.459</v>
      </c>
      <c r="G49" s="58"/>
      <c r="H49" s="42">
        <v>9.2569999999999997</v>
      </c>
      <c r="I49" s="59"/>
      <c r="J49" s="42">
        <v>3</v>
      </c>
      <c r="K49" s="59">
        <v>2.4</v>
      </c>
      <c r="L49" s="59">
        <v>8.65</v>
      </c>
      <c r="M49" s="59"/>
      <c r="N49" s="59"/>
      <c r="O49" s="59"/>
      <c r="P49" s="57"/>
      <c r="R49" s="59">
        <v>8.1562499999999996E-2</v>
      </c>
      <c r="S49" s="59">
        <v>1845.1876436303078</v>
      </c>
      <c r="T49" s="59">
        <v>4.6176769358867604</v>
      </c>
      <c r="U49" s="59">
        <v>1840.5699666944211</v>
      </c>
      <c r="W49" s="42" t="s">
        <v>2149</v>
      </c>
      <c r="X49" s="42" t="s">
        <v>2149</v>
      </c>
      <c r="Y49" s="42" t="s">
        <v>2150</v>
      </c>
    </row>
    <row r="50" spans="1:25">
      <c r="A50" s="15">
        <v>2</v>
      </c>
      <c r="B50" s="42" t="s">
        <v>15</v>
      </c>
      <c r="C50" s="42" t="s">
        <v>11</v>
      </c>
      <c r="D50" s="42" t="s">
        <v>9</v>
      </c>
      <c r="E50" s="57">
        <v>67.138000000000005</v>
      </c>
      <c r="F50" s="57">
        <v>150.34899999999999</v>
      </c>
      <c r="G50" s="58"/>
      <c r="H50" s="42">
        <v>6.9000000000000006E-2</v>
      </c>
      <c r="I50" s="59">
        <v>3</v>
      </c>
      <c r="K50" s="59"/>
      <c r="L50" s="59">
        <v>17.3</v>
      </c>
      <c r="M50" s="59">
        <v>10.1</v>
      </c>
      <c r="N50" s="59"/>
      <c r="O50" s="59">
        <v>10.1</v>
      </c>
      <c r="P50" s="57"/>
      <c r="Q50" s="42" t="s">
        <v>1835</v>
      </c>
      <c r="R50" s="59"/>
      <c r="S50" s="59">
        <v>48.540658014987507</v>
      </c>
      <c r="T50" s="59">
        <v>12.34084531690258</v>
      </c>
      <c r="U50" s="59">
        <v>30.16651213988343</v>
      </c>
      <c r="W50" s="42" t="s">
        <v>2146</v>
      </c>
      <c r="X50" s="42" t="s">
        <v>2147</v>
      </c>
      <c r="Y50" s="42" t="s">
        <v>2148</v>
      </c>
    </row>
    <row r="51" spans="1:25">
      <c r="A51" s="15">
        <v>2</v>
      </c>
      <c r="B51" s="42" t="s">
        <v>16</v>
      </c>
      <c r="C51" s="42" t="s">
        <v>11</v>
      </c>
      <c r="D51" s="42" t="s">
        <v>9</v>
      </c>
      <c r="E51" s="57">
        <v>68.462000000000003</v>
      </c>
      <c r="F51" s="57">
        <v>149.393</v>
      </c>
      <c r="G51" s="58"/>
      <c r="H51" s="42">
        <v>5.7000000000000002E-2</v>
      </c>
      <c r="I51" s="59">
        <v>7.5</v>
      </c>
      <c r="K51" s="59"/>
      <c r="L51" s="59">
        <v>13.5</v>
      </c>
      <c r="M51" s="59">
        <v>2.9</v>
      </c>
      <c r="N51" s="59"/>
      <c r="O51" s="59">
        <v>2.9</v>
      </c>
      <c r="P51" s="57"/>
      <c r="Q51" s="42" t="s">
        <v>1836</v>
      </c>
      <c r="R51" s="59"/>
      <c r="S51" s="59">
        <v>29.343788353039134</v>
      </c>
      <c r="T51" s="59">
        <v>2.7424100852622808</v>
      </c>
      <c r="U51" s="59">
        <v>22.487759467110738</v>
      </c>
      <c r="W51" s="42" t="s">
        <v>2146</v>
      </c>
      <c r="X51" s="42" t="s">
        <v>2147</v>
      </c>
      <c r="Y51" s="42" t="s">
        <v>2148</v>
      </c>
    </row>
    <row r="52" spans="1:25">
      <c r="A52" s="15">
        <v>4</v>
      </c>
      <c r="B52" s="42" t="s">
        <v>17</v>
      </c>
      <c r="C52" s="42" t="s">
        <v>18</v>
      </c>
      <c r="D52" s="42" t="s">
        <v>9</v>
      </c>
      <c r="E52" s="57">
        <v>61</v>
      </c>
      <c r="F52" s="57">
        <v>69</v>
      </c>
      <c r="G52" s="58"/>
      <c r="H52" s="42">
        <v>1.77E-2</v>
      </c>
      <c r="I52" s="59">
        <v>2.2000000000000002</v>
      </c>
      <c r="K52" s="59">
        <v>18</v>
      </c>
      <c r="L52" s="59">
        <v>16.7</v>
      </c>
      <c r="M52" s="59"/>
      <c r="N52" s="59"/>
      <c r="O52" s="59"/>
      <c r="P52" s="57"/>
      <c r="R52" s="59"/>
      <c r="S52" s="59">
        <v>2.4039966694421313</v>
      </c>
      <c r="T52" s="59">
        <v>2.4039966694421313</v>
      </c>
      <c r="U52" s="59">
        <v>0</v>
      </c>
      <c r="W52" s="42" t="s">
        <v>2362</v>
      </c>
      <c r="X52" s="42" t="s">
        <v>2149</v>
      </c>
      <c r="Y52" s="42" t="s">
        <v>2151</v>
      </c>
    </row>
    <row r="53" spans="1:25">
      <c r="A53" s="15">
        <v>4</v>
      </c>
      <c r="B53" s="42" t="s">
        <v>19</v>
      </c>
      <c r="C53" s="42" t="s">
        <v>18</v>
      </c>
      <c r="D53" s="42" t="s">
        <v>9</v>
      </c>
      <c r="E53" s="57">
        <v>57</v>
      </c>
      <c r="F53" s="57">
        <v>83</v>
      </c>
      <c r="G53" s="58"/>
      <c r="H53" s="42">
        <v>5.0000000000000001E-4</v>
      </c>
      <c r="I53" s="59">
        <v>0.9</v>
      </c>
      <c r="K53" s="59">
        <v>38</v>
      </c>
      <c r="L53" s="59">
        <v>22.9</v>
      </c>
      <c r="M53" s="59"/>
      <c r="N53" s="59"/>
      <c r="O53" s="59"/>
      <c r="P53" s="57"/>
      <c r="R53" s="59"/>
      <c r="S53" s="59">
        <v>338.42930890924231</v>
      </c>
      <c r="T53" s="59">
        <v>213.68859283930055</v>
      </c>
      <c r="U53" s="59">
        <v>124.74071606994171</v>
      </c>
      <c r="W53" s="42" t="s">
        <v>2362</v>
      </c>
      <c r="X53" s="42" t="s">
        <v>2149</v>
      </c>
      <c r="Y53" s="42" t="s">
        <v>2151</v>
      </c>
    </row>
    <row r="54" spans="1:25">
      <c r="A54" s="15">
        <v>4</v>
      </c>
      <c r="B54" s="42" t="s">
        <v>20</v>
      </c>
      <c r="C54" s="42" t="s">
        <v>18</v>
      </c>
      <c r="D54" s="42" t="s">
        <v>9</v>
      </c>
      <c r="E54" s="57">
        <v>57</v>
      </c>
      <c r="F54" s="57">
        <v>83</v>
      </c>
      <c r="G54" s="58"/>
      <c r="H54" s="42">
        <v>1.84E-2</v>
      </c>
      <c r="I54" s="59">
        <v>1.6</v>
      </c>
      <c r="K54" s="59">
        <v>56</v>
      </c>
      <c r="L54" s="59">
        <v>20.100000000000001</v>
      </c>
      <c r="M54" s="59"/>
      <c r="N54" s="59"/>
      <c r="O54" s="59"/>
      <c r="P54" s="57"/>
      <c r="R54" s="59"/>
      <c r="S54" s="59">
        <v>340.77988343047457</v>
      </c>
      <c r="T54" s="59">
        <v>177.62864279766859</v>
      </c>
      <c r="U54" s="59">
        <v>163.20466278101583</v>
      </c>
      <c r="W54" s="42" t="s">
        <v>2362</v>
      </c>
      <c r="X54" s="42" t="s">
        <v>2149</v>
      </c>
      <c r="Y54" s="42" t="s">
        <v>2151</v>
      </c>
    </row>
    <row r="55" spans="1:25">
      <c r="A55" s="15">
        <v>4</v>
      </c>
      <c r="B55" s="42" t="s">
        <v>21</v>
      </c>
      <c r="C55" s="42" t="s">
        <v>18</v>
      </c>
      <c r="D55" s="42" t="s">
        <v>9</v>
      </c>
      <c r="E55" s="57">
        <v>57</v>
      </c>
      <c r="F55" s="57">
        <v>83</v>
      </c>
      <c r="G55" s="58"/>
      <c r="H55" s="42">
        <v>7.0000000000000001E-3</v>
      </c>
      <c r="I55" s="59">
        <v>2.2999999999999998</v>
      </c>
      <c r="K55" s="59">
        <v>26</v>
      </c>
      <c r="L55" s="59">
        <v>14.5</v>
      </c>
      <c r="M55" s="59"/>
      <c r="N55" s="59"/>
      <c r="O55" s="59"/>
      <c r="P55" s="57"/>
      <c r="R55" s="59"/>
      <c r="S55" s="59">
        <v>206.34304746044961</v>
      </c>
      <c r="T55" s="59">
        <v>122.33671940049956</v>
      </c>
      <c r="U55" s="59">
        <v>84.006328059950036</v>
      </c>
      <c r="W55" s="42" t="s">
        <v>2362</v>
      </c>
      <c r="X55" s="42" t="s">
        <v>2149</v>
      </c>
      <c r="Y55" s="42" t="s">
        <v>2151</v>
      </c>
    </row>
    <row r="56" spans="1:25">
      <c r="A56" s="15">
        <v>5</v>
      </c>
      <c r="B56" s="42" t="s">
        <v>22</v>
      </c>
      <c r="C56" s="42" t="s">
        <v>23</v>
      </c>
      <c r="D56" s="42" t="s">
        <v>9</v>
      </c>
      <c r="E56" s="57">
        <v>46.243000000000002</v>
      </c>
      <c r="F56" s="57">
        <v>-89.494</v>
      </c>
      <c r="G56" s="58"/>
      <c r="H56" s="42">
        <v>0.69699999999999995</v>
      </c>
      <c r="I56" s="59">
        <v>12.2</v>
      </c>
      <c r="J56" s="42">
        <v>4.2</v>
      </c>
      <c r="K56" s="59">
        <v>6.5</v>
      </c>
      <c r="L56" s="59"/>
      <c r="M56" s="59">
        <v>4.4000000000000004</v>
      </c>
      <c r="N56" s="59"/>
      <c r="O56" s="59">
        <v>4.4000000000000004</v>
      </c>
      <c r="P56" s="57">
        <v>2.2800000000000001E-2</v>
      </c>
      <c r="Q56" s="42" t="s">
        <v>1836</v>
      </c>
      <c r="R56" s="59">
        <v>0.56000000000000005</v>
      </c>
      <c r="S56" s="59">
        <v>0.89749208992506246</v>
      </c>
      <c r="T56" s="59">
        <v>0.25642631140716071</v>
      </c>
      <c r="U56" s="59">
        <v>0.6410657785179017</v>
      </c>
      <c r="W56" s="42" t="s">
        <v>2149</v>
      </c>
      <c r="X56" s="42" t="s">
        <v>2149</v>
      </c>
      <c r="Y56" s="42" t="s">
        <v>2152</v>
      </c>
    </row>
    <row r="57" spans="1:25">
      <c r="A57" s="15">
        <v>6</v>
      </c>
      <c r="B57" s="42" t="s">
        <v>24</v>
      </c>
      <c r="C57" s="42" t="s">
        <v>25</v>
      </c>
      <c r="D57" s="42" t="s">
        <v>9</v>
      </c>
      <c r="E57" s="57">
        <v>-17.837499999999999</v>
      </c>
      <c r="F57" s="57">
        <v>-57.392499999999998</v>
      </c>
      <c r="G57" s="58"/>
      <c r="H57" s="42">
        <v>36.299999999999997</v>
      </c>
      <c r="I57" s="59"/>
      <c r="K57" s="59"/>
      <c r="L57" s="59">
        <v>30.5</v>
      </c>
      <c r="M57" s="59"/>
      <c r="N57" s="59"/>
      <c r="O57" s="59"/>
      <c r="P57" s="57"/>
      <c r="R57" s="59">
        <v>0.38</v>
      </c>
      <c r="S57" s="59">
        <v>90.122629808492917</v>
      </c>
      <c r="T57" s="59">
        <v>8.0133222314737722</v>
      </c>
      <c r="U57" s="59">
        <v>82.109307577019138</v>
      </c>
      <c r="W57" s="42" t="s">
        <v>2149</v>
      </c>
      <c r="X57" s="42" t="s">
        <v>2149</v>
      </c>
      <c r="Y57" s="42" t="s">
        <v>2153</v>
      </c>
    </row>
    <row r="58" spans="1:25">
      <c r="A58" s="15">
        <v>6</v>
      </c>
      <c r="B58" s="42" t="s">
        <v>26</v>
      </c>
      <c r="C58" s="42" t="s">
        <v>25</v>
      </c>
      <c r="D58" s="42" t="s">
        <v>9</v>
      </c>
      <c r="E58" s="57">
        <v>-18.990556000000002</v>
      </c>
      <c r="F58" s="57">
        <v>-57.494444000000001</v>
      </c>
      <c r="G58" s="58"/>
      <c r="I58" s="59"/>
      <c r="K58" s="59"/>
      <c r="L58" s="59">
        <v>26</v>
      </c>
      <c r="M58" s="59"/>
      <c r="N58" s="59"/>
      <c r="O58" s="59"/>
      <c r="P58" s="57"/>
      <c r="R58" s="59">
        <v>0.39</v>
      </c>
      <c r="S58" s="59">
        <v>10.282695087427143</v>
      </c>
      <c r="T58" s="59">
        <v>3.2053288925895083</v>
      </c>
      <c r="U58" s="59">
        <v>7.0773661948376345</v>
      </c>
      <c r="W58" s="42" t="s">
        <v>2149</v>
      </c>
      <c r="X58" s="42" t="s">
        <v>2149</v>
      </c>
      <c r="Y58" s="42" t="s">
        <v>2153</v>
      </c>
    </row>
    <row r="59" spans="1:25">
      <c r="A59" s="15">
        <v>5</v>
      </c>
      <c r="B59" s="42" t="s">
        <v>27</v>
      </c>
      <c r="C59" s="42" t="s">
        <v>23</v>
      </c>
      <c r="D59" s="42" t="s">
        <v>9</v>
      </c>
      <c r="E59" s="57">
        <v>46.246000000000002</v>
      </c>
      <c r="F59" s="57">
        <v>-89.512</v>
      </c>
      <c r="G59" s="58"/>
      <c r="H59" s="42">
        <v>0.16200000000000001</v>
      </c>
      <c r="I59" s="59">
        <v>12</v>
      </c>
      <c r="J59" s="42">
        <v>3.7</v>
      </c>
      <c r="K59" s="59">
        <v>9.4</v>
      </c>
      <c r="L59" s="59"/>
      <c r="M59" s="59">
        <v>12.8</v>
      </c>
      <c r="N59" s="59"/>
      <c r="O59" s="59">
        <v>12.8</v>
      </c>
      <c r="P59" s="57">
        <v>2.1499999999999998E-2</v>
      </c>
      <c r="Q59" s="42" t="s">
        <v>1835</v>
      </c>
      <c r="R59" s="59">
        <v>0.24</v>
      </c>
      <c r="S59" s="59">
        <v>2.6924762697751872</v>
      </c>
      <c r="T59" s="59">
        <v>0.86543880099916737</v>
      </c>
      <c r="U59" s="59">
        <v>1.82703746877602</v>
      </c>
      <c r="W59" s="42" t="s">
        <v>2149</v>
      </c>
      <c r="X59" s="42" t="s">
        <v>2149</v>
      </c>
      <c r="Y59" s="42" t="s">
        <v>2152</v>
      </c>
    </row>
    <row r="60" spans="1:25">
      <c r="A60" s="15">
        <v>2</v>
      </c>
      <c r="B60" s="42" t="s">
        <v>28</v>
      </c>
      <c r="C60" s="42" t="s">
        <v>11</v>
      </c>
      <c r="D60" s="42" t="s">
        <v>9</v>
      </c>
      <c r="E60" s="57">
        <v>60.725999999999999</v>
      </c>
      <c r="F60" s="57">
        <v>150.64400000000001</v>
      </c>
      <c r="G60" s="58"/>
      <c r="H60" s="42">
        <v>0.21</v>
      </c>
      <c r="I60" s="59">
        <v>24.2</v>
      </c>
      <c r="K60" s="59"/>
      <c r="L60" s="59">
        <v>14.4</v>
      </c>
      <c r="M60" s="59">
        <v>7.4</v>
      </c>
      <c r="N60" s="59"/>
      <c r="O60" s="59">
        <v>7.4</v>
      </c>
      <c r="P60" s="57"/>
      <c r="Q60" s="42" t="s">
        <v>1835</v>
      </c>
      <c r="R60" s="59"/>
      <c r="S60" s="59">
        <v>6.8560251463780171</v>
      </c>
      <c r="T60" s="59">
        <v>4.9363381801831805</v>
      </c>
      <c r="U60" s="59">
        <v>1.3712049758534555</v>
      </c>
      <c r="W60" s="42" t="s">
        <v>2146</v>
      </c>
      <c r="X60" s="42" t="s">
        <v>2147</v>
      </c>
      <c r="Y60" s="42" t="s">
        <v>2148</v>
      </c>
    </row>
    <row r="61" spans="1:25">
      <c r="A61" s="15">
        <v>2</v>
      </c>
      <c r="B61" s="42" t="s">
        <v>29</v>
      </c>
      <c r="C61" s="42" t="s">
        <v>11</v>
      </c>
      <c r="D61" s="42" t="s">
        <v>9</v>
      </c>
      <c r="E61" s="57">
        <v>69.581000000000003</v>
      </c>
      <c r="F61" s="57">
        <v>148.63900000000001</v>
      </c>
      <c r="G61" s="58"/>
      <c r="H61" s="42">
        <v>0.34899999999999998</v>
      </c>
      <c r="I61" s="59">
        <v>2.2000000000000002</v>
      </c>
      <c r="K61" s="59"/>
      <c r="L61" s="59">
        <v>15.7</v>
      </c>
      <c r="M61" s="59">
        <v>2.6</v>
      </c>
      <c r="N61" s="59"/>
      <c r="O61" s="59">
        <v>2.6</v>
      </c>
      <c r="P61" s="57"/>
      <c r="Q61" s="42" t="s">
        <v>1836</v>
      </c>
      <c r="R61" s="59"/>
      <c r="S61" s="59">
        <v>13.712049758534553</v>
      </c>
      <c r="T61" s="59">
        <v>5.4848201705245616</v>
      </c>
      <c r="U61" s="59">
        <v>0.54848252456286417</v>
      </c>
      <c r="W61" s="42" t="s">
        <v>2146</v>
      </c>
      <c r="X61" s="42" t="s">
        <v>2147</v>
      </c>
      <c r="Y61" s="42" t="s">
        <v>2148</v>
      </c>
    </row>
    <row r="62" spans="1:25">
      <c r="A62" s="15">
        <v>7</v>
      </c>
      <c r="B62" s="42" t="s">
        <v>30</v>
      </c>
      <c r="C62" s="42" t="s">
        <v>25</v>
      </c>
      <c r="D62" s="42" t="s">
        <v>9</v>
      </c>
      <c r="E62" s="57">
        <v>-32.078611000000002</v>
      </c>
      <c r="F62" s="57">
        <v>-52.167499999999997</v>
      </c>
      <c r="G62" s="58"/>
      <c r="H62" s="42">
        <v>1.4999999999999999E-2</v>
      </c>
      <c r="I62" s="59"/>
      <c r="J62" s="42">
        <v>2.4</v>
      </c>
      <c r="K62" s="59"/>
      <c r="L62" s="59">
        <v>21.7</v>
      </c>
      <c r="M62" s="59"/>
      <c r="N62" s="59"/>
      <c r="O62" s="59">
        <v>174.08753089999999</v>
      </c>
      <c r="P62" s="57">
        <v>0.63500000000000001</v>
      </c>
      <c r="Q62" s="42" t="s">
        <v>1835</v>
      </c>
      <c r="R62" s="59">
        <v>10.435</v>
      </c>
      <c r="S62" s="59">
        <v>370.65229328892588</v>
      </c>
      <c r="T62" s="59">
        <v>225.45049378850956</v>
      </c>
      <c r="U62" s="59">
        <v>145.20179950041631</v>
      </c>
      <c r="W62" s="42" t="s">
        <v>2362</v>
      </c>
      <c r="X62" s="42" t="s">
        <v>2147</v>
      </c>
      <c r="Y62" s="42" t="s">
        <v>2154</v>
      </c>
    </row>
    <row r="63" spans="1:25">
      <c r="A63" s="15">
        <v>5</v>
      </c>
      <c r="B63" s="42" t="s">
        <v>31</v>
      </c>
      <c r="C63" s="42" t="s">
        <v>23</v>
      </c>
      <c r="D63" s="42" t="s">
        <v>9</v>
      </c>
      <c r="E63" s="57">
        <v>46.230499999999999</v>
      </c>
      <c r="F63" s="57">
        <v>-89.494500000000002</v>
      </c>
      <c r="G63" s="58"/>
      <c r="H63" s="42">
        <v>0.11</v>
      </c>
      <c r="I63" s="59">
        <v>3.5</v>
      </c>
      <c r="J63" s="42">
        <v>2.2000000000000002</v>
      </c>
      <c r="K63" s="59">
        <v>19.5</v>
      </c>
      <c r="L63" s="59"/>
      <c r="M63" s="59">
        <v>20.7</v>
      </c>
      <c r="N63" s="59"/>
      <c r="O63" s="59">
        <v>20.7</v>
      </c>
      <c r="P63" s="57">
        <v>4.87E-2</v>
      </c>
      <c r="Q63" s="42" t="s">
        <v>1835</v>
      </c>
      <c r="R63" s="59">
        <v>0.25</v>
      </c>
      <c r="S63" s="59">
        <v>15.401605328892588</v>
      </c>
      <c r="T63" s="59">
        <v>0</v>
      </c>
      <c r="U63" s="59">
        <v>15.401605328892588</v>
      </c>
      <c r="W63" s="42" t="s">
        <v>2149</v>
      </c>
      <c r="X63" s="42" t="s">
        <v>2149</v>
      </c>
      <c r="Y63" s="42" t="s">
        <v>2152</v>
      </c>
    </row>
    <row r="64" spans="1:25">
      <c r="A64" s="15">
        <v>8</v>
      </c>
      <c r="B64" s="42" t="s">
        <v>32</v>
      </c>
      <c r="C64" s="42" t="s">
        <v>33</v>
      </c>
      <c r="D64" s="42" t="s">
        <v>9</v>
      </c>
      <c r="E64" s="57">
        <v>57.749166670000001</v>
      </c>
      <c r="F64" s="57">
        <v>76.093166670000002</v>
      </c>
      <c r="G64" s="58"/>
      <c r="H64" s="60">
        <v>7.5000000000000002E-4</v>
      </c>
      <c r="I64" s="59">
        <v>2.2000000000000002</v>
      </c>
      <c r="K64" s="59">
        <v>9.1</v>
      </c>
      <c r="L64" s="59"/>
      <c r="M64" s="59">
        <v>0.35</v>
      </c>
      <c r="N64" s="59"/>
      <c r="O64" s="59">
        <v>0.35</v>
      </c>
      <c r="P64" s="57">
        <v>1.2999999999999999E-2</v>
      </c>
      <c r="Q64" s="42" t="s">
        <v>1837</v>
      </c>
      <c r="R64" s="59">
        <v>0.8</v>
      </c>
      <c r="S64" s="59">
        <v>26.544129891756867</v>
      </c>
      <c r="T64" s="59">
        <v>20.433971690258119</v>
      </c>
      <c r="U64" s="59">
        <v>6.1101582014987512</v>
      </c>
      <c r="W64" s="42" t="s">
        <v>2362</v>
      </c>
      <c r="X64" s="42" t="s">
        <v>2147</v>
      </c>
      <c r="Y64" s="42" t="s">
        <v>2155</v>
      </c>
    </row>
    <row r="65" spans="1:25">
      <c r="A65" s="15">
        <v>8</v>
      </c>
      <c r="B65" s="42" t="s">
        <v>1838</v>
      </c>
      <c r="C65" s="42" t="s">
        <v>33</v>
      </c>
      <c r="D65" s="42" t="s">
        <v>9</v>
      </c>
      <c r="E65" s="57">
        <v>57.748167000000002</v>
      </c>
      <c r="F65" s="57">
        <v>76.092667000000006</v>
      </c>
      <c r="G65" s="58"/>
      <c r="H65" s="60">
        <v>2.9999999999999997E-4</v>
      </c>
      <c r="I65" s="59">
        <v>1.2</v>
      </c>
      <c r="K65" s="59">
        <v>8.1999999999999993</v>
      </c>
      <c r="L65" s="59"/>
      <c r="M65" s="59">
        <v>4.57</v>
      </c>
      <c r="N65" s="59"/>
      <c r="O65" s="59">
        <v>4.57</v>
      </c>
      <c r="P65" s="57">
        <v>2.3E-2</v>
      </c>
      <c r="Q65" s="42" t="s">
        <v>1836</v>
      </c>
      <c r="R65" s="59">
        <v>1.8</v>
      </c>
      <c r="S65" s="59">
        <v>54.190091590341382</v>
      </c>
      <c r="T65" s="59">
        <v>53.78942547876769</v>
      </c>
      <c r="U65" s="59">
        <v>0.40066611157368853</v>
      </c>
      <c r="W65" s="42" t="s">
        <v>2362</v>
      </c>
      <c r="X65" s="42" t="s">
        <v>2147</v>
      </c>
      <c r="Y65" s="42" t="s">
        <v>2155</v>
      </c>
    </row>
    <row r="66" spans="1:25">
      <c r="A66" s="15">
        <v>4</v>
      </c>
      <c r="B66" s="42" t="s">
        <v>34</v>
      </c>
      <c r="C66" s="42" t="s">
        <v>18</v>
      </c>
      <c r="D66" s="42" t="s">
        <v>9</v>
      </c>
      <c r="E66" s="57">
        <v>61</v>
      </c>
      <c r="F66" s="57">
        <v>69</v>
      </c>
      <c r="G66" s="58"/>
      <c r="H66" s="42">
        <v>0.39150000000000001</v>
      </c>
      <c r="I66" s="59">
        <v>3.7</v>
      </c>
      <c r="K66" s="59">
        <v>5</v>
      </c>
      <c r="L66" s="59">
        <v>18.399999999999999</v>
      </c>
      <c r="M66" s="59"/>
      <c r="N66" s="59"/>
      <c r="O66" s="59"/>
      <c r="P66" s="57"/>
      <c r="R66" s="59"/>
      <c r="S66" s="59">
        <v>14.397268942547875</v>
      </c>
      <c r="T66" s="59">
        <v>12.019983347210657</v>
      </c>
      <c r="U66" s="59">
        <v>2.4039966694421313</v>
      </c>
      <c r="W66" s="42" t="s">
        <v>2362</v>
      </c>
      <c r="X66" s="42" t="s">
        <v>2149</v>
      </c>
      <c r="Y66" s="42" t="s">
        <v>2151</v>
      </c>
    </row>
    <row r="67" spans="1:25">
      <c r="A67" s="15">
        <v>6</v>
      </c>
      <c r="B67" s="42" t="s">
        <v>35</v>
      </c>
      <c r="C67" s="42" t="s">
        <v>25</v>
      </c>
      <c r="D67" s="42" t="s">
        <v>9</v>
      </c>
      <c r="E67" s="57">
        <v>-19.006944000000001</v>
      </c>
      <c r="F67" s="57">
        <v>-57.550832999999997</v>
      </c>
      <c r="G67" s="58"/>
      <c r="I67" s="59"/>
      <c r="K67" s="59"/>
      <c r="L67" s="59">
        <v>26</v>
      </c>
      <c r="M67" s="59"/>
      <c r="N67" s="59"/>
      <c r="O67" s="59"/>
      <c r="P67" s="57"/>
      <c r="R67" s="59">
        <v>3</v>
      </c>
      <c r="S67" s="59">
        <v>248.03476036636135</v>
      </c>
      <c r="T67" s="59">
        <v>29.00822647793505</v>
      </c>
      <c r="U67" s="59">
        <v>219.02653388842631</v>
      </c>
      <c r="W67" s="42" t="s">
        <v>2149</v>
      </c>
      <c r="X67" s="42" t="s">
        <v>2149</v>
      </c>
      <c r="Y67" s="42" t="s">
        <v>2153</v>
      </c>
    </row>
    <row r="68" spans="1:25">
      <c r="A68" s="15" t="s">
        <v>36</v>
      </c>
      <c r="B68" s="42" t="s">
        <v>37</v>
      </c>
      <c r="C68" s="42" t="s">
        <v>23</v>
      </c>
      <c r="D68" s="42" t="s">
        <v>9</v>
      </c>
      <c r="E68" s="57">
        <v>46.217688889999998</v>
      </c>
      <c r="F68" s="57">
        <v>-89.475041669999996</v>
      </c>
      <c r="G68" s="58"/>
      <c r="H68" s="42">
        <v>0.3125</v>
      </c>
      <c r="I68" s="59">
        <v>4.9000000000000004</v>
      </c>
      <c r="J68" s="42">
        <v>2.7</v>
      </c>
      <c r="K68" s="59">
        <v>7.25</v>
      </c>
      <c r="L68" s="59"/>
      <c r="M68" s="59"/>
      <c r="N68" s="59"/>
      <c r="O68" s="59">
        <v>29.9</v>
      </c>
      <c r="P68" s="57">
        <v>6.0964999999999998E-2</v>
      </c>
      <c r="Q68" s="42" t="s">
        <v>1835</v>
      </c>
      <c r="R68" s="59">
        <v>0.495</v>
      </c>
      <c r="S68" s="59">
        <v>33.837786124363028</v>
      </c>
      <c r="T68" s="59">
        <v>2.2187852628875935</v>
      </c>
      <c r="U68" s="59">
        <v>31.619000864146543</v>
      </c>
      <c r="V68" s="42" t="s">
        <v>2156</v>
      </c>
      <c r="W68" s="42" t="s">
        <v>2149</v>
      </c>
      <c r="X68" s="42" t="s">
        <v>2149</v>
      </c>
      <c r="Y68" s="42" t="s">
        <v>2157</v>
      </c>
    </row>
    <row r="69" spans="1:25">
      <c r="A69" s="15">
        <v>3</v>
      </c>
      <c r="B69" s="42" t="s">
        <v>38</v>
      </c>
      <c r="C69" s="42" t="s">
        <v>11</v>
      </c>
      <c r="D69" s="42" t="s">
        <v>9</v>
      </c>
      <c r="E69" s="57">
        <v>71.194000000000003</v>
      </c>
      <c r="F69" s="57">
        <v>-156.50200000000001</v>
      </c>
      <c r="G69" s="58"/>
      <c r="H69" s="42">
        <v>1.7450000000000001</v>
      </c>
      <c r="I69" s="59"/>
      <c r="J69" s="42">
        <v>1.1000000000000001</v>
      </c>
      <c r="K69" s="59">
        <v>3.9</v>
      </c>
      <c r="L69" s="59">
        <v>7.15</v>
      </c>
      <c r="M69" s="59"/>
      <c r="N69" s="59"/>
      <c r="O69" s="59"/>
      <c r="P69" s="57"/>
      <c r="R69" s="59">
        <v>21.149791669999999</v>
      </c>
      <c r="S69" s="59">
        <v>259.92212323064115</v>
      </c>
      <c r="T69" s="59">
        <v>1.5425645295587009</v>
      </c>
      <c r="U69" s="59">
        <v>258.37955870108243</v>
      </c>
      <c r="W69" s="42" t="s">
        <v>2149</v>
      </c>
      <c r="X69" s="42" t="s">
        <v>2149</v>
      </c>
      <c r="Y69" s="42" t="s">
        <v>2150</v>
      </c>
    </row>
    <row r="70" spans="1:25">
      <c r="A70" s="15">
        <v>3</v>
      </c>
      <c r="B70" s="42" t="s">
        <v>39</v>
      </c>
      <c r="C70" s="42" t="s">
        <v>11</v>
      </c>
      <c r="D70" s="42" t="s">
        <v>9</v>
      </c>
      <c r="E70" s="57">
        <v>71.274000000000001</v>
      </c>
      <c r="F70" s="57">
        <v>-156.49700000000001</v>
      </c>
      <c r="G70" s="58"/>
      <c r="H70" s="42">
        <v>1.25</v>
      </c>
      <c r="I70" s="59"/>
      <c r="J70" s="42">
        <v>1.6</v>
      </c>
      <c r="K70" s="59">
        <v>4.0999999999999996</v>
      </c>
      <c r="L70" s="59">
        <v>4.5</v>
      </c>
      <c r="M70" s="59"/>
      <c r="N70" s="59"/>
      <c r="O70" s="59"/>
      <c r="P70" s="57"/>
      <c r="R70" s="59">
        <v>1.8922916670000001</v>
      </c>
      <c r="S70" s="59">
        <v>4.9131681931723561</v>
      </c>
      <c r="T70" s="59">
        <v>4.9131681931723561</v>
      </c>
      <c r="U70" s="59">
        <v>0</v>
      </c>
      <c r="W70" s="42" t="s">
        <v>2149</v>
      </c>
      <c r="X70" s="42" t="s">
        <v>2149</v>
      </c>
      <c r="Y70" s="42" t="s">
        <v>2150</v>
      </c>
    </row>
    <row r="71" spans="1:25">
      <c r="A71" s="15">
        <v>10</v>
      </c>
      <c r="B71" s="42" t="s">
        <v>40</v>
      </c>
      <c r="C71" s="42" t="s">
        <v>41</v>
      </c>
      <c r="D71" s="42" t="s">
        <v>9</v>
      </c>
      <c r="E71" s="57">
        <v>47.17</v>
      </c>
      <c r="F71" s="57">
        <v>7.67</v>
      </c>
      <c r="G71" s="58">
        <v>434</v>
      </c>
      <c r="H71" s="42">
        <v>0.2</v>
      </c>
      <c r="I71" s="59">
        <v>30</v>
      </c>
      <c r="K71" s="59"/>
      <c r="L71" s="59">
        <v>21.4</v>
      </c>
      <c r="M71" s="59"/>
      <c r="N71" s="59"/>
      <c r="O71" s="59">
        <v>4.7898364100000004</v>
      </c>
      <c r="P71" s="57">
        <v>1.4E-2</v>
      </c>
      <c r="Q71" s="42" t="s">
        <v>1836</v>
      </c>
      <c r="R71" s="59"/>
      <c r="S71" s="59">
        <v>59.298584512905904</v>
      </c>
      <c r="T71" s="59">
        <v>18.270374687760199</v>
      </c>
      <c r="U71" s="59">
        <v>41.989808492922563</v>
      </c>
      <c r="W71" s="42" t="s">
        <v>2149</v>
      </c>
      <c r="X71" s="42" t="s">
        <v>2149</v>
      </c>
      <c r="Y71" s="42" t="s">
        <v>2158</v>
      </c>
    </row>
    <row r="72" spans="1:25">
      <c r="A72" s="15">
        <v>11</v>
      </c>
      <c r="B72" s="42" t="s">
        <v>42</v>
      </c>
      <c r="C72" s="42" t="s">
        <v>43</v>
      </c>
      <c r="D72" s="42" t="s">
        <v>9</v>
      </c>
      <c r="E72" s="57">
        <v>11.00186667</v>
      </c>
      <c r="F72" s="57">
        <v>76.930850000000007</v>
      </c>
      <c r="G72" s="58"/>
      <c r="I72" s="59"/>
      <c r="K72" s="59"/>
      <c r="L72" s="59">
        <v>28.3</v>
      </c>
      <c r="M72" s="59"/>
      <c r="N72" s="59"/>
      <c r="O72" s="59"/>
      <c r="P72" s="57"/>
      <c r="R72" s="59">
        <v>0.26</v>
      </c>
      <c r="S72" s="59">
        <v>45.32435975237302</v>
      </c>
      <c r="T72" s="59">
        <v>1.6015674825811821</v>
      </c>
      <c r="U72" s="59">
        <v>0</v>
      </c>
      <c r="W72" s="42" t="s">
        <v>2149</v>
      </c>
      <c r="X72" s="42" t="s">
        <v>2149</v>
      </c>
      <c r="Y72" s="42" t="s">
        <v>2159</v>
      </c>
    </row>
    <row r="73" spans="1:25">
      <c r="A73" s="15" t="s">
        <v>36</v>
      </c>
      <c r="B73" s="42" t="s">
        <v>44</v>
      </c>
      <c r="C73" s="42" t="s">
        <v>23</v>
      </c>
      <c r="D73" s="42" t="s">
        <v>9</v>
      </c>
      <c r="E73" s="57">
        <v>46.209652779999999</v>
      </c>
      <c r="F73" s="57">
        <v>-89.473672219999997</v>
      </c>
      <c r="G73" s="58"/>
      <c r="H73" s="42">
        <v>0.25850000000000001</v>
      </c>
      <c r="I73" s="59">
        <v>18.5</v>
      </c>
      <c r="J73" s="42">
        <v>5</v>
      </c>
      <c r="K73" s="59">
        <v>4.0999999999999996</v>
      </c>
      <c r="L73" s="59"/>
      <c r="M73" s="59"/>
      <c r="N73" s="59"/>
      <c r="O73" s="59">
        <v>3.9049999999999998</v>
      </c>
      <c r="P73" s="57">
        <v>9.2700000000000005E-3</v>
      </c>
      <c r="Q73" s="42" t="s">
        <v>1837</v>
      </c>
      <c r="R73" s="59">
        <v>0.34499999999999997</v>
      </c>
      <c r="S73" s="59">
        <v>2.6746871698784345</v>
      </c>
      <c r="T73" s="59">
        <v>1.137109255953372</v>
      </c>
      <c r="U73" s="59">
        <v>1.5375779139250623</v>
      </c>
      <c r="V73" s="42" t="s">
        <v>2156</v>
      </c>
      <c r="W73" s="42" t="s">
        <v>2149</v>
      </c>
      <c r="X73" s="42" t="s">
        <v>2149</v>
      </c>
      <c r="Y73" s="42" t="s">
        <v>2157</v>
      </c>
    </row>
    <row r="74" spans="1:25">
      <c r="A74" s="15">
        <v>5</v>
      </c>
      <c r="B74" s="42" t="s">
        <v>45</v>
      </c>
      <c r="C74" s="42" t="s">
        <v>23</v>
      </c>
      <c r="D74" s="42" t="s">
        <v>9</v>
      </c>
      <c r="E74" s="57">
        <v>46.231999999999999</v>
      </c>
      <c r="F74" s="57">
        <v>-89.570099999999996</v>
      </c>
      <c r="G74" s="58"/>
      <c r="H74" s="42">
        <v>1.2E-2</v>
      </c>
      <c r="I74" s="59">
        <v>7.9</v>
      </c>
      <c r="J74" s="42">
        <v>4.4000000000000004</v>
      </c>
      <c r="K74" s="59">
        <v>18.2</v>
      </c>
      <c r="L74" s="59"/>
      <c r="M74" s="59">
        <v>16.7</v>
      </c>
      <c r="N74" s="59"/>
      <c r="O74" s="59">
        <v>16.7</v>
      </c>
      <c r="P74" s="57">
        <v>3.3000000000000002E-2</v>
      </c>
      <c r="Q74" s="42" t="s">
        <v>1835</v>
      </c>
      <c r="R74" s="59">
        <v>0.24</v>
      </c>
      <c r="S74" s="59">
        <v>1.330211490424646</v>
      </c>
      <c r="T74" s="59">
        <v>0.32053288925895085</v>
      </c>
      <c r="U74" s="59">
        <v>1.0096786011656953</v>
      </c>
      <c r="W74" s="42" t="s">
        <v>2149</v>
      </c>
      <c r="X74" s="42" t="s">
        <v>2149</v>
      </c>
      <c r="Y74" s="42" t="s">
        <v>2152</v>
      </c>
    </row>
    <row r="75" spans="1:25">
      <c r="A75" s="15">
        <v>11</v>
      </c>
      <c r="B75" s="42" t="s">
        <v>46</v>
      </c>
      <c r="C75" s="42" t="s">
        <v>43</v>
      </c>
      <c r="D75" s="42" t="s">
        <v>9</v>
      </c>
      <c r="E75" s="57">
        <v>10.975766670000001</v>
      </c>
      <c r="F75" s="57">
        <v>76.821216669999998</v>
      </c>
      <c r="G75" s="58"/>
      <c r="I75" s="59"/>
      <c r="K75" s="59"/>
      <c r="L75" s="59">
        <v>27</v>
      </c>
      <c r="M75" s="59"/>
      <c r="N75" s="59"/>
      <c r="O75" s="59"/>
      <c r="P75" s="57"/>
      <c r="R75" s="59">
        <v>0.96</v>
      </c>
      <c r="S75" s="59">
        <v>3.0429782162364698</v>
      </c>
      <c r="T75" s="59">
        <v>1.2812539860649457</v>
      </c>
      <c r="U75" s="59">
        <v>0</v>
      </c>
      <c r="W75" s="42" t="s">
        <v>2149</v>
      </c>
      <c r="X75" s="42" t="s">
        <v>2149</v>
      </c>
      <c r="Y75" s="42" t="s">
        <v>2159</v>
      </c>
    </row>
    <row r="76" spans="1:25">
      <c r="A76" s="15">
        <v>10</v>
      </c>
      <c r="B76" s="42" t="s">
        <v>47</v>
      </c>
      <c r="C76" s="42" t="s">
        <v>48</v>
      </c>
      <c r="D76" s="42" t="s">
        <v>9</v>
      </c>
      <c r="E76" s="57">
        <v>51.93</v>
      </c>
      <c r="F76" s="57">
        <v>5.15</v>
      </c>
      <c r="G76" s="58">
        <v>0</v>
      </c>
      <c r="H76" s="42">
        <v>0.04</v>
      </c>
      <c r="I76" s="59">
        <v>15</v>
      </c>
      <c r="K76" s="59"/>
      <c r="L76" s="59">
        <v>19.7</v>
      </c>
      <c r="M76" s="59"/>
      <c r="N76" s="59"/>
      <c r="O76" s="59">
        <v>143.66266300000001</v>
      </c>
      <c r="P76" s="57">
        <v>0.12</v>
      </c>
      <c r="Q76" s="42" t="s">
        <v>1835</v>
      </c>
      <c r="R76" s="59"/>
      <c r="S76" s="59">
        <v>22.116769358867607</v>
      </c>
      <c r="T76" s="59">
        <v>10.737851790174853</v>
      </c>
      <c r="U76" s="59">
        <v>11.539184013322231</v>
      </c>
      <c r="W76" s="42" t="s">
        <v>2149</v>
      </c>
      <c r="X76" s="42" t="s">
        <v>2149</v>
      </c>
      <c r="Y76" s="42" t="s">
        <v>2158</v>
      </c>
    </row>
    <row r="77" spans="1:25">
      <c r="A77" s="15">
        <v>11</v>
      </c>
      <c r="B77" s="42" t="s">
        <v>49</v>
      </c>
      <c r="C77" s="42" t="s">
        <v>43</v>
      </c>
      <c r="D77" s="42" t="s">
        <v>9</v>
      </c>
      <c r="E77" s="57">
        <v>12.12213333</v>
      </c>
      <c r="F77" s="57">
        <v>77.912400000000005</v>
      </c>
      <c r="G77" s="58"/>
      <c r="I77" s="59"/>
      <c r="K77" s="59"/>
      <c r="L77" s="59">
        <v>26.3</v>
      </c>
      <c r="M77" s="59"/>
      <c r="N77" s="59"/>
      <c r="O77" s="59"/>
      <c r="P77" s="57"/>
      <c r="R77" s="59">
        <v>0.31</v>
      </c>
      <c r="S77" s="59">
        <v>6.0859564324729396</v>
      </c>
      <c r="T77" s="59">
        <v>0.80078374062281432</v>
      </c>
      <c r="U77" s="59">
        <v>0</v>
      </c>
      <c r="W77" s="42" t="s">
        <v>2149</v>
      </c>
      <c r="X77" s="42" t="s">
        <v>2149</v>
      </c>
      <c r="Y77" s="42" t="s">
        <v>2159</v>
      </c>
    </row>
    <row r="78" spans="1:25">
      <c r="A78" s="15">
        <v>11</v>
      </c>
      <c r="B78" s="42" t="s">
        <v>50</v>
      </c>
      <c r="C78" s="42" t="s">
        <v>43</v>
      </c>
      <c r="D78" s="42" t="s">
        <v>9</v>
      </c>
      <c r="E78" s="57">
        <v>12.125816670000001</v>
      </c>
      <c r="F78" s="57">
        <v>77.901533330000007</v>
      </c>
      <c r="G78" s="58"/>
      <c r="I78" s="59"/>
      <c r="K78" s="59"/>
      <c r="L78" s="59">
        <v>22.8</v>
      </c>
      <c r="M78" s="59"/>
      <c r="N78" s="59"/>
      <c r="O78" s="59"/>
      <c r="P78" s="57"/>
      <c r="R78" s="59">
        <v>1.54</v>
      </c>
      <c r="S78" s="59">
        <v>56.695488866011658</v>
      </c>
      <c r="T78" s="59">
        <v>4.804702446407993</v>
      </c>
      <c r="U78" s="59">
        <v>0</v>
      </c>
      <c r="W78" s="42" t="s">
        <v>2149</v>
      </c>
      <c r="X78" s="42" t="s">
        <v>2149</v>
      </c>
      <c r="Y78" s="42" t="s">
        <v>2159</v>
      </c>
    </row>
    <row r="79" spans="1:25">
      <c r="A79" s="15">
        <v>2</v>
      </c>
      <c r="B79" s="42" t="s">
        <v>51</v>
      </c>
      <c r="C79" s="42" t="s">
        <v>11</v>
      </c>
      <c r="D79" s="42" t="s">
        <v>9</v>
      </c>
      <c r="E79" s="57">
        <v>60.704000000000001</v>
      </c>
      <c r="F79" s="57">
        <v>150.78700000000001</v>
      </c>
      <c r="G79" s="58"/>
      <c r="H79" s="42">
        <v>1.0740000000000001</v>
      </c>
      <c r="I79" s="59">
        <v>30</v>
      </c>
      <c r="K79" s="59"/>
      <c r="L79" s="59">
        <v>17.100000000000001</v>
      </c>
      <c r="M79" s="59">
        <v>3.7</v>
      </c>
      <c r="N79" s="59"/>
      <c r="O79" s="59">
        <v>3.7</v>
      </c>
      <c r="P79" s="57"/>
      <c r="Q79" s="42" t="s">
        <v>1836</v>
      </c>
      <c r="R79" s="59"/>
      <c r="S79" s="59">
        <v>18.648388472939217</v>
      </c>
      <c r="T79" s="59">
        <v>8.7757122461282258</v>
      </c>
      <c r="U79" s="59">
        <v>6.8560248792672764</v>
      </c>
      <c r="W79" s="42" t="s">
        <v>2146</v>
      </c>
      <c r="X79" s="42" t="s">
        <v>2147</v>
      </c>
      <c r="Y79" s="42" t="s">
        <v>2148</v>
      </c>
    </row>
    <row r="80" spans="1:25">
      <c r="A80" s="15">
        <v>2</v>
      </c>
      <c r="B80" s="42" t="s">
        <v>52</v>
      </c>
      <c r="C80" s="42" t="s">
        <v>11</v>
      </c>
      <c r="D80" s="42" t="s">
        <v>9</v>
      </c>
      <c r="E80" s="57">
        <v>68.795000000000002</v>
      </c>
      <c r="F80" s="57">
        <v>148.84299999999999</v>
      </c>
      <c r="G80" s="58"/>
      <c r="H80" s="42">
        <v>0.01</v>
      </c>
      <c r="I80" s="59">
        <v>1.5</v>
      </c>
      <c r="K80" s="59"/>
      <c r="L80" s="59">
        <v>18.399999999999999</v>
      </c>
      <c r="M80" s="59">
        <v>4.7</v>
      </c>
      <c r="N80" s="59"/>
      <c r="O80" s="59">
        <v>4.7</v>
      </c>
      <c r="P80" s="57"/>
      <c r="Q80" s="42" t="s">
        <v>1836</v>
      </c>
      <c r="R80" s="59"/>
      <c r="S80" s="59">
        <v>20.293834711074105</v>
      </c>
      <c r="T80" s="59">
        <v>8.7757122461282258</v>
      </c>
      <c r="U80" s="59">
        <v>9.8726760932556203</v>
      </c>
      <c r="W80" s="42" t="s">
        <v>2146</v>
      </c>
      <c r="X80" s="42" t="s">
        <v>2147</v>
      </c>
      <c r="Y80" s="42" t="s">
        <v>2148</v>
      </c>
    </row>
    <row r="81" spans="1:25">
      <c r="A81" s="15">
        <v>2</v>
      </c>
      <c r="B81" s="42" t="s">
        <v>53</v>
      </c>
      <c r="C81" s="42" t="s">
        <v>11</v>
      </c>
      <c r="D81" s="42" t="s">
        <v>9</v>
      </c>
      <c r="E81" s="57">
        <v>68.626000000000005</v>
      </c>
      <c r="F81" s="57">
        <v>149.55500000000001</v>
      </c>
      <c r="G81" s="58"/>
      <c r="H81" s="42">
        <v>2.5999999999999999E-2</v>
      </c>
      <c r="I81" s="59">
        <v>6.4</v>
      </c>
      <c r="K81" s="59"/>
      <c r="L81" s="59">
        <v>12.4</v>
      </c>
      <c r="M81" s="59">
        <v>1.3</v>
      </c>
      <c r="N81" s="59"/>
      <c r="O81" s="59">
        <v>1.3</v>
      </c>
      <c r="P81" s="57"/>
      <c r="Q81" s="42" t="s">
        <v>1837</v>
      </c>
      <c r="R81" s="59"/>
      <c r="S81" s="59">
        <v>25.778654614487923</v>
      </c>
      <c r="T81" s="59">
        <v>6.8560251463780171</v>
      </c>
      <c r="U81" s="59">
        <v>16.454462381348876</v>
      </c>
      <c r="W81" s="42" t="s">
        <v>2146</v>
      </c>
      <c r="X81" s="42" t="s">
        <v>2147</v>
      </c>
      <c r="Y81" s="42" t="s">
        <v>2148</v>
      </c>
    </row>
    <row r="82" spans="1:25">
      <c r="A82" s="15">
        <v>2</v>
      </c>
      <c r="B82" s="42" t="s">
        <v>54</v>
      </c>
      <c r="C82" s="42" t="s">
        <v>11</v>
      </c>
      <c r="D82" s="42" t="s">
        <v>9</v>
      </c>
      <c r="E82" s="57">
        <v>68.641999999999996</v>
      </c>
      <c r="F82" s="57">
        <v>149.458</v>
      </c>
      <c r="G82" s="58"/>
      <c r="H82" s="42">
        <v>0.11600000000000001</v>
      </c>
      <c r="I82" s="59">
        <v>11.9</v>
      </c>
      <c r="K82" s="59"/>
      <c r="L82" s="59">
        <v>10.8</v>
      </c>
      <c r="M82" s="59">
        <v>13.5</v>
      </c>
      <c r="N82" s="59"/>
      <c r="O82" s="59">
        <v>13.5</v>
      </c>
      <c r="P82" s="57"/>
      <c r="Q82" s="42" t="s">
        <v>1835</v>
      </c>
      <c r="R82" s="59"/>
      <c r="S82" s="59">
        <v>3.8393740659450457</v>
      </c>
      <c r="T82" s="59">
        <v>2.4681690900915902</v>
      </c>
      <c r="U82" s="59">
        <v>1.3712049758534555</v>
      </c>
      <c r="W82" s="42" t="s">
        <v>2146</v>
      </c>
      <c r="X82" s="42" t="s">
        <v>2147</v>
      </c>
      <c r="Y82" s="42" t="s">
        <v>2148</v>
      </c>
    </row>
    <row r="83" spans="1:25">
      <c r="A83" s="15">
        <v>2</v>
      </c>
      <c r="B83" s="42" t="s">
        <v>55</v>
      </c>
      <c r="C83" s="42" t="s">
        <v>11</v>
      </c>
      <c r="D83" s="42" t="s">
        <v>9</v>
      </c>
      <c r="E83" s="57">
        <v>68.643000000000001</v>
      </c>
      <c r="F83" s="57">
        <v>149.44</v>
      </c>
      <c r="G83" s="58"/>
      <c r="H83" s="42">
        <v>2.7E-2</v>
      </c>
      <c r="I83" s="59">
        <v>2.6</v>
      </c>
      <c r="K83" s="59"/>
      <c r="L83" s="59">
        <v>15.8</v>
      </c>
      <c r="M83" s="59">
        <v>5.9</v>
      </c>
      <c r="N83" s="59"/>
      <c r="O83" s="59">
        <v>5.9</v>
      </c>
      <c r="P83" s="57"/>
      <c r="Q83" s="42" t="s">
        <v>1836</v>
      </c>
      <c r="R83" s="59"/>
      <c r="S83" s="59">
        <v>36.47405449458784</v>
      </c>
      <c r="T83" s="59">
        <v>2.7424100852622808</v>
      </c>
      <c r="U83" s="59">
        <v>28.521069908409654</v>
      </c>
      <c r="W83" s="42" t="s">
        <v>2146</v>
      </c>
      <c r="X83" s="42" t="s">
        <v>2147</v>
      </c>
      <c r="Y83" s="42" t="s">
        <v>2148</v>
      </c>
    </row>
    <row r="84" spans="1:25">
      <c r="A84" s="15">
        <v>9</v>
      </c>
      <c r="B84" s="42" t="s">
        <v>56</v>
      </c>
      <c r="C84" s="42" t="s">
        <v>23</v>
      </c>
      <c r="D84" s="42" t="s">
        <v>9</v>
      </c>
      <c r="E84" s="57">
        <v>46.2166</v>
      </c>
      <c r="F84" s="57">
        <v>-89.533000000000001</v>
      </c>
      <c r="G84" s="58"/>
      <c r="H84" s="42">
        <v>2.3E-2</v>
      </c>
      <c r="I84" s="59"/>
      <c r="K84" s="59">
        <v>12.1</v>
      </c>
      <c r="L84" s="59"/>
      <c r="M84" s="59"/>
      <c r="N84" s="59"/>
      <c r="O84" s="59">
        <v>23.095808699999999</v>
      </c>
      <c r="P84" s="57">
        <v>3.7819999999999999E-2</v>
      </c>
      <c r="Q84" s="42" t="s">
        <v>1835</v>
      </c>
      <c r="R84" s="59">
        <v>0.66</v>
      </c>
      <c r="S84" s="59">
        <v>13.123346332972522</v>
      </c>
      <c r="T84" s="59">
        <v>3.4371539575020815</v>
      </c>
      <c r="U84" s="59">
        <v>9.6861923754704407</v>
      </c>
      <c r="W84" s="42" t="s">
        <v>2149</v>
      </c>
      <c r="X84" s="42" t="s">
        <v>2149</v>
      </c>
      <c r="Y84" s="42" t="s">
        <v>2160</v>
      </c>
    </row>
    <row r="85" spans="1:25">
      <c r="A85" s="15">
        <v>10</v>
      </c>
      <c r="B85" s="42" t="s">
        <v>57</v>
      </c>
      <c r="C85" s="42" t="s">
        <v>41</v>
      </c>
      <c r="D85" s="42" t="s">
        <v>9</v>
      </c>
      <c r="E85" s="57">
        <v>47.4</v>
      </c>
      <c r="F85" s="57">
        <v>8.36</v>
      </c>
      <c r="G85" s="58">
        <v>667</v>
      </c>
      <c r="H85" s="42">
        <v>0.02</v>
      </c>
      <c r="I85" s="59">
        <v>11</v>
      </c>
      <c r="K85" s="59"/>
      <c r="L85" s="59">
        <v>24.3</v>
      </c>
      <c r="M85" s="59"/>
      <c r="N85" s="59"/>
      <c r="O85" s="59">
        <v>3.7527005600000001</v>
      </c>
      <c r="P85" s="57">
        <v>1.2E-2</v>
      </c>
      <c r="Q85" s="42" t="s">
        <v>1836</v>
      </c>
      <c r="R85" s="59"/>
      <c r="S85" s="59">
        <v>108.98118234804328</v>
      </c>
      <c r="T85" s="59">
        <v>50.804462947543712</v>
      </c>
      <c r="U85" s="59">
        <v>58.336985845129057</v>
      </c>
      <c r="W85" s="42" t="s">
        <v>2149</v>
      </c>
      <c r="X85" s="42" t="s">
        <v>2149</v>
      </c>
      <c r="Y85" s="42" t="s">
        <v>2158</v>
      </c>
    </row>
    <row r="86" spans="1:25">
      <c r="A86" s="15">
        <v>2</v>
      </c>
      <c r="B86" s="42" t="s">
        <v>58</v>
      </c>
      <c r="C86" s="42" t="s">
        <v>11</v>
      </c>
      <c r="D86" s="42" t="s">
        <v>9</v>
      </c>
      <c r="E86" s="57">
        <v>60.478000000000002</v>
      </c>
      <c r="F86" s="57">
        <v>150.32300000000001</v>
      </c>
      <c r="G86" s="58"/>
      <c r="H86" s="42">
        <v>0.90900000000000003</v>
      </c>
      <c r="I86" s="59">
        <v>3.9</v>
      </c>
      <c r="K86" s="59"/>
      <c r="L86" s="59">
        <v>16.399999999999999</v>
      </c>
      <c r="M86" s="59">
        <v>7</v>
      </c>
      <c r="N86" s="59"/>
      <c r="O86" s="59">
        <v>7</v>
      </c>
      <c r="P86" s="57"/>
      <c r="R86" s="59"/>
      <c r="S86" s="59">
        <v>13.437809831806828</v>
      </c>
      <c r="T86" s="59">
        <v>13.437809831806828</v>
      </c>
      <c r="U86" s="59">
        <v>0</v>
      </c>
      <c r="W86" s="42" t="s">
        <v>2146</v>
      </c>
      <c r="X86" s="42" t="s">
        <v>2147</v>
      </c>
      <c r="Y86" s="42" t="s">
        <v>2148</v>
      </c>
    </row>
    <row r="87" spans="1:25">
      <c r="A87" s="15" t="s">
        <v>59</v>
      </c>
      <c r="B87" s="42" t="s">
        <v>60</v>
      </c>
      <c r="C87" s="42" t="s">
        <v>8</v>
      </c>
      <c r="D87" s="42" t="s">
        <v>9</v>
      </c>
      <c r="E87" s="57">
        <v>58.37</v>
      </c>
      <c r="F87" s="57">
        <v>12.16</v>
      </c>
      <c r="G87" s="58">
        <v>75</v>
      </c>
      <c r="H87" s="42">
        <v>6.0999999999999999E-2</v>
      </c>
      <c r="I87" s="59">
        <v>5</v>
      </c>
      <c r="K87" s="59">
        <v>22.5</v>
      </c>
      <c r="L87" s="59">
        <v>15.7</v>
      </c>
      <c r="M87" s="59"/>
      <c r="N87" s="59"/>
      <c r="O87" s="59">
        <v>13.779852699999999</v>
      </c>
      <c r="P87" s="57">
        <v>2.6499999999999999E-2</v>
      </c>
      <c r="Q87" s="42" t="s">
        <v>1835</v>
      </c>
      <c r="R87" s="59"/>
      <c r="S87" s="59">
        <v>12.180249791840131</v>
      </c>
      <c r="T87" s="59">
        <v>11.378917568692755</v>
      </c>
      <c r="U87" s="59">
        <v>3.285462114904246</v>
      </c>
      <c r="W87" s="42" t="s">
        <v>2149</v>
      </c>
      <c r="X87" s="42" t="s">
        <v>2149</v>
      </c>
      <c r="Y87" s="42" t="s">
        <v>2161</v>
      </c>
    </row>
    <row r="88" spans="1:25">
      <c r="A88" s="15">
        <v>13</v>
      </c>
      <c r="B88" s="42" t="s">
        <v>61</v>
      </c>
      <c r="C88" s="42" t="s">
        <v>62</v>
      </c>
      <c r="D88" s="42" t="s">
        <v>9</v>
      </c>
      <c r="E88" s="57">
        <v>-27.539400000000001</v>
      </c>
      <c r="F88" s="57">
        <v>152.9682</v>
      </c>
      <c r="G88" s="58"/>
      <c r="H88" s="42">
        <v>8.3569999999999998E-3</v>
      </c>
      <c r="I88" s="59"/>
      <c r="K88" s="59"/>
      <c r="L88" s="59"/>
      <c r="M88" s="59"/>
      <c r="N88" s="59">
        <v>13.5</v>
      </c>
      <c r="O88" s="59">
        <v>13.5</v>
      </c>
      <c r="P88" s="57"/>
      <c r="R88" s="59"/>
      <c r="S88" s="59">
        <v>710.18068276436293</v>
      </c>
      <c r="T88" s="59">
        <v>0</v>
      </c>
      <c r="U88" s="59">
        <v>0</v>
      </c>
      <c r="V88" s="42" t="s">
        <v>63</v>
      </c>
      <c r="W88" s="42" t="s">
        <v>2149</v>
      </c>
      <c r="X88" s="42" t="s">
        <v>2149</v>
      </c>
      <c r="Y88" s="42" t="s">
        <v>2162</v>
      </c>
    </row>
    <row r="89" spans="1:25">
      <c r="A89" s="15">
        <v>5</v>
      </c>
      <c r="B89" s="42" t="s">
        <v>64</v>
      </c>
      <c r="C89" s="42" t="s">
        <v>23</v>
      </c>
      <c r="D89" s="42" t="s">
        <v>9</v>
      </c>
      <c r="E89" s="57">
        <v>46.253300000000003</v>
      </c>
      <c r="F89" s="57">
        <v>-89.486400000000003</v>
      </c>
      <c r="G89" s="58"/>
      <c r="H89" s="42">
        <v>4.3999999999999997E-2</v>
      </c>
      <c r="I89" s="59">
        <v>1.8</v>
      </c>
      <c r="J89" s="42">
        <v>0.7</v>
      </c>
      <c r="K89" s="59">
        <v>11.1</v>
      </c>
      <c r="L89" s="59"/>
      <c r="M89" s="59">
        <v>6.3</v>
      </c>
      <c r="N89" s="59"/>
      <c r="O89" s="59">
        <v>6.3</v>
      </c>
      <c r="P89" s="57">
        <v>5.2600000000000001E-2</v>
      </c>
      <c r="Q89" s="42" t="s">
        <v>1836</v>
      </c>
      <c r="R89" s="59">
        <v>0.28000000000000003</v>
      </c>
      <c r="S89" s="59">
        <v>1.1699450457951706</v>
      </c>
      <c r="T89" s="59">
        <v>0.25642631140716071</v>
      </c>
      <c r="U89" s="59">
        <v>0.91351873438801001</v>
      </c>
      <c r="W89" s="42" t="s">
        <v>2149</v>
      </c>
      <c r="X89" s="42" t="s">
        <v>2149</v>
      </c>
      <c r="Y89" s="42" t="s">
        <v>2152</v>
      </c>
    </row>
    <row r="90" spans="1:25">
      <c r="A90" s="15">
        <v>12</v>
      </c>
      <c r="B90" s="42" t="s">
        <v>65</v>
      </c>
      <c r="C90" s="42" t="s">
        <v>8</v>
      </c>
      <c r="D90" s="42" t="s">
        <v>9</v>
      </c>
      <c r="E90" s="57">
        <v>58.38</v>
      </c>
      <c r="F90" s="57">
        <v>12.15</v>
      </c>
      <c r="G90" s="58"/>
      <c r="H90" s="42">
        <v>3.7499999999999999E-2</v>
      </c>
      <c r="I90" s="59">
        <v>1.2</v>
      </c>
      <c r="K90" s="59">
        <v>24</v>
      </c>
      <c r="L90" s="59">
        <v>15.7</v>
      </c>
      <c r="M90" s="59"/>
      <c r="N90" s="59"/>
      <c r="O90" s="59">
        <v>44.212991100000004</v>
      </c>
      <c r="P90" s="57">
        <v>5.7000000000000002E-2</v>
      </c>
      <c r="Q90" s="42" t="s">
        <v>1835</v>
      </c>
      <c r="R90" s="59">
        <v>7.32</v>
      </c>
      <c r="S90" s="59">
        <v>52.567393838467936</v>
      </c>
      <c r="T90" s="59">
        <v>25.642631140716066</v>
      </c>
      <c r="U90" s="59">
        <v>28.287027477102413</v>
      </c>
      <c r="W90" s="42" t="s">
        <v>2149</v>
      </c>
      <c r="X90" s="42" t="s">
        <v>2149</v>
      </c>
      <c r="Y90" s="42" t="s">
        <v>2163</v>
      </c>
    </row>
    <row r="91" spans="1:25">
      <c r="A91" s="15">
        <v>14</v>
      </c>
      <c r="B91" s="42" t="s">
        <v>66</v>
      </c>
      <c r="C91" s="42" t="s">
        <v>67</v>
      </c>
      <c r="D91" s="42" t="s">
        <v>9</v>
      </c>
      <c r="E91" s="57">
        <v>65.867000000000004</v>
      </c>
      <c r="F91" s="57">
        <v>74.966999999999999</v>
      </c>
      <c r="G91" s="58"/>
      <c r="H91" s="42">
        <v>7.0000000000000007E-2</v>
      </c>
      <c r="I91" s="59"/>
      <c r="K91" s="59"/>
      <c r="L91" s="59">
        <v>18.8</v>
      </c>
      <c r="M91" s="59"/>
      <c r="N91" s="59"/>
      <c r="O91" s="59">
        <v>29.348478199999999</v>
      </c>
      <c r="P91" s="57">
        <v>4.3999999999999997E-2</v>
      </c>
      <c r="Q91" s="42" t="s">
        <v>1835</v>
      </c>
      <c r="R91" s="59">
        <v>0.28999999999999998</v>
      </c>
      <c r="S91" s="59">
        <v>6.103480432972523</v>
      </c>
      <c r="T91" s="59">
        <v>0</v>
      </c>
      <c r="U91" s="59">
        <v>0</v>
      </c>
      <c r="W91" s="42" t="s">
        <v>2362</v>
      </c>
      <c r="X91" s="42" t="s">
        <v>2149</v>
      </c>
      <c r="Y91" s="42" t="s">
        <v>2164</v>
      </c>
    </row>
    <row r="92" spans="1:25">
      <c r="A92" s="15">
        <v>10</v>
      </c>
      <c r="B92" s="42" t="s">
        <v>68</v>
      </c>
      <c r="C92" s="42" t="s">
        <v>41</v>
      </c>
      <c r="D92" s="42" t="s">
        <v>9</v>
      </c>
      <c r="E92" s="57">
        <v>46.71</v>
      </c>
      <c r="F92" s="57">
        <v>7.44</v>
      </c>
      <c r="G92" s="58">
        <v>1578</v>
      </c>
      <c r="H92" s="42">
        <v>0.01</v>
      </c>
      <c r="I92" s="59">
        <v>1</v>
      </c>
      <c r="K92" s="59"/>
      <c r="L92" s="59">
        <v>16.100000000000001</v>
      </c>
      <c r="M92" s="59"/>
      <c r="N92" s="59"/>
      <c r="O92" s="59">
        <v>24.2468471</v>
      </c>
      <c r="P92" s="57">
        <v>3.9E-2</v>
      </c>
      <c r="Q92" s="42" t="s">
        <v>1835</v>
      </c>
      <c r="R92" s="59"/>
      <c r="S92" s="59">
        <v>50.163397169025814</v>
      </c>
      <c r="T92" s="59">
        <v>7.5325228975853449</v>
      </c>
      <c r="U92" s="59">
        <v>42.470607826810991</v>
      </c>
      <c r="W92" s="42" t="s">
        <v>2149</v>
      </c>
      <c r="X92" s="42" t="s">
        <v>2149</v>
      </c>
      <c r="Y92" s="42" t="s">
        <v>2158</v>
      </c>
    </row>
    <row r="93" spans="1:25">
      <c r="A93" s="15">
        <v>13</v>
      </c>
      <c r="B93" s="42" t="s">
        <v>69</v>
      </c>
      <c r="C93" s="42" t="s">
        <v>62</v>
      </c>
      <c r="D93" s="42" t="s">
        <v>9</v>
      </c>
      <c r="E93" s="57">
        <v>-27.554099999999998</v>
      </c>
      <c r="F93" s="57">
        <v>152.34119999999999</v>
      </c>
      <c r="G93" s="58"/>
      <c r="H93" s="42">
        <v>2.5902999999999999E-2</v>
      </c>
      <c r="I93" s="59"/>
      <c r="K93" s="59"/>
      <c r="L93" s="59"/>
      <c r="M93" s="59"/>
      <c r="N93" s="59">
        <v>115.9</v>
      </c>
      <c r="O93" s="59">
        <v>115.9</v>
      </c>
      <c r="P93" s="57"/>
      <c r="Q93" s="42" t="s">
        <v>1835</v>
      </c>
      <c r="R93" s="59"/>
      <c r="S93" s="59">
        <v>786.30724396336382</v>
      </c>
      <c r="T93" s="59">
        <v>0</v>
      </c>
      <c r="U93" s="59">
        <v>0</v>
      </c>
      <c r="V93" s="42" t="s">
        <v>63</v>
      </c>
      <c r="W93" s="42" t="s">
        <v>2149</v>
      </c>
      <c r="X93" s="42" t="s">
        <v>2149</v>
      </c>
      <c r="Y93" s="42" t="s">
        <v>2162</v>
      </c>
    </row>
    <row r="94" spans="1:25">
      <c r="A94" s="15">
        <v>13</v>
      </c>
      <c r="B94" s="42" t="s">
        <v>70</v>
      </c>
      <c r="C94" s="42" t="s">
        <v>62</v>
      </c>
      <c r="D94" s="42" t="s">
        <v>9</v>
      </c>
      <c r="E94" s="57">
        <v>-27.5548</v>
      </c>
      <c r="F94" s="57">
        <v>152.33940000000001</v>
      </c>
      <c r="G94" s="58"/>
      <c r="H94" s="42">
        <v>3.4499999999999999E-3</v>
      </c>
      <c r="I94" s="59"/>
      <c r="K94" s="59"/>
      <c r="L94" s="59"/>
      <c r="M94" s="59"/>
      <c r="N94" s="59">
        <v>42.8</v>
      </c>
      <c r="O94" s="59">
        <v>42.8</v>
      </c>
      <c r="P94" s="57"/>
      <c r="Q94" s="42" t="s">
        <v>1835</v>
      </c>
      <c r="R94" s="59"/>
      <c r="S94" s="59">
        <v>581.96752706078269</v>
      </c>
      <c r="T94" s="59">
        <v>0</v>
      </c>
      <c r="U94" s="59">
        <v>0</v>
      </c>
      <c r="V94" s="42" t="s">
        <v>63</v>
      </c>
      <c r="W94" s="42" t="s">
        <v>2149</v>
      </c>
      <c r="X94" s="42" t="s">
        <v>2149</v>
      </c>
      <c r="Y94" s="42" t="s">
        <v>2162</v>
      </c>
    </row>
    <row r="95" spans="1:25">
      <c r="A95" s="15">
        <v>13</v>
      </c>
      <c r="B95" s="42" t="s">
        <v>71</v>
      </c>
      <c r="C95" s="42" t="s">
        <v>62</v>
      </c>
      <c r="D95" s="42" t="s">
        <v>9</v>
      </c>
      <c r="E95" s="57">
        <v>-27.561499999999999</v>
      </c>
      <c r="F95" s="57">
        <v>152.3434</v>
      </c>
      <c r="G95" s="58"/>
      <c r="H95" s="42">
        <v>1.041E-3</v>
      </c>
      <c r="I95" s="59"/>
      <c r="K95" s="59"/>
      <c r="L95" s="59"/>
      <c r="M95" s="59"/>
      <c r="N95" s="59">
        <v>4.0999999999999996</v>
      </c>
      <c r="O95" s="59">
        <v>4.0999999999999996</v>
      </c>
      <c r="P95" s="57"/>
      <c r="Q95" s="42" t="s">
        <v>1836</v>
      </c>
      <c r="R95" s="59"/>
      <c r="S95" s="59">
        <v>1150.9134054954204</v>
      </c>
      <c r="T95" s="59">
        <v>0</v>
      </c>
      <c r="U95" s="59">
        <v>0</v>
      </c>
      <c r="V95" s="42" t="s">
        <v>63</v>
      </c>
      <c r="W95" s="42" t="s">
        <v>2149</v>
      </c>
      <c r="X95" s="42" t="s">
        <v>2149</v>
      </c>
      <c r="Y95" s="42" t="s">
        <v>2162</v>
      </c>
    </row>
    <row r="96" spans="1:25">
      <c r="A96" s="15">
        <v>13</v>
      </c>
      <c r="B96" s="42" t="s">
        <v>72</v>
      </c>
      <c r="C96" s="42" t="s">
        <v>62</v>
      </c>
      <c r="D96" s="42" t="s">
        <v>9</v>
      </c>
      <c r="E96" s="57">
        <v>-27.5625</v>
      </c>
      <c r="F96" s="57">
        <v>152.34469999999999</v>
      </c>
      <c r="G96" s="58"/>
      <c r="H96" s="42">
        <v>1.8929999999999999E-3</v>
      </c>
      <c r="I96" s="59"/>
      <c r="K96" s="59"/>
      <c r="L96" s="59"/>
      <c r="M96" s="59"/>
      <c r="N96" s="59">
        <v>19.2</v>
      </c>
      <c r="O96" s="59">
        <v>19.2</v>
      </c>
      <c r="P96" s="57"/>
      <c r="Q96" s="42" t="s">
        <v>1835</v>
      </c>
      <c r="R96" s="59"/>
      <c r="S96" s="59">
        <v>63.104912572855952</v>
      </c>
      <c r="T96" s="59">
        <v>0</v>
      </c>
      <c r="U96" s="59">
        <v>0</v>
      </c>
      <c r="V96" s="42" t="s">
        <v>63</v>
      </c>
      <c r="W96" s="42" t="s">
        <v>2149</v>
      </c>
      <c r="X96" s="42" t="s">
        <v>2149</v>
      </c>
      <c r="Y96" s="42" t="s">
        <v>2162</v>
      </c>
    </row>
    <row r="97" spans="1:25">
      <c r="A97" s="15">
        <v>13</v>
      </c>
      <c r="B97" s="42" t="s">
        <v>73</v>
      </c>
      <c r="C97" s="42" t="s">
        <v>62</v>
      </c>
      <c r="D97" s="42" t="s">
        <v>9</v>
      </c>
      <c r="E97" s="57">
        <v>-27.553699999999999</v>
      </c>
      <c r="F97" s="57">
        <v>152.3503</v>
      </c>
      <c r="G97" s="58"/>
      <c r="H97" s="42">
        <v>3.0457999999999999E-2</v>
      </c>
      <c r="I97" s="59"/>
      <c r="K97" s="59"/>
      <c r="L97" s="59"/>
      <c r="M97" s="59"/>
      <c r="N97" s="59">
        <v>74.7</v>
      </c>
      <c r="O97" s="59">
        <v>74.7</v>
      </c>
      <c r="P97" s="57"/>
      <c r="Q97" s="42" t="s">
        <v>1835</v>
      </c>
      <c r="R97" s="59"/>
      <c r="S97" s="59">
        <v>129.21482098251457</v>
      </c>
      <c r="T97" s="59">
        <v>0</v>
      </c>
      <c r="U97" s="59">
        <v>0</v>
      </c>
      <c r="V97" s="42" t="s">
        <v>63</v>
      </c>
      <c r="W97" s="42" t="s">
        <v>2149</v>
      </c>
      <c r="X97" s="42" t="s">
        <v>2149</v>
      </c>
      <c r="Y97" s="42" t="s">
        <v>2162</v>
      </c>
    </row>
    <row r="98" spans="1:25">
      <c r="A98" s="15">
        <v>13</v>
      </c>
      <c r="B98" s="42" t="s">
        <v>74</v>
      </c>
      <c r="C98" s="42" t="s">
        <v>62</v>
      </c>
      <c r="D98" s="42" t="s">
        <v>9</v>
      </c>
      <c r="E98" s="57">
        <v>-27.554600000000001</v>
      </c>
      <c r="F98" s="57">
        <v>152.34880000000001</v>
      </c>
      <c r="G98" s="58"/>
      <c r="H98" s="60">
        <v>4.46E-4</v>
      </c>
      <c r="I98" s="59"/>
      <c r="K98" s="59"/>
      <c r="L98" s="59"/>
      <c r="M98" s="59"/>
      <c r="N98" s="59">
        <v>20.2</v>
      </c>
      <c r="O98" s="59">
        <v>20.2</v>
      </c>
      <c r="P98" s="57"/>
      <c r="Q98" s="42" t="s">
        <v>1835</v>
      </c>
      <c r="R98" s="59"/>
      <c r="S98" s="59">
        <v>1231.046627810158</v>
      </c>
      <c r="T98" s="59">
        <v>0</v>
      </c>
      <c r="U98" s="59">
        <v>0</v>
      </c>
      <c r="V98" s="42" t="s">
        <v>63</v>
      </c>
      <c r="W98" s="42" t="s">
        <v>2149</v>
      </c>
      <c r="X98" s="42" t="s">
        <v>2149</v>
      </c>
      <c r="Y98" s="42" t="s">
        <v>2162</v>
      </c>
    </row>
    <row r="99" spans="1:25">
      <c r="A99" s="15">
        <v>10</v>
      </c>
      <c r="B99" s="42" t="s">
        <v>75</v>
      </c>
      <c r="C99" s="42" t="s">
        <v>41</v>
      </c>
      <c r="D99" s="42" t="s">
        <v>9</v>
      </c>
      <c r="E99" s="57">
        <v>46.83</v>
      </c>
      <c r="F99" s="57">
        <v>7.55</v>
      </c>
      <c r="G99" s="58">
        <v>603</v>
      </c>
      <c r="H99" s="42">
        <v>0.24</v>
      </c>
      <c r="I99" s="59">
        <v>11</v>
      </c>
      <c r="K99" s="59"/>
      <c r="L99" s="59">
        <v>23</v>
      </c>
      <c r="M99" s="59"/>
      <c r="N99" s="59"/>
      <c r="O99" s="59">
        <v>5.9172774400000003</v>
      </c>
      <c r="P99" s="57">
        <v>1.6E-2</v>
      </c>
      <c r="Q99" s="42" t="s">
        <v>1836</v>
      </c>
      <c r="R99" s="59"/>
      <c r="S99" s="59">
        <v>173.40829308909241</v>
      </c>
      <c r="T99" s="59">
        <v>65.068176519567018</v>
      </c>
      <c r="U99" s="59">
        <v>109.14144879267276</v>
      </c>
      <c r="W99" s="42" t="s">
        <v>2149</v>
      </c>
      <c r="X99" s="42" t="s">
        <v>2149</v>
      </c>
      <c r="Y99" s="42" t="s">
        <v>2158</v>
      </c>
    </row>
    <row r="100" spans="1:25">
      <c r="A100" s="15">
        <v>10</v>
      </c>
      <c r="B100" s="42" t="s">
        <v>76</v>
      </c>
      <c r="C100" s="42" t="s">
        <v>8</v>
      </c>
      <c r="D100" s="42" t="s">
        <v>9</v>
      </c>
      <c r="E100" s="57">
        <v>57.93</v>
      </c>
      <c r="F100" s="57">
        <v>15.57</v>
      </c>
      <c r="G100" s="58">
        <v>145</v>
      </c>
      <c r="H100" s="42">
        <v>1.67</v>
      </c>
      <c r="I100" s="59">
        <v>32</v>
      </c>
      <c r="K100" s="59"/>
      <c r="L100" s="59">
        <v>16.5</v>
      </c>
      <c r="M100" s="59"/>
      <c r="N100" s="59"/>
      <c r="O100" s="59">
        <v>1.9751107400000001</v>
      </c>
      <c r="P100" s="57">
        <v>8.0000000000000002E-3</v>
      </c>
      <c r="Q100" s="42" t="s">
        <v>1837</v>
      </c>
      <c r="R100" s="59"/>
      <c r="S100" s="59">
        <v>2.0834637801831808</v>
      </c>
      <c r="T100" s="59">
        <v>2.4039966694421313</v>
      </c>
      <c r="U100" s="59">
        <v>0</v>
      </c>
      <c r="W100" s="42" t="s">
        <v>2149</v>
      </c>
      <c r="X100" s="42" t="s">
        <v>2149</v>
      </c>
      <c r="Y100" s="42" t="s">
        <v>2158</v>
      </c>
    </row>
    <row r="101" spans="1:25">
      <c r="A101" s="15">
        <v>2</v>
      </c>
      <c r="B101" s="42" t="s">
        <v>77</v>
      </c>
      <c r="C101" s="42" t="s">
        <v>11</v>
      </c>
      <c r="D101" s="42" t="s">
        <v>9</v>
      </c>
      <c r="E101" s="57">
        <v>64.915999999999997</v>
      </c>
      <c r="F101" s="57">
        <v>147.84700000000001</v>
      </c>
      <c r="G101" s="58"/>
      <c r="H101" s="42">
        <v>0.01</v>
      </c>
      <c r="I101" s="59">
        <v>3.3</v>
      </c>
      <c r="K101" s="59"/>
      <c r="L101" s="59">
        <v>9.3000000000000007</v>
      </c>
      <c r="M101" s="59">
        <v>31</v>
      </c>
      <c r="N101" s="59"/>
      <c r="O101" s="59">
        <v>31</v>
      </c>
      <c r="P101" s="57"/>
      <c r="Q101" s="42" t="s">
        <v>1835</v>
      </c>
      <c r="R101" s="59"/>
      <c r="S101" s="59">
        <v>83.095025009159031</v>
      </c>
      <c r="T101" s="59">
        <v>16.454461045795167</v>
      </c>
      <c r="U101" s="59">
        <v>55.122441631973352</v>
      </c>
      <c r="W101" s="42" t="s">
        <v>2146</v>
      </c>
      <c r="X101" s="42" t="s">
        <v>2147</v>
      </c>
      <c r="Y101" s="42" t="s">
        <v>2148</v>
      </c>
    </row>
    <row r="102" spans="1:25">
      <c r="A102" s="15">
        <v>15</v>
      </c>
      <c r="B102" s="42" t="s">
        <v>78</v>
      </c>
      <c r="C102" s="42" t="s">
        <v>18</v>
      </c>
      <c r="D102" s="42" t="s">
        <v>9</v>
      </c>
      <c r="E102" s="57">
        <v>68.45</v>
      </c>
      <c r="F102" s="57">
        <v>161.19999999999999</v>
      </c>
      <c r="G102" s="58"/>
      <c r="H102" s="42">
        <v>7.8700000000000006E-2</v>
      </c>
      <c r="I102" s="59">
        <v>12</v>
      </c>
      <c r="K102" s="59">
        <v>29.9</v>
      </c>
      <c r="L102" s="59">
        <v>12.7</v>
      </c>
      <c r="M102" s="59"/>
      <c r="N102" s="59"/>
      <c r="O102" s="59"/>
      <c r="P102" s="57"/>
      <c r="R102" s="59"/>
      <c r="S102" s="59">
        <v>79.959600333055775</v>
      </c>
      <c r="T102" s="59">
        <v>68.994704412989165</v>
      </c>
      <c r="U102" s="59">
        <v>10.964895920066612</v>
      </c>
      <c r="W102" s="42" t="s">
        <v>2363</v>
      </c>
      <c r="X102" s="42" t="s">
        <v>2147</v>
      </c>
      <c r="Y102" s="42" t="s">
        <v>2166</v>
      </c>
    </row>
    <row r="103" spans="1:25">
      <c r="A103" s="15">
        <v>2</v>
      </c>
      <c r="B103" s="42" t="s">
        <v>79</v>
      </c>
      <c r="C103" s="42" t="s">
        <v>11</v>
      </c>
      <c r="D103" s="42" t="s">
        <v>9</v>
      </c>
      <c r="E103" s="57">
        <v>66.953999999999994</v>
      </c>
      <c r="F103" s="57">
        <v>150.393</v>
      </c>
      <c r="G103" s="58"/>
      <c r="H103" s="42">
        <v>0.40100000000000002</v>
      </c>
      <c r="I103" s="59">
        <v>1.8</v>
      </c>
      <c r="K103" s="59"/>
      <c r="L103" s="59">
        <v>17</v>
      </c>
      <c r="M103" s="59">
        <v>20.7</v>
      </c>
      <c r="N103" s="59"/>
      <c r="O103" s="59">
        <v>20.7</v>
      </c>
      <c r="P103" s="57"/>
      <c r="Q103" s="42" t="s">
        <v>1835</v>
      </c>
      <c r="R103" s="59"/>
      <c r="S103" s="59">
        <v>13.712049758534553</v>
      </c>
      <c r="T103" s="59">
        <v>5.7590611656952539</v>
      </c>
      <c r="U103" s="59">
        <v>6.3075436902581181</v>
      </c>
      <c r="W103" s="42" t="s">
        <v>2146</v>
      </c>
      <c r="X103" s="42" t="s">
        <v>2147</v>
      </c>
      <c r="Y103" s="42" t="s">
        <v>2148</v>
      </c>
    </row>
    <row r="104" spans="1:25">
      <c r="A104" s="15">
        <v>13</v>
      </c>
      <c r="B104" s="42" t="s">
        <v>80</v>
      </c>
      <c r="C104" s="42" t="s">
        <v>62</v>
      </c>
      <c r="D104" s="42" t="s">
        <v>9</v>
      </c>
      <c r="E104" s="57">
        <v>-27.724900000000002</v>
      </c>
      <c r="F104" s="57">
        <v>152.97790000000001</v>
      </c>
      <c r="G104" s="58"/>
      <c r="H104" s="60">
        <v>5.7499999999999999E-4</v>
      </c>
      <c r="I104" s="59"/>
      <c r="K104" s="59"/>
      <c r="L104" s="59"/>
      <c r="M104" s="59"/>
      <c r="N104" s="59">
        <v>5.4</v>
      </c>
      <c r="O104" s="59">
        <v>5.4</v>
      </c>
      <c r="P104" s="57"/>
      <c r="Q104" s="42" t="s">
        <v>1836</v>
      </c>
      <c r="R104" s="59"/>
      <c r="S104" s="59">
        <v>290.48293089092419</v>
      </c>
      <c r="T104" s="59">
        <v>0</v>
      </c>
      <c r="U104" s="59">
        <v>0</v>
      </c>
      <c r="V104" s="42" t="s">
        <v>63</v>
      </c>
      <c r="W104" s="42" t="s">
        <v>2149</v>
      </c>
      <c r="X104" s="42" t="s">
        <v>2149</v>
      </c>
      <c r="Y104" s="42" t="s">
        <v>2162</v>
      </c>
    </row>
    <row r="105" spans="1:25">
      <c r="A105" s="15">
        <v>10</v>
      </c>
      <c r="B105" s="42" t="s">
        <v>81</v>
      </c>
      <c r="C105" s="42" t="s">
        <v>8</v>
      </c>
      <c r="D105" s="42" t="s">
        <v>9</v>
      </c>
      <c r="E105" s="57">
        <v>58.77</v>
      </c>
      <c r="F105" s="57">
        <v>15.14</v>
      </c>
      <c r="G105" s="58">
        <v>139</v>
      </c>
      <c r="H105" s="42">
        <v>0.23</v>
      </c>
      <c r="I105" s="59">
        <v>16</v>
      </c>
      <c r="K105" s="59"/>
      <c r="L105" s="59">
        <v>16.5</v>
      </c>
      <c r="M105" s="59"/>
      <c r="N105" s="59"/>
      <c r="O105" s="59">
        <v>3.2698258299999998</v>
      </c>
      <c r="P105" s="57">
        <v>1.0999999999999999E-2</v>
      </c>
      <c r="Q105" s="42" t="s">
        <v>1836</v>
      </c>
      <c r="R105" s="59"/>
      <c r="S105" s="59">
        <v>1.4423980016652789</v>
      </c>
      <c r="T105" s="59">
        <v>1.2821315570358034</v>
      </c>
      <c r="U105" s="59">
        <v>0.16026644462947542</v>
      </c>
      <c r="W105" s="42" t="s">
        <v>2149</v>
      </c>
      <c r="X105" s="42" t="s">
        <v>2149</v>
      </c>
      <c r="Y105" s="42" t="s">
        <v>2158</v>
      </c>
    </row>
    <row r="106" spans="1:25">
      <c r="A106" s="15">
        <v>10</v>
      </c>
      <c r="B106" s="42" t="s">
        <v>82</v>
      </c>
      <c r="C106" s="42" t="s">
        <v>8</v>
      </c>
      <c r="D106" s="42" t="s">
        <v>9</v>
      </c>
      <c r="E106" s="57">
        <v>58.27</v>
      </c>
      <c r="F106" s="57">
        <v>15.24</v>
      </c>
      <c r="G106" s="58">
        <v>108</v>
      </c>
      <c r="H106" s="42">
        <v>0.99</v>
      </c>
      <c r="I106" s="59">
        <v>6</v>
      </c>
      <c r="K106" s="59"/>
      <c r="L106" s="59">
        <v>14.9</v>
      </c>
      <c r="M106" s="59"/>
      <c r="N106" s="59"/>
      <c r="O106" s="59">
        <v>30.4113297</v>
      </c>
      <c r="P106" s="57">
        <v>4.4999999999999998E-2</v>
      </c>
      <c r="Q106" s="42" t="s">
        <v>1835</v>
      </c>
      <c r="R106" s="59"/>
      <c r="S106" s="59">
        <v>29.969825145711905</v>
      </c>
      <c r="T106" s="59">
        <v>2.5642631140716068</v>
      </c>
      <c r="U106" s="59">
        <v>27.405562031640297</v>
      </c>
      <c r="W106" s="42" t="s">
        <v>2149</v>
      </c>
      <c r="X106" s="42" t="s">
        <v>2149</v>
      </c>
      <c r="Y106" s="42" t="s">
        <v>2158</v>
      </c>
    </row>
    <row r="107" spans="1:25">
      <c r="A107" s="15">
        <v>10</v>
      </c>
      <c r="B107" s="42" t="s">
        <v>83</v>
      </c>
      <c r="C107" s="42" t="s">
        <v>41</v>
      </c>
      <c r="D107" s="42" t="s">
        <v>9</v>
      </c>
      <c r="E107" s="57">
        <v>47.61</v>
      </c>
      <c r="F107" s="57">
        <v>8.83</v>
      </c>
      <c r="G107" s="58">
        <v>434</v>
      </c>
      <c r="H107" s="42">
        <v>7.0000000000000007E-2</v>
      </c>
      <c r="I107" s="59">
        <v>6</v>
      </c>
      <c r="K107" s="59"/>
      <c r="L107" s="59">
        <v>22.7</v>
      </c>
      <c r="M107" s="59"/>
      <c r="N107" s="59"/>
      <c r="O107" s="59">
        <v>21.3612596</v>
      </c>
      <c r="P107" s="57">
        <v>3.5999999999999997E-2</v>
      </c>
      <c r="Q107" s="42" t="s">
        <v>1835</v>
      </c>
      <c r="R107" s="59"/>
      <c r="S107" s="59">
        <v>283.99213988343041</v>
      </c>
      <c r="T107" s="59">
        <v>136.54701082431305</v>
      </c>
      <c r="U107" s="59">
        <v>147.44512905911739</v>
      </c>
      <c r="W107" s="42" t="s">
        <v>2149</v>
      </c>
      <c r="X107" s="42" t="s">
        <v>2149</v>
      </c>
      <c r="Y107" s="42" t="s">
        <v>2158</v>
      </c>
    </row>
    <row r="108" spans="1:25">
      <c r="A108" s="15">
        <v>10</v>
      </c>
      <c r="B108" s="42" t="s">
        <v>84</v>
      </c>
      <c r="C108" s="42" t="s">
        <v>48</v>
      </c>
      <c r="D108" s="42" t="s">
        <v>9</v>
      </c>
      <c r="E108" s="57">
        <v>52.89</v>
      </c>
      <c r="F108" s="57">
        <v>6.49</v>
      </c>
      <c r="G108" s="58">
        <v>14</v>
      </c>
      <c r="H108" s="42">
        <v>0.02</v>
      </c>
      <c r="I108" s="59">
        <v>2</v>
      </c>
      <c r="K108" s="59"/>
      <c r="L108" s="59">
        <v>20.8</v>
      </c>
      <c r="M108" s="59"/>
      <c r="N108" s="59"/>
      <c r="O108" s="59">
        <v>204.52785499999999</v>
      </c>
      <c r="P108" s="57">
        <v>0.15</v>
      </c>
      <c r="Q108" s="42" t="s">
        <v>1836</v>
      </c>
      <c r="R108" s="59"/>
      <c r="S108" s="59">
        <v>357.07363863447125</v>
      </c>
      <c r="T108" s="59">
        <v>11.699450457951706</v>
      </c>
      <c r="U108" s="59">
        <v>345.37418817651957</v>
      </c>
      <c r="W108" s="42" t="s">
        <v>2149</v>
      </c>
      <c r="X108" s="42" t="s">
        <v>2149</v>
      </c>
      <c r="Y108" s="42" t="s">
        <v>2158</v>
      </c>
    </row>
    <row r="109" spans="1:25">
      <c r="A109" s="15">
        <v>10</v>
      </c>
      <c r="B109" s="42" t="s">
        <v>85</v>
      </c>
      <c r="C109" s="42" t="s">
        <v>41</v>
      </c>
      <c r="D109" s="42" t="s">
        <v>9</v>
      </c>
      <c r="E109" s="57">
        <v>46.72</v>
      </c>
      <c r="F109" s="57">
        <v>8.07</v>
      </c>
      <c r="G109" s="58">
        <v>1516</v>
      </c>
      <c r="H109" s="42">
        <v>0.05</v>
      </c>
      <c r="I109" s="59">
        <v>11</v>
      </c>
      <c r="K109" s="59"/>
      <c r="L109" s="59">
        <v>14.3</v>
      </c>
      <c r="M109" s="59"/>
      <c r="N109" s="59"/>
      <c r="O109" s="59">
        <v>3.2698258299999998</v>
      </c>
      <c r="P109" s="57">
        <v>1.0999999999999999E-2</v>
      </c>
      <c r="Q109" s="42" t="s">
        <v>1836</v>
      </c>
      <c r="R109" s="59"/>
      <c r="S109" s="59">
        <v>68.59403830141548</v>
      </c>
      <c r="T109" s="59">
        <v>45.195137385512076</v>
      </c>
      <c r="U109" s="59">
        <v>24.039966694421313</v>
      </c>
      <c r="W109" s="42" t="s">
        <v>2149</v>
      </c>
      <c r="X109" s="42" t="s">
        <v>2149</v>
      </c>
      <c r="Y109" s="42" t="s">
        <v>2158</v>
      </c>
    </row>
    <row r="110" spans="1:25">
      <c r="A110" s="15">
        <v>10</v>
      </c>
      <c r="B110" s="42" t="s">
        <v>86</v>
      </c>
      <c r="C110" s="42" t="s">
        <v>87</v>
      </c>
      <c r="D110" s="42" t="s">
        <v>9</v>
      </c>
      <c r="E110" s="57">
        <v>54.16</v>
      </c>
      <c r="F110" s="57">
        <v>10.16</v>
      </c>
      <c r="G110" s="58">
        <v>25</v>
      </c>
      <c r="H110" s="42">
        <v>0.19</v>
      </c>
      <c r="I110" s="59">
        <v>7</v>
      </c>
      <c r="K110" s="59"/>
      <c r="L110" s="59">
        <v>21.4</v>
      </c>
      <c r="M110" s="59"/>
      <c r="N110" s="59"/>
      <c r="O110" s="59">
        <v>21.3612596</v>
      </c>
      <c r="P110" s="57">
        <v>3.5999999999999997E-2</v>
      </c>
      <c r="Q110" s="42" t="s">
        <v>1835</v>
      </c>
      <c r="R110" s="59"/>
      <c r="S110" s="59">
        <v>59.93965029142381</v>
      </c>
      <c r="T110" s="59">
        <v>11.539184013322231</v>
      </c>
      <c r="U110" s="59">
        <v>48.560732722731053</v>
      </c>
      <c r="W110" s="42" t="s">
        <v>2149</v>
      </c>
      <c r="X110" s="42" t="s">
        <v>2149</v>
      </c>
      <c r="Y110" s="42" t="s">
        <v>2158</v>
      </c>
    </row>
    <row r="111" spans="1:25">
      <c r="A111" s="15" t="s">
        <v>36</v>
      </c>
      <c r="B111" s="42" t="s">
        <v>88</v>
      </c>
      <c r="C111" s="42" t="s">
        <v>23</v>
      </c>
      <c r="D111" s="42" t="s">
        <v>9</v>
      </c>
      <c r="E111" s="57">
        <v>46.2166</v>
      </c>
      <c r="F111" s="57">
        <v>-89.533000000000001</v>
      </c>
      <c r="G111" s="58"/>
      <c r="H111" s="42">
        <v>0.3125</v>
      </c>
      <c r="I111" s="59">
        <v>7.6</v>
      </c>
      <c r="J111" s="42">
        <v>3.4</v>
      </c>
      <c r="K111" s="59">
        <v>22.5</v>
      </c>
      <c r="L111" s="59"/>
      <c r="M111" s="59">
        <v>17.72</v>
      </c>
      <c r="N111" s="59"/>
      <c r="O111" s="59">
        <v>17.72</v>
      </c>
      <c r="P111" s="57">
        <v>3.2245000000000003E-2</v>
      </c>
      <c r="Q111" s="42" t="s">
        <v>1835</v>
      </c>
      <c r="R111" s="59">
        <v>0.42499999999999999</v>
      </c>
      <c r="S111" s="59">
        <v>5.5203855476669439</v>
      </c>
      <c r="T111" s="59">
        <v>1.314724186621149</v>
      </c>
      <c r="U111" s="59">
        <v>4.2056613610457951</v>
      </c>
      <c r="V111" s="42">
        <v>86</v>
      </c>
      <c r="W111" s="42" t="s">
        <v>2149</v>
      </c>
      <c r="X111" s="42" t="s">
        <v>2149</v>
      </c>
      <c r="Y111" s="42" t="s">
        <v>2157</v>
      </c>
    </row>
    <row r="112" spans="1:25">
      <c r="A112" s="15">
        <v>10</v>
      </c>
      <c r="B112" s="42" t="s">
        <v>89</v>
      </c>
      <c r="C112" s="42" t="s">
        <v>41</v>
      </c>
      <c r="D112" s="42" t="s">
        <v>9</v>
      </c>
      <c r="E112" s="57">
        <v>47.62</v>
      </c>
      <c r="F112" s="57">
        <v>8.6999999999999993</v>
      </c>
      <c r="G112" s="58">
        <v>409</v>
      </c>
      <c r="H112" s="42">
        <v>7.0000000000000007E-2</v>
      </c>
      <c r="I112" s="59">
        <v>14</v>
      </c>
      <c r="K112" s="59"/>
      <c r="L112" s="59">
        <v>25.2</v>
      </c>
      <c r="M112" s="59"/>
      <c r="N112" s="59"/>
      <c r="O112" s="59">
        <v>1.59878549</v>
      </c>
      <c r="P112" s="57">
        <v>7.0000000000000001E-3</v>
      </c>
      <c r="Q112" s="42" t="s">
        <v>1837</v>
      </c>
      <c r="R112" s="59"/>
      <c r="S112" s="59">
        <v>85.101482098251452</v>
      </c>
      <c r="T112" s="59">
        <v>46.637535387177351</v>
      </c>
      <c r="U112" s="59">
        <v>38.624213155703579</v>
      </c>
      <c r="W112" s="42" t="s">
        <v>2149</v>
      </c>
      <c r="X112" s="42" t="s">
        <v>2149</v>
      </c>
      <c r="Y112" s="42" t="s">
        <v>2158</v>
      </c>
    </row>
    <row r="113" spans="1:25">
      <c r="A113" s="15">
        <v>10</v>
      </c>
      <c r="B113" s="42" t="s">
        <v>90</v>
      </c>
      <c r="C113" s="42" t="s">
        <v>41</v>
      </c>
      <c r="D113" s="42" t="s">
        <v>9</v>
      </c>
      <c r="E113" s="57">
        <v>47.61</v>
      </c>
      <c r="F113" s="57">
        <v>8.84</v>
      </c>
      <c r="G113" s="58">
        <v>434</v>
      </c>
      <c r="H113" s="42">
        <v>0.34</v>
      </c>
      <c r="I113" s="59">
        <v>16</v>
      </c>
      <c r="K113" s="59"/>
      <c r="L113" s="59">
        <v>19.600000000000001</v>
      </c>
      <c r="M113" s="59"/>
      <c r="N113" s="59"/>
      <c r="O113" s="59">
        <v>5.3425975799999996</v>
      </c>
      <c r="P113" s="57">
        <v>1.4999999999999999E-2</v>
      </c>
      <c r="Q113" s="42" t="s">
        <v>1836</v>
      </c>
      <c r="R113" s="59"/>
      <c r="S113" s="59">
        <v>20.033305578684427</v>
      </c>
      <c r="T113" s="59">
        <v>9.6159866777685252</v>
      </c>
      <c r="U113" s="59">
        <v>10.417318900915902</v>
      </c>
      <c r="W113" s="42" t="s">
        <v>2149</v>
      </c>
      <c r="X113" s="42" t="s">
        <v>2149</v>
      </c>
      <c r="Y113" s="42" t="s">
        <v>2158</v>
      </c>
    </row>
    <row r="114" spans="1:25">
      <c r="A114" s="15" t="s">
        <v>91</v>
      </c>
      <c r="B114" s="42" t="s">
        <v>92</v>
      </c>
      <c r="C114" s="42" t="s">
        <v>8</v>
      </c>
      <c r="D114" s="42" t="s">
        <v>9</v>
      </c>
      <c r="E114" s="57">
        <v>58.575736110000001</v>
      </c>
      <c r="F114" s="57">
        <v>14.991625000000001</v>
      </c>
      <c r="G114" s="58">
        <v>96</v>
      </c>
      <c r="H114" s="42">
        <v>5.45E-2</v>
      </c>
      <c r="I114" s="59">
        <v>12</v>
      </c>
      <c r="K114" s="59"/>
      <c r="L114" s="59">
        <v>14.1</v>
      </c>
      <c r="M114" s="59"/>
      <c r="N114" s="59"/>
      <c r="O114" s="59">
        <v>11.9933093</v>
      </c>
      <c r="P114" s="57">
        <v>2.5000000000000001E-2</v>
      </c>
      <c r="Q114" s="42" t="s">
        <v>1836</v>
      </c>
      <c r="R114" s="59"/>
      <c r="S114" s="59">
        <v>8.4406994171523735</v>
      </c>
      <c r="T114" s="59">
        <v>0</v>
      </c>
      <c r="U114" s="59">
        <v>0</v>
      </c>
      <c r="W114" s="42" t="s">
        <v>2149</v>
      </c>
      <c r="X114" s="42" t="s">
        <v>2149</v>
      </c>
      <c r="Y114" s="42" t="s">
        <v>2167</v>
      </c>
    </row>
    <row r="115" spans="1:25">
      <c r="A115" s="15">
        <v>13</v>
      </c>
      <c r="B115" s="42" t="s">
        <v>93</v>
      </c>
      <c r="C115" s="42" t="s">
        <v>62</v>
      </c>
      <c r="D115" s="42" t="s">
        <v>9</v>
      </c>
      <c r="E115" s="57">
        <v>-27.502700000000001</v>
      </c>
      <c r="F115" s="57">
        <v>152.988</v>
      </c>
      <c r="G115" s="58"/>
      <c r="H115" s="60">
        <v>4.3600000000000003E-4</v>
      </c>
      <c r="I115" s="59"/>
      <c r="K115" s="59"/>
      <c r="L115" s="59"/>
      <c r="M115" s="59"/>
      <c r="N115" s="59">
        <v>3.2</v>
      </c>
      <c r="O115" s="59">
        <v>3.2</v>
      </c>
      <c r="P115" s="57"/>
      <c r="Q115" s="42" t="s">
        <v>1837</v>
      </c>
      <c r="R115" s="59"/>
      <c r="S115" s="59">
        <v>413.68776019983346</v>
      </c>
      <c r="T115" s="59">
        <v>0</v>
      </c>
      <c r="U115" s="59">
        <v>0</v>
      </c>
      <c r="V115" s="42" t="s">
        <v>63</v>
      </c>
      <c r="W115" s="42" t="s">
        <v>2149</v>
      </c>
      <c r="X115" s="42" t="s">
        <v>2149</v>
      </c>
      <c r="Y115" s="42" t="s">
        <v>2162</v>
      </c>
    </row>
    <row r="116" spans="1:25">
      <c r="A116" s="15">
        <v>10</v>
      </c>
      <c r="B116" s="42" t="s">
        <v>94</v>
      </c>
      <c r="C116" s="42" t="s">
        <v>41</v>
      </c>
      <c r="D116" s="42" t="s">
        <v>9</v>
      </c>
      <c r="E116" s="57">
        <v>47.2</v>
      </c>
      <c r="F116" s="57">
        <v>7.66</v>
      </c>
      <c r="G116" s="58">
        <v>461</v>
      </c>
      <c r="H116" s="42">
        <v>0.1</v>
      </c>
      <c r="I116" s="59">
        <v>5</v>
      </c>
      <c r="K116" s="59"/>
      <c r="L116" s="59">
        <v>22.5</v>
      </c>
      <c r="M116" s="59"/>
      <c r="N116" s="59"/>
      <c r="O116" s="59">
        <v>488.54301700000002</v>
      </c>
      <c r="P116" s="57">
        <v>0.26</v>
      </c>
      <c r="Q116" s="42" t="s">
        <v>1835</v>
      </c>
      <c r="R116" s="59"/>
      <c r="S116" s="59">
        <v>254.66338051623646</v>
      </c>
      <c r="T116" s="59">
        <v>10.577585345545378</v>
      </c>
      <c r="U116" s="59">
        <v>244.08579517069106</v>
      </c>
      <c r="W116" s="42" t="s">
        <v>2149</v>
      </c>
      <c r="X116" s="42" t="s">
        <v>2149</v>
      </c>
      <c r="Y116" s="42" t="s">
        <v>2158</v>
      </c>
    </row>
    <row r="117" spans="1:25">
      <c r="A117" s="15">
        <v>17</v>
      </c>
      <c r="B117" s="42" t="s">
        <v>95</v>
      </c>
      <c r="C117" s="42" t="s">
        <v>96</v>
      </c>
      <c r="D117" s="42" t="s">
        <v>9</v>
      </c>
      <c r="E117" s="57">
        <v>67.166669440000007</v>
      </c>
      <c r="F117" s="57">
        <v>27.66666944</v>
      </c>
      <c r="G117" s="58">
        <v>160</v>
      </c>
      <c r="H117" s="42">
        <v>0.01</v>
      </c>
      <c r="I117" s="59">
        <v>3.2</v>
      </c>
      <c r="K117" s="59"/>
      <c r="L117" s="59">
        <v>14</v>
      </c>
      <c r="M117" s="59">
        <v>12.3</v>
      </c>
      <c r="N117" s="59"/>
      <c r="O117" s="59">
        <v>12.3</v>
      </c>
      <c r="P117" s="57"/>
      <c r="Q117" s="42" t="s">
        <v>1835</v>
      </c>
      <c r="R117" s="59">
        <v>0.33500000000000002</v>
      </c>
      <c r="S117" s="59">
        <v>18.04333055786844</v>
      </c>
      <c r="T117" s="59">
        <v>7.5325228975853449</v>
      </c>
      <c r="U117" s="59">
        <v>0</v>
      </c>
      <c r="W117" s="61" t="s">
        <v>2362</v>
      </c>
      <c r="X117" s="42" t="s">
        <v>2144</v>
      </c>
      <c r="Y117" s="42" t="s">
        <v>2168</v>
      </c>
    </row>
    <row r="118" spans="1:25">
      <c r="A118" s="15">
        <v>2</v>
      </c>
      <c r="B118" s="42" t="s">
        <v>97</v>
      </c>
      <c r="C118" s="42" t="s">
        <v>11</v>
      </c>
      <c r="D118" s="42" t="s">
        <v>9</v>
      </c>
      <c r="E118" s="57">
        <v>68.447000000000003</v>
      </c>
      <c r="F118" s="57">
        <v>149.369</v>
      </c>
      <c r="G118" s="58"/>
      <c r="H118" s="42">
        <v>5.0999999999999997E-2</v>
      </c>
      <c r="I118" s="59">
        <v>7</v>
      </c>
      <c r="K118" s="59"/>
      <c r="L118" s="59">
        <v>14.3</v>
      </c>
      <c r="M118" s="59">
        <v>3.4</v>
      </c>
      <c r="N118" s="59"/>
      <c r="O118" s="59">
        <v>3.4</v>
      </c>
      <c r="P118" s="57"/>
      <c r="Q118" s="42" t="s">
        <v>1836</v>
      </c>
      <c r="R118" s="59"/>
      <c r="S118" s="59">
        <v>33.731644542880929</v>
      </c>
      <c r="T118" s="59">
        <v>5.2105791753538711</v>
      </c>
      <c r="U118" s="59">
        <v>24.133215054121564</v>
      </c>
      <c r="W118" s="42" t="s">
        <v>2146</v>
      </c>
      <c r="X118" s="42" t="s">
        <v>2147</v>
      </c>
      <c r="Y118" s="42" t="s">
        <v>2148</v>
      </c>
    </row>
    <row r="119" spans="1:25">
      <c r="A119" s="15">
        <v>10</v>
      </c>
      <c r="B119" s="42" t="s">
        <v>98</v>
      </c>
      <c r="C119" s="42" t="s">
        <v>96</v>
      </c>
      <c r="D119" s="42" t="s">
        <v>9</v>
      </c>
      <c r="E119" s="57">
        <v>62.24</v>
      </c>
      <c r="F119" s="57">
        <v>25.77</v>
      </c>
      <c r="G119" s="58">
        <v>78</v>
      </c>
      <c r="H119" s="42">
        <v>3.03</v>
      </c>
      <c r="I119" s="59">
        <v>25</v>
      </c>
      <c r="K119" s="59"/>
      <c r="L119" s="59">
        <v>18.2</v>
      </c>
      <c r="M119" s="59"/>
      <c r="N119" s="59"/>
      <c r="O119" s="59">
        <v>11.9933093</v>
      </c>
      <c r="P119" s="57">
        <v>2.5000000000000001E-2</v>
      </c>
      <c r="Q119" s="42" t="s">
        <v>1836</v>
      </c>
      <c r="R119" s="59"/>
      <c r="S119" s="59">
        <v>4.8079933388842626</v>
      </c>
      <c r="T119" s="59">
        <v>2.8847960033305577</v>
      </c>
      <c r="U119" s="59">
        <v>1.9231973355537051</v>
      </c>
      <c r="W119" s="42" t="s">
        <v>2149</v>
      </c>
      <c r="X119" s="42" t="s">
        <v>2149</v>
      </c>
      <c r="Y119" s="42" t="s">
        <v>2158</v>
      </c>
    </row>
    <row r="120" spans="1:25">
      <c r="A120" s="15">
        <v>11</v>
      </c>
      <c r="B120" s="42" t="s">
        <v>99</v>
      </c>
      <c r="C120" s="42" t="s">
        <v>43</v>
      </c>
      <c r="D120" s="42" t="s">
        <v>9</v>
      </c>
      <c r="E120" s="57">
        <v>10.1891</v>
      </c>
      <c r="F120" s="57">
        <v>76.379016669999999</v>
      </c>
      <c r="G120" s="58"/>
      <c r="I120" s="59"/>
      <c r="K120" s="59"/>
      <c r="L120" s="59">
        <v>33</v>
      </c>
      <c r="M120" s="59"/>
      <c r="N120" s="59"/>
      <c r="O120" s="59"/>
      <c r="P120" s="57"/>
      <c r="R120" s="59">
        <v>0.75</v>
      </c>
      <c r="S120" s="59">
        <v>215.73113979483762</v>
      </c>
      <c r="T120" s="59">
        <v>11.6914426208393</v>
      </c>
      <c r="U120" s="59">
        <v>0</v>
      </c>
      <c r="W120" s="42" t="s">
        <v>2149</v>
      </c>
      <c r="X120" s="42" t="s">
        <v>2149</v>
      </c>
      <c r="Y120" s="42" t="s">
        <v>2159</v>
      </c>
    </row>
    <row r="121" spans="1:25">
      <c r="A121" s="15">
        <v>2</v>
      </c>
      <c r="B121" s="42" t="s">
        <v>100</v>
      </c>
      <c r="C121" s="42" t="s">
        <v>11</v>
      </c>
      <c r="D121" s="42" t="s">
        <v>9</v>
      </c>
      <c r="E121" s="57">
        <v>64.87</v>
      </c>
      <c r="F121" s="57">
        <v>147.90100000000001</v>
      </c>
      <c r="G121" s="58"/>
      <c r="H121" s="42">
        <v>8.0000000000000002E-3</v>
      </c>
      <c r="I121" s="59">
        <v>2.1</v>
      </c>
      <c r="K121" s="59"/>
      <c r="L121" s="59">
        <v>7.8</v>
      </c>
      <c r="M121" s="59"/>
      <c r="N121" s="59"/>
      <c r="O121" s="59"/>
      <c r="P121" s="57"/>
      <c r="R121" s="59"/>
      <c r="S121" s="59">
        <v>118.74635571690257</v>
      </c>
      <c r="T121" s="59">
        <v>12.066604321731889</v>
      </c>
      <c r="U121" s="59">
        <v>68.011763597002485</v>
      </c>
      <c r="W121" s="42" t="s">
        <v>2146</v>
      </c>
      <c r="X121" s="42" t="s">
        <v>2147</v>
      </c>
      <c r="Y121" s="42" t="s">
        <v>2148</v>
      </c>
    </row>
    <row r="122" spans="1:25">
      <c r="A122" s="15">
        <v>10</v>
      </c>
      <c r="B122" s="42" t="s">
        <v>101</v>
      </c>
      <c r="C122" s="42" t="s">
        <v>8</v>
      </c>
      <c r="D122" s="42" t="s">
        <v>9</v>
      </c>
      <c r="E122" s="57">
        <v>58.01</v>
      </c>
      <c r="F122" s="57">
        <v>15.65</v>
      </c>
      <c r="G122" s="58">
        <v>99</v>
      </c>
      <c r="H122" s="42">
        <v>0.96</v>
      </c>
      <c r="I122" s="59">
        <v>9</v>
      </c>
      <c r="K122" s="59"/>
      <c r="L122" s="59">
        <v>16.899999999999999</v>
      </c>
      <c r="M122" s="59"/>
      <c r="N122" s="59"/>
      <c r="O122" s="59">
        <v>7.1301123899999999</v>
      </c>
      <c r="P122" s="57">
        <v>1.7999999999999999E-2</v>
      </c>
      <c r="Q122" s="42" t="s">
        <v>1836</v>
      </c>
      <c r="R122" s="59"/>
      <c r="S122" s="59">
        <v>7.0517235636969193</v>
      </c>
      <c r="T122" s="59">
        <v>7.3722564529558694</v>
      </c>
      <c r="U122" s="59">
        <v>0.48079933388842627</v>
      </c>
      <c r="W122" s="42" t="s">
        <v>2149</v>
      </c>
      <c r="X122" s="42" t="s">
        <v>2149</v>
      </c>
      <c r="Y122" s="42" t="s">
        <v>2158</v>
      </c>
    </row>
    <row r="123" spans="1:25">
      <c r="A123" s="15">
        <v>11</v>
      </c>
      <c r="B123" s="42" t="s">
        <v>102</v>
      </c>
      <c r="C123" s="42" t="s">
        <v>43</v>
      </c>
      <c r="D123" s="42" t="s">
        <v>9</v>
      </c>
      <c r="E123" s="57">
        <v>12.70061667</v>
      </c>
      <c r="F123" s="57">
        <v>79.995266670000007</v>
      </c>
      <c r="G123" s="58"/>
      <c r="I123" s="59"/>
      <c r="K123" s="59"/>
      <c r="L123" s="59">
        <v>23.5</v>
      </c>
      <c r="M123" s="59"/>
      <c r="N123" s="59"/>
      <c r="O123" s="59"/>
      <c r="P123" s="57"/>
      <c r="R123" s="59">
        <v>2.5099999999999998</v>
      </c>
      <c r="S123" s="59">
        <v>62.30097505838468</v>
      </c>
      <c r="T123" s="59">
        <v>22.421944756136551</v>
      </c>
      <c r="U123" s="59">
        <v>0</v>
      </c>
      <c r="W123" s="42" t="s">
        <v>2149</v>
      </c>
      <c r="X123" s="42" t="s">
        <v>2149</v>
      </c>
      <c r="Y123" s="42" t="s">
        <v>2159</v>
      </c>
    </row>
    <row r="124" spans="1:25">
      <c r="A124" s="15">
        <v>18</v>
      </c>
      <c r="B124" s="42" t="s">
        <v>103</v>
      </c>
      <c r="C124" s="42" t="s">
        <v>48</v>
      </c>
      <c r="D124" s="42" t="s">
        <v>9</v>
      </c>
      <c r="E124" s="57">
        <v>51.774999999999999</v>
      </c>
      <c r="F124" s="57">
        <v>5.85</v>
      </c>
      <c r="G124" s="58"/>
      <c r="H124" s="42">
        <v>4.5999999999999999E-3</v>
      </c>
      <c r="I124" s="59"/>
      <c r="J124" s="42">
        <v>1.5</v>
      </c>
      <c r="K124" s="59"/>
      <c r="L124" s="59">
        <v>13</v>
      </c>
      <c r="M124" s="59">
        <v>81</v>
      </c>
      <c r="N124" s="59"/>
      <c r="O124" s="59">
        <v>81</v>
      </c>
      <c r="P124" s="57">
        <v>0.14000000000000001</v>
      </c>
      <c r="Q124" s="42" t="s">
        <v>1835</v>
      </c>
      <c r="R124" s="59"/>
      <c r="S124" s="59">
        <v>224.37302248126559</v>
      </c>
      <c r="T124" s="59">
        <v>26.711074104912569</v>
      </c>
      <c r="U124" s="59">
        <v>160.26644462947542</v>
      </c>
      <c r="W124" s="61" t="s">
        <v>2362</v>
      </c>
      <c r="X124" s="42" t="s">
        <v>2149</v>
      </c>
      <c r="Y124" s="42" t="s">
        <v>2169</v>
      </c>
    </row>
    <row r="125" spans="1:25">
      <c r="A125" s="15">
        <v>17</v>
      </c>
      <c r="B125" s="42" t="s">
        <v>104</v>
      </c>
      <c r="C125" s="42" t="s">
        <v>96</v>
      </c>
      <c r="D125" s="42" t="s">
        <v>9</v>
      </c>
      <c r="E125" s="57">
        <v>68.083330559999993</v>
      </c>
      <c r="F125" s="57">
        <v>27.1</v>
      </c>
      <c r="G125" s="58">
        <v>250</v>
      </c>
      <c r="H125" s="42">
        <v>0.01</v>
      </c>
      <c r="I125" s="59">
        <v>1.8</v>
      </c>
      <c r="K125" s="59"/>
      <c r="L125" s="59">
        <v>13.9</v>
      </c>
      <c r="M125" s="59">
        <v>5.25</v>
      </c>
      <c r="N125" s="59"/>
      <c r="O125" s="59">
        <v>5.25</v>
      </c>
      <c r="P125" s="57"/>
      <c r="Q125" s="42" t="s">
        <v>1836</v>
      </c>
      <c r="R125" s="59">
        <v>0.317</v>
      </c>
      <c r="S125" s="59">
        <v>3.5258617818484597</v>
      </c>
      <c r="T125" s="59">
        <v>3.5258617818484597</v>
      </c>
      <c r="U125" s="59">
        <v>0</v>
      </c>
      <c r="W125" s="61" t="s">
        <v>2362</v>
      </c>
      <c r="X125" s="42" t="s">
        <v>2144</v>
      </c>
      <c r="Y125" s="42" t="s">
        <v>2168</v>
      </c>
    </row>
    <row r="126" spans="1:25">
      <c r="A126" s="15">
        <v>6</v>
      </c>
      <c r="B126" s="42" t="s">
        <v>105</v>
      </c>
      <c r="C126" s="42" t="s">
        <v>25</v>
      </c>
      <c r="D126" s="42" t="s">
        <v>9</v>
      </c>
      <c r="E126" s="57">
        <v>-19.021388999999999</v>
      </c>
      <c r="F126" s="57">
        <v>-57.548056000000003</v>
      </c>
      <c r="G126" s="58"/>
      <c r="H126" s="42">
        <v>0.06</v>
      </c>
      <c r="I126" s="59"/>
      <c r="K126" s="59"/>
      <c r="L126" s="59">
        <v>30</v>
      </c>
      <c r="M126" s="59"/>
      <c r="N126" s="59"/>
      <c r="O126" s="59"/>
      <c r="P126" s="57"/>
      <c r="R126" s="59">
        <v>1.35</v>
      </c>
      <c r="S126" s="59">
        <v>262.52444962531223</v>
      </c>
      <c r="T126" s="59">
        <v>12.981582014987511</v>
      </c>
      <c r="U126" s="59">
        <v>249.54286761032472</v>
      </c>
      <c r="W126" s="42" t="s">
        <v>2149</v>
      </c>
      <c r="X126" s="42" t="s">
        <v>2149</v>
      </c>
      <c r="Y126" s="42" t="s">
        <v>2153</v>
      </c>
    </row>
    <row r="127" spans="1:25">
      <c r="A127" s="15">
        <v>6</v>
      </c>
      <c r="B127" s="42" t="s">
        <v>106</v>
      </c>
      <c r="C127" s="42" t="s">
        <v>25</v>
      </c>
      <c r="D127" s="42" t="s">
        <v>9</v>
      </c>
      <c r="E127" s="57">
        <v>-19.026111</v>
      </c>
      <c r="F127" s="57">
        <v>-57.542777999999998</v>
      </c>
      <c r="G127" s="58"/>
      <c r="H127" s="42">
        <v>0.12</v>
      </c>
      <c r="I127" s="59"/>
      <c r="K127" s="59"/>
      <c r="L127" s="59">
        <v>30</v>
      </c>
      <c r="M127" s="59"/>
      <c r="N127" s="59"/>
      <c r="O127" s="59"/>
      <c r="P127" s="57"/>
      <c r="R127" s="59">
        <v>1.84</v>
      </c>
      <c r="S127" s="59">
        <v>118.99623247293921</v>
      </c>
      <c r="T127" s="59">
        <v>11.21865112406328</v>
      </c>
      <c r="U127" s="59">
        <v>107.77758134887594</v>
      </c>
      <c r="W127" s="42" t="s">
        <v>2149</v>
      </c>
      <c r="X127" s="42" t="s">
        <v>2149</v>
      </c>
      <c r="Y127" s="42" t="s">
        <v>2153</v>
      </c>
    </row>
    <row r="128" spans="1:25">
      <c r="A128" s="15">
        <v>6</v>
      </c>
      <c r="B128" s="42" t="s">
        <v>107</v>
      </c>
      <c r="C128" s="42" t="s">
        <v>25</v>
      </c>
      <c r="D128" s="42" t="s">
        <v>9</v>
      </c>
      <c r="E128" s="57">
        <v>-19.030556000000001</v>
      </c>
      <c r="F128" s="57">
        <v>-57.473056</v>
      </c>
      <c r="G128" s="58"/>
      <c r="H128" s="42">
        <v>0.35</v>
      </c>
      <c r="I128" s="59"/>
      <c r="K128" s="59"/>
      <c r="L128" s="59">
        <v>30</v>
      </c>
      <c r="M128" s="59"/>
      <c r="N128" s="59"/>
      <c r="O128" s="59"/>
      <c r="P128" s="57"/>
      <c r="R128" s="59">
        <v>0.28000000000000003</v>
      </c>
      <c r="S128" s="59">
        <v>33.646337385512069</v>
      </c>
      <c r="T128" s="59">
        <v>11.539184013322231</v>
      </c>
      <c r="U128" s="59">
        <v>22.107153372189842</v>
      </c>
      <c r="W128" s="42" t="s">
        <v>2149</v>
      </c>
      <c r="X128" s="42" t="s">
        <v>2149</v>
      </c>
      <c r="Y128" s="42" t="s">
        <v>2153</v>
      </c>
    </row>
    <row r="129" spans="1:25">
      <c r="A129" s="15">
        <v>6</v>
      </c>
      <c r="B129" s="42" t="s">
        <v>108</v>
      </c>
      <c r="C129" s="42" t="s">
        <v>25</v>
      </c>
      <c r="D129" s="42" t="s">
        <v>9</v>
      </c>
      <c r="E129" s="57">
        <v>-19.039166999999999</v>
      </c>
      <c r="F129" s="57">
        <v>-57.368611000000001</v>
      </c>
      <c r="G129" s="58"/>
      <c r="H129" s="42">
        <v>0.1</v>
      </c>
      <c r="I129" s="59"/>
      <c r="K129" s="59"/>
      <c r="L129" s="59">
        <v>30</v>
      </c>
      <c r="M129" s="59"/>
      <c r="N129" s="59"/>
      <c r="O129" s="59"/>
      <c r="P129" s="57"/>
      <c r="R129" s="59">
        <v>0.51</v>
      </c>
      <c r="S129" s="59">
        <v>352.27205595337216</v>
      </c>
      <c r="T129" s="59">
        <v>13.943180682764362</v>
      </c>
      <c r="U129" s="59">
        <v>338.3288752706078</v>
      </c>
      <c r="W129" s="42" t="s">
        <v>2149</v>
      </c>
      <c r="X129" s="42" t="s">
        <v>2149</v>
      </c>
      <c r="Y129" s="42" t="s">
        <v>2153</v>
      </c>
    </row>
    <row r="130" spans="1:25">
      <c r="A130" s="15">
        <v>19</v>
      </c>
      <c r="B130" s="42" t="s">
        <v>109</v>
      </c>
      <c r="C130" s="42" t="s">
        <v>33</v>
      </c>
      <c r="D130" s="42" t="s">
        <v>9</v>
      </c>
      <c r="E130" s="57">
        <v>45.992100000000001</v>
      </c>
      <c r="F130" s="57">
        <v>-74.005139999999997</v>
      </c>
      <c r="G130" s="58"/>
      <c r="H130" s="42">
        <v>0.17899999999999999</v>
      </c>
      <c r="I130" s="59"/>
      <c r="J130" s="42">
        <v>4.7</v>
      </c>
      <c r="K130" s="59">
        <v>4.07</v>
      </c>
      <c r="L130" s="59"/>
      <c r="M130" s="59">
        <v>1.1200000000000001</v>
      </c>
      <c r="N130" s="59"/>
      <c r="O130" s="59">
        <v>1.1200000000000001</v>
      </c>
      <c r="P130" s="57">
        <v>4.45E-3</v>
      </c>
      <c r="Q130" s="42" t="s">
        <v>1837</v>
      </c>
      <c r="R130" s="59">
        <v>1.2999999999999999E-2</v>
      </c>
      <c r="S130" s="59">
        <v>9.1618984179850127</v>
      </c>
      <c r="T130" s="59">
        <v>5.3288592839300586</v>
      </c>
      <c r="U130" s="59">
        <v>3.8330391340549541</v>
      </c>
      <c r="W130" s="61" t="s">
        <v>2362</v>
      </c>
      <c r="X130" s="42" t="s">
        <v>2149</v>
      </c>
      <c r="Y130" s="42" t="s">
        <v>2170</v>
      </c>
    </row>
    <row r="131" spans="1:25">
      <c r="A131" s="15">
        <v>19</v>
      </c>
      <c r="B131" s="42" t="s">
        <v>110</v>
      </c>
      <c r="C131" s="42" t="s">
        <v>33</v>
      </c>
      <c r="D131" s="42" t="s">
        <v>9</v>
      </c>
      <c r="E131" s="57">
        <v>45.988399999999999</v>
      </c>
      <c r="F131" s="57">
        <v>-74.000399999999999</v>
      </c>
      <c r="G131" s="58"/>
      <c r="H131" s="42">
        <v>0.11</v>
      </c>
      <c r="I131" s="59"/>
      <c r="J131" s="42">
        <v>3.5</v>
      </c>
      <c r="K131" s="59">
        <v>5.79</v>
      </c>
      <c r="L131" s="59"/>
      <c r="M131" s="59">
        <v>1.9</v>
      </c>
      <c r="N131" s="59"/>
      <c r="O131" s="59">
        <v>1.9</v>
      </c>
      <c r="P131" s="57">
        <v>7.5599999999999999E-3</v>
      </c>
      <c r="Q131" s="42" t="s">
        <v>1837</v>
      </c>
      <c r="R131" s="59">
        <v>1.4999999999999999E-2</v>
      </c>
      <c r="S131" s="59">
        <v>25.509075770191508</v>
      </c>
      <c r="T131" s="59">
        <v>8.0400333055786835</v>
      </c>
      <c r="U131" s="59">
        <v>17.469042464612823</v>
      </c>
      <c r="W131" s="61" t="s">
        <v>2362</v>
      </c>
      <c r="X131" s="42" t="s">
        <v>2149</v>
      </c>
      <c r="Y131" s="42" t="s">
        <v>2170</v>
      </c>
    </row>
    <row r="132" spans="1:25">
      <c r="A132" s="15">
        <v>10</v>
      </c>
      <c r="B132" s="42" t="s">
        <v>111</v>
      </c>
      <c r="C132" s="42" t="s">
        <v>41</v>
      </c>
      <c r="D132" s="42" t="s">
        <v>9</v>
      </c>
      <c r="E132" s="57">
        <v>46.36</v>
      </c>
      <c r="F132" s="57">
        <v>7.01</v>
      </c>
      <c r="G132" s="58">
        <v>1895</v>
      </c>
      <c r="H132" s="42">
        <v>0.01</v>
      </c>
      <c r="I132" s="59">
        <v>2</v>
      </c>
      <c r="K132" s="59"/>
      <c r="L132" s="59">
        <v>16.600000000000001</v>
      </c>
      <c r="M132" s="59"/>
      <c r="N132" s="59"/>
      <c r="O132" s="59">
        <v>54.430439800000002</v>
      </c>
      <c r="P132" s="57">
        <v>6.5000000000000002E-2</v>
      </c>
      <c r="Q132" s="42" t="s">
        <v>1835</v>
      </c>
      <c r="R132" s="59"/>
      <c r="S132" s="59">
        <v>271.0105578684429</v>
      </c>
      <c r="T132" s="59">
        <v>98.403597002497918</v>
      </c>
      <c r="U132" s="59">
        <v>172.60696086594504</v>
      </c>
      <c r="W132" s="42" t="s">
        <v>2149</v>
      </c>
      <c r="X132" s="42" t="s">
        <v>2149</v>
      </c>
      <c r="Y132" s="42" t="s">
        <v>2158</v>
      </c>
    </row>
    <row r="133" spans="1:25">
      <c r="A133" s="15">
        <v>10</v>
      </c>
      <c r="B133" s="42" t="s">
        <v>112</v>
      </c>
      <c r="C133" s="42" t="s">
        <v>41</v>
      </c>
      <c r="D133" s="42" t="s">
        <v>9</v>
      </c>
      <c r="E133" s="57">
        <v>46.33</v>
      </c>
      <c r="F133" s="57">
        <v>7.07</v>
      </c>
      <c r="G133" s="58">
        <v>1780</v>
      </c>
      <c r="H133" s="42">
        <v>0.04</v>
      </c>
      <c r="I133" s="59">
        <v>9</v>
      </c>
      <c r="K133" s="59"/>
      <c r="L133" s="59">
        <v>18.899999999999999</v>
      </c>
      <c r="M133" s="59"/>
      <c r="N133" s="59"/>
      <c r="O133" s="59">
        <v>15.169666400000001</v>
      </c>
      <c r="P133" s="57">
        <v>2.9000000000000001E-2</v>
      </c>
      <c r="Q133" s="42" t="s">
        <v>1835</v>
      </c>
      <c r="R133" s="59"/>
      <c r="S133" s="59">
        <v>40.707676935886759</v>
      </c>
      <c r="T133" s="59">
        <v>26.604229808492924</v>
      </c>
      <c r="U133" s="59">
        <v>14.103447127393839</v>
      </c>
      <c r="W133" s="42" t="s">
        <v>2149</v>
      </c>
      <c r="X133" s="42" t="s">
        <v>2149</v>
      </c>
      <c r="Y133" s="42" t="s">
        <v>2158</v>
      </c>
    </row>
    <row r="134" spans="1:25">
      <c r="A134" s="15">
        <v>10</v>
      </c>
      <c r="B134" s="42" t="s">
        <v>113</v>
      </c>
      <c r="C134" s="42" t="s">
        <v>41</v>
      </c>
      <c r="D134" s="42" t="s">
        <v>9</v>
      </c>
      <c r="E134" s="57">
        <v>46.28</v>
      </c>
      <c r="F134" s="57">
        <v>7.22</v>
      </c>
      <c r="G134" s="58">
        <v>1449</v>
      </c>
      <c r="H134" s="42">
        <v>0.04</v>
      </c>
      <c r="I134" s="59">
        <v>2</v>
      </c>
      <c r="K134" s="59"/>
      <c r="L134" s="59">
        <v>11.4</v>
      </c>
      <c r="M134" s="59"/>
      <c r="N134" s="59"/>
      <c r="O134" s="59">
        <v>2.8119008299999999</v>
      </c>
      <c r="P134" s="57">
        <v>0.01</v>
      </c>
      <c r="Q134" s="42" t="s">
        <v>1836</v>
      </c>
      <c r="R134" s="59"/>
      <c r="S134" s="59">
        <v>10.417318900915902</v>
      </c>
      <c r="T134" s="59">
        <v>2.5642631140716068</v>
      </c>
      <c r="U134" s="59">
        <v>8.0133222314737722</v>
      </c>
      <c r="W134" s="42" t="s">
        <v>2149</v>
      </c>
      <c r="X134" s="42" t="s">
        <v>2149</v>
      </c>
      <c r="Y134" s="42" t="s">
        <v>2158</v>
      </c>
    </row>
    <row r="135" spans="1:25">
      <c r="A135" s="15">
        <v>10</v>
      </c>
      <c r="B135" s="42" t="s">
        <v>114</v>
      </c>
      <c r="C135" s="42" t="s">
        <v>41</v>
      </c>
      <c r="D135" s="42" t="s">
        <v>9</v>
      </c>
      <c r="E135" s="57">
        <v>46.36</v>
      </c>
      <c r="F135" s="57">
        <v>7.2</v>
      </c>
      <c r="G135" s="58">
        <v>1685</v>
      </c>
      <c r="H135" s="42">
        <v>0.01</v>
      </c>
      <c r="I135" s="59">
        <v>5</v>
      </c>
      <c r="K135" s="59"/>
      <c r="L135" s="59">
        <v>20.100000000000001</v>
      </c>
      <c r="M135" s="59"/>
      <c r="N135" s="59"/>
      <c r="O135" s="59">
        <v>4.2596344100000003</v>
      </c>
      <c r="P135" s="57">
        <v>1.2999999999999999E-2</v>
      </c>
      <c r="Q135" s="42" t="s">
        <v>1836</v>
      </c>
      <c r="R135" s="59"/>
      <c r="S135" s="59">
        <v>774.24719400499578</v>
      </c>
      <c r="T135" s="59">
        <v>46.797801831806822</v>
      </c>
      <c r="U135" s="59">
        <v>727.44939217318893</v>
      </c>
      <c r="W135" s="42" t="s">
        <v>2149</v>
      </c>
      <c r="X135" s="42" t="s">
        <v>2149</v>
      </c>
      <c r="Y135" s="42" t="s">
        <v>2158</v>
      </c>
    </row>
    <row r="136" spans="1:25">
      <c r="A136" s="15">
        <v>10</v>
      </c>
      <c r="B136" s="42" t="s">
        <v>115</v>
      </c>
      <c r="C136" s="42" t="s">
        <v>41</v>
      </c>
      <c r="D136" s="42" t="s">
        <v>9</v>
      </c>
      <c r="E136" s="57">
        <v>46.33</v>
      </c>
      <c r="F136" s="57">
        <v>7.09</v>
      </c>
      <c r="G136" s="58">
        <v>1692</v>
      </c>
      <c r="H136" s="42">
        <v>0.05</v>
      </c>
      <c r="I136" s="59">
        <v>28</v>
      </c>
      <c r="K136" s="59"/>
      <c r="L136" s="59">
        <v>18.8</v>
      </c>
      <c r="M136" s="59"/>
      <c r="N136" s="59"/>
      <c r="O136" s="59">
        <v>4.2596344100000003</v>
      </c>
      <c r="P136" s="57">
        <v>1.2999999999999999E-2</v>
      </c>
      <c r="Q136" s="42" t="s">
        <v>1836</v>
      </c>
      <c r="R136" s="59"/>
      <c r="S136" s="59">
        <v>1.6026644462947541</v>
      </c>
      <c r="T136" s="59">
        <v>0.96159866777685254</v>
      </c>
      <c r="U136" s="59">
        <v>0.6410657785179017</v>
      </c>
      <c r="W136" s="42" t="s">
        <v>2149</v>
      </c>
      <c r="X136" s="42" t="s">
        <v>2149</v>
      </c>
      <c r="Y136" s="42" t="s">
        <v>2158</v>
      </c>
    </row>
    <row r="137" spans="1:25">
      <c r="A137" s="15">
        <v>10</v>
      </c>
      <c r="B137" s="42" t="s">
        <v>116</v>
      </c>
      <c r="C137" s="42" t="s">
        <v>41</v>
      </c>
      <c r="D137" s="42" t="s">
        <v>9</v>
      </c>
      <c r="E137" s="57">
        <v>46.33</v>
      </c>
      <c r="F137" s="57">
        <v>7.08</v>
      </c>
      <c r="G137" s="58">
        <v>1715</v>
      </c>
      <c r="H137" s="42">
        <v>0.01</v>
      </c>
      <c r="I137" s="59">
        <v>11</v>
      </c>
      <c r="K137" s="59"/>
      <c r="L137" s="59">
        <v>18.899999999999999</v>
      </c>
      <c r="M137" s="59"/>
      <c r="N137" s="59"/>
      <c r="O137" s="59">
        <v>1.59878549</v>
      </c>
      <c r="P137" s="57">
        <v>7.0000000000000001E-3</v>
      </c>
      <c r="Q137" s="42" t="s">
        <v>1837</v>
      </c>
      <c r="R137" s="59"/>
      <c r="S137" s="59">
        <v>120.84089925062447</v>
      </c>
      <c r="T137" s="59">
        <v>69.876169858451291</v>
      </c>
      <c r="U137" s="59">
        <v>52.086594504579516</v>
      </c>
      <c r="W137" s="42" t="s">
        <v>2149</v>
      </c>
      <c r="X137" s="42" t="s">
        <v>2149</v>
      </c>
      <c r="Y137" s="42" t="s">
        <v>2158</v>
      </c>
    </row>
    <row r="138" spans="1:25">
      <c r="A138" s="15">
        <v>19</v>
      </c>
      <c r="B138" s="42" t="s">
        <v>117</v>
      </c>
      <c r="C138" s="42" t="s">
        <v>33</v>
      </c>
      <c r="D138" s="42" t="s">
        <v>9</v>
      </c>
      <c r="E138" s="57">
        <v>45.987780000000001</v>
      </c>
      <c r="F138" s="57">
        <v>-74.00806</v>
      </c>
      <c r="G138" s="58"/>
      <c r="H138" s="42">
        <v>1.7000000000000001E-2</v>
      </c>
      <c r="I138" s="59"/>
      <c r="J138" s="42">
        <v>2.5</v>
      </c>
      <c r="K138" s="59">
        <v>5.91</v>
      </c>
      <c r="L138" s="59"/>
      <c r="M138" s="59">
        <v>2.58</v>
      </c>
      <c r="N138" s="59"/>
      <c r="O138" s="59">
        <v>2.58</v>
      </c>
      <c r="P138" s="57">
        <v>9.6900000000000007E-3</v>
      </c>
      <c r="Q138" s="42" t="s">
        <v>1837</v>
      </c>
      <c r="R138" s="59">
        <v>4.3999999999999997E-2</v>
      </c>
      <c r="S138" s="59">
        <v>61.368692756036637</v>
      </c>
      <c r="T138" s="59">
        <v>39.919700249791838</v>
      </c>
      <c r="U138" s="59">
        <v>21.448992506244792</v>
      </c>
      <c r="W138" s="61" t="s">
        <v>2362</v>
      </c>
      <c r="X138" s="42" t="s">
        <v>2149</v>
      </c>
      <c r="Y138" s="42" t="s">
        <v>2170</v>
      </c>
    </row>
    <row r="139" spans="1:25">
      <c r="A139" s="15">
        <v>13</v>
      </c>
      <c r="B139" s="42" t="s">
        <v>118</v>
      </c>
      <c r="C139" s="42" t="s">
        <v>62</v>
      </c>
      <c r="D139" s="42" t="s">
        <v>9</v>
      </c>
      <c r="E139" s="57">
        <v>-26.215199999999999</v>
      </c>
      <c r="F139" s="57">
        <v>152.6848</v>
      </c>
      <c r="G139" s="58"/>
      <c r="H139" s="42">
        <v>2.1689E-2</v>
      </c>
      <c r="I139" s="59"/>
      <c r="K139" s="59"/>
      <c r="L139" s="59"/>
      <c r="M139" s="59"/>
      <c r="N139" s="59">
        <v>4.0999999999999996</v>
      </c>
      <c r="O139" s="59">
        <v>4.0999999999999996</v>
      </c>
      <c r="P139" s="57"/>
      <c r="Q139" s="42" t="s">
        <v>1836</v>
      </c>
      <c r="R139" s="59"/>
      <c r="S139" s="59">
        <v>49.081598667776852</v>
      </c>
      <c r="T139" s="59">
        <v>0</v>
      </c>
      <c r="U139" s="59">
        <v>0</v>
      </c>
      <c r="V139" s="42" t="s">
        <v>63</v>
      </c>
      <c r="W139" s="42" t="s">
        <v>2149</v>
      </c>
      <c r="X139" s="42" t="s">
        <v>2149</v>
      </c>
      <c r="Y139" s="42" t="s">
        <v>2162</v>
      </c>
    </row>
    <row r="140" spans="1:25">
      <c r="A140" s="15" t="s">
        <v>2171</v>
      </c>
      <c r="B140" s="42" t="s">
        <v>119</v>
      </c>
      <c r="C140" s="42" t="s">
        <v>120</v>
      </c>
      <c r="D140" s="42" t="s">
        <v>9</v>
      </c>
      <c r="E140" s="57">
        <v>-3.25</v>
      </c>
      <c r="F140" s="57">
        <v>-60.567</v>
      </c>
      <c r="G140" s="58"/>
      <c r="H140" s="42">
        <v>4.5</v>
      </c>
      <c r="I140" s="59"/>
      <c r="K140" s="59"/>
      <c r="L140" s="59"/>
      <c r="M140" s="59"/>
      <c r="N140" s="59"/>
      <c r="O140" s="59"/>
      <c r="P140" s="57"/>
      <c r="R140" s="59">
        <v>1.58</v>
      </c>
      <c r="S140" s="59">
        <v>88.146544546211487</v>
      </c>
      <c r="T140" s="59">
        <v>49.515653621981684</v>
      </c>
      <c r="U140" s="59">
        <v>74.056452955870114</v>
      </c>
      <c r="W140" s="42" t="s">
        <v>2149</v>
      </c>
      <c r="X140" s="42" t="s">
        <v>2149</v>
      </c>
      <c r="Y140" s="42" t="s">
        <v>2172</v>
      </c>
    </row>
    <row r="141" spans="1:25">
      <c r="A141" s="15">
        <v>21</v>
      </c>
      <c r="B141" s="42" t="s">
        <v>121</v>
      </c>
      <c r="C141" s="42" t="s">
        <v>96</v>
      </c>
      <c r="D141" s="42" t="s">
        <v>9</v>
      </c>
      <c r="E141" s="57">
        <v>63.097900000000003</v>
      </c>
      <c r="F141" s="57">
        <v>27.61</v>
      </c>
      <c r="G141" s="58"/>
      <c r="H141" s="42">
        <v>4.3</v>
      </c>
      <c r="I141" s="59"/>
      <c r="J141" s="42">
        <v>2.2999999999999998</v>
      </c>
      <c r="K141" s="59"/>
      <c r="L141" s="59"/>
      <c r="M141" s="59">
        <v>35.5</v>
      </c>
      <c r="N141" s="59"/>
      <c r="O141" s="59">
        <v>35.5</v>
      </c>
      <c r="P141" s="57">
        <v>5.1499999999999997E-2</v>
      </c>
      <c r="Q141" s="42" t="s">
        <v>1835</v>
      </c>
      <c r="R141" s="59"/>
      <c r="S141" s="59">
        <v>37.395503746877601</v>
      </c>
      <c r="T141" s="59">
        <v>0</v>
      </c>
      <c r="U141" s="59">
        <v>0</v>
      </c>
      <c r="W141" s="61" t="s">
        <v>2362</v>
      </c>
      <c r="X141" s="42" t="s">
        <v>2144</v>
      </c>
      <c r="Y141" s="42" t="s">
        <v>2173</v>
      </c>
    </row>
    <row r="142" spans="1:25">
      <c r="A142" s="15">
        <v>22</v>
      </c>
      <c r="B142" s="42" t="s">
        <v>122</v>
      </c>
      <c r="C142" s="42" t="s">
        <v>123</v>
      </c>
      <c r="D142" s="42" t="s">
        <v>9</v>
      </c>
      <c r="E142" s="57">
        <v>32.832999999999998</v>
      </c>
      <c r="F142" s="57">
        <v>35.583300000000001</v>
      </c>
      <c r="G142" s="58"/>
      <c r="H142" s="42">
        <v>167</v>
      </c>
      <c r="I142" s="59">
        <v>43</v>
      </c>
      <c r="J142" s="42">
        <v>24</v>
      </c>
      <c r="K142" s="59"/>
      <c r="L142" s="59"/>
      <c r="M142" s="59"/>
      <c r="N142" s="59"/>
      <c r="O142" s="59"/>
      <c r="P142" s="57"/>
      <c r="Q142" s="42" t="s">
        <v>1836</v>
      </c>
      <c r="R142" s="59"/>
      <c r="S142" s="59">
        <v>317.0871606994171</v>
      </c>
      <c r="T142" s="59">
        <v>3.9398834304746044</v>
      </c>
      <c r="U142" s="59">
        <v>313.1472772689425</v>
      </c>
      <c r="W142" s="42" t="s">
        <v>2174</v>
      </c>
      <c r="X142" s="42" t="s">
        <v>2147</v>
      </c>
      <c r="Y142" s="42" t="s">
        <v>2175</v>
      </c>
    </row>
    <row r="143" spans="1:25">
      <c r="A143" s="15">
        <v>23</v>
      </c>
      <c r="B143" s="42" t="s">
        <v>124</v>
      </c>
      <c r="C143" s="42" t="s">
        <v>96</v>
      </c>
      <c r="D143" s="42" t="s">
        <v>9</v>
      </c>
      <c r="E143" s="57">
        <v>65.833332999999996</v>
      </c>
      <c r="F143" s="57">
        <v>24.283332999999999</v>
      </c>
      <c r="G143" s="58"/>
      <c r="H143" s="42">
        <v>0.62</v>
      </c>
      <c r="I143" s="59">
        <v>13.2</v>
      </c>
      <c r="J143" s="42">
        <v>6.3</v>
      </c>
      <c r="K143" s="59"/>
      <c r="L143" s="59"/>
      <c r="M143" s="59"/>
      <c r="N143" s="59"/>
      <c r="O143" s="59"/>
      <c r="P143" s="57"/>
      <c r="Q143" s="42" t="s">
        <v>1836</v>
      </c>
      <c r="R143" s="59"/>
      <c r="S143" s="59">
        <v>2.8294079200666111</v>
      </c>
      <c r="T143" s="59">
        <v>0</v>
      </c>
      <c r="U143" s="59">
        <v>0</v>
      </c>
      <c r="W143" s="42" t="s">
        <v>2176</v>
      </c>
      <c r="X143" s="42" t="s">
        <v>2177</v>
      </c>
      <c r="Y143" s="42" t="s">
        <v>2178</v>
      </c>
    </row>
    <row r="144" spans="1:25">
      <c r="A144" s="15">
        <v>21</v>
      </c>
      <c r="B144" s="42" t="s">
        <v>125</v>
      </c>
      <c r="C144" s="42" t="s">
        <v>96</v>
      </c>
      <c r="D144" s="42" t="s">
        <v>9</v>
      </c>
      <c r="E144" s="57">
        <v>62.7605</v>
      </c>
      <c r="F144" s="57">
        <v>30.9587</v>
      </c>
      <c r="G144" s="58"/>
      <c r="H144" s="42">
        <v>12.2</v>
      </c>
      <c r="I144" s="59"/>
      <c r="J144" s="42">
        <v>1.8</v>
      </c>
      <c r="K144" s="59"/>
      <c r="L144" s="59"/>
      <c r="M144" s="59">
        <v>30</v>
      </c>
      <c r="N144" s="59"/>
      <c r="O144" s="59">
        <v>30</v>
      </c>
      <c r="P144" s="57">
        <v>2.9600000000000001E-2</v>
      </c>
      <c r="Q144" s="42" t="s">
        <v>1836</v>
      </c>
      <c r="R144" s="59"/>
      <c r="S144" s="59">
        <v>7.1229530941981674</v>
      </c>
      <c r="T144" s="59">
        <v>0</v>
      </c>
      <c r="U144" s="59">
        <v>0</v>
      </c>
      <c r="W144" s="61" t="s">
        <v>2362</v>
      </c>
      <c r="X144" s="42" t="s">
        <v>2144</v>
      </c>
      <c r="Y144" s="42" t="s">
        <v>2173</v>
      </c>
    </row>
    <row r="145" spans="1:25">
      <c r="A145" s="15">
        <v>24</v>
      </c>
      <c r="B145" s="42" t="s">
        <v>126</v>
      </c>
      <c r="C145" s="42" t="s">
        <v>8</v>
      </c>
      <c r="D145" s="42" t="s">
        <v>9</v>
      </c>
      <c r="E145" s="57">
        <v>60.15</v>
      </c>
      <c r="F145" s="57">
        <v>17.33333</v>
      </c>
      <c r="G145" s="58">
        <v>35</v>
      </c>
      <c r="H145" s="42">
        <v>38</v>
      </c>
      <c r="I145" s="59">
        <v>2</v>
      </c>
      <c r="J145" s="42">
        <v>1.3</v>
      </c>
      <c r="K145" s="59"/>
      <c r="L145" s="59"/>
      <c r="M145" s="59"/>
      <c r="N145" s="59"/>
      <c r="O145" s="59"/>
      <c r="P145" s="57"/>
      <c r="R145" s="59"/>
      <c r="S145" s="59">
        <v>42.233413488759361</v>
      </c>
      <c r="T145" s="59">
        <v>0</v>
      </c>
      <c r="U145" s="59">
        <v>0</v>
      </c>
      <c r="W145" s="42" t="s">
        <v>2179</v>
      </c>
      <c r="X145" s="42" t="s">
        <v>2179</v>
      </c>
      <c r="Y145" s="42" t="s">
        <v>2180</v>
      </c>
    </row>
    <row r="146" spans="1:25">
      <c r="A146" s="15">
        <v>25</v>
      </c>
      <c r="B146" s="42" t="s">
        <v>127</v>
      </c>
      <c r="C146" s="42" t="s">
        <v>43</v>
      </c>
      <c r="D146" s="42" t="s">
        <v>9</v>
      </c>
      <c r="E146" s="57">
        <v>12.45</v>
      </c>
      <c r="F146" s="57">
        <v>78.22</v>
      </c>
      <c r="G146" s="58"/>
      <c r="H146" s="42">
        <v>0.68</v>
      </c>
      <c r="I146" s="59"/>
      <c r="J146" s="42">
        <v>1.5</v>
      </c>
      <c r="K146" s="59"/>
      <c r="L146" s="59"/>
      <c r="M146" s="59"/>
      <c r="N146" s="59"/>
      <c r="O146" s="59"/>
      <c r="P146" s="57"/>
      <c r="R146" s="59">
        <v>1.07</v>
      </c>
      <c r="S146" s="59">
        <v>97.006073605328893</v>
      </c>
      <c r="T146" s="59">
        <v>23.539935387177348</v>
      </c>
      <c r="U146" s="59">
        <v>73.466138218151542</v>
      </c>
      <c r="W146" s="42" t="s">
        <v>2149</v>
      </c>
      <c r="X146" s="42" t="s">
        <v>2149</v>
      </c>
      <c r="Y146" s="42" t="s">
        <v>2181</v>
      </c>
    </row>
    <row r="147" spans="1:25">
      <c r="A147" s="15">
        <v>26</v>
      </c>
      <c r="B147" s="42" t="s">
        <v>128</v>
      </c>
      <c r="C147" s="42" t="s">
        <v>8</v>
      </c>
      <c r="D147" s="42" t="s">
        <v>9</v>
      </c>
      <c r="E147" s="57">
        <v>68.333330000000004</v>
      </c>
      <c r="F147" s="57">
        <v>19.05</v>
      </c>
      <c r="G147" s="58"/>
      <c r="H147" s="42">
        <v>0.17</v>
      </c>
      <c r="I147" s="59">
        <v>1.3</v>
      </c>
      <c r="J147" s="42">
        <v>0.7</v>
      </c>
      <c r="K147" s="59"/>
      <c r="L147" s="59"/>
      <c r="M147" s="59"/>
      <c r="N147" s="59"/>
      <c r="O147" s="59"/>
      <c r="P147" s="57"/>
      <c r="R147" s="59"/>
      <c r="S147" s="59">
        <v>9.8794383676069923</v>
      </c>
      <c r="T147" s="59">
        <v>0</v>
      </c>
      <c r="U147" s="59">
        <v>0</v>
      </c>
      <c r="W147" s="42" t="s">
        <v>2179</v>
      </c>
      <c r="X147" s="42" t="s">
        <v>2179</v>
      </c>
      <c r="Y147" s="42" t="s">
        <v>2182</v>
      </c>
    </row>
    <row r="148" spans="1:25">
      <c r="A148" s="15">
        <v>10</v>
      </c>
      <c r="B148" s="42" t="s">
        <v>129</v>
      </c>
      <c r="C148" s="42" t="s">
        <v>41</v>
      </c>
      <c r="D148" s="42" t="s">
        <v>9</v>
      </c>
      <c r="E148" s="57">
        <v>46.4</v>
      </c>
      <c r="F148" s="57">
        <v>7.33</v>
      </c>
      <c r="G148" s="58">
        <v>1381</v>
      </c>
      <c r="H148" s="42">
        <v>0.09</v>
      </c>
      <c r="I148" s="59">
        <v>4</v>
      </c>
      <c r="K148" s="59"/>
      <c r="L148" s="59">
        <v>17.5</v>
      </c>
      <c r="M148" s="59"/>
      <c r="N148" s="59"/>
      <c r="O148" s="59">
        <v>1.59878549</v>
      </c>
      <c r="P148" s="57">
        <v>7.0000000000000001E-3</v>
      </c>
      <c r="Q148" s="42" t="s">
        <v>1837</v>
      </c>
      <c r="R148" s="59"/>
      <c r="S148" s="59">
        <v>42.310341382181512</v>
      </c>
      <c r="T148" s="59">
        <v>36.540749375520399</v>
      </c>
      <c r="U148" s="59">
        <v>5.7695920066611155</v>
      </c>
      <c r="W148" s="42" t="s">
        <v>2149</v>
      </c>
      <c r="X148" s="42" t="s">
        <v>2149</v>
      </c>
      <c r="Y148" s="42" t="s">
        <v>2158</v>
      </c>
    </row>
    <row r="149" spans="1:25">
      <c r="A149" s="15">
        <v>4</v>
      </c>
      <c r="B149" s="42" t="s">
        <v>130</v>
      </c>
      <c r="C149" s="42" t="s">
        <v>18</v>
      </c>
      <c r="D149" s="42" t="s">
        <v>9</v>
      </c>
      <c r="E149" s="57">
        <v>61</v>
      </c>
      <c r="F149" s="57">
        <v>69</v>
      </c>
      <c r="G149" s="58"/>
      <c r="H149" s="42">
        <v>7.8E-2</v>
      </c>
      <c r="I149" s="59">
        <v>2.5</v>
      </c>
      <c r="K149" s="59">
        <v>25</v>
      </c>
      <c r="L149" s="59">
        <v>17.600000000000001</v>
      </c>
      <c r="M149" s="59"/>
      <c r="N149" s="59"/>
      <c r="O149" s="59"/>
      <c r="P149" s="57"/>
      <c r="R149" s="59"/>
      <c r="S149" s="59">
        <v>7.1986344712739374</v>
      </c>
      <c r="T149" s="59">
        <v>7.2119900083263948</v>
      </c>
      <c r="U149" s="59">
        <v>0</v>
      </c>
      <c r="W149" s="61" t="s">
        <v>2362</v>
      </c>
      <c r="X149" s="42" t="s">
        <v>2149</v>
      </c>
      <c r="Y149" s="42" t="s">
        <v>2151</v>
      </c>
    </row>
    <row r="150" spans="1:25">
      <c r="A150" s="15" t="s">
        <v>91</v>
      </c>
      <c r="B150" s="42" t="s">
        <v>131</v>
      </c>
      <c r="C150" s="42" t="s">
        <v>8</v>
      </c>
      <c r="D150" s="42" t="s">
        <v>9</v>
      </c>
      <c r="E150" s="57">
        <v>58.659541670000003</v>
      </c>
      <c r="F150" s="57">
        <v>16.141752780000001</v>
      </c>
      <c r="G150" s="58">
        <v>84</v>
      </c>
      <c r="H150" s="42">
        <v>2.5000000000000001E-2</v>
      </c>
      <c r="I150" s="59">
        <v>7.5</v>
      </c>
      <c r="K150" s="59"/>
      <c r="L150" s="59">
        <v>16.8</v>
      </c>
      <c r="M150" s="59"/>
      <c r="N150" s="59"/>
      <c r="O150" s="59">
        <v>7.1301123899999999</v>
      </c>
      <c r="P150" s="57">
        <v>1.7999999999999999E-2</v>
      </c>
      <c r="Q150" s="42" t="s">
        <v>1836</v>
      </c>
      <c r="R150" s="59"/>
      <c r="S150" s="59">
        <v>0.92820982514571182</v>
      </c>
      <c r="T150" s="59">
        <v>0</v>
      </c>
      <c r="U150" s="59">
        <v>0</v>
      </c>
      <c r="W150" s="42" t="s">
        <v>2149</v>
      </c>
      <c r="X150" s="42" t="s">
        <v>2149</v>
      </c>
      <c r="Y150" s="42" t="s">
        <v>2167</v>
      </c>
    </row>
    <row r="151" spans="1:25">
      <c r="A151" s="15">
        <v>27</v>
      </c>
      <c r="B151" s="42" t="s">
        <v>132</v>
      </c>
      <c r="C151" s="42" t="s">
        <v>8</v>
      </c>
      <c r="D151" s="42" t="s">
        <v>9</v>
      </c>
      <c r="E151" s="57">
        <v>58.393611100000001</v>
      </c>
      <c r="F151" s="57">
        <v>15.578888900000001</v>
      </c>
      <c r="G151" s="58"/>
      <c r="H151" s="42">
        <v>1.1999999999999999E-3</v>
      </c>
      <c r="I151" s="59"/>
      <c r="J151" s="42">
        <v>1.2</v>
      </c>
      <c r="K151" s="59"/>
      <c r="L151" s="59"/>
      <c r="M151" s="59"/>
      <c r="N151" s="59"/>
      <c r="O151" s="59"/>
      <c r="P151" s="57"/>
      <c r="R151" s="59">
        <v>1.3</v>
      </c>
      <c r="S151" s="59">
        <v>128.21315570358036</v>
      </c>
      <c r="T151" s="59">
        <v>6.4106577851790165</v>
      </c>
      <c r="U151" s="59">
        <v>121.80249791840133</v>
      </c>
      <c r="W151" s="42" t="s">
        <v>2149</v>
      </c>
      <c r="X151" s="42" t="s">
        <v>2149</v>
      </c>
      <c r="Y151" s="42" t="s">
        <v>2183</v>
      </c>
    </row>
    <row r="152" spans="1:25">
      <c r="A152" s="15">
        <v>6</v>
      </c>
      <c r="B152" s="42" t="s">
        <v>133</v>
      </c>
      <c r="C152" s="42" t="s">
        <v>25</v>
      </c>
      <c r="D152" s="42" t="s">
        <v>9</v>
      </c>
      <c r="E152" s="57">
        <v>-18.953056</v>
      </c>
      <c r="F152" s="57">
        <v>-57.625</v>
      </c>
      <c r="G152" s="58"/>
      <c r="I152" s="59"/>
      <c r="K152" s="59"/>
      <c r="L152" s="59">
        <v>24</v>
      </c>
      <c r="M152" s="59"/>
      <c r="N152" s="59"/>
      <c r="O152" s="59"/>
      <c r="P152" s="57"/>
      <c r="R152" s="59">
        <v>1.28</v>
      </c>
      <c r="S152" s="59">
        <v>89.774851623646953</v>
      </c>
      <c r="T152" s="59">
        <v>28.527427144046626</v>
      </c>
      <c r="U152" s="59">
        <v>61.247424479600333</v>
      </c>
      <c r="W152" s="42" t="s">
        <v>2149</v>
      </c>
      <c r="X152" s="42" t="s">
        <v>2149</v>
      </c>
      <c r="Y152" s="42" t="s">
        <v>2153</v>
      </c>
    </row>
    <row r="153" spans="1:25">
      <c r="A153" s="15">
        <v>28</v>
      </c>
      <c r="B153" s="42" t="s">
        <v>134</v>
      </c>
      <c r="C153" s="42" t="s">
        <v>23</v>
      </c>
      <c r="D153" s="42" t="s">
        <v>9</v>
      </c>
      <c r="E153" s="57">
        <v>40.072259000000003</v>
      </c>
      <c r="F153" s="57">
        <v>-105.59298800000001</v>
      </c>
      <c r="G153" s="58">
        <v>3208</v>
      </c>
      <c r="H153" s="42">
        <v>0.16</v>
      </c>
      <c r="I153" s="59">
        <v>7.5</v>
      </c>
      <c r="K153" s="59"/>
      <c r="L153" s="59">
        <v>9.3000000000000007</v>
      </c>
      <c r="M153" s="59"/>
      <c r="N153" s="59"/>
      <c r="O153" s="59"/>
      <c r="P153" s="57"/>
      <c r="R153" s="59">
        <v>0.1</v>
      </c>
      <c r="S153" s="59">
        <v>1.1218651124063279</v>
      </c>
      <c r="T153" s="59">
        <v>0</v>
      </c>
      <c r="U153" s="59">
        <v>0</v>
      </c>
      <c r="W153" s="42" t="s">
        <v>2144</v>
      </c>
      <c r="X153" s="42" t="s">
        <v>2144</v>
      </c>
      <c r="Y153" s="42" t="s">
        <v>2184</v>
      </c>
    </row>
    <row r="154" spans="1:25">
      <c r="A154" s="15">
        <v>10</v>
      </c>
      <c r="B154" s="42" t="s">
        <v>135</v>
      </c>
      <c r="C154" s="42" t="s">
        <v>96</v>
      </c>
      <c r="D154" s="42" t="s">
        <v>9</v>
      </c>
      <c r="E154" s="57">
        <v>61.08</v>
      </c>
      <c r="F154" s="57">
        <v>25.03</v>
      </c>
      <c r="G154" s="58">
        <v>108</v>
      </c>
      <c r="H154" s="42">
        <v>0.05</v>
      </c>
      <c r="I154" s="59">
        <v>18</v>
      </c>
      <c r="K154" s="59"/>
      <c r="L154" s="59">
        <v>17.899999999999999</v>
      </c>
      <c r="M154" s="59"/>
      <c r="N154" s="59"/>
      <c r="O154" s="59">
        <v>13.5471781</v>
      </c>
      <c r="P154" s="57">
        <v>2.7E-2</v>
      </c>
      <c r="Q154" s="42" t="s">
        <v>1835</v>
      </c>
      <c r="R154" s="59"/>
      <c r="S154" s="59">
        <v>17.949841798501247</v>
      </c>
      <c r="T154" s="59">
        <v>4.9682597835137381</v>
      </c>
      <c r="U154" s="59">
        <v>12.981582014987511</v>
      </c>
      <c r="W154" s="42" t="s">
        <v>2149</v>
      </c>
      <c r="X154" s="42" t="s">
        <v>2149</v>
      </c>
      <c r="Y154" s="42" t="s">
        <v>2158</v>
      </c>
    </row>
    <row r="155" spans="1:25">
      <c r="A155" s="15">
        <v>2</v>
      </c>
      <c r="B155" s="42" t="s">
        <v>136</v>
      </c>
      <c r="C155" s="42" t="s">
        <v>11</v>
      </c>
      <c r="D155" s="42" t="s">
        <v>9</v>
      </c>
      <c r="E155" s="57">
        <v>60.456000000000003</v>
      </c>
      <c r="F155" s="57">
        <v>150.31700000000001</v>
      </c>
      <c r="G155" s="58"/>
      <c r="H155" s="42">
        <v>0.47099999999999997</v>
      </c>
      <c r="I155" s="59">
        <v>28</v>
      </c>
      <c r="K155" s="59"/>
      <c r="L155" s="59">
        <v>11.6</v>
      </c>
      <c r="M155" s="59">
        <v>9.9</v>
      </c>
      <c r="N155" s="59"/>
      <c r="O155" s="59">
        <v>9.9</v>
      </c>
      <c r="P155" s="57"/>
      <c r="Q155" s="42" t="s">
        <v>1835</v>
      </c>
      <c r="R155" s="59"/>
      <c r="S155" s="59">
        <v>14.534773545378849</v>
      </c>
      <c r="T155" s="59">
        <v>9.8726762268109898</v>
      </c>
      <c r="U155" s="59">
        <v>4.1136149275603664</v>
      </c>
      <c r="W155" s="42" t="s">
        <v>2146</v>
      </c>
      <c r="X155" s="42" t="s">
        <v>2147</v>
      </c>
      <c r="Y155" s="42" t="s">
        <v>2148</v>
      </c>
    </row>
    <row r="156" spans="1:25">
      <c r="A156" s="15">
        <v>11</v>
      </c>
      <c r="B156" s="42" t="s">
        <v>137</v>
      </c>
      <c r="C156" s="42" t="s">
        <v>43</v>
      </c>
      <c r="D156" s="42" t="s">
        <v>9</v>
      </c>
      <c r="E156" s="57">
        <v>12.532033330000001</v>
      </c>
      <c r="F156" s="57">
        <v>79.885166670000004</v>
      </c>
      <c r="G156" s="58"/>
      <c r="I156" s="59"/>
      <c r="K156" s="59"/>
      <c r="L156" s="59">
        <v>26.4</v>
      </c>
      <c r="M156" s="59"/>
      <c r="N156" s="59"/>
      <c r="O156" s="59"/>
      <c r="P156" s="57"/>
      <c r="R156" s="59">
        <v>1.72</v>
      </c>
      <c r="S156" s="59">
        <v>83.121352325262279</v>
      </c>
      <c r="T156" s="59">
        <v>36.836052092689428</v>
      </c>
      <c r="U156" s="59">
        <v>0</v>
      </c>
      <c r="W156" s="42" t="s">
        <v>2149</v>
      </c>
      <c r="X156" s="42" t="s">
        <v>2149</v>
      </c>
      <c r="Y156" s="42" t="s">
        <v>2159</v>
      </c>
    </row>
    <row r="157" spans="1:25">
      <c r="A157" s="15" t="s">
        <v>91</v>
      </c>
      <c r="B157" s="42" t="s">
        <v>138</v>
      </c>
      <c r="C157" s="42" t="s">
        <v>8</v>
      </c>
      <c r="D157" s="42" t="s">
        <v>9</v>
      </c>
      <c r="E157" s="57">
        <v>58.582469439999997</v>
      </c>
      <c r="F157" s="57">
        <v>15.861911109999999</v>
      </c>
      <c r="G157" s="58">
        <v>27</v>
      </c>
      <c r="H157" s="42">
        <v>0.33250000000000002</v>
      </c>
      <c r="I157" s="59">
        <v>15</v>
      </c>
      <c r="K157" s="59"/>
      <c r="L157" s="59">
        <v>16.399999999999999</v>
      </c>
      <c r="M157" s="59"/>
      <c r="N157" s="59"/>
      <c r="O157" s="59">
        <v>13.5471781</v>
      </c>
      <c r="P157" s="57">
        <v>2.7E-2</v>
      </c>
      <c r="Q157" s="42" t="s">
        <v>1835</v>
      </c>
      <c r="R157" s="59"/>
      <c r="S157" s="59">
        <v>1.0150208159866778</v>
      </c>
      <c r="T157" s="59">
        <v>0</v>
      </c>
      <c r="U157" s="59">
        <v>0</v>
      </c>
      <c r="W157" s="42" t="s">
        <v>2149</v>
      </c>
      <c r="X157" s="42" t="s">
        <v>2149</v>
      </c>
      <c r="Y157" s="42" t="s">
        <v>2167</v>
      </c>
    </row>
    <row r="158" spans="1:25">
      <c r="A158" s="15">
        <v>29</v>
      </c>
      <c r="B158" s="42" t="s">
        <v>139</v>
      </c>
      <c r="C158" s="42" t="s">
        <v>25</v>
      </c>
      <c r="D158" s="42" t="s">
        <v>9</v>
      </c>
      <c r="E158" s="57">
        <v>-19.56666667</v>
      </c>
      <c r="F158" s="57">
        <v>-57</v>
      </c>
      <c r="G158" s="58"/>
      <c r="I158" s="59"/>
      <c r="K158" s="59"/>
      <c r="L158" s="59"/>
      <c r="M158" s="59"/>
      <c r="N158" s="59"/>
      <c r="O158" s="59"/>
      <c r="P158" s="57"/>
      <c r="R158" s="59"/>
      <c r="S158" s="59">
        <v>89.148209825145699</v>
      </c>
      <c r="T158" s="59">
        <v>7.0116569525395498</v>
      </c>
      <c r="U158" s="59">
        <v>82.13655287260616</v>
      </c>
      <c r="W158" s="42" t="s">
        <v>2144</v>
      </c>
      <c r="X158" s="42" t="s">
        <v>2144</v>
      </c>
      <c r="Y158" s="42" t="s">
        <v>2185</v>
      </c>
    </row>
    <row r="159" spans="1:25">
      <c r="A159" s="15">
        <v>10</v>
      </c>
      <c r="B159" s="42" t="s">
        <v>140</v>
      </c>
      <c r="C159" s="42" t="s">
        <v>96</v>
      </c>
      <c r="D159" s="42" t="s">
        <v>9</v>
      </c>
      <c r="E159" s="57">
        <v>61.23</v>
      </c>
      <c r="F159" s="57">
        <v>25.14</v>
      </c>
      <c r="G159" s="58">
        <v>136</v>
      </c>
      <c r="H159" s="42">
        <v>3.0000000000000001E-3</v>
      </c>
      <c r="I159" s="59">
        <v>4</v>
      </c>
      <c r="K159" s="59"/>
      <c r="L159" s="59">
        <v>16</v>
      </c>
      <c r="M159" s="59"/>
      <c r="N159" s="59"/>
      <c r="O159" s="59">
        <v>3.2698258299999998</v>
      </c>
      <c r="P159" s="57">
        <v>1.0999999999999999E-2</v>
      </c>
      <c r="Q159" s="42" t="s">
        <v>1836</v>
      </c>
      <c r="R159" s="59"/>
      <c r="S159" s="59">
        <v>9.9365195670274762</v>
      </c>
      <c r="T159" s="59">
        <v>6.570924229808492</v>
      </c>
      <c r="U159" s="59">
        <v>3.3655953372189842</v>
      </c>
      <c r="W159" s="42" t="s">
        <v>2149</v>
      </c>
      <c r="X159" s="42" t="s">
        <v>2149</v>
      </c>
      <c r="Y159" s="42" t="s">
        <v>2158</v>
      </c>
    </row>
    <row r="160" spans="1:25">
      <c r="A160" s="15">
        <v>29</v>
      </c>
      <c r="B160" s="42" t="s">
        <v>141</v>
      </c>
      <c r="C160" s="42" t="s">
        <v>25</v>
      </c>
      <c r="D160" s="42" t="s">
        <v>9</v>
      </c>
      <c r="E160" s="57">
        <v>-19.383333329999999</v>
      </c>
      <c r="F160" s="57">
        <v>-57.05</v>
      </c>
      <c r="G160" s="58"/>
      <c r="I160" s="59"/>
      <c r="K160" s="59"/>
      <c r="L160" s="59"/>
      <c r="M160" s="59"/>
      <c r="N160" s="59"/>
      <c r="O160" s="59"/>
      <c r="P160" s="57"/>
      <c r="R160" s="59"/>
      <c r="S160" s="59">
        <v>154.25645295587009</v>
      </c>
      <c r="T160" s="59">
        <v>6.0099916736053283</v>
      </c>
      <c r="U160" s="59">
        <v>148.24646128226476</v>
      </c>
      <c r="W160" s="42" t="s">
        <v>2144</v>
      </c>
      <c r="X160" s="42" t="s">
        <v>2144</v>
      </c>
      <c r="Y160" s="42" t="s">
        <v>2185</v>
      </c>
    </row>
    <row r="161" spans="1:25">
      <c r="A161" s="15">
        <v>5</v>
      </c>
      <c r="B161" s="42" t="s">
        <v>142</v>
      </c>
      <c r="C161" s="42" t="s">
        <v>23</v>
      </c>
      <c r="D161" s="42" t="s">
        <v>9</v>
      </c>
      <c r="E161" s="57">
        <v>46.253100000000003</v>
      </c>
      <c r="F161" s="57">
        <v>-89.482100000000003</v>
      </c>
      <c r="G161" s="58"/>
      <c r="H161" s="42">
        <v>5.7000000000000002E-2</v>
      </c>
      <c r="I161" s="59">
        <v>13.7</v>
      </c>
      <c r="J161" s="42">
        <v>4</v>
      </c>
      <c r="K161" s="59">
        <v>14</v>
      </c>
      <c r="L161" s="59"/>
      <c r="M161" s="59">
        <v>8</v>
      </c>
      <c r="N161" s="59"/>
      <c r="O161" s="59">
        <v>8</v>
      </c>
      <c r="P161" s="57">
        <v>2.1399999999999999E-2</v>
      </c>
      <c r="Q161" s="42" t="s">
        <v>1835</v>
      </c>
      <c r="R161" s="59">
        <v>0.13</v>
      </c>
      <c r="S161" s="59">
        <v>0.36861282264779349</v>
      </c>
      <c r="T161" s="59">
        <v>0.36861282264779349</v>
      </c>
      <c r="U161" s="59">
        <v>0</v>
      </c>
      <c r="W161" s="42" t="s">
        <v>2149</v>
      </c>
      <c r="X161" s="42" t="s">
        <v>2149</v>
      </c>
      <c r="Y161" s="42" t="s">
        <v>2152</v>
      </c>
    </row>
    <row r="162" spans="1:25">
      <c r="A162" s="15">
        <v>2</v>
      </c>
      <c r="B162" s="42" t="s">
        <v>143</v>
      </c>
      <c r="C162" s="42" t="s">
        <v>11</v>
      </c>
      <c r="D162" s="42" t="s">
        <v>9</v>
      </c>
      <c r="E162" s="57">
        <v>62.143000000000001</v>
      </c>
      <c r="F162" s="57">
        <v>150.048</v>
      </c>
      <c r="G162" s="58"/>
      <c r="H162" s="42">
        <v>0.3</v>
      </c>
      <c r="I162" s="59">
        <v>9</v>
      </c>
      <c r="K162" s="59"/>
      <c r="L162" s="59">
        <v>16.2</v>
      </c>
      <c r="M162" s="59">
        <v>9.5</v>
      </c>
      <c r="N162" s="59"/>
      <c r="O162" s="59">
        <v>9.5</v>
      </c>
      <c r="P162" s="57"/>
      <c r="Q162" s="42" t="s">
        <v>1835</v>
      </c>
      <c r="R162" s="59"/>
      <c r="S162" s="59">
        <v>22.213522211490421</v>
      </c>
      <c r="T162" s="59">
        <v>9.5984352316402983</v>
      </c>
      <c r="U162" s="59">
        <v>11.792363593671938</v>
      </c>
      <c r="W162" s="42" t="s">
        <v>2146</v>
      </c>
      <c r="X162" s="42" t="s">
        <v>2147</v>
      </c>
      <c r="Y162" s="42" t="s">
        <v>2148</v>
      </c>
    </row>
    <row r="163" spans="1:25">
      <c r="A163" s="15" t="s">
        <v>36</v>
      </c>
      <c r="B163" s="42" t="s">
        <v>144</v>
      </c>
      <c r="C163" s="42" t="s">
        <v>23</v>
      </c>
      <c r="D163" s="42" t="s">
        <v>9</v>
      </c>
      <c r="E163" s="57">
        <v>46.2166</v>
      </c>
      <c r="F163" s="57">
        <v>-89.533000000000001</v>
      </c>
      <c r="G163" s="58"/>
      <c r="H163" s="42">
        <v>0.3125</v>
      </c>
      <c r="I163" s="59">
        <v>6.7</v>
      </c>
      <c r="J163" s="42">
        <v>2.4</v>
      </c>
      <c r="K163" s="59">
        <v>17.649999999999999</v>
      </c>
      <c r="L163" s="59"/>
      <c r="M163" s="59"/>
      <c r="N163" s="59"/>
      <c r="O163" s="59">
        <v>9.8049999999999997</v>
      </c>
      <c r="P163" s="57">
        <v>2.7709999999999999E-2</v>
      </c>
      <c r="Q163" s="42" t="s">
        <v>1835</v>
      </c>
      <c r="R163" s="59">
        <v>0.7</v>
      </c>
      <c r="S163" s="59">
        <v>59.39450670454621</v>
      </c>
      <c r="T163" s="59">
        <v>3.2750994615520397</v>
      </c>
      <c r="U163" s="59">
        <v>56.119407244329715</v>
      </c>
      <c r="V163" s="42" t="s">
        <v>2156</v>
      </c>
      <c r="W163" s="42" t="s">
        <v>2149</v>
      </c>
      <c r="X163" s="42" t="s">
        <v>2149</v>
      </c>
      <c r="Y163" s="42" t="s">
        <v>2157</v>
      </c>
    </row>
    <row r="164" spans="1:25">
      <c r="A164" s="15">
        <v>13</v>
      </c>
      <c r="B164" s="42" t="s">
        <v>145</v>
      </c>
      <c r="C164" s="42" t="s">
        <v>62</v>
      </c>
      <c r="D164" s="42" t="s">
        <v>9</v>
      </c>
      <c r="E164" s="57">
        <v>-27.476299999999998</v>
      </c>
      <c r="F164" s="57">
        <v>152.96420000000001</v>
      </c>
      <c r="G164" s="58"/>
      <c r="H164" s="60">
        <v>5.8E-4</v>
      </c>
      <c r="I164" s="59"/>
      <c r="K164" s="59"/>
      <c r="L164" s="59"/>
      <c r="M164" s="59"/>
      <c r="N164" s="59">
        <v>4.4000000000000004</v>
      </c>
      <c r="O164" s="59">
        <v>4.4000000000000004</v>
      </c>
      <c r="P164" s="57"/>
      <c r="Q164" s="42" t="s">
        <v>1836</v>
      </c>
      <c r="R164" s="59"/>
      <c r="S164" s="59">
        <v>2497.151540383014</v>
      </c>
      <c r="T164" s="59">
        <v>0</v>
      </c>
      <c r="U164" s="59">
        <v>0</v>
      </c>
      <c r="V164" s="42" t="s">
        <v>63</v>
      </c>
      <c r="W164" s="42" t="s">
        <v>2149</v>
      </c>
      <c r="X164" s="42" t="s">
        <v>2149</v>
      </c>
      <c r="Y164" s="42" t="s">
        <v>2162</v>
      </c>
    </row>
    <row r="165" spans="1:25">
      <c r="A165" s="15">
        <v>13</v>
      </c>
      <c r="B165" s="42" t="s">
        <v>146</v>
      </c>
      <c r="C165" s="42" t="s">
        <v>62</v>
      </c>
      <c r="D165" s="42" t="s">
        <v>9</v>
      </c>
      <c r="E165" s="57">
        <v>-23.800799999999999</v>
      </c>
      <c r="F165" s="57">
        <v>150.95580000000001</v>
      </c>
      <c r="G165" s="58"/>
      <c r="H165" s="42">
        <v>5.025E-3</v>
      </c>
      <c r="I165" s="59"/>
      <c r="K165" s="59"/>
      <c r="L165" s="59"/>
      <c r="M165" s="59"/>
      <c r="N165" s="59">
        <v>25.3</v>
      </c>
      <c r="O165" s="59">
        <v>25.3</v>
      </c>
      <c r="P165" s="57"/>
      <c r="Q165" s="42" t="s">
        <v>1835</v>
      </c>
      <c r="R165" s="59"/>
      <c r="S165" s="59">
        <v>574.95587010824306</v>
      </c>
      <c r="T165" s="59">
        <v>0</v>
      </c>
      <c r="U165" s="59">
        <v>0</v>
      </c>
      <c r="V165" s="42" t="s">
        <v>63</v>
      </c>
      <c r="W165" s="42" t="s">
        <v>2149</v>
      </c>
      <c r="X165" s="42" t="s">
        <v>2149</v>
      </c>
      <c r="Y165" s="42" t="s">
        <v>2162</v>
      </c>
    </row>
    <row r="166" spans="1:25">
      <c r="A166" s="15">
        <v>13</v>
      </c>
      <c r="B166" s="42" t="s">
        <v>147</v>
      </c>
      <c r="C166" s="42" t="s">
        <v>62</v>
      </c>
      <c r="D166" s="42" t="s">
        <v>9</v>
      </c>
      <c r="E166" s="57">
        <v>-23.806000000000001</v>
      </c>
      <c r="F166" s="57">
        <v>150.95740000000001</v>
      </c>
      <c r="G166" s="58"/>
      <c r="H166" s="42">
        <v>1.256E-3</v>
      </c>
      <c r="I166" s="59"/>
      <c r="K166" s="59"/>
      <c r="L166" s="59"/>
      <c r="M166" s="59"/>
      <c r="N166" s="59">
        <v>7.9</v>
      </c>
      <c r="O166" s="59">
        <v>7.9</v>
      </c>
      <c r="P166" s="57"/>
      <c r="Q166" s="42" t="s">
        <v>1836</v>
      </c>
      <c r="R166" s="59"/>
      <c r="S166" s="59">
        <v>48.079933388842626</v>
      </c>
      <c r="T166" s="59">
        <v>0</v>
      </c>
      <c r="U166" s="59">
        <v>0</v>
      </c>
      <c r="V166" s="42" t="s">
        <v>63</v>
      </c>
      <c r="W166" s="42" t="s">
        <v>2149</v>
      </c>
      <c r="X166" s="42" t="s">
        <v>2149</v>
      </c>
      <c r="Y166" s="42" t="s">
        <v>2162</v>
      </c>
    </row>
    <row r="167" spans="1:25">
      <c r="A167" s="15">
        <v>13</v>
      </c>
      <c r="B167" s="42" t="s">
        <v>148</v>
      </c>
      <c r="C167" s="42" t="s">
        <v>62</v>
      </c>
      <c r="D167" s="42" t="s">
        <v>9</v>
      </c>
      <c r="E167" s="57">
        <v>-23.801500000000001</v>
      </c>
      <c r="F167" s="57">
        <v>150.94460000000001</v>
      </c>
      <c r="G167" s="58"/>
      <c r="H167" s="42">
        <v>1.6093E-2</v>
      </c>
      <c r="I167" s="59"/>
      <c r="K167" s="59"/>
      <c r="L167" s="59"/>
      <c r="M167" s="59"/>
      <c r="N167" s="59">
        <v>8.5</v>
      </c>
      <c r="O167" s="59">
        <v>8.5</v>
      </c>
      <c r="P167" s="57"/>
      <c r="Q167" s="42" t="s">
        <v>1836</v>
      </c>
      <c r="R167" s="59"/>
      <c r="S167" s="59">
        <v>17.028309741881763</v>
      </c>
      <c r="T167" s="59">
        <v>0</v>
      </c>
      <c r="U167" s="59">
        <v>0</v>
      </c>
      <c r="V167" s="42" t="s">
        <v>63</v>
      </c>
      <c r="W167" s="42" t="s">
        <v>2149</v>
      </c>
      <c r="X167" s="42" t="s">
        <v>2149</v>
      </c>
      <c r="Y167" s="42" t="s">
        <v>2162</v>
      </c>
    </row>
    <row r="168" spans="1:25">
      <c r="A168" s="15">
        <v>14</v>
      </c>
      <c r="B168" s="42" t="s">
        <v>149</v>
      </c>
      <c r="C168" s="42" t="s">
        <v>67</v>
      </c>
      <c r="D168" s="42" t="s">
        <v>9</v>
      </c>
      <c r="E168" s="57">
        <v>60.982999999999997</v>
      </c>
      <c r="F168" s="57">
        <v>70.167000000000002</v>
      </c>
      <c r="G168" s="58"/>
      <c r="H168" s="42">
        <v>0.23</v>
      </c>
      <c r="I168" s="59"/>
      <c r="K168" s="59"/>
      <c r="L168" s="59">
        <v>18.8</v>
      </c>
      <c r="M168" s="59"/>
      <c r="N168" s="59"/>
      <c r="O168" s="59">
        <v>1.25260295</v>
      </c>
      <c r="P168" s="57">
        <v>6.0000000000000001E-3</v>
      </c>
      <c r="Q168" s="42" t="s">
        <v>1837</v>
      </c>
      <c r="R168" s="59">
        <v>0.28000000000000003</v>
      </c>
      <c r="S168" s="59">
        <v>8.0934554537885077</v>
      </c>
      <c r="T168" s="59">
        <v>0</v>
      </c>
      <c r="U168" s="59">
        <v>0</v>
      </c>
      <c r="W168" s="61" t="s">
        <v>2362</v>
      </c>
      <c r="X168" s="42" t="s">
        <v>2149</v>
      </c>
      <c r="Y168" s="42" t="s">
        <v>2164</v>
      </c>
    </row>
    <row r="169" spans="1:25">
      <c r="A169" s="15">
        <v>14</v>
      </c>
      <c r="B169" s="42" t="s">
        <v>150</v>
      </c>
      <c r="C169" s="42" t="s">
        <v>67</v>
      </c>
      <c r="D169" s="42" t="s">
        <v>9</v>
      </c>
      <c r="E169" s="57">
        <v>60.982999999999997</v>
      </c>
      <c r="F169" s="57">
        <v>70.167000000000002</v>
      </c>
      <c r="G169" s="58"/>
      <c r="H169" s="42">
        <v>5.0000000000000001E-3</v>
      </c>
      <c r="I169" s="59"/>
      <c r="K169" s="59"/>
      <c r="L169" s="59">
        <v>18.8</v>
      </c>
      <c r="M169" s="59"/>
      <c r="N169" s="59"/>
      <c r="O169" s="59">
        <v>0.93857615999999999</v>
      </c>
      <c r="P169" s="57">
        <v>5.0000000000000001E-3</v>
      </c>
      <c r="Q169" s="42" t="s">
        <v>1837</v>
      </c>
      <c r="R169" s="59">
        <v>2.6</v>
      </c>
      <c r="S169" s="59">
        <v>41.001498751040799</v>
      </c>
      <c r="T169" s="59">
        <v>0</v>
      </c>
      <c r="U169" s="59">
        <v>0</v>
      </c>
      <c r="W169" s="61" t="s">
        <v>2362</v>
      </c>
      <c r="X169" s="42" t="s">
        <v>2149</v>
      </c>
      <c r="Y169" s="42" t="s">
        <v>2164</v>
      </c>
    </row>
    <row r="170" spans="1:25">
      <c r="A170" s="15">
        <v>4</v>
      </c>
      <c r="B170" s="42" t="s">
        <v>151</v>
      </c>
      <c r="C170" s="42" t="s">
        <v>18</v>
      </c>
      <c r="D170" s="42" t="s">
        <v>9</v>
      </c>
      <c r="E170" s="57">
        <v>61</v>
      </c>
      <c r="F170" s="57">
        <v>69</v>
      </c>
      <c r="G170" s="58"/>
      <c r="H170" s="42">
        <v>5.3639999999999999</v>
      </c>
      <c r="I170" s="59">
        <v>1.5</v>
      </c>
      <c r="K170" s="59">
        <v>11</v>
      </c>
      <c r="L170" s="59">
        <v>19</v>
      </c>
      <c r="M170" s="59"/>
      <c r="N170" s="59"/>
      <c r="O170" s="59"/>
      <c r="P170" s="57"/>
      <c r="R170" s="59"/>
      <c r="S170" s="59">
        <v>5.0483930058284754</v>
      </c>
      <c r="T170" s="59">
        <v>4.8079933388842626</v>
      </c>
      <c r="U170" s="59">
        <v>0.24039966694421314</v>
      </c>
      <c r="W170" s="61" t="s">
        <v>2362</v>
      </c>
      <c r="X170" s="42" t="s">
        <v>2149</v>
      </c>
      <c r="Y170" s="42" t="s">
        <v>2151</v>
      </c>
    </row>
    <row r="171" spans="1:25">
      <c r="A171" s="15">
        <v>6</v>
      </c>
      <c r="B171" s="42" t="s">
        <v>152</v>
      </c>
      <c r="C171" s="42" t="s">
        <v>25</v>
      </c>
      <c r="D171" s="42" t="s">
        <v>9</v>
      </c>
      <c r="E171" s="57">
        <v>-18.994721999999999</v>
      </c>
      <c r="F171" s="57">
        <v>-56.656111000000003</v>
      </c>
      <c r="G171" s="58"/>
      <c r="I171" s="59"/>
      <c r="K171" s="59"/>
      <c r="L171" s="59">
        <v>29.5</v>
      </c>
      <c r="M171" s="59"/>
      <c r="N171" s="59"/>
      <c r="O171" s="59"/>
      <c r="P171" s="57"/>
      <c r="R171" s="59">
        <v>0.57999999999999996</v>
      </c>
      <c r="S171" s="59">
        <v>331.0527786844296</v>
      </c>
      <c r="T171" s="59">
        <v>6.250391340549541</v>
      </c>
      <c r="U171" s="59">
        <v>324.80238734388007</v>
      </c>
      <c r="W171" s="42" t="s">
        <v>2149</v>
      </c>
      <c r="X171" s="42" t="s">
        <v>2149</v>
      </c>
      <c r="Y171" s="42" t="s">
        <v>2153</v>
      </c>
    </row>
    <row r="172" spans="1:25">
      <c r="A172" s="15">
        <v>6</v>
      </c>
      <c r="B172" s="42" t="s">
        <v>153</v>
      </c>
      <c r="C172" s="42" t="s">
        <v>25</v>
      </c>
      <c r="D172" s="42" t="s">
        <v>9</v>
      </c>
      <c r="E172" s="57">
        <v>-19.003889000000001</v>
      </c>
      <c r="F172" s="57">
        <v>-56.631667</v>
      </c>
      <c r="G172" s="58"/>
      <c r="I172" s="59"/>
      <c r="K172" s="59"/>
      <c r="L172" s="59">
        <v>30</v>
      </c>
      <c r="M172" s="59"/>
      <c r="N172" s="59"/>
      <c r="O172" s="59"/>
      <c r="P172" s="57"/>
      <c r="R172" s="59">
        <v>1.75</v>
      </c>
      <c r="S172" s="59">
        <v>188.11113671940049</v>
      </c>
      <c r="T172" s="59">
        <v>11.699450457951706</v>
      </c>
      <c r="U172" s="59">
        <v>176.41168626144878</v>
      </c>
      <c r="W172" s="42" t="s">
        <v>2149</v>
      </c>
      <c r="X172" s="42" t="s">
        <v>2149</v>
      </c>
      <c r="Y172" s="42" t="s">
        <v>2153</v>
      </c>
    </row>
    <row r="173" spans="1:25">
      <c r="A173" s="15">
        <v>6</v>
      </c>
      <c r="B173" s="42" t="s">
        <v>154</v>
      </c>
      <c r="C173" s="42" t="s">
        <v>25</v>
      </c>
      <c r="D173" s="42" t="s">
        <v>9</v>
      </c>
      <c r="E173" s="57">
        <v>-18.966944000000002</v>
      </c>
      <c r="F173" s="57">
        <v>-56.6325</v>
      </c>
      <c r="G173" s="58"/>
      <c r="H173" s="42">
        <v>0.12</v>
      </c>
      <c r="I173" s="59"/>
      <c r="K173" s="59"/>
      <c r="L173" s="59">
        <v>27</v>
      </c>
      <c r="M173" s="59"/>
      <c r="N173" s="59"/>
      <c r="O173" s="59"/>
      <c r="P173" s="57"/>
      <c r="R173" s="59">
        <v>1.32</v>
      </c>
      <c r="S173" s="59">
        <v>199.24324396336385</v>
      </c>
      <c r="T173" s="59">
        <v>7.6927893422148204</v>
      </c>
      <c r="U173" s="59">
        <v>191.55045462114904</v>
      </c>
      <c r="W173" s="42" t="s">
        <v>2149</v>
      </c>
      <c r="X173" s="42" t="s">
        <v>2149</v>
      </c>
      <c r="Y173" s="42" t="s">
        <v>2153</v>
      </c>
    </row>
    <row r="174" spans="1:25">
      <c r="A174" s="15">
        <v>6</v>
      </c>
      <c r="B174" s="42" t="s">
        <v>155</v>
      </c>
      <c r="C174" s="42" t="s">
        <v>25</v>
      </c>
      <c r="D174" s="42" t="s">
        <v>9</v>
      </c>
      <c r="E174" s="57">
        <v>-18.973610999999998</v>
      </c>
      <c r="F174" s="57">
        <v>-56.646110999999998</v>
      </c>
      <c r="G174" s="58"/>
      <c r="H174" s="42">
        <v>0.1</v>
      </c>
      <c r="I174" s="59"/>
      <c r="K174" s="59"/>
      <c r="L174" s="59">
        <v>34</v>
      </c>
      <c r="M174" s="59"/>
      <c r="N174" s="59"/>
      <c r="O174" s="59"/>
      <c r="P174" s="57"/>
      <c r="R174" s="59">
        <v>0.17</v>
      </c>
      <c r="S174" s="59">
        <v>22.866816319733555</v>
      </c>
      <c r="T174" s="59">
        <v>10.577585345545378</v>
      </c>
      <c r="U174" s="59">
        <v>12.289230974188175</v>
      </c>
      <c r="W174" s="42" t="s">
        <v>2149</v>
      </c>
      <c r="X174" s="42" t="s">
        <v>2149</v>
      </c>
      <c r="Y174" s="42" t="s">
        <v>2153</v>
      </c>
    </row>
    <row r="175" spans="1:25">
      <c r="A175" s="15">
        <v>6</v>
      </c>
      <c r="B175" s="42" t="s">
        <v>156</v>
      </c>
      <c r="C175" s="42" t="s">
        <v>25</v>
      </c>
      <c r="D175" s="42" t="s">
        <v>9</v>
      </c>
      <c r="E175" s="57">
        <v>-18.983056000000001</v>
      </c>
      <c r="F175" s="57">
        <v>-56.66</v>
      </c>
      <c r="G175" s="58"/>
      <c r="H175" s="42">
        <v>0.16</v>
      </c>
      <c r="I175" s="59"/>
      <c r="K175" s="59"/>
      <c r="L175" s="59">
        <v>29.5</v>
      </c>
      <c r="M175" s="59"/>
      <c r="N175" s="59"/>
      <c r="O175" s="59"/>
      <c r="P175" s="57"/>
      <c r="R175" s="59">
        <v>0.83</v>
      </c>
      <c r="S175" s="59">
        <v>83.144628809325567</v>
      </c>
      <c r="T175" s="59">
        <v>11.058384679433804</v>
      </c>
      <c r="U175" s="59">
        <v>72.086244129891753</v>
      </c>
      <c r="W175" s="42" t="s">
        <v>2149</v>
      </c>
      <c r="X175" s="42" t="s">
        <v>2149</v>
      </c>
      <c r="Y175" s="42" t="s">
        <v>2153</v>
      </c>
    </row>
    <row r="176" spans="1:25">
      <c r="A176" s="15">
        <v>11</v>
      </c>
      <c r="B176" s="42" t="s">
        <v>157</v>
      </c>
      <c r="C176" s="42" t="s">
        <v>43</v>
      </c>
      <c r="D176" s="42" t="s">
        <v>9</v>
      </c>
      <c r="E176" s="57">
        <v>8.12195</v>
      </c>
      <c r="F176" s="57">
        <v>77.500916669999995</v>
      </c>
      <c r="G176" s="58"/>
      <c r="I176" s="59"/>
      <c r="K176" s="59"/>
      <c r="L176" s="59">
        <v>30.3</v>
      </c>
      <c r="M176" s="59"/>
      <c r="N176" s="59"/>
      <c r="O176" s="59"/>
      <c r="P176" s="57"/>
      <c r="R176" s="59">
        <v>25.46</v>
      </c>
      <c r="S176" s="59">
        <v>590.81824427010827</v>
      </c>
      <c r="T176" s="59">
        <v>26.906333699350537</v>
      </c>
      <c r="U176" s="59">
        <v>0</v>
      </c>
      <c r="W176" s="42" t="s">
        <v>2149</v>
      </c>
      <c r="X176" s="42" t="s">
        <v>2149</v>
      </c>
      <c r="Y176" s="42" t="s">
        <v>2159</v>
      </c>
    </row>
    <row r="177" spans="1:25">
      <c r="A177" s="15">
        <v>2</v>
      </c>
      <c r="B177" s="42" t="s">
        <v>158</v>
      </c>
      <c r="C177" s="42" t="s">
        <v>11</v>
      </c>
      <c r="D177" s="42" t="s">
        <v>9</v>
      </c>
      <c r="E177" s="57">
        <v>68.647000000000006</v>
      </c>
      <c r="F177" s="57">
        <v>149.58199999999999</v>
      </c>
      <c r="G177" s="58"/>
      <c r="H177" s="42">
        <v>6.7000000000000004E-2</v>
      </c>
      <c r="I177" s="59">
        <v>2.7</v>
      </c>
      <c r="K177" s="59"/>
      <c r="L177" s="59">
        <v>15.3</v>
      </c>
      <c r="M177" s="59">
        <v>3.7</v>
      </c>
      <c r="N177" s="59"/>
      <c r="O177" s="59">
        <v>3.7</v>
      </c>
      <c r="P177" s="57"/>
      <c r="Q177" s="42" t="s">
        <v>1836</v>
      </c>
      <c r="R177" s="59"/>
      <c r="S177" s="59">
        <v>13.986291020815987</v>
      </c>
      <c r="T177" s="59">
        <v>3.5651330707743547</v>
      </c>
      <c r="U177" s="59">
        <v>9.049953641965029</v>
      </c>
      <c r="W177" s="42" t="s">
        <v>2146</v>
      </c>
      <c r="X177" s="42" t="s">
        <v>2147</v>
      </c>
      <c r="Y177" s="42" t="s">
        <v>2148</v>
      </c>
    </row>
    <row r="178" spans="1:25">
      <c r="A178" s="15">
        <v>11</v>
      </c>
      <c r="B178" s="42" t="s">
        <v>159</v>
      </c>
      <c r="C178" s="42" t="s">
        <v>43</v>
      </c>
      <c r="D178" s="42" t="s">
        <v>9</v>
      </c>
      <c r="E178" s="57">
        <v>12.66358333</v>
      </c>
      <c r="F178" s="57">
        <v>80.030233330000002</v>
      </c>
      <c r="G178" s="58"/>
      <c r="I178" s="59"/>
      <c r="K178" s="59"/>
      <c r="L178" s="59">
        <v>27.3</v>
      </c>
      <c r="M178" s="59"/>
      <c r="N178" s="59"/>
      <c r="O178" s="59"/>
      <c r="P178" s="57"/>
      <c r="R178" s="59">
        <v>0.85</v>
      </c>
      <c r="S178" s="59">
        <v>7.5273671661282258</v>
      </c>
      <c r="T178" s="59">
        <v>3.2031349651623642</v>
      </c>
      <c r="U178" s="59">
        <v>0</v>
      </c>
      <c r="W178" s="42" t="s">
        <v>2149</v>
      </c>
      <c r="X178" s="42" t="s">
        <v>2149</v>
      </c>
      <c r="Y178" s="42" t="s">
        <v>2159</v>
      </c>
    </row>
    <row r="179" spans="1:25">
      <c r="A179" s="15">
        <v>10</v>
      </c>
      <c r="B179" s="42" t="s">
        <v>160</v>
      </c>
      <c r="C179" s="42" t="s">
        <v>96</v>
      </c>
      <c r="D179" s="42" t="s">
        <v>9</v>
      </c>
      <c r="E179" s="57">
        <v>61.23</v>
      </c>
      <c r="F179" s="57">
        <v>25.19</v>
      </c>
      <c r="G179" s="58">
        <v>152</v>
      </c>
      <c r="H179" s="42">
        <v>4.0000000000000001E-3</v>
      </c>
      <c r="I179" s="59">
        <v>13</v>
      </c>
      <c r="K179" s="59"/>
      <c r="L179" s="59">
        <v>16.899999999999999</v>
      </c>
      <c r="M179" s="59"/>
      <c r="N179" s="59"/>
      <c r="O179" s="59">
        <v>2.8119008299999999</v>
      </c>
      <c r="P179" s="57">
        <v>0.01</v>
      </c>
      <c r="Q179" s="42" t="s">
        <v>1837</v>
      </c>
      <c r="R179" s="59"/>
      <c r="S179" s="59">
        <v>4.6477268942547871</v>
      </c>
      <c r="T179" s="59">
        <v>0.6410657785179017</v>
      </c>
      <c r="U179" s="59">
        <v>4.0066611157368861</v>
      </c>
      <c r="W179" s="42" t="s">
        <v>2149</v>
      </c>
      <c r="X179" s="42" t="s">
        <v>2149</v>
      </c>
      <c r="Y179" s="42" t="s">
        <v>2158</v>
      </c>
    </row>
    <row r="180" spans="1:25">
      <c r="A180" s="15">
        <v>11</v>
      </c>
      <c r="B180" s="42" t="s">
        <v>161</v>
      </c>
      <c r="C180" s="42" t="s">
        <v>43</v>
      </c>
      <c r="D180" s="42" t="s">
        <v>9</v>
      </c>
      <c r="E180" s="57">
        <v>8.1157500000000002</v>
      </c>
      <c r="F180" s="57">
        <v>77.526216669999997</v>
      </c>
      <c r="G180" s="58"/>
      <c r="I180" s="59"/>
      <c r="K180" s="59"/>
      <c r="L180" s="59">
        <v>28</v>
      </c>
      <c r="M180" s="59"/>
      <c r="N180" s="59"/>
      <c r="O180" s="59"/>
      <c r="P180" s="57"/>
      <c r="R180" s="59">
        <v>76.75</v>
      </c>
      <c r="S180" s="59">
        <v>493.28278455487089</v>
      </c>
      <c r="T180" s="59">
        <v>325.59866917069104</v>
      </c>
      <c r="U180" s="59">
        <v>0</v>
      </c>
      <c r="W180" s="42" t="s">
        <v>2149</v>
      </c>
      <c r="X180" s="42" t="s">
        <v>2149</v>
      </c>
      <c r="Y180" s="42" t="s">
        <v>2159</v>
      </c>
    </row>
    <row r="181" spans="1:25">
      <c r="A181" s="15" t="s">
        <v>36</v>
      </c>
      <c r="B181" s="42" t="s">
        <v>162</v>
      </c>
      <c r="C181" s="42" t="s">
        <v>23</v>
      </c>
      <c r="D181" s="42" t="s">
        <v>9</v>
      </c>
      <c r="E181" s="57">
        <v>46.2166</v>
      </c>
      <c r="F181" s="57">
        <v>-89.533000000000001</v>
      </c>
      <c r="G181" s="58"/>
      <c r="H181" s="42">
        <v>0.3125</v>
      </c>
      <c r="I181" s="59">
        <v>8</v>
      </c>
      <c r="J181" s="42">
        <v>4.0999999999999996</v>
      </c>
      <c r="K181" s="59">
        <v>22.35</v>
      </c>
      <c r="L181" s="59"/>
      <c r="M181" s="59"/>
      <c r="N181" s="59"/>
      <c r="O181" s="59">
        <v>18.72</v>
      </c>
      <c r="P181" s="57">
        <v>1.593E-2</v>
      </c>
      <c r="Q181" s="42" t="s">
        <v>1836</v>
      </c>
      <c r="R181" s="59">
        <v>0.33</v>
      </c>
      <c r="S181" s="59">
        <v>3.9539775901615317</v>
      </c>
      <c r="T181" s="59">
        <v>1.3141793608426311</v>
      </c>
      <c r="U181" s="59">
        <v>2.6397982293189006</v>
      </c>
      <c r="V181" s="42" t="s">
        <v>2156</v>
      </c>
      <c r="W181" s="42" t="s">
        <v>2149</v>
      </c>
      <c r="X181" s="42" t="s">
        <v>2149</v>
      </c>
      <c r="Y181" s="42" t="s">
        <v>2157</v>
      </c>
    </row>
    <row r="182" spans="1:25">
      <c r="A182" s="15">
        <v>10</v>
      </c>
      <c r="B182" s="42" t="s">
        <v>163</v>
      </c>
      <c r="C182" s="42" t="s">
        <v>41</v>
      </c>
      <c r="D182" s="42" t="s">
        <v>9</v>
      </c>
      <c r="E182" s="57">
        <v>47.62</v>
      </c>
      <c r="F182" s="57">
        <v>8.82</v>
      </c>
      <c r="G182" s="58">
        <v>434</v>
      </c>
      <c r="H182" s="42">
        <v>0.25</v>
      </c>
      <c r="I182" s="59">
        <v>8</v>
      </c>
      <c r="K182" s="59"/>
      <c r="L182" s="59">
        <v>19.600000000000001</v>
      </c>
      <c r="M182" s="59"/>
      <c r="N182" s="59"/>
      <c r="O182" s="59">
        <v>11.242797700000001</v>
      </c>
      <c r="P182" s="57">
        <v>2.4E-2</v>
      </c>
      <c r="Q182" s="42" t="s">
        <v>1836</v>
      </c>
      <c r="R182" s="59"/>
      <c r="S182" s="59">
        <v>194.72373022481267</v>
      </c>
      <c r="T182" s="59">
        <v>3.5258617818484597</v>
      </c>
      <c r="U182" s="59">
        <v>191.03760199833471</v>
      </c>
      <c r="W182" s="42" t="s">
        <v>2149</v>
      </c>
      <c r="X182" s="42" t="s">
        <v>2149</v>
      </c>
      <c r="Y182" s="42" t="s">
        <v>2158</v>
      </c>
    </row>
    <row r="183" spans="1:25">
      <c r="A183" s="15">
        <v>2</v>
      </c>
      <c r="B183" s="42" t="s">
        <v>164</v>
      </c>
      <c r="C183" s="42" t="s">
        <v>11</v>
      </c>
      <c r="D183" s="42" t="s">
        <v>9</v>
      </c>
      <c r="E183" s="57">
        <v>63.215000000000003</v>
      </c>
      <c r="F183" s="57">
        <v>147.678</v>
      </c>
      <c r="G183" s="58"/>
      <c r="H183" s="42">
        <v>0.02</v>
      </c>
      <c r="I183" s="59">
        <v>9.4</v>
      </c>
      <c r="K183" s="59"/>
      <c r="L183" s="59">
        <v>10.199999999999999</v>
      </c>
      <c r="M183" s="59">
        <v>13.6</v>
      </c>
      <c r="N183" s="59"/>
      <c r="O183" s="59">
        <v>13.6</v>
      </c>
      <c r="P183" s="57"/>
      <c r="Q183" s="42" t="s">
        <v>1835</v>
      </c>
      <c r="R183" s="59"/>
      <c r="S183" s="59">
        <v>3.5651330707743547</v>
      </c>
      <c r="T183" s="59">
        <v>3.0166510804329723</v>
      </c>
      <c r="U183" s="59">
        <v>0.27424126228143209</v>
      </c>
      <c r="W183" s="42" t="s">
        <v>2146</v>
      </c>
      <c r="X183" s="42" t="s">
        <v>2147</v>
      </c>
      <c r="Y183" s="42" t="s">
        <v>2148</v>
      </c>
    </row>
    <row r="184" spans="1:25">
      <c r="A184" s="15">
        <v>2</v>
      </c>
      <c r="B184" s="42" t="s">
        <v>165</v>
      </c>
      <c r="C184" s="42" t="s">
        <v>11</v>
      </c>
      <c r="D184" s="42" t="s">
        <v>9</v>
      </c>
      <c r="E184" s="57">
        <v>63.841999999999999</v>
      </c>
      <c r="F184" s="57">
        <v>149.03700000000001</v>
      </c>
      <c r="G184" s="58"/>
      <c r="H184" s="42">
        <v>0.51500000000000001</v>
      </c>
      <c r="I184" s="59">
        <v>3.1</v>
      </c>
      <c r="K184" s="59"/>
      <c r="L184" s="59">
        <v>12</v>
      </c>
      <c r="M184" s="59">
        <v>8.1999999999999993</v>
      </c>
      <c r="N184" s="59"/>
      <c r="O184" s="59">
        <v>8.1999999999999993</v>
      </c>
      <c r="P184" s="57"/>
      <c r="Q184" s="42" t="s">
        <v>1835</v>
      </c>
      <c r="R184" s="59"/>
      <c r="S184" s="59">
        <v>22.213522211490421</v>
      </c>
      <c r="T184" s="59">
        <v>13.437809831806828</v>
      </c>
      <c r="U184" s="59">
        <v>6.3075436902581181</v>
      </c>
      <c r="W184" s="42" t="s">
        <v>2146</v>
      </c>
      <c r="X184" s="42" t="s">
        <v>2147</v>
      </c>
      <c r="Y184" s="42" t="s">
        <v>2148</v>
      </c>
    </row>
    <row r="185" spans="1:25">
      <c r="A185" s="15">
        <v>13</v>
      </c>
      <c r="B185" s="42" t="s">
        <v>166</v>
      </c>
      <c r="C185" s="42" t="s">
        <v>62</v>
      </c>
      <c r="D185" s="42" t="s">
        <v>9</v>
      </c>
      <c r="E185" s="57">
        <v>-27.892399999999999</v>
      </c>
      <c r="F185" s="57">
        <v>153.2997</v>
      </c>
      <c r="G185" s="58"/>
      <c r="H185" s="42">
        <v>3.6937999999999999E-2</v>
      </c>
      <c r="I185" s="59"/>
      <c r="K185" s="59"/>
      <c r="L185" s="59"/>
      <c r="M185" s="59"/>
      <c r="N185" s="59">
        <v>14.2</v>
      </c>
      <c r="O185" s="59">
        <v>14.2</v>
      </c>
      <c r="P185" s="57"/>
      <c r="Q185" s="42" t="s">
        <v>1835</v>
      </c>
      <c r="R185" s="59"/>
      <c r="S185" s="59">
        <v>97.161532056619478</v>
      </c>
      <c r="T185" s="59">
        <v>0</v>
      </c>
      <c r="U185" s="59">
        <v>0</v>
      </c>
      <c r="V185" s="42" t="s">
        <v>63</v>
      </c>
      <c r="W185" s="42" t="s">
        <v>2149</v>
      </c>
      <c r="X185" s="42" t="s">
        <v>2149</v>
      </c>
      <c r="Y185" s="42" t="s">
        <v>2162</v>
      </c>
    </row>
    <row r="186" spans="1:25">
      <c r="A186" s="15">
        <v>11</v>
      </c>
      <c r="B186" s="42" t="s">
        <v>167</v>
      </c>
      <c r="C186" s="42" t="s">
        <v>43</v>
      </c>
      <c r="D186" s="42" t="s">
        <v>9</v>
      </c>
      <c r="E186" s="57">
        <v>8.1444333330000003</v>
      </c>
      <c r="F186" s="57">
        <v>77.456083329999998</v>
      </c>
      <c r="G186" s="58"/>
      <c r="I186" s="59"/>
      <c r="K186" s="59"/>
      <c r="L186" s="59">
        <v>30.6</v>
      </c>
      <c r="M186" s="59"/>
      <c r="N186" s="59"/>
      <c r="O186" s="59"/>
      <c r="P186" s="57"/>
      <c r="R186" s="59">
        <v>0.48</v>
      </c>
      <c r="S186" s="59">
        <v>284.91885509042464</v>
      </c>
      <c r="T186" s="59">
        <v>0</v>
      </c>
      <c r="U186" s="59">
        <v>0</v>
      </c>
      <c r="W186" s="42" t="s">
        <v>2149</v>
      </c>
      <c r="X186" s="42" t="s">
        <v>2149</v>
      </c>
      <c r="Y186" s="42" t="s">
        <v>2159</v>
      </c>
    </row>
    <row r="187" spans="1:25">
      <c r="A187" s="15">
        <v>28</v>
      </c>
      <c r="B187" s="42" t="s">
        <v>168</v>
      </c>
      <c r="C187" s="42" t="s">
        <v>23</v>
      </c>
      <c r="D187" s="42" t="s">
        <v>9</v>
      </c>
      <c r="E187" s="57">
        <v>39.654904999999999</v>
      </c>
      <c r="F187" s="57">
        <v>-105.87899</v>
      </c>
      <c r="G187" s="58">
        <v>3608</v>
      </c>
      <c r="H187" s="42">
        <v>1.6E-2</v>
      </c>
      <c r="I187" s="59">
        <v>3.5</v>
      </c>
      <c r="K187" s="59"/>
      <c r="L187" s="59">
        <v>6.6</v>
      </c>
      <c r="M187" s="59"/>
      <c r="N187" s="59"/>
      <c r="O187" s="59"/>
      <c r="P187" s="57"/>
      <c r="R187" s="59">
        <v>0.65</v>
      </c>
      <c r="S187" s="59">
        <v>28.206894254787677</v>
      </c>
      <c r="T187" s="59">
        <v>0</v>
      </c>
      <c r="U187" s="59">
        <v>0</v>
      </c>
      <c r="W187" s="42" t="s">
        <v>2144</v>
      </c>
      <c r="X187" s="42" t="s">
        <v>2144</v>
      </c>
      <c r="Y187" s="42" t="s">
        <v>2184</v>
      </c>
    </row>
    <row r="188" spans="1:25">
      <c r="A188" s="15" t="s">
        <v>36</v>
      </c>
      <c r="B188" s="42" t="s">
        <v>169</v>
      </c>
      <c r="C188" s="42" t="s">
        <v>23</v>
      </c>
      <c r="D188" s="42" t="s">
        <v>9</v>
      </c>
      <c r="E188" s="57">
        <v>46.251541670000002</v>
      </c>
      <c r="F188" s="57">
        <v>-89.503675000000001</v>
      </c>
      <c r="G188" s="58"/>
      <c r="H188" s="42">
        <v>0.3125</v>
      </c>
      <c r="I188" s="59">
        <v>12</v>
      </c>
      <c r="J188" s="42">
        <v>3.8</v>
      </c>
      <c r="K188" s="59">
        <v>4.0999999999999996</v>
      </c>
      <c r="L188" s="59"/>
      <c r="M188" s="59">
        <v>4.3099999999999996</v>
      </c>
      <c r="N188" s="59"/>
      <c r="O188" s="59">
        <v>4.3099999999999996</v>
      </c>
      <c r="P188" s="57">
        <v>2.6339999999999999E-2</v>
      </c>
      <c r="Q188" s="42" t="s">
        <v>1836</v>
      </c>
      <c r="R188" s="59">
        <v>1.4550000000000001</v>
      </c>
      <c r="S188" s="59">
        <v>47.185079498284757</v>
      </c>
      <c r="T188" s="59">
        <v>4.9832918478101575</v>
      </c>
      <c r="U188" s="59">
        <v>42.201787657152373</v>
      </c>
      <c r="V188" s="42">
        <v>86</v>
      </c>
      <c r="W188" s="42" t="s">
        <v>2149</v>
      </c>
      <c r="X188" s="42" t="s">
        <v>2149</v>
      </c>
      <c r="Y188" s="42" t="s">
        <v>2157</v>
      </c>
    </row>
    <row r="189" spans="1:25">
      <c r="A189" s="15" t="s">
        <v>36</v>
      </c>
      <c r="B189" s="42" t="s">
        <v>170</v>
      </c>
      <c r="C189" s="42" t="s">
        <v>23</v>
      </c>
      <c r="D189" s="42" t="s">
        <v>9</v>
      </c>
      <c r="E189" s="57">
        <v>46.253025000000001</v>
      </c>
      <c r="F189" s="57">
        <v>-89.50385833</v>
      </c>
      <c r="G189" s="58"/>
      <c r="H189" s="42">
        <v>0.3125</v>
      </c>
      <c r="I189" s="59">
        <v>18</v>
      </c>
      <c r="J189" s="42">
        <v>5.8</v>
      </c>
      <c r="K189" s="59">
        <v>5.45</v>
      </c>
      <c r="L189" s="59"/>
      <c r="M189" s="59">
        <v>3.55</v>
      </c>
      <c r="N189" s="59"/>
      <c r="O189" s="59">
        <v>3.55</v>
      </c>
      <c r="P189" s="57">
        <v>9.8750000000000001E-3</v>
      </c>
      <c r="Q189" s="42" t="s">
        <v>1836</v>
      </c>
      <c r="R189" s="59">
        <v>0.755</v>
      </c>
      <c r="S189" s="59">
        <v>24.997349366394669</v>
      </c>
      <c r="T189" s="59">
        <v>3.3474149868642797</v>
      </c>
      <c r="U189" s="59">
        <v>21.649934374188174</v>
      </c>
      <c r="V189" s="42">
        <v>86</v>
      </c>
      <c r="W189" s="42" t="s">
        <v>2149</v>
      </c>
      <c r="X189" s="42" t="s">
        <v>2149</v>
      </c>
      <c r="Y189" s="42" t="s">
        <v>2157</v>
      </c>
    </row>
    <row r="190" spans="1:25">
      <c r="A190" s="15">
        <v>2</v>
      </c>
      <c r="B190" s="42" t="s">
        <v>171</v>
      </c>
      <c r="C190" s="42" t="s">
        <v>11</v>
      </c>
      <c r="D190" s="42" t="s">
        <v>9</v>
      </c>
      <c r="E190" s="57">
        <v>67.135999999999996</v>
      </c>
      <c r="F190" s="57">
        <v>150.37</v>
      </c>
      <c r="G190" s="58"/>
      <c r="H190" s="42">
        <v>0.10199999999999999</v>
      </c>
      <c r="I190" s="59">
        <v>1.4</v>
      </c>
      <c r="K190" s="59"/>
      <c r="L190" s="59">
        <v>18.5</v>
      </c>
      <c r="M190" s="59">
        <v>22.4</v>
      </c>
      <c r="N190" s="59"/>
      <c r="O190" s="59">
        <v>22.4</v>
      </c>
      <c r="P190" s="57"/>
      <c r="Q190" s="42" t="s">
        <v>1835</v>
      </c>
      <c r="R190" s="59"/>
      <c r="S190" s="59">
        <v>24.6816909009159</v>
      </c>
      <c r="T190" s="59">
        <v>2.7424100852622808</v>
      </c>
      <c r="U190" s="59">
        <v>16.728704979184013</v>
      </c>
      <c r="W190" s="42" t="s">
        <v>2146</v>
      </c>
      <c r="X190" s="42" t="s">
        <v>2147</v>
      </c>
      <c r="Y190" s="42" t="s">
        <v>2148</v>
      </c>
    </row>
    <row r="191" spans="1:25">
      <c r="A191" s="15">
        <v>13</v>
      </c>
      <c r="B191" s="42" t="s">
        <v>172</v>
      </c>
      <c r="C191" s="42" t="s">
        <v>62</v>
      </c>
      <c r="D191" s="42" t="s">
        <v>9</v>
      </c>
      <c r="E191" s="57">
        <v>-27.537199999999999</v>
      </c>
      <c r="F191" s="57">
        <v>152.91390000000001</v>
      </c>
      <c r="G191" s="58"/>
      <c r="H191" s="42">
        <v>5.6781999999999999E-2</v>
      </c>
      <c r="I191" s="59"/>
      <c r="K191" s="59"/>
      <c r="L191" s="59"/>
      <c r="M191" s="59"/>
      <c r="N191" s="59">
        <v>3.2</v>
      </c>
      <c r="O191" s="59">
        <v>3.2</v>
      </c>
      <c r="P191" s="57"/>
      <c r="Q191" s="42" t="s">
        <v>1836</v>
      </c>
      <c r="R191" s="59"/>
      <c r="S191" s="59">
        <v>34.056619483763527</v>
      </c>
      <c r="T191" s="59">
        <v>0</v>
      </c>
      <c r="U191" s="59">
        <v>0</v>
      </c>
      <c r="V191" s="42" t="s">
        <v>63</v>
      </c>
      <c r="W191" s="42" t="s">
        <v>2149</v>
      </c>
      <c r="X191" s="42" t="s">
        <v>2149</v>
      </c>
      <c r="Y191" s="42" t="s">
        <v>2162</v>
      </c>
    </row>
    <row r="192" spans="1:25">
      <c r="A192" s="15">
        <v>13</v>
      </c>
      <c r="B192" s="42" t="s">
        <v>173</v>
      </c>
      <c r="C192" s="42" t="s">
        <v>62</v>
      </c>
      <c r="D192" s="42" t="s">
        <v>9</v>
      </c>
      <c r="E192" s="57">
        <v>-27.529399999999999</v>
      </c>
      <c r="F192" s="57">
        <v>152.92420000000001</v>
      </c>
      <c r="G192" s="58"/>
      <c r="H192" s="42">
        <v>1.9430000000000001E-3</v>
      </c>
      <c r="I192" s="59"/>
      <c r="K192" s="59"/>
      <c r="L192" s="59"/>
      <c r="M192" s="59"/>
      <c r="N192" s="59">
        <v>18.7</v>
      </c>
      <c r="O192" s="59">
        <v>18.7</v>
      </c>
      <c r="P192" s="57"/>
      <c r="Q192" s="42" t="s">
        <v>1835</v>
      </c>
      <c r="R192" s="59"/>
      <c r="S192" s="59">
        <v>205.3413821815154</v>
      </c>
      <c r="T192" s="59">
        <v>0</v>
      </c>
      <c r="U192" s="59">
        <v>0</v>
      </c>
      <c r="V192" s="42" t="s">
        <v>63</v>
      </c>
      <c r="W192" s="42" t="s">
        <v>2149</v>
      </c>
      <c r="X192" s="42" t="s">
        <v>2149</v>
      </c>
      <c r="Y192" s="42" t="s">
        <v>2162</v>
      </c>
    </row>
    <row r="193" spans="1:25">
      <c r="A193" s="15">
        <v>13</v>
      </c>
      <c r="B193" s="42" t="s">
        <v>174</v>
      </c>
      <c r="C193" s="42" t="s">
        <v>62</v>
      </c>
      <c r="D193" s="42" t="s">
        <v>9</v>
      </c>
      <c r="E193" s="57">
        <v>-27.529399999999999</v>
      </c>
      <c r="F193" s="57">
        <v>152.92269999999999</v>
      </c>
      <c r="G193" s="58"/>
      <c r="H193" s="60">
        <v>2.1000000000000001E-4</v>
      </c>
      <c r="I193" s="59"/>
      <c r="K193" s="59"/>
      <c r="L193" s="59"/>
      <c r="M193" s="59"/>
      <c r="N193" s="59">
        <v>11.7</v>
      </c>
      <c r="O193" s="59">
        <v>11.7</v>
      </c>
      <c r="P193" s="57"/>
      <c r="Q193" s="42" t="s">
        <v>1835</v>
      </c>
      <c r="R193" s="59"/>
      <c r="S193" s="59">
        <v>193.32139883430474</v>
      </c>
      <c r="T193" s="59">
        <v>0</v>
      </c>
      <c r="U193" s="59">
        <v>0</v>
      </c>
      <c r="V193" s="42" t="s">
        <v>63</v>
      </c>
      <c r="W193" s="42" t="s">
        <v>2149</v>
      </c>
      <c r="X193" s="42" t="s">
        <v>2149</v>
      </c>
      <c r="Y193" s="42" t="s">
        <v>2162</v>
      </c>
    </row>
    <row r="194" spans="1:25">
      <c r="A194" s="15">
        <v>10</v>
      </c>
      <c r="B194" s="42" t="s">
        <v>175</v>
      </c>
      <c r="C194" s="42" t="s">
        <v>87</v>
      </c>
      <c r="D194" s="42" t="s">
        <v>9</v>
      </c>
      <c r="E194" s="57">
        <v>54.18</v>
      </c>
      <c r="F194" s="57">
        <v>10.44</v>
      </c>
      <c r="G194" s="58">
        <v>25</v>
      </c>
      <c r="H194" s="42">
        <v>0.14000000000000001</v>
      </c>
      <c r="I194" s="59">
        <v>29</v>
      </c>
      <c r="K194" s="59"/>
      <c r="L194" s="59">
        <v>21.2</v>
      </c>
      <c r="M194" s="59"/>
      <c r="N194" s="59"/>
      <c r="O194" s="59">
        <v>20.429593000000001</v>
      </c>
      <c r="P194" s="57">
        <v>3.5000000000000003E-2</v>
      </c>
      <c r="Q194" s="42" t="s">
        <v>1835</v>
      </c>
      <c r="R194" s="59"/>
      <c r="S194" s="59">
        <v>81.415353871773519</v>
      </c>
      <c r="T194" s="59">
        <v>8.8146544546211487</v>
      </c>
      <c r="U194" s="59">
        <v>72.60069941715237</v>
      </c>
      <c r="W194" s="42" t="s">
        <v>2149</v>
      </c>
      <c r="X194" s="42" t="s">
        <v>2149</v>
      </c>
      <c r="Y194" s="42" t="s">
        <v>2158</v>
      </c>
    </row>
    <row r="195" spans="1:25">
      <c r="A195" s="15">
        <v>7</v>
      </c>
      <c r="B195" s="42" t="s">
        <v>176</v>
      </c>
      <c r="C195" s="42" t="s">
        <v>25</v>
      </c>
      <c r="D195" s="42" t="s">
        <v>9</v>
      </c>
      <c r="E195" s="57">
        <v>-32.027777999999998</v>
      </c>
      <c r="F195" s="57">
        <v>-52.094444000000003</v>
      </c>
      <c r="G195" s="58"/>
      <c r="H195" s="42">
        <v>0.01</v>
      </c>
      <c r="I195" s="59"/>
      <c r="J195" s="42">
        <v>1.5</v>
      </c>
      <c r="K195" s="59"/>
      <c r="L195" s="59">
        <v>21.3</v>
      </c>
      <c r="M195" s="59"/>
      <c r="N195" s="59"/>
      <c r="O195" s="59">
        <v>7.1769459490000003</v>
      </c>
      <c r="P195" s="57">
        <v>3.5000000000000003E-2</v>
      </c>
      <c r="Q195" s="42" t="s">
        <v>1836</v>
      </c>
      <c r="R195" s="59">
        <v>1.38</v>
      </c>
      <c r="S195" s="59">
        <v>20.16849032472939</v>
      </c>
      <c r="T195" s="59">
        <v>18.640830574521232</v>
      </c>
      <c r="U195" s="59">
        <v>1.5276597502081597</v>
      </c>
      <c r="W195" s="61" t="s">
        <v>2362</v>
      </c>
      <c r="X195" s="42" t="s">
        <v>2147</v>
      </c>
      <c r="Y195" s="42" t="s">
        <v>2154</v>
      </c>
    </row>
    <row r="196" spans="1:25">
      <c r="A196" s="15">
        <v>19</v>
      </c>
      <c r="B196" s="42" t="s">
        <v>177</v>
      </c>
      <c r="C196" s="42" t="s">
        <v>33</v>
      </c>
      <c r="D196" s="42" t="s">
        <v>9</v>
      </c>
      <c r="E196" s="57">
        <v>48.15804</v>
      </c>
      <c r="F196" s="57">
        <v>-71.195790000000002</v>
      </c>
      <c r="G196" s="58"/>
      <c r="H196" s="42">
        <v>1.6000000000000001E-3</v>
      </c>
      <c r="I196" s="59"/>
      <c r="J196" s="42">
        <v>0.7</v>
      </c>
      <c r="K196" s="59">
        <v>8.9</v>
      </c>
      <c r="L196" s="59"/>
      <c r="M196" s="59">
        <v>6.4</v>
      </c>
      <c r="N196" s="59"/>
      <c r="O196" s="59">
        <v>6.4</v>
      </c>
      <c r="P196" s="57">
        <v>4.1200000000000001E-2</v>
      </c>
      <c r="Q196" s="42" t="s">
        <v>1836</v>
      </c>
      <c r="R196" s="59">
        <v>0.255</v>
      </c>
      <c r="S196" s="59">
        <v>47.892955870108239</v>
      </c>
      <c r="T196" s="59">
        <v>13.903114071606993</v>
      </c>
      <c r="U196" s="59">
        <v>33.989841798501246</v>
      </c>
      <c r="W196" s="61" t="s">
        <v>2362</v>
      </c>
      <c r="X196" s="42" t="s">
        <v>2149</v>
      </c>
      <c r="Y196" s="42" t="s">
        <v>2170</v>
      </c>
    </row>
    <row r="197" spans="1:25">
      <c r="A197" s="15">
        <v>19</v>
      </c>
      <c r="B197" s="42" t="s">
        <v>178</v>
      </c>
      <c r="C197" s="42" t="s">
        <v>33</v>
      </c>
      <c r="D197" s="42" t="s">
        <v>9</v>
      </c>
      <c r="E197" s="57">
        <v>48.804699999999997</v>
      </c>
      <c r="F197" s="57">
        <v>-71.18759</v>
      </c>
      <c r="G197" s="58"/>
      <c r="H197" s="42">
        <v>3.5999999999999999E-3</v>
      </c>
      <c r="I197" s="59"/>
      <c r="J197" s="42">
        <v>0.8</v>
      </c>
      <c r="K197" s="59">
        <v>11.3</v>
      </c>
      <c r="L197" s="59"/>
      <c r="M197" s="59">
        <v>3.1</v>
      </c>
      <c r="N197" s="59"/>
      <c r="O197" s="59">
        <v>3.1</v>
      </c>
      <c r="P197" s="57">
        <v>2.6599999999999999E-2</v>
      </c>
      <c r="Q197" s="42" t="s">
        <v>1836</v>
      </c>
      <c r="R197" s="59">
        <v>0.24399999999999999</v>
      </c>
      <c r="S197" s="59">
        <v>63.198401332223142</v>
      </c>
      <c r="T197" s="59">
        <v>35.178484596169859</v>
      </c>
      <c r="U197" s="59">
        <v>28.019916736053286</v>
      </c>
      <c r="W197" s="61" t="s">
        <v>2362</v>
      </c>
      <c r="X197" s="42" t="s">
        <v>2149</v>
      </c>
      <c r="Y197" s="42" t="s">
        <v>2170</v>
      </c>
    </row>
    <row r="198" spans="1:25">
      <c r="A198" s="15">
        <v>19</v>
      </c>
      <c r="B198" s="42" t="s">
        <v>179</v>
      </c>
      <c r="C198" s="42" t="s">
        <v>33</v>
      </c>
      <c r="D198" s="42" t="s">
        <v>9</v>
      </c>
      <c r="E198" s="57">
        <v>48.259979999999999</v>
      </c>
      <c r="F198" s="57">
        <v>-71.436959999999999</v>
      </c>
      <c r="G198" s="58"/>
      <c r="H198" s="42">
        <v>4.2000000000000003E-2</v>
      </c>
      <c r="I198" s="59"/>
      <c r="J198" s="42">
        <v>0.8</v>
      </c>
      <c r="K198" s="59">
        <v>11.3</v>
      </c>
      <c r="L198" s="59"/>
      <c r="M198" s="59">
        <v>2.8</v>
      </c>
      <c r="N198" s="59"/>
      <c r="O198" s="59">
        <v>2.8</v>
      </c>
      <c r="P198" s="57">
        <v>2.53E-2</v>
      </c>
      <c r="Q198" s="42" t="s">
        <v>1836</v>
      </c>
      <c r="R198" s="59">
        <v>1.0429999999999999</v>
      </c>
      <c r="S198" s="59">
        <v>228.60672772689423</v>
      </c>
      <c r="T198" s="59">
        <v>119.05125728559533</v>
      </c>
      <c r="U198" s="59">
        <v>109.54211490424645</v>
      </c>
      <c r="W198" s="61" t="s">
        <v>2362</v>
      </c>
      <c r="X198" s="42" t="s">
        <v>2149</v>
      </c>
      <c r="Y198" s="42" t="s">
        <v>2170</v>
      </c>
    </row>
    <row r="199" spans="1:25">
      <c r="A199" s="15">
        <v>19</v>
      </c>
      <c r="B199" s="42" t="s">
        <v>180</v>
      </c>
      <c r="C199" s="42" t="s">
        <v>33</v>
      </c>
      <c r="D199" s="42" t="s">
        <v>9</v>
      </c>
      <c r="E199" s="57">
        <v>48.258139999999997</v>
      </c>
      <c r="F199" s="57">
        <v>-71.437979999999996</v>
      </c>
      <c r="G199" s="58"/>
      <c r="H199" s="42">
        <v>4.7999999999999996E-3</v>
      </c>
      <c r="I199" s="59"/>
      <c r="J199" s="42">
        <v>0.8</v>
      </c>
      <c r="K199" s="59">
        <v>13.4</v>
      </c>
      <c r="L199" s="59"/>
      <c r="M199" s="59">
        <v>5.3</v>
      </c>
      <c r="N199" s="59"/>
      <c r="O199" s="59">
        <v>5.3</v>
      </c>
      <c r="P199" s="57">
        <v>2.4799999999999999E-2</v>
      </c>
      <c r="Q199" s="42" t="s">
        <v>1836</v>
      </c>
      <c r="R199" s="59">
        <v>1.1120000000000001</v>
      </c>
      <c r="S199" s="59">
        <v>199.97245628642796</v>
      </c>
      <c r="T199" s="59">
        <v>101.40859283930058</v>
      </c>
      <c r="U199" s="59">
        <v>98.563863447127389</v>
      </c>
      <c r="W199" s="61" t="s">
        <v>2362</v>
      </c>
      <c r="X199" s="42" t="s">
        <v>2149</v>
      </c>
      <c r="Y199" s="42" t="s">
        <v>2170</v>
      </c>
    </row>
    <row r="200" spans="1:25">
      <c r="A200" s="15">
        <v>19</v>
      </c>
      <c r="B200" s="42" t="s">
        <v>181</v>
      </c>
      <c r="C200" s="42" t="s">
        <v>33</v>
      </c>
      <c r="D200" s="42" t="s">
        <v>9</v>
      </c>
      <c r="E200" s="57">
        <v>48.237169999999999</v>
      </c>
      <c r="F200" s="57">
        <v>-71.424270000000007</v>
      </c>
      <c r="G200" s="58"/>
      <c r="H200" s="42">
        <v>1.2E-2</v>
      </c>
      <c r="I200" s="59"/>
      <c r="J200" s="42">
        <v>0.9</v>
      </c>
      <c r="K200" s="59">
        <v>11.8</v>
      </c>
      <c r="L200" s="59"/>
      <c r="M200" s="59">
        <v>4.7</v>
      </c>
      <c r="N200" s="59"/>
      <c r="O200" s="59">
        <v>4.7</v>
      </c>
      <c r="P200" s="57">
        <v>1.9099999999999999E-2</v>
      </c>
      <c r="Q200" s="42" t="s">
        <v>1836</v>
      </c>
      <c r="R200" s="59">
        <v>0.14299999999999999</v>
      </c>
      <c r="S200" s="59">
        <v>91.285095753538698</v>
      </c>
      <c r="T200" s="59">
        <v>25.148476269775184</v>
      </c>
      <c r="U200" s="59">
        <v>66.136619483763525</v>
      </c>
      <c r="W200" s="61" t="s">
        <v>2362</v>
      </c>
      <c r="X200" s="42" t="s">
        <v>2149</v>
      </c>
      <c r="Y200" s="42" t="s">
        <v>2170</v>
      </c>
    </row>
    <row r="201" spans="1:25">
      <c r="A201" s="15">
        <v>19</v>
      </c>
      <c r="B201" s="42" t="s">
        <v>182</v>
      </c>
      <c r="C201" s="42" t="s">
        <v>33</v>
      </c>
      <c r="D201" s="42" t="s">
        <v>9</v>
      </c>
      <c r="E201" s="57">
        <v>48.245449999999998</v>
      </c>
      <c r="F201" s="57">
        <v>-71.441509999999994</v>
      </c>
      <c r="G201" s="58"/>
      <c r="H201" s="42">
        <v>6.0000000000000001E-3</v>
      </c>
      <c r="I201" s="59"/>
      <c r="J201" s="42">
        <v>0.7</v>
      </c>
      <c r="K201" s="59">
        <v>15.3</v>
      </c>
      <c r="L201" s="59"/>
      <c r="M201" s="59">
        <v>6.3</v>
      </c>
      <c r="N201" s="59"/>
      <c r="O201" s="59">
        <v>6.3</v>
      </c>
      <c r="P201" s="57">
        <v>4.8300000000000003E-2</v>
      </c>
      <c r="Q201" s="42" t="s">
        <v>1836</v>
      </c>
      <c r="R201" s="59">
        <v>0.18</v>
      </c>
      <c r="S201" s="59">
        <v>88.613988343047453</v>
      </c>
      <c r="T201" s="59">
        <v>54.824479600333049</v>
      </c>
      <c r="U201" s="59">
        <v>33.776153205661942</v>
      </c>
      <c r="W201" s="61" t="s">
        <v>2362</v>
      </c>
      <c r="X201" s="42" t="s">
        <v>2149</v>
      </c>
      <c r="Y201" s="42" t="s">
        <v>2170</v>
      </c>
    </row>
    <row r="202" spans="1:25">
      <c r="A202" s="15">
        <v>19</v>
      </c>
      <c r="B202" s="42" t="s">
        <v>183</v>
      </c>
      <c r="C202" s="42" t="s">
        <v>33</v>
      </c>
      <c r="D202" s="42" t="s">
        <v>9</v>
      </c>
      <c r="E202" s="57">
        <v>48.23377</v>
      </c>
      <c r="F202" s="57">
        <v>-71.425309999999996</v>
      </c>
      <c r="G202" s="58"/>
      <c r="H202" s="42">
        <v>1.1999999999999999E-3</v>
      </c>
      <c r="I202" s="59"/>
      <c r="J202" s="42">
        <v>0.8</v>
      </c>
      <c r="K202" s="59">
        <v>8.3000000000000007</v>
      </c>
      <c r="L202" s="59"/>
      <c r="M202" s="59">
        <v>0.7</v>
      </c>
      <c r="N202" s="59"/>
      <c r="O202" s="59">
        <v>0.7</v>
      </c>
      <c r="P202" s="57">
        <v>1.37E-2</v>
      </c>
      <c r="Q202" s="42" t="s">
        <v>1837</v>
      </c>
      <c r="R202" s="59">
        <v>4.1000000000000002E-2</v>
      </c>
      <c r="S202" s="59">
        <v>32.053288925895089</v>
      </c>
      <c r="T202" s="59">
        <v>11.833005828476269</v>
      </c>
      <c r="U202" s="59">
        <v>20.20692756036636</v>
      </c>
      <c r="W202" s="61" t="s">
        <v>2362</v>
      </c>
      <c r="X202" s="42" t="s">
        <v>2149</v>
      </c>
      <c r="Y202" s="42" t="s">
        <v>2170</v>
      </c>
    </row>
    <row r="203" spans="1:25">
      <c r="A203" s="15">
        <v>19</v>
      </c>
      <c r="B203" s="42" t="s">
        <v>184</v>
      </c>
      <c r="C203" s="42" t="s">
        <v>33</v>
      </c>
      <c r="D203" s="42" t="s">
        <v>9</v>
      </c>
      <c r="E203" s="57">
        <v>48.116199999999999</v>
      </c>
      <c r="F203" s="57">
        <v>-71.052310000000006</v>
      </c>
      <c r="G203" s="58"/>
      <c r="H203" s="42">
        <v>7.4999999999999997E-3</v>
      </c>
      <c r="I203" s="59"/>
      <c r="J203" s="42">
        <v>0.6</v>
      </c>
      <c r="K203" s="59">
        <v>9.5</v>
      </c>
      <c r="L203" s="59"/>
      <c r="M203" s="59">
        <v>2.2000000000000002</v>
      </c>
      <c r="N203" s="59"/>
      <c r="O203" s="59">
        <v>2.2000000000000002</v>
      </c>
      <c r="P203" s="57">
        <v>2.7900000000000001E-2</v>
      </c>
      <c r="Q203" s="42" t="s">
        <v>1836</v>
      </c>
      <c r="R203" s="59">
        <v>0.112</v>
      </c>
      <c r="S203" s="59">
        <v>151.95930058284762</v>
      </c>
      <c r="T203" s="59">
        <v>56.213455453788512</v>
      </c>
      <c r="U203" s="59">
        <v>95.759200666111568</v>
      </c>
      <c r="W203" s="61" t="s">
        <v>2362</v>
      </c>
      <c r="X203" s="42" t="s">
        <v>2149</v>
      </c>
      <c r="Y203" s="42" t="s">
        <v>2170</v>
      </c>
    </row>
    <row r="204" spans="1:25">
      <c r="A204" s="15">
        <v>19</v>
      </c>
      <c r="B204" s="42" t="s">
        <v>185</v>
      </c>
      <c r="C204" s="42" t="s">
        <v>33</v>
      </c>
      <c r="D204" s="42" t="s">
        <v>9</v>
      </c>
      <c r="E204" s="57">
        <v>48.108379999999997</v>
      </c>
      <c r="F204" s="57">
        <v>-71.064319999999995</v>
      </c>
      <c r="G204" s="58"/>
      <c r="H204" s="42">
        <v>7.1999999999999998E-3</v>
      </c>
      <c r="I204" s="59"/>
      <c r="J204" s="42">
        <v>0.7</v>
      </c>
      <c r="K204" s="59">
        <v>8.1</v>
      </c>
      <c r="L204" s="59"/>
      <c r="M204" s="59">
        <v>2.6</v>
      </c>
      <c r="N204" s="59"/>
      <c r="O204" s="59">
        <v>2.6</v>
      </c>
      <c r="P204" s="57">
        <v>2.1299999999999999E-2</v>
      </c>
      <c r="Q204" s="42" t="s">
        <v>1836</v>
      </c>
      <c r="R204" s="59">
        <v>0.158</v>
      </c>
      <c r="S204" s="59">
        <v>91.472073272273093</v>
      </c>
      <c r="T204" s="59">
        <v>9.2019650291423805</v>
      </c>
      <c r="U204" s="59">
        <v>82.270108243130721</v>
      </c>
      <c r="W204" s="61" t="s">
        <v>2362</v>
      </c>
      <c r="X204" s="42" t="s">
        <v>2149</v>
      </c>
      <c r="Y204" s="42" t="s">
        <v>2170</v>
      </c>
    </row>
    <row r="205" spans="1:25">
      <c r="A205" s="15">
        <v>19</v>
      </c>
      <c r="B205" s="42" t="s">
        <v>186</v>
      </c>
      <c r="C205" s="42" t="s">
        <v>33</v>
      </c>
      <c r="D205" s="42" t="s">
        <v>9</v>
      </c>
      <c r="E205" s="57">
        <v>48.283549999999998</v>
      </c>
      <c r="F205" s="57">
        <v>-71.399140000000003</v>
      </c>
      <c r="G205" s="58"/>
      <c r="H205" s="42">
        <v>0.01</v>
      </c>
      <c r="I205" s="59"/>
      <c r="J205" s="42">
        <v>0.8</v>
      </c>
      <c r="K205" s="59">
        <v>18.2</v>
      </c>
      <c r="L205" s="59"/>
      <c r="M205" s="59">
        <v>4</v>
      </c>
      <c r="N205" s="59"/>
      <c r="O205" s="59">
        <v>4</v>
      </c>
      <c r="P205" s="57">
        <v>3.9300000000000002E-2</v>
      </c>
      <c r="Q205" s="42" t="s">
        <v>1836</v>
      </c>
      <c r="R205" s="59">
        <v>0.437</v>
      </c>
      <c r="S205" s="59">
        <v>104.14647793505412</v>
      </c>
      <c r="T205" s="59">
        <v>25.963164029975022</v>
      </c>
      <c r="U205" s="59">
        <v>78.183313905079089</v>
      </c>
      <c r="W205" s="61" t="s">
        <v>2362</v>
      </c>
      <c r="X205" s="42" t="s">
        <v>2149</v>
      </c>
      <c r="Y205" s="42" t="s">
        <v>2170</v>
      </c>
    </row>
    <row r="206" spans="1:25">
      <c r="A206" s="15">
        <v>13</v>
      </c>
      <c r="B206" s="42" t="s">
        <v>187</v>
      </c>
      <c r="C206" s="42" t="s">
        <v>62</v>
      </c>
      <c r="D206" s="42" t="s">
        <v>9</v>
      </c>
      <c r="E206" s="57">
        <v>-27.3917</v>
      </c>
      <c r="F206" s="57">
        <v>153.16759999999999</v>
      </c>
      <c r="G206" s="58"/>
      <c r="H206" s="42">
        <v>3.8285E-2</v>
      </c>
      <c r="I206" s="59"/>
      <c r="K206" s="59"/>
      <c r="L206" s="59"/>
      <c r="M206" s="59"/>
      <c r="N206" s="59">
        <v>22.3</v>
      </c>
      <c r="O206" s="59">
        <v>22.3</v>
      </c>
      <c r="P206" s="57"/>
      <c r="Q206" s="42" t="s">
        <v>1835</v>
      </c>
      <c r="R206" s="59"/>
      <c r="S206" s="59">
        <v>144.23980016652789</v>
      </c>
      <c r="T206" s="59">
        <v>0</v>
      </c>
      <c r="U206" s="59">
        <v>0</v>
      </c>
      <c r="V206" s="42" t="s">
        <v>63</v>
      </c>
      <c r="W206" s="42" t="s">
        <v>2149</v>
      </c>
      <c r="X206" s="42" t="s">
        <v>2149</v>
      </c>
      <c r="Y206" s="42" t="s">
        <v>2162</v>
      </c>
    </row>
    <row r="207" spans="1:25">
      <c r="A207" s="15">
        <v>95</v>
      </c>
      <c r="B207" s="42" t="s">
        <v>1839</v>
      </c>
      <c r="C207" s="42" t="s">
        <v>325</v>
      </c>
      <c r="D207" s="42" t="s">
        <v>9</v>
      </c>
      <c r="E207" s="57">
        <v>29</v>
      </c>
      <c r="F207" s="57">
        <v>116</v>
      </c>
      <c r="G207" s="58"/>
      <c r="H207" s="42">
        <v>2500</v>
      </c>
      <c r="I207" s="59"/>
      <c r="K207" s="59">
        <v>3.3</v>
      </c>
      <c r="L207" s="59"/>
      <c r="M207" s="59">
        <v>9.0399999999999991</v>
      </c>
      <c r="N207" s="59"/>
      <c r="O207" s="59">
        <v>9.0399999999999991</v>
      </c>
      <c r="P207" s="57">
        <v>0.11</v>
      </c>
      <c r="Q207" s="42" t="s">
        <v>1836</v>
      </c>
      <c r="R207" s="59"/>
      <c r="S207" s="59">
        <v>8.6616</v>
      </c>
      <c r="T207" s="59">
        <v>0</v>
      </c>
      <c r="U207" s="59">
        <v>0</v>
      </c>
      <c r="V207" s="42">
        <v>86</v>
      </c>
      <c r="W207" s="42" t="s">
        <v>2149</v>
      </c>
      <c r="X207" s="42" t="s">
        <v>2149</v>
      </c>
      <c r="Y207" s="42" t="s">
        <v>2186</v>
      </c>
    </row>
    <row r="208" spans="1:25">
      <c r="A208" s="15">
        <v>6</v>
      </c>
      <c r="B208" s="42" t="s">
        <v>188</v>
      </c>
      <c r="C208" s="42" t="s">
        <v>25</v>
      </c>
      <c r="D208" s="42" t="s">
        <v>9</v>
      </c>
      <c r="E208" s="57">
        <v>-18.996943999999999</v>
      </c>
      <c r="F208" s="57">
        <v>-57.424166999999997</v>
      </c>
      <c r="G208" s="58"/>
      <c r="I208" s="59"/>
      <c r="K208" s="59"/>
      <c r="L208" s="59">
        <v>27</v>
      </c>
      <c r="M208" s="59"/>
      <c r="N208" s="59"/>
      <c r="O208" s="59"/>
      <c r="P208" s="57"/>
      <c r="R208" s="59">
        <v>0.5</v>
      </c>
      <c r="S208" s="59">
        <v>27.054578517901749</v>
      </c>
      <c r="T208" s="59">
        <v>13.782914238134888</v>
      </c>
      <c r="U208" s="59">
        <v>13.271664279766862</v>
      </c>
      <c r="W208" s="42" t="s">
        <v>2149</v>
      </c>
      <c r="X208" s="42" t="s">
        <v>2149</v>
      </c>
      <c r="Y208" s="42" t="s">
        <v>2153</v>
      </c>
    </row>
    <row r="209" spans="1:25">
      <c r="A209" s="15">
        <v>30</v>
      </c>
      <c r="B209" s="42" t="s">
        <v>2187</v>
      </c>
      <c r="C209" s="42" t="s">
        <v>189</v>
      </c>
      <c r="D209" s="42" t="s">
        <v>9</v>
      </c>
      <c r="E209" s="57">
        <v>54.372255559999999</v>
      </c>
      <c r="F209" s="57">
        <v>-2.990408333</v>
      </c>
      <c r="G209" s="58"/>
      <c r="H209" s="42">
        <v>0.01</v>
      </c>
      <c r="I209" s="59">
        <v>3.9</v>
      </c>
      <c r="J209" s="42">
        <v>2.2999999999999998</v>
      </c>
      <c r="K209" s="59"/>
      <c r="L209" s="59">
        <v>16.899999999999999</v>
      </c>
      <c r="M209" s="59">
        <v>300</v>
      </c>
      <c r="N209" s="59"/>
      <c r="O209" s="59">
        <v>300</v>
      </c>
      <c r="P209" s="57">
        <v>0.6</v>
      </c>
      <c r="Q209" s="42" t="s">
        <v>1835</v>
      </c>
      <c r="R209" s="59">
        <v>1.3</v>
      </c>
      <c r="S209" s="59">
        <v>204.17871870807659</v>
      </c>
      <c r="T209" s="59">
        <v>5.4483273074271432</v>
      </c>
      <c r="U209" s="59">
        <v>198.73039134054955</v>
      </c>
      <c r="W209" s="61" t="s">
        <v>2362</v>
      </c>
      <c r="X209" s="42" t="s">
        <v>2147</v>
      </c>
      <c r="Y209" s="42" t="s">
        <v>2188</v>
      </c>
    </row>
    <row r="210" spans="1:25">
      <c r="A210" s="15">
        <v>11</v>
      </c>
      <c r="B210" s="42" t="s">
        <v>190</v>
      </c>
      <c r="C210" s="42" t="s">
        <v>43</v>
      </c>
      <c r="D210" s="42" t="s">
        <v>9</v>
      </c>
      <c r="E210" s="57">
        <v>13.7486</v>
      </c>
      <c r="F210" s="57">
        <v>80.066833329999994</v>
      </c>
      <c r="G210" s="58"/>
      <c r="I210" s="59"/>
      <c r="K210" s="59"/>
      <c r="L210" s="59">
        <v>32.9</v>
      </c>
      <c r="M210" s="59"/>
      <c r="N210" s="59"/>
      <c r="O210" s="59"/>
      <c r="P210" s="57"/>
      <c r="R210" s="59">
        <v>0.04</v>
      </c>
      <c r="S210" s="59">
        <v>0.32031349651623642</v>
      </c>
      <c r="T210" s="59">
        <v>0.32031349651623642</v>
      </c>
      <c r="U210" s="59">
        <v>0</v>
      </c>
      <c r="W210" s="42" t="s">
        <v>2149</v>
      </c>
      <c r="X210" s="42" t="s">
        <v>2149</v>
      </c>
      <c r="Y210" s="42" t="s">
        <v>2159</v>
      </c>
    </row>
    <row r="211" spans="1:25">
      <c r="A211" s="15">
        <v>11</v>
      </c>
      <c r="B211" s="42" t="s">
        <v>191</v>
      </c>
      <c r="C211" s="42" t="s">
        <v>43</v>
      </c>
      <c r="D211" s="42" t="s">
        <v>9</v>
      </c>
      <c r="E211" s="57">
        <v>13.61616667</v>
      </c>
      <c r="F211" s="57">
        <v>79.99638333</v>
      </c>
      <c r="G211" s="58"/>
      <c r="I211" s="59"/>
      <c r="K211" s="59"/>
      <c r="L211" s="59">
        <v>31.2</v>
      </c>
      <c r="M211" s="59"/>
      <c r="N211" s="59"/>
      <c r="O211" s="59"/>
      <c r="P211" s="57"/>
      <c r="R211" s="59">
        <v>0.28000000000000003</v>
      </c>
      <c r="S211" s="59">
        <v>8.6484644046028301</v>
      </c>
      <c r="T211" s="59">
        <v>1.9218809790974187</v>
      </c>
      <c r="U211" s="59">
        <v>0</v>
      </c>
      <c r="W211" s="42" t="s">
        <v>2149</v>
      </c>
      <c r="X211" s="42" t="s">
        <v>2149</v>
      </c>
      <c r="Y211" s="42" t="s">
        <v>2159</v>
      </c>
    </row>
    <row r="212" spans="1:25">
      <c r="A212" s="15">
        <v>28</v>
      </c>
      <c r="B212" s="42" t="s">
        <v>192</v>
      </c>
      <c r="C212" s="42" t="s">
        <v>23</v>
      </c>
      <c r="D212" s="42" t="s">
        <v>9</v>
      </c>
      <c r="E212" s="57">
        <v>40.011471999999998</v>
      </c>
      <c r="F212" s="57">
        <v>-105.578045</v>
      </c>
      <c r="G212" s="58">
        <v>3109</v>
      </c>
      <c r="H212" s="42">
        <v>0.01</v>
      </c>
      <c r="I212" s="59">
        <v>1</v>
      </c>
      <c r="K212" s="59"/>
      <c r="L212" s="59">
        <v>10.4</v>
      </c>
      <c r="M212" s="59"/>
      <c r="N212" s="59"/>
      <c r="O212" s="59"/>
      <c r="P212" s="57"/>
      <c r="R212" s="59">
        <v>1.02</v>
      </c>
      <c r="S212" s="59">
        <v>28.847960033305579</v>
      </c>
      <c r="T212" s="59">
        <v>0</v>
      </c>
      <c r="U212" s="59">
        <v>0</v>
      </c>
      <c r="W212" s="42" t="s">
        <v>2144</v>
      </c>
      <c r="X212" s="42" t="s">
        <v>2144</v>
      </c>
      <c r="Y212" s="42" t="s">
        <v>2184</v>
      </c>
    </row>
    <row r="213" spans="1:25">
      <c r="A213" s="15">
        <v>5</v>
      </c>
      <c r="B213" s="42" t="s">
        <v>193</v>
      </c>
      <c r="C213" s="42" t="s">
        <v>23</v>
      </c>
      <c r="D213" s="42" t="s">
        <v>9</v>
      </c>
      <c r="E213" s="57">
        <v>46.25</v>
      </c>
      <c r="F213" s="57">
        <v>-89.506</v>
      </c>
      <c r="G213" s="58"/>
      <c r="H213" s="42">
        <v>4.2000000000000003E-2</v>
      </c>
      <c r="I213" s="59">
        <v>6.1</v>
      </c>
      <c r="J213" s="42">
        <v>3</v>
      </c>
      <c r="K213" s="59">
        <v>8.6</v>
      </c>
      <c r="L213" s="59"/>
      <c r="M213" s="59">
        <v>2.2999999999999998</v>
      </c>
      <c r="N213" s="59"/>
      <c r="O213" s="59">
        <v>2.2999999999999998</v>
      </c>
      <c r="P213" s="57">
        <v>2.3099999999999999E-2</v>
      </c>
      <c r="Q213" s="42" t="s">
        <v>1836</v>
      </c>
      <c r="R213" s="59">
        <v>0.19</v>
      </c>
      <c r="S213" s="59">
        <v>0.52887926727726897</v>
      </c>
      <c r="T213" s="59">
        <v>0.43271940049958368</v>
      </c>
      <c r="U213" s="59">
        <v>9.6159866777685246E-2</v>
      </c>
      <c r="W213" s="42" t="s">
        <v>2149</v>
      </c>
      <c r="X213" s="42" t="s">
        <v>2149</v>
      </c>
      <c r="Y213" s="42" t="s">
        <v>2152</v>
      </c>
    </row>
    <row r="214" spans="1:25">
      <c r="A214" s="15">
        <v>28</v>
      </c>
      <c r="B214" s="42" t="s">
        <v>194</v>
      </c>
      <c r="C214" s="42" t="s">
        <v>23</v>
      </c>
      <c r="D214" s="42" t="s">
        <v>9</v>
      </c>
      <c r="E214" s="57">
        <v>40.081600999999999</v>
      </c>
      <c r="F214" s="57">
        <v>-105.541105</v>
      </c>
      <c r="G214" s="58">
        <v>3095</v>
      </c>
      <c r="H214" s="42">
        <v>2.1000000000000001E-2</v>
      </c>
      <c r="I214" s="59">
        <v>1</v>
      </c>
      <c r="K214" s="59"/>
      <c r="L214" s="59">
        <v>9.9</v>
      </c>
      <c r="M214" s="59"/>
      <c r="N214" s="59"/>
      <c r="O214" s="59"/>
      <c r="P214" s="57"/>
      <c r="R214" s="59">
        <v>1.615</v>
      </c>
      <c r="S214" s="59">
        <v>47.118334721065779</v>
      </c>
      <c r="T214" s="59">
        <v>0</v>
      </c>
      <c r="U214" s="59">
        <v>0</v>
      </c>
      <c r="W214" s="42" t="s">
        <v>2144</v>
      </c>
      <c r="X214" s="42" t="s">
        <v>2144</v>
      </c>
      <c r="Y214" s="42" t="s">
        <v>2184</v>
      </c>
    </row>
    <row r="215" spans="1:25">
      <c r="A215" s="15">
        <v>9</v>
      </c>
      <c r="B215" s="42" t="s">
        <v>195</v>
      </c>
      <c r="C215" s="42" t="s">
        <v>23</v>
      </c>
      <c r="D215" s="42" t="s">
        <v>9</v>
      </c>
      <c r="E215" s="57">
        <v>46.227719440000001</v>
      </c>
      <c r="F215" s="57">
        <v>-89.549608329999998</v>
      </c>
      <c r="G215" s="58"/>
      <c r="H215" s="42">
        <v>0.45</v>
      </c>
      <c r="I215" s="59">
        <v>10</v>
      </c>
      <c r="J215" s="42">
        <v>4.2</v>
      </c>
      <c r="K215" s="59">
        <v>2.7</v>
      </c>
      <c r="L215" s="59"/>
      <c r="M215" s="59"/>
      <c r="N215" s="59">
        <v>3.73</v>
      </c>
      <c r="O215" s="59">
        <v>3.73</v>
      </c>
      <c r="P215" s="57">
        <v>5.8900000000000003E-3</v>
      </c>
      <c r="Q215" s="42" t="s">
        <v>1837</v>
      </c>
      <c r="R215" s="59">
        <v>0.27</v>
      </c>
      <c r="S215" s="59">
        <v>1.7843948202631139</v>
      </c>
      <c r="T215" s="59">
        <v>1.4443359715603663</v>
      </c>
      <c r="U215" s="59">
        <v>0.34005884870274766</v>
      </c>
      <c r="V215" s="42">
        <v>85</v>
      </c>
      <c r="W215" s="42" t="s">
        <v>2149</v>
      </c>
      <c r="X215" s="42" t="s">
        <v>2149</v>
      </c>
      <c r="Y215" s="42" t="s">
        <v>2160</v>
      </c>
    </row>
    <row r="216" spans="1:25">
      <c r="A216" s="15">
        <v>2</v>
      </c>
      <c r="B216" s="42" t="s">
        <v>196</v>
      </c>
      <c r="C216" s="42" t="s">
        <v>11</v>
      </c>
      <c r="D216" s="42" t="s">
        <v>9</v>
      </c>
      <c r="E216" s="57">
        <v>64.77</v>
      </c>
      <c r="F216" s="57">
        <v>148.07900000000001</v>
      </c>
      <c r="G216" s="58"/>
      <c r="H216" s="42">
        <v>4.0000000000000001E-3</v>
      </c>
      <c r="I216" s="59">
        <v>3.7</v>
      </c>
      <c r="K216" s="59"/>
      <c r="L216" s="59">
        <v>11.9</v>
      </c>
      <c r="M216" s="59">
        <v>45.3</v>
      </c>
      <c r="N216" s="59"/>
      <c r="O216" s="59">
        <v>45.3</v>
      </c>
      <c r="P216" s="57"/>
      <c r="Q216" s="42" t="s">
        <v>1835</v>
      </c>
      <c r="R216" s="59"/>
      <c r="S216" s="59">
        <v>870.44095713572017</v>
      </c>
      <c r="T216" s="59">
        <v>439.60833342214823</v>
      </c>
      <c r="U216" s="59">
        <v>267.38493022481265</v>
      </c>
      <c r="W216" s="42" t="s">
        <v>2146</v>
      </c>
      <c r="X216" s="42" t="s">
        <v>2147</v>
      </c>
      <c r="Y216" s="42" t="s">
        <v>2148</v>
      </c>
    </row>
    <row r="217" spans="1:25">
      <c r="A217" s="15">
        <v>10</v>
      </c>
      <c r="B217" s="42" t="s">
        <v>197</v>
      </c>
      <c r="C217" s="42" t="s">
        <v>198</v>
      </c>
      <c r="D217" s="42" t="s">
        <v>9</v>
      </c>
      <c r="E217" s="57">
        <v>47.07</v>
      </c>
      <c r="F217" s="57">
        <v>6.31</v>
      </c>
      <c r="G217" s="58">
        <v>403</v>
      </c>
      <c r="H217" s="42">
        <v>0.44</v>
      </c>
      <c r="I217" s="59">
        <v>16</v>
      </c>
      <c r="K217" s="59"/>
      <c r="L217" s="59">
        <v>21.7</v>
      </c>
      <c r="M217" s="59"/>
      <c r="N217" s="59"/>
      <c r="O217" s="59">
        <v>19.513318200000001</v>
      </c>
      <c r="P217" s="57">
        <v>3.4000000000000002E-2</v>
      </c>
      <c r="Q217" s="42" t="s">
        <v>1835</v>
      </c>
      <c r="R217" s="59"/>
      <c r="S217" s="59">
        <v>93.435337218984159</v>
      </c>
      <c r="T217" s="59">
        <v>6.4106577851790165</v>
      </c>
      <c r="U217" s="59">
        <v>87.024679433805147</v>
      </c>
      <c r="W217" s="42" t="s">
        <v>2149</v>
      </c>
      <c r="X217" s="42" t="s">
        <v>2149</v>
      </c>
      <c r="Y217" s="42" t="s">
        <v>2158</v>
      </c>
    </row>
    <row r="218" spans="1:25">
      <c r="A218" s="15">
        <v>8</v>
      </c>
      <c r="B218" s="42" t="s">
        <v>199</v>
      </c>
      <c r="C218" s="42" t="s">
        <v>33</v>
      </c>
      <c r="D218" s="42" t="s">
        <v>9</v>
      </c>
      <c r="E218" s="57">
        <v>55.218800000000002</v>
      </c>
      <c r="F218" s="57">
        <v>77.707949999999997</v>
      </c>
      <c r="G218" s="58"/>
      <c r="H218" s="42">
        <v>1.6800000000000001E-3</v>
      </c>
      <c r="I218" s="59">
        <v>1.6</v>
      </c>
      <c r="K218" s="59">
        <v>11.9</v>
      </c>
      <c r="L218" s="59"/>
      <c r="M218" s="59">
        <v>3.31</v>
      </c>
      <c r="N218" s="59"/>
      <c r="O218" s="59">
        <v>3.31</v>
      </c>
      <c r="P218" s="57">
        <v>3.4000000000000002E-2</v>
      </c>
      <c r="Q218" s="42" t="s">
        <v>1836</v>
      </c>
      <c r="R218" s="59">
        <v>2.5</v>
      </c>
      <c r="S218" s="59">
        <v>85.642381348875929</v>
      </c>
      <c r="T218" s="59">
        <v>78.530557868442955</v>
      </c>
      <c r="U218" s="59">
        <v>7.1118234804329719</v>
      </c>
      <c r="W218" s="61" t="s">
        <v>2362</v>
      </c>
      <c r="X218" s="42" t="s">
        <v>2147</v>
      </c>
      <c r="Y218" s="42" t="s">
        <v>2155</v>
      </c>
    </row>
    <row r="219" spans="1:25">
      <c r="A219" s="15">
        <v>8</v>
      </c>
      <c r="B219" s="42" t="s">
        <v>1840</v>
      </c>
      <c r="C219" s="42" t="s">
        <v>33</v>
      </c>
      <c r="D219" s="42" t="s">
        <v>9</v>
      </c>
      <c r="E219" s="57">
        <v>55.219012999999997</v>
      </c>
      <c r="F219" s="57">
        <v>77.707801000000003</v>
      </c>
      <c r="G219" s="58"/>
      <c r="H219" s="60">
        <v>1.7100000000000001E-4</v>
      </c>
      <c r="I219" s="59">
        <v>1.2</v>
      </c>
      <c r="K219" s="59">
        <v>14.65</v>
      </c>
      <c r="L219" s="59"/>
      <c r="M219" s="59">
        <v>3.44</v>
      </c>
      <c r="N219" s="59"/>
      <c r="O219" s="59">
        <v>3.44</v>
      </c>
      <c r="P219" s="57">
        <v>1.6500000000000001E-2</v>
      </c>
      <c r="Q219" s="42" t="s">
        <v>1836</v>
      </c>
      <c r="R219" s="59">
        <v>5</v>
      </c>
      <c r="S219" s="59">
        <v>358.99683597002496</v>
      </c>
      <c r="T219" s="59">
        <v>352.28567860116561</v>
      </c>
      <c r="U219" s="59">
        <v>6.7111573688592836</v>
      </c>
      <c r="W219" s="61" t="s">
        <v>2362</v>
      </c>
      <c r="X219" s="42" t="s">
        <v>2147</v>
      </c>
      <c r="Y219" s="42" t="s">
        <v>2155</v>
      </c>
    </row>
    <row r="220" spans="1:25">
      <c r="A220" s="15">
        <v>8</v>
      </c>
      <c r="B220" s="42" t="s">
        <v>200</v>
      </c>
      <c r="C220" s="42" t="s">
        <v>33</v>
      </c>
      <c r="D220" s="42" t="s">
        <v>9</v>
      </c>
      <c r="E220" s="57">
        <v>55.225017999999999</v>
      </c>
      <c r="F220" s="57">
        <v>77.696579999999997</v>
      </c>
      <c r="G220" s="58"/>
      <c r="H220" s="60">
        <v>2.3000000000000001E-4</v>
      </c>
      <c r="I220" s="59">
        <v>2.7</v>
      </c>
      <c r="K220" s="59">
        <v>8.75</v>
      </c>
      <c r="L220" s="59"/>
      <c r="M220" s="59">
        <v>0.94</v>
      </c>
      <c r="N220" s="59"/>
      <c r="O220" s="59">
        <v>0.94</v>
      </c>
      <c r="P220" s="57">
        <v>1.55E-2</v>
      </c>
      <c r="Q220" s="42" t="s">
        <v>1837</v>
      </c>
      <c r="R220" s="59">
        <v>4</v>
      </c>
      <c r="S220" s="59">
        <v>39.235228975853452</v>
      </c>
      <c r="T220" s="59">
        <v>36.029900083263946</v>
      </c>
      <c r="U220" s="59">
        <v>3.2053288925895083</v>
      </c>
      <c r="W220" s="61" t="s">
        <v>2362</v>
      </c>
      <c r="X220" s="42" t="s">
        <v>2147</v>
      </c>
      <c r="Y220" s="42" t="s">
        <v>2155</v>
      </c>
    </row>
    <row r="221" spans="1:25">
      <c r="A221" s="15">
        <v>8</v>
      </c>
      <c r="B221" s="42" t="s">
        <v>1841</v>
      </c>
      <c r="C221" s="42" t="s">
        <v>33</v>
      </c>
      <c r="D221" s="42" t="s">
        <v>9</v>
      </c>
      <c r="E221" s="57">
        <v>55.225211999999999</v>
      </c>
      <c r="F221" s="57">
        <v>77.696016999999998</v>
      </c>
      <c r="G221" s="58"/>
      <c r="H221" s="60">
        <v>1.13E-4</v>
      </c>
      <c r="I221" s="59">
        <v>1.5</v>
      </c>
      <c r="K221" s="59">
        <v>17.399999999999999</v>
      </c>
      <c r="L221" s="59"/>
      <c r="M221" s="59">
        <v>1.54</v>
      </c>
      <c r="N221" s="59"/>
      <c r="O221" s="59">
        <v>1.54</v>
      </c>
      <c r="P221" s="57">
        <v>3.5999999999999997E-2</v>
      </c>
      <c r="Q221" s="42" t="s">
        <v>1837</v>
      </c>
      <c r="R221" s="59">
        <v>3.6</v>
      </c>
      <c r="S221" s="59">
        <v>83.508834304746046</v>
      </c>
      <c r="T221" s="59">
        <v>83.468767693588674</v>
      </c>
      <c r="U221" s="59">
        <v>4.0066611157368856E-2</v>
      </c>
      <c r="W221" s="61" t="s">
        <v>2362</v>
      </c>
      <c r="X221" s="42" t="s">
        <v>2147</v>
      </c>
      <c r="Y221" s="42" t="s">
        <v>2155</v>
      </c>
    </row>
    <row r="222" spans="1:25">
      <c r="A222" s="15">
        <v>8</v>
      </c>
      <c r="B222" s="42" t="s">
        <v>1842</v>
      </c>
      <c r="C222" s="42" t="s">
        <v>33</v>
      </c>
      <c r="D222" s="42" t="s">
        <v>9</v>
      </c>
      <c r="E222" s="57">
        <v>55.225082999999998</v>
      </c>
      <c r="F222" s="57">
        <v>77.694933000000006</v>
      </c>
      <c r="G222" s="58"/>
      <c r="H222" s="60">
        <v>1.85E-4</v>
      </c>
      <c r="I222" s="59">
        <v>2.1</v>
      </c>
      <c r="K222" s="59">
        <v>16</v>
      </c>
      <c r="L222" s="59"/>
      <c r="M222" s="59">
        <v>2.2400000000000002</v>
      </c>
      <c r="N222" s="59"/>
      <c r="O222" s="59">
        <v>2.2400000000000002</v>
      </c>
      <c r="P222" s="57">
        <v>3.0499999999999999E-2</v>
      </c>
      <c r="Q222" s="42" t="s">
        <v>1836</v>
      </c>
      <c r="R222" s="59">
        <v>6.2</v>
      </c>
      <c r="S222" s="59">
        <v>68.834437968359694</v>
      </c>
      <c r="T222" s="59">
        <v>61.622447960033305</v>
      </c>
      <c r="U222" s="59">
        <v>7.2119900083263948</v>
      </c>
      <c r="W222" s="61" t="s">
        <v>2362</v>
      </c>
      <c r="X222" s="42" t="s">
        <v>2147</v>
      </c>
      <c r="Y222" s="42" t="s">
        <v>2155</v>
      </c>
    </row>
    <row r="223" spans="1:25">
      <c r="A223" s="15">
        <v>10</v>
      </c>
      <c r="B223" s="42" t="s">
        <v>201</v>
      </c>
      <c r="C223" s="42" t="s">
        <v>87</v>
      </c>
      <c r="D223" s="42" t="s">
        <v>9</v>
      </c>
      <c r="E223" s="57">
        <v>54.17</v>
      </c>
      <c r="F223" s="57">
        <v>10.44</v>
      </c>
      <c r="G223" s="58">
        <v>22</v>
      </c>
      <c r="H223" s="42">
        <v>0.75</v>
      </c>
      <c r="I223" s="59">
        <v>29</v>
      </c>
      <c r="K223" s="59"/>
      <c r="L223" s="59">
        <v>20.3</v>
      </c>
      <c r="M223" s="59"/>
      <c r="N223" s="59"/>
      <c r="O223" s="59">
        <v>6.5132934100000002</v>
      </c>
      <c r="P223" s="57">
        <v>1.7000000000000001E-2</v>
      </c>
      <c r="Q223" s="42" t="s">
        <v>1836</v>
      </c>
      <c r="R223" s="59"/>
      <c r="S223" s="59">
        <v>44.073272273105744</v>
      </c>
      <c r="T223" s="59">
        <v>15.706111573688592</v>
      </c>
      <c r="U223" s="59">
        <v>28.367160699417148</v>
      </c>
      <c r="W223" s="42" t="s">
        <v>2149</v>
      </c>
      <c r="X223" s="42" t="s">
        <v>2149</v>
      </c>
      <c r="Y223" s="42" t="s">
        <v>2158</v>
      </c>
    </row>
    <row r="224" spans="1:25">
      <c r="A224" s="15">
        <v>10</v>
      </c>
      <c r="B224" s="42" t="s">
        <v>202</v>
      </c>
      <c r="C224" s="42" t="s">
        <v>41</v>
      </c>
      <c r="D224" s="42" t="s">
        <v>9</v>
      </c>
      <c r="E224" s="57">
        <v>46.67</v>
      </c>
      <c r="F224" s="57">
        <v>7.28</v>
      </c>
      <c r="G224" s="58">
        <v>1046</v>
      </c>
      <c r="H224" s="42">
        <v>0.45</v>
      </c>
      <c r="I224" s="59">
        <v>9</v>
      </c>
      <c r="K224" s="59"/>
      <c r="L224" s="59">
        <v>17.2</v>
      </c>
      <c r="M224" s="59"/>
      <c r="N224" s="59"/>
      <c r="O224" s="59">
        <v>5.3425975799999996</v>
      </c>
      <c r="P224" s="57">
        <v>1.4999999999999999E-2</v>
      </c>
      <c r="Q224" s="42" t="s">
        <v>1836</v>
      </c>
      <c r="R224" s="59"/>
      <c r="S224" s="59">
        <v>10.898118234804329</v>
      </c>
      <c r="T224" s="59">
        <v>11.21865112406328</v>
      </c>
      <c r="U224" s="59">
        <v>0</v>
      </c>
      <c r="W224" s="42" t="s">
        <v>2149</v>
      </c>
      <c r="X224" s="42" t="s">
        <v>2149</v>
      </c>
      <c r="Y224" s="42" t="s">
        <v>2158</v>
      </c>
    </row>
    <row r="225" spans="1:25">
      <c r="A225" s="15">
        <v>10</v>
      </c>
      <c r="B225" s="42" t="s">
        <v>203</v>
      </c>
      <c r="C225" s="42" t="s">
        <v>41</v>
      </c>
      <c r="D225" s="42" t="s">
        <v>9</v>
      </c>
      <c r="E225" s="57">
        <v>47.19</v>
      </c>
      <c r="F225" s="57">
        <v>9.33</v>
      </c>
      <c r="G225" s="58">
        <v>1159</v>
      </c>
      <c r="H225" s="42">
        <v>0.03</v>
      </c>
      <c r="I225" s="59">
        <v>10</v>
      </c>
      <c r="K225" s="59"/>
      <c r="L225" s="59">
        <v>23</v>
      </c>
      <c r="M225" s="59"/>
      <c r="N225" s="59"/>
      <c r="O225" s="59">
        <v>5.9172774400000003</v>
      </c>
      <c r="P225" s="57">
        <v>1.6E-2</v>
      </c>
      <c r="Q225" s="42" t="s">
        <v>1836</v>
      </c>
      <c r="R225" s="59"/>
      <c r="S225" s="59">
        <v>45.675936719400504</v>
      </c>
      <c r="T225" s="59">
        <v>43.111673605328889</v>
      </c>
      <c r="U225" s="59">
        <v>2.5642631140716068</v>
      </c>
      <c r="W225" s="42" t="s">
        <v>2149</v>
      </c>
      <c r="X225" s="42" t="s">
        <v>2149</v>
      </c>
      <c r="Y225" s="42" t="s">
        <v>2158</v>
      </c>
    </row>
    <row r="226" spans="1:25">
      <c r="A226" s="15">
        <v>10</v>
      </c>
      <c r="B226" s="42" t="s">
        <v>204</v>
      </c>
      <c r="C226" s="42" t="s">
        <v>41</v>
      </c>
      <c r="D226" s="42" t="s">
        <v>9</v>
      </c>
      <c r="E226" s="57">
        <v>47.27</v>
      </c>
      <c r="F226" s="57">
        <v>9.4</v>
      </c>
      <c r="G226" s="58">
        <v>1141</v>
      </c>
      <c r="H226" s="42">
        <v>0.13</v>
      </c>
      <c r="I226" s="59">
        <v>15</v>
      </c>
      <c r="K226" s="59"/>
      <c r="L226" s="59">
        <v>11.4</v>
      </c>
      <c r="M226" s="59"/>
      <c r="N226" s="59"/>
      <c r="O226" s="59">
        <v>2.8119008299999999</v>
      </c>
      <c r="P226" s="57">
        <v>0.01</v>
      </c>
      <c r="Q226" s="42" t="s">
        <v>1837</v>
      </c>
      <c r="R226" s="59"/>
      <c r="S226" s="59">
        <v>4.3271940049958371</v>
      </c>
      <c r="T226" s="59">
        <v>4.3271940049958371</v>
      </c>
      <c r="U226" s="59">
        <v>0</v>
      </c>
      <c r="W226" s="42" t="s">
        <v>2149</v>
      </c>
      <c r="X226" s="42" t="s">
        <v>2149</v>
      </c>
      <c r="Y226" s="42" t="s">
        <v>2158</v>
      </c>
    </row>
    <row r="227" spans="1:25">
      <c r="A227" s="15">
        <v>10</v>
      </c>
      <c r="B227" s="42" t="s">
        <v>205</v>
      </c>
      <c r="C227" s="42" t="s">
        <v>41</v>
      </c>
      <c r="D227" s="42" t="s">
        <v>9</v>
      </c>
      <c r="E227" s="57">
        <v>46.58</v>
      </c>
      <c r="F227" s="57">
        <v>7.44</v>
      </c>
      <c r="G227" s="58">
        <v>1831</v>
      </c>
      <c r="H227" s="42">
        <v>0.06</v>
      </c>
      <c r="I227" s="59">
        <v>15</v>
      </c>
      <c r="K227" s="59"/>
      <c r="L227" s="59">
        <v>15.1</v>
      </c>
      <c r="M227" s="59"/>
      <c r="N227" s="59"/>
      <c r="O227" s="59">
        <v>3.7527005600000001</v>
      </c>
      <c r="P227" s="57">
        <v>1.2E-2</v>
      </c>
      <c r="Q227" s="42" t="s">
        <v>1836</v>
      </c>
      <c r="R227" s="59"/>
      <c r="S227" s="59">
        <v>94.396935886761028</v>
      </c>
      <c r="T227" s="59">
        <v>103.53212323064112</v>
      </c>
      <c r="U227" s="59">
        <v>0</v>
      </c>
      <c r="W227" s="42" t="s">
        <v>2149</v>
      </c>
      <c r="X227" s="42" t="s">
        <v>2149</v>
      </c>
      <c r="Y227" s="42" t="s">
        <v>2158</v>
      </c>
    </row>
    <row r="228" spans="1:25">
      <c r="A228" s="15">
        <v>10</v>
      </c>
      <c r="B228" s="42" t="s">
        <v>206</v>
      </c>
      <c r="C228" s="42" t="s">
        <v>41</v>
      </c>
      <c r="D228" s="42" t="s">
        <v>9</v>
      </c>
      <c r="E228" s="57">
        <v>46.96</v>
      </c>
      <c r="F228" s="57">
        <v>8.57</v>
      </c>
      <c r="G228" s="58">
        <v>738</v>
      </c>
      <c r="H228" s="42">
        <v>0.17</v>
      </c>
      <c r="I228" s="59">
        <v>38</v>
      </c>
      <c r="K228" s="59"/>
      <c r="L228" s="59">
        <v>22</v>
      </c>
      <c r="M228" s="59"/>
      <c r="N228" s="59"/>
      <c r="O228" s="59">
        <v>2.3799393700000002</v>
      </c>
      <c r="P228" s="57">
        <v>8.9999999999999993E-3</v>
      </c>
      <c r="Q228" s="42" t="s">
        <v>1837</v>
      </c>
      <c r="R228" s="59"/>
      <c r="S228" s="59">
        <v>16.988243130724396</v>
      </c>
      <c r="T228" s="59">
        <v>11.699450457951706</v>
      </c>
      <c r="U228" s="59">
        <v>6.0901248959200656</v>
      </c>
      <c r="W228" s="42" t="s">
        <v>2149</v>
      </c>
      <c r="X228" s="42" t="s">
        <v>2149</v>
      </c>
      <c r="Y228" s="42" t="s">
        <v>2158</v>
      </c>
    </row>
    <row r="229" spans="1:25">
      <c r="A229" s="15">
        <v>15</v>
      </c>
      <c r="B229" s="42" t="s">
        <v>207</v>
      </c>
      <c r="C229" s="42" t="s">
        <v>18</v>
      </c>
      <c r="D229" s="42" t="s">
        <v>9</v>
      </c>
      <c r="E229" s="57">
        <v>68.45</v>
      </c>
      <c r="F229" s="57">
        <v>161.19999999999999</v>
      </c>
      <c r="G229" s="58"/>
      <c r="H229" s="42">
        <v>4.87E-2</v>
      </c>
      <c r="I229" s="59">
        <v>11</v>
      </c>
      <c r="K229" s="59">
        <v>15.7</v>
      </c>
      <c r="L229" s="59">
        <v>13.3</v>
      </c>
      <c r="M229" s="59"/>
      <c r="N229" s="59"/>
      <c r="O229" s="59"/>
      <c r="P229" s="57"/>
      <c r="R229" s="59"/>
      <c r="S229" s="59">
        <v>81.228376353039124</v>
      </c>
      <c r="T229" s="59">
        <v>10.003297252289759</v>
      </c>
      <c r="U229" s="59">
        <v>71.225079100749369</v>
      </c>
      <c r="W229" s="42" t="s">
        <v>2165</v>
      </c>
      <c r="X229" s="42" t="s">
        <v>2147</v>
      </c>
      <c r="Y229" s="42" t="s">
        <v>2166</v>
      </c>
    </row>
    <row r="230" spans="1:25">
      <c r="A230" s="15">
        <v>10</v>
      </c>
      <c r="B230" s="42" t="s">
        <v>208</v>
      </c>
      <c r="C230" s="42" t="s">
        <v>8</v>
      </c>
      <c r="D230" s="42" t="s">
        <v>9</v>
      </c>
      <c r="E230" s="57">
        <v>58.76</v>
      </c>
      <c r="F230" s="57">
        <v>16.23</v>
      </c>
      <c r="G230" s="58">
        <v>72</v>
      </c>
      <c r="H230" s="42">
        <v>0.16</v>
      </c>
      <c r="I230" s="59">
        <v>13</v>
      </c>
      <c r="K230" s="59"/>
      <c r="L230" s="59">
        <v>18.100000000000001</v>
      </c>
      <c r="M230" s="59"/>
      <c r="N230" s="59"/>
      <c r="O230" s="59">
        <v>3.7527005600000001</v>
      </c>
      <c r="P230" s="57">
        <v>1.2E-2</v>
      </c>
      <c r="Q230" s="42" t="s">
        <v>1836</v>
      </c>
      <c r="R230" s="59"/>
      <c r="S230" s="59">
        <v>3.6861282264779347</v>
      </c>
      <c r="T230" s="59">
        <v>2.8847960033305577</v>
      </c>
      <c r="U230" s="59">
        <v>0.80133222314737707</v>
      </c>
      <c r="W230" s="42" t="s">
        <v>2149</v>
      </c>
      <c r="X230" s="42" t="s">
        <v>2149</v>
      </c>
      <c r="Y230" s="42" t="s">
        <v>2158</v>
      </c>
    </row>
    <row r="231" spans="1:25">
      <c r="A231" s="15" t="s">
        <v>59</v>
      </c>
      <c r="B231" s="42" t="s">
        <v>209</v>
      </c>
      <c r="C231" s="42" t="s">
        <v>8</v>
      </c>
      <c r="D231" s="42" t="s">
        <v>9</v>
      </c>
      <c r="E231" s="57">
        <v>58.35</v>
      </c>
      <c r="F231" s="57">
        <v>12.13</v>
      </c>
      <c r="G231" s="58">
        <v>51</v>
      </c>
      <c r="H231" s="42">
        <v>0.4909</v>
      </c>
      <c r="I231" s="59">
        <v>3.6</v>
      </c>
      <c r="K231" s="59">
        <v>16.2</v>
      </c>
      <c r="L231" s="59">
        <v>17.3</v>
      </c>
      <c r="M231" s="59"/>
      <c r="N231" s="59"/>
      <c r="O231" s="59">
        <v>26.627287500000001</v>
      </c>
      <c r="P231" s="57">
        <v>4.1300000000000003E-2</v>
      </c>
      <c r="Q231" s="42" t="s">
        <v>1835</v>
      </c>
      <c r="R231" s="59"/>
      <c r="S231" s="59">
        <v>28.968159866777686</v>
      </c>
      <c r="T231" s="59">
        <v>6.5308576186511234</v>
      </c>
      <c r="U231" s="59">
        <v>23.278701082431304</v>
      </c>
      <c r="W231" s="42" t="s">
        <v>2149</v>
      </c>
      <c r="X231" s="42" t="s">
        <v>2149</v>
      </c>
      <c r="Y231" s="42" t="s">
        <v>2161</v>
      </c>
    </row>
    <row r="232" spans="1:25">
      <c r="A232" s="15">
        <v>2</v>
      </c>
      <c r="B232" s="42" t="s">
        <v>210</v>
      </c>
      <c r="C232" s="42" t="s">
        <v>11</v>
      </c>
      <c r="D232" s="42" t="s">
        <v>9</v>
      </c>
      <c r="E232" s="57">
        <v>64.864999999999995</v>
      </c>
      <c r="F232" s="57">
        <v>147.86799999999999</v>
      </c>
      <c r="G232" s="58"/>
      <c r="H232" s="42">
        <v>9.4E-2</v>
      </c>
      <c r="I232" s="59">
        <v>4.4000000000000004</v>
      </c>
      <c r="K232" s="59"/>
      <c r="L232" s="59">
        <v>19</v>
      </c>
      <c r="M232" s="59">
        <v>44.7</v>
      </c>
      <c r="N232" s="59"/>
      <c r="O232" s="59">
        <v>44.7</v>
      </c>
      <c r="P232" s="57"/>
      <c r="Q232" s="42" t="s">
        <v>1835</v>
      </c>
      <c r="R232" s="59"/>
      <c r="S232" s="59">
        <v>18.374147210657785</v>
      </c>
      <c r="T232" s="59">
        <v>8.7757122461282258</v>
      </c>
      <c r="U232" s="59">
        <v>8.2272298551207328</v>
      </c>
      <c r="W232" s="42" t="s">
        <v>2146</v>
      </c>
      <c r="X232" s="42" t="s">
        <v>2147</v>
      </c>
      <c r="Y232" s="42" t="s">
        <v>2148</v>
      </c>
    </row>
    <row r="233" spans="1:25">
      <c r="A233" s="15">
        <v>31</v>
      </c>
      <c r="B233" s="42" t="s">
        <v>211</v>
      </c>
      <c r="C233" s="42" t="s">
        <v>41</v>
      </c>
      <c r="D233" s="42" t="s">
        <v>9</v>
      </c>
      <c r="E233" s="57">
        <v>47.09</v>
      </c>
      <c r="F233" s="57">
        <v>8.08</v>
      </c>
      <c r="G233" s="58"/>
      <c r="H233" s="42">
        <v>0.23</v>
      </c>
      <c r="I233" s="59">
        <v>26</v>
      </c>
      <c r="J233" s="42">
        <v>12.2</v>
      </c>
      <c r="K233" s="59"/>
      <c r="L233" s="59"/>
      <c r="M233" s="59"/>
      <c r="N233" s="59"/>
      <c r="O233" s="59">
        <v>15.38625326</v>
      </c>
      <c r="P233" s="57">
        <v>7.0000000000000007E-2</v>
      </c>
      <c r="Q233" s="42" t="s">
        <v>1835</v>
      </c>
      <c r="R233" s="59"/>
      <c r="S233" s="59">
        <v>50.083263946711071</v>
      </c>
      <c r="T233" s="59">
        <v>25.642631140716066</v>
      </c>
      <c r="U233" s="59">
        <v>24.440632805995005</v>
      </c>
      <c r="W233" s="61" t="s">
        <v>2362</v>
      </c>
      <c r="X233" s="42" t="s">
        <v>2149</v>
      </c>
      <c r="Y233" s="42" t="s">
        <v>2189</v>
      </c>
    </row>
    <row r="234" spans="1:25">
      <c r="A234" s="15">
        <v>13</v>
      </c>
      <c r="B234" s="42" t="s">
        <v>212</v>
      </c>
      <c r="C234" s="42" t="s">
        <v>62</v>
      </c>
      <c r="D234" s="42" t="s">
        <v>9</v>
      </c>
      <c r="E234" s="57">
        <v>-27.499600000000001</v>
      </c>
      <c r="F234" s="57">
        <v>153.0163</v>
      </c>
      <c r="G234" s="58"/>
      <c r="H234" s="42">
        <v>2.2727000000000001E-2</v>
      </c>
      <c r="I234" s="59"/>
      <c r="K234" s="59"/>
      <c r="L234" s="59"/>
      <c r="M234" s="59"/>
      <c r="N234" s="59">
        <v>51</v>
      </c>
      <c r="O234" s="59">
        <v>51</v>
      </c>
      <c r="P234" s="57"/>
      <c r="Q234" s="42" t="s">
        <v>1835</v>
      </c>
      <c r="R234" s="59"/>
      <c r="S234" s="59">
        <v>633.05245628642797</v>
      </c>
      <c r="T234" s="59">
        <v>0</v>
      </c>
      <c r="U234" s="59">
        <v>0</v>
      </c>
      <c r="V234" s="42" t="s">
        <v>63</v>
      </c>
      <c r="W234" s="42" t="s">
        <v>2149</v>
      </c>
      <c r="X234" s="42" t="s">
        <v>2149</v>
      </c>
      <c r="Y234" s="42" t="s">
        <v>2162</v>
      </c>
    </row>
    <row r="235" spans="1:25">
      <c r="A235" s="15">
        <v>13</v>
      </c>
      <c r="B235" s="42" t="s">
        <v>213</v>
      </c>
      <c r="C235" s="42" t="s">
        <v>62</v>
      </c>
      <c r="D235" s="42" t="s">
        <v>9</v>
      </c>
      <c r="E235" s="57">
        <v>-27.4984</v>
      </c>
      <c r="F235" s="57">
        <v>153.01730000000001</v>
      </c>
      <c r="G235" s="58"/>
      <c r="H235" s="42">
        <v>4.2909999999999997E-3</v>
      </c>
      <c r="I235" s="59"/>
      <c r="K235" s="59"/>
      <c r="L235" s="59"/>
      <c r="M235" s="59"/>
      <c r="N235" s="59">
        <v>98.4</v>
      </c>
      <c r="O235" s="59">
        <v>98.4</v>
      </c>
      <c r="P235" s="57"/>
      <c r="Q235" s="42" t="s">
        <v>1835</v>
      </c>
      <c r="R235" s="59"/>
      <c r="S235" s="59">
        <v>92.153205661948377</v>
      </c>
      <c r="T235" s="59">
        <v>0</v>
      </c>
      <c r="U235" s="59">
        <v>0</v>
      </c>
      <c r="V235" s="42" t="s">
        <v>63</v>
      </c>
      <c r="W235" s="42" t="s">
        <v>2149</v>
      </c>
      <c r="X235" s="42" t="s">
        <v>2149</v>
      </c>
      <c r="Y235" s="42" t="s">
        <v>2162</v>
      </c>
    </row>
    <row r="236" spans="1:25">
      <c r="A236" s="15">
        <v>13</v>
      </c>
      <c r="B236" s="42" t="s">
        <v>214</v>
      </c>
      <c r="C236" s="42" t="s">
        <v>62</v>
      </c>
      <c r="D236" s="42" t="s">
        <v>9</v>
      </c>
      <c r="E236" s="57">
        <v>-27.498100000000001</v>
      </c>
      <c r="F236" s="57">
        <v>153.01669999999999</v>
      </c>
      <c r="G236" s="58"/>
      <c r="H236" s="42">
        <v>1.755E-3</v>
      </c>
      <c r="I236" s="59"/>
      <c r="K236" s="59"/>
      <c r="L236" s="59"/>
      <c r="M236" s="59"/>
      <c r="N236" s="59">
        <v>38.200000000000003</v>
      </c>
      <c r="O236" s="59">
        <v>38.200000000000003</v>
      </c>
      <c r="P236" s="57"/>
      <c r="Q236" s="42" t="s">
        <v>1835</v>
      </c>
      <c r="R236" s="59"/>
      <c r="S236" s="59">
        <v>56.093255620316398</v>
      </c>
      <c r="T236" s="59">
        <v>0</v>
      </c>
      <c r="U236" s="59">
        <v>0</v>
      </c>
      <c r="V236" s="42" t="s">
        <v>63</v>
      </c>
      <c r="W236" s="42" t="s">
        <v>2149</v>
      </c>
      <c r="X236" s="42" t="s">
        <v>2149</v>
      </c>
      <c r="Y236" s="42" t="s">
        <v>2162</v>
      </c>
    </row>
    <row r="237" spans="1:25">
      <c r="A237" s="15">
        <v>2</v>
      </c>
      <c r="B237" s="42" t="s">
        <v>215</v>
      </c>
      <c r="C237" s="42" t="s">
        <v>11</v>
      </c>
      <c r="D237" s="42" t="s">
        <v>9</v>
      </c>
      <c r="E237" s="57">
        <v>64.863</v>
      </c>
      <c r="F237" s="57">
        <v>147.87100000000001</v>
      </c>
      <c r="G237" s="58"/>
      <c r="H237" s="42">
        <v>2E-3</v>
      </c>
      <c r="I237" s="59">
        <v>1.1000000000000001</v>
      </c>
      <c r="K237" s="59"/>
      <c r="L237" s="59">
        <v>17.600000000000001</v>
      </c>
      <c r="M237" s="59">
        <v>43.7</v>
      </c>
      <c r="N237" s="59"/>
      <c r="O237" s="59">
        <v>43.7</v>
      </c>
      <c r="P237" s="57"/>
      <c r="Q237" s="42" t="s">
        <v>1835</v>
      </c>
      <c r="R237" s="59"/>
      <c r="S237" s="59">
        <v>216.6503968692756</v>
      </c>
      <c r="T237" s="59">
        <v>8.5014712509575343</v>
      </c>
      <c r="U237" s="59">
        <v>185.93538617818481</v>
      </c>
      <c r="W237" s="42" t="s">
        <v>2146</v>
      </c>
      <c r="X237" s="42" t="s">
        <v>2147</v>
      </c>
      <c r="Y237" s="42" t="s">
        <v>2148</v>
      </c>
    </row>
    <row r="238" spans="1:25">
      <c r="A238" s="15">
        <v>10</v>
      </c>
      <c r="B238" s="42" t="s">
        <v>216</v>
      </c>
      <c r="C238" s="42" t="s">
        <v>8</v>
      </c>
      <c r="D238" s="42" t="s">
        <v>9</v>
      </c>
      <c r="E238" s="57">
        <v>58.62</v>
      </c>
      <c r="F238" s="57">
        <v>15.15</v>
      </c>
      <c r="G238" s="58">
        <v>102</v>
      </c>
      <c r="H238" s="42">
        <v>1.1299999999999999</v>
      </c>
      <c r="I238" s="59">
        <v>21</v>
      </c>
      <c r="K238" s="59"/>
      <c r="L238" s="59">
        <v>15.6</v>
      </c>
      <c r="M238" s="59"/>
      <c r="N238" s="59"/>
      <c r="O238" s="59">
        <v>2.3799393700000002</v>
      </c>
      <c r="P238" s="57">
        <v>8.9999999999999993E-3</v>
      </c>
      <c r="Q238" s="42" t="s">
        <v>1837</v>
      </c>
      <c r="R238" s="59"/>
      <c r="S238" s="59">
        <v>2.4039966694421313</v>
      </c>
      <c r="T238" s="59">
        <v>2.5642631140716068</v>
      </c>
      <c r="U238" s="59">
        <v>0</v>
      </c>
      <c r="W238" s="42" t="s">
        <v>2149</v>
      </c>
      <c r="X238" s="42" t="s">
        <v>2149</v>
      </c>
      <c r="Y238" s="42" t="s">
        <v>2158</v>
      </c>
    </row>
    <row r="239" spans="1:25">
      <c r="A239" s="15">
        <v>11</v>
      </c>
      <c r="B239" s="42" t="s">
        <v>217</v>
      </c>
      <c r="C239" s="42" t="s">
        <v>43</v>
      </c>
      <c r="D239" s="42" t="s">
        <v>9</v>
      </c>
      <c r="E239" s="57">
        <v>13.70025</v>
      </c>
      <c r="F239" s="57">
        <v>80.027733330000004</v>
      </c>
      <c r="G239" s="58"/>
      <c r="I239" s="59"/>
      <c r="K239" s="59"/>
      <c r="L239" s="59">
        <v>31.2</v>
      </c>
      <c r="M239" s="59"/>
      <c r="N239" s="59"/>
      <c r="O239" s="59"/>
      <c r="P239" s="57"/>
      <c r="R239" s="59">
        <v>1.68</v>
      </c>
      <c r="S239" s="59">
        <v>515.22425901748545</v>
      </c>
      <c r="T239" s="59">
        <v>0</v>
      </c>
      <c r="U239" s="59">
        <v>0</v>
      </c>
      <c r="W239" s="42" t="s">
        <v>2149</v>
      </c>
      <c r="X239" s="42" t="s">
        <v>2149</v>
      </c>
      <c r="Y239" s="42" t="s">
        <v>2159</v>
      </c>
    </row>
    <row r="240" spans="1:25">
      <c r="A240" s="15">
        <v>2</v>
      </c>
      <c r="B240" s="42" t="s">
        <v>218</v>
      </c>
      <c r="C240" s="42" t="s">
        <v>11</v>
      </c>
      <c r="D240" s="42" t="s">
        <v>9</v>
      </c>
      <c r="E240" s="57">
        <v>63.055</v>
      </c>
      <c r="F240" s="57">
        <v>147.42099999999999</v>
      </c>
      <c r="G240" s="58"/>
      <c r="H240" s="42">
        <v>0.14199999999999999</v>
      </c>
      <c r="I240" s="59">
        <v>4.9000000000000004</v>
      </c>
      <c r="K240" s="59"/>
      <c r="L240" s="59">
        <v>13.7</v>
      </c>
      <c r="M240" s="59">
        <v>7.9</v>
      </c>
      <c r="N240" s="59"/>
      <c r="O240" s="59">
        <v>7.9</v>
      </c>
      <c r="P240" s="57"/>
      <c r="Q240" s="42" t="s">
        <v>1835</v>
      </c>
      <c r="R240" s="59"/>
      <c r="S240" s="59">
        <v>13.163568302414653</v>
      </c>
      <c r="T240" s="59">
        <v>2.1939280949208992</v>
      </c>
      <c r="U240" s="59">
        <v>9.5984348309741883</v>
      </c>
      <c r="W240" s="42" t="s">
        <v>2146</v>
      </c>
      <c r="X240" s="42" t="s">
        <v>2147</v>
      </c>
      <c r="Y240" s="42" t="s">
        <v>2148</v>
      </c>
    </row>
    <row r="241" spans="1:25">
      <c r="A241" s="15">
        <v>10</v>
      </c>
      <c r="B241" s="42" t="s">
        <v>219</v>
      </c>
      <c r="C241" s="42" t="s">
        <v>96</v>
      </c>
      <c r="D241" s="42" t="s">
        <v>9</v>
      </c>
      <c r="E241" s="57">
        <v>61.19</v>
      </c>
      <c r="F241" s="57">
        <v>25.14</v>
      </c>
      <c r="G241" s="58">
        <v>138</v>
      </c>
      <c r="H241" s="42">
        <v>0.01</v>
      </c>
      <c r="I241" s="59">
        <v>9</v>
      </c>
      <c r="K241" s="59"/>
      <c r="L241" s="59">
        <v>15.2</v>
      </c>
      <c r="M241" s="59"/>
      <c r="N241" s="59"/>
      <c r="O241" s="59">
        <v>0.41810268</v>
      </c>
      <c r="P241" s="57">
        <v>3.0000000000000001E-3</v>
      </c>
      <c r="Q241" s="42" t="s">
        <v>1837</v>
      </c>
      <c r="R241" s="59"/>
      <c r="S241" s="59">
        <v>10.737851790174853</v>
      </c>
      <c r="T241" s="59">
        <v>8.6543880099916741</v>
      </c>
      <c r="U241" s="59">
        <v>2.0834637801831808</v>
      </c>
      <c r="W241" s="42" t="s">
        <v>2149</v>
      </c>
      <c r="X241" s="42" t="s">
        <v>2149</v>
      </c>
      <c r="Y241" s="42" t="s">
        <v>2158</v>
      </c>
    </row>
    <row r="242" spans="1:25">
      <c r="A242" s="15">
        <v>6</v>
      </c>
      <c r="B242" s="42" t="s">
        <v>220</v>
      </c>
      <c r="C242" s="42" t="s">
        <v>25</v>
      </c>
      <c r="D242" s="42" t="s">
        <v>9</v>
      </c>
      <c r="E242" s="57">
        <v>-18.960556</v>
      </c>
      <c r="F242" s="57">
        <v>-57.441110999999999</v>
      </c>
      <c r="G242" s="58"/>
      <c r="I242" s="59"/>
      <c r="K242" s="59"/>
      <c r="L242" s="59">
        <v>24</v>
      </c>
      <c r="M242" s="59"/>
      <c r="N242" s="59"/>
      <c r="O242" s="59"/>
      <c r="P242" s="57"/>
      <c r="R242" s="59">
        <v>0.36</v>
      </c>
      <c r="S242" s="59">
        <v>4.0066611157368861</v>
      </c>
      <c r="T242" s="59">
        <v>2.8847960033305577</v>
      </c>
      <c r="U242" s="59">
        <v>1.1218651124063279</v>
      </c>
      <c r="W242" s="42" t="s">
        <v>2149</v>
      </c>
      <c r="X242" s="42" t="s">
        <v>2149</v>
      </c>
      <c r="Y242" s="42" t="s">
        <v>2153</v>
      </c>
    </row>
    <row r="243" spans="1:25">
      <c r="A243" s="15">
        <v>11</v>
      </c>
      <c r="B243" s="42" t="s">
        <v>221</v>
      </c>
      <c r="C243" s="42" t="s">
        <v>43</v>
      </c>
      <c r="D243" s="42" t="s">
        <v>9</v>
      </c>
      <c r="E243" s="57">
        <v>10.80893333</v>
      </c>
      <c r="F243" s="57">
        <v>79.138949999999994</v>
      </c>
      <c r="G243" s="58"/>
      <c r="I243" s="59"/>
      <c r="K243" s="59"/>
      <c r="L243" s="59">
        <v>35</v>
      </c>
      <c r="M243" s="59"/>
      <c r="N243" s="59"/>
      <c r="O243" s="59"/>
      <c r="P243" s="57"/>
      <c r="R243" s="59">
        <v>2.37</v>
      </c>
      <c r="S243" s="59">
        <v>834.576815026811</v>
      </c>
      <c r="T243" s="59">
        <v>0</v>
      </c>
      <c r="U243" s="59">
        <v>0</v>
      </c>
      <c r="W243" s="42" t="s">
        <v>2149</v>
      </c>
      <c r="X243" s="42" t="s">
        <v>2149</v>
      </c>
      <c r="Y243" s="42" t="s">
        <v>2159</v>
      </c>
    </row>
    <row r="244" spans="1:25">
      <c r="A244" s="15">
        <v>2</v>
      </c>
      <c r="B244" s="42" t="s">
        <v>222</v>
      </c>
      <c r="C244" s="42" t="s">
        <v>11</v>
      </c>
      <c r="D244" s="42" t="s">
        <v>9</v>
      </c>
      <c r="E244" s="57">
        <v>68.632000000000005</v>
      </c>
      <c r="F244" s="57">
        <v>149.60499999999999</v>
      </c>
      <c r="G244" s="58"/>
      <c r="H244" s="42">
        <v>1.4490000000000001</v>
      </c>
      <c r="I244" s="59">
        <v>24.1</v>
      </c>
      <c r="K244" s="59"/>
      <c r="L244" s="59">
        <v>10.3</v>
      </c>
      <c r="M244" s="59">
        <v>1.5</v>
      </c>
      <c r="N244" s="59"/>
      <c r="O244" s="59">
        <v>1.5</v>
      </c>
      <c r="P244" s="57"/>
      <c r="Q244" s="42" t="s">
        <v>1837</v>
      </c>
      <c r="R244" s="59"/>
      <c r="S244" s="59">
        <v>5.4848201705245616</v>
      </c>
      <c r="T244" s="59">
        <v>2.4681690900915902</v>
      </c>
      <c r="U244" s="59">
        <v>1.9196875004163196</v>
      </c>
      <c r="W244" s="42" t="s">
        <v>2146</v>
      </c>
      <c r="X244" s="42" t="s">
        <v>2147</v>
      </c>
      <c r="Y244" s="42" t="s">
        <v>2148</v>
      </c>
    </row>
    <row r="245" spans="1:25">
      <c r="A245" s="15">
        <v>6</v>
      </c>
      <c r="B245" s="42" t="s">
        <v>223</v>
      </c>
      <c r="C245" s="42" t="s">
        <v>25</v>
      </c>
      <c r="D245" s="42" t="s">
        <v>9</v>
      </c>
      <c r="E245" s="57">
        <v>-17.853332999999999</v>
      </c>
      <c r="F245" s="57">
        <v>-57.481667000000002</v>
      </c>
      <c r="G245" s="58"/>
      <c r="H245" s="42">
        <v>71.400000000000006</v>
      </c>
      <c r="I245" s="59"/>
      <c r="K245" s="59"/>
      <c r="L245" s="59">
        <v>31</v>
      </c>
      <c r="M245" s="59"/>
      <c r="N245" s="59"/>
      <c r="O245" s="59"/>
      <c r="P245" s="57"/>
      <c r="R245" s="59">
        <v>0.44</v>
      </c>
      <c r="S245" s="59">
        <v>92.291034804329726</v>
      </c>
      <c r="T245" s="59">
        <v>10.417318900915902</v>
      </c>
      <c r="U245" s="59">
        <v>81.87371590341381</v>
      </c>
      <c r="W245" s="42" t="s">
        <v>2149</v>
      </c>
      <c r="X245" s="42" t="s">
        <v>2149</v>
      </c>
      <c r="Y245" s="42" t="s">
        <v>2153</v>
      </c>
    </row>
    <row r="246" spans="1:25">
      <c r="A246" s="15">
        <v>11</v>
      </c>
      <c r="B246" s="42" t="s">
        <v>224</v>
      </c>
      <c r="C246" s="42" t="s">
        <v>43</v>
      </c>
      <c r="D246" s="42" t="s">
        <v>9</v>
      </c>
      <c r="E246" s="57">
        <v>10.807016669999999</v>
      </c>
      <c r="F246" s="57">
        <v>79.134583329999998</v>
      </c>
      <c r="G246" s="58"/>
      <c r="I246" s="59"/>
      <c r="K246" s="59"/>
      <c r="L246" s="59">
        <v>33.5</v>
      </c>
      <c r="M246" s="59"/>
      <c r="N246" s="59"/>
      <c r="O246" s="59"/>
      <c r="P246" s="57"/>
      <c r="R246" s="59">
        <v>1.66</v>
      </c>
      <c r="S246" s="59">
        <v>18.097712555170691</v>
      </c>
      <c r="T246" s="59">
        <v>18.097712555170691</v>
      </c>
      <c r="U246" s="59">
        <v>0</v>
      </c>
      <c r="W246" s="42" t="s">
        <v>2149</v>
      </c>
      <c r="X246" s="42" t="s">
        <v>2149</v>
      </c>
      <c r="Y246" s="42" t="s">
        <v>2159</v>
      </c>
    </row>
    <row r="247" spans="1:25">
      <c r="A247" s="15">
        <v>11</v>
      </c>
      <c r="B247" s="42" t="s">
        <v>225</v>
      </c>
      <c r="C247" s="42" t="s">
        <v>43</v>
      </c>
      <c r="D247" s="42" t="s">
        <v>9</v>
      </c>
      <c r="E247" s="57">
        <v>10.814183330000001</v>
      </c>
      <c r="F247" s="57">
        <v>79.134749999999997</v>
      </c>
      <c r="G247" s="58"/>
      <c r="I247" s="59"/>
      <c r="K247" s="59"/>
      <c r="L247" s="59">
        <v>31.7</v>
      </c>
      <c r="M247" s="59"/>
      <c r="N247" s="59"/>
      <c r="O247" s="59"/>
      <c r="P247" s="57"/>
      <c r="R247" s="59">
        <v>1.45</v>
      </c>
      <c r="S247" s="59">
        <v>100.41828114248126</v>
      </c>
      <c r="T247" s="59">
        <v>3.5234484603430469</v>
      </c>
      <c r="U247" s="59">
        <v>0</v>
      </c>
      <c r="W247" s="42" t="s">
        <v>2149</v>
      </c>
      <c r="X247" s="42" t="s">
        <v>2149</v>
      </c>
      <c r="Y247" s="42" t="s">
        <v>2159</v>
      </c>
    </row>
    <row r="248" spans="1:25">
      <c r="A248" s="15">
        <v>14</v>
      </c>
      <c r="B248" s="42" t="s">
        <v>226</v>
      </c>
      <c r="C248" s="42" t="s">
        <v>18</v>
      </c>
      <c r="D248" s="42" t="s">
        <v>9</v>
      </c>
      <c r="E248" s="57">
        <v>68.45</v>
      </c>
      <c r="F248" s="57">
        <v>161.19999999999999</v>
      </c>
      <c r="G248" s="58"/>
      <c r="H248" s="42">
        <v>9.2499999999999999E-2</v>
      </c>
      <c r="I248" s="59">
        <v>17</v>
      </c>
      <c r="K248" s="59">
        <v>13.8</v>
      </c>
      <c r="L248" s="59">
        <v>14.3</v>
      </c>
      <c r="M248" s="59"/>
      <c r="N248" s="59"/>
      <c r="O248" s="59"/>
      <c r="P248" s="57"/>
      <c r="R248" s="59"/>
      <c r="S248" s="59">
        <v>82.23004163197335</v>
      </c>
      <c r="T248" s="59">
        <v>10.991606994171523</v>
      </c>
      <c r="U248" s="59">
        <v>71.225079100749369</v>
      </c>
      <c r="W248" s="42" t="s">
        <v>2363</v>
      </c>
      <c r="X248" s="42" t="s">
        <v>2147</v>
      </c>
      <c r="Y248" s="42" t="s">
        <v>2166</v>
      </c>
    </row>
    <row r="249" spans="1:25">
      <c r="A249" s="15" t="s">
        <v>36</v>
      </c>
      <c r="B249" s="42" t="s">
        <v>227</v>
      </c>
      <c r="C249" s="42" t="s">
        <v>23</v>
      </c>
      <c r="D249" s="42" t="s">
        <v>9</v>
      </c>
      <c r="E249" s="57">
        <v>46.251297219999998</v>
      </c>
      <c r="F249" s="57">
        <v>-89.497677780000004</v>
      </c>
      <c r="G249" s="58"/>
      <c r="H249" s="42">
        <v>0.3125</v>
      </c>
      <c r="I249" s="59">
        <v>15</v>
      </c>
      <c r="J249" s="42">
        <v>6.9</v>
      </c>
      <c r="K249" s="59">
        <v>10.5</v>
      </c>
      <c r="L249" s="59"/>
      <c r="M249" s="59"/>
      <c r="N249" s="59"/>
      <c r="O249" s="59">
        <v>6.7949999999999999</v>
      </c>
      <c r="P249" s="57">
        <v>1.2145E-2</v>
      </c>
      <c r="Q249" s="42" t="s">
        <v>1836</v>
      </c>
      <c r="R249" s="59">
        <v>1.2849999999999999</v>
      </c>
      <c r="S249" s="59">
        <v>6.5822906051923393</v>
      </c>
      <c r="T249" s="59">
        <v>4.4493957987477097</v>
      </c>
      <c r="U249" s="59">
        <v>2.132894807780183</v>
      </c>
      <c r="V249" s="42" t="s">
        <v>2156</v>
      </c>
      <c r="W249" s="42" t="s">
        <v>2149</v>
      </c>
      <c r="X249" s="42" t="s">
        <v>2149</v>
      </c>
      <c r="Y249" s="42" t="s">
        <v>2157</v>
      </c>
    </row>
    <row r="250" spans="1:25">
      <c r="A250" s="15">
        <v>10</v>
      </c>
      <c r="B250" s="42" t="s">
        <v>228</v>
      </c>
      <c r="C250" s="42" t="s">
        <v>41</v>
      </c>
      <c r="D250" s="42" t="s">
        <v>9</v>
      </c>
      <c r="E250" s="57">
        <v>47.27</v>
      </c>
      <c r="F250" s="57">
        <v>8.5</v>
      </c>
      <c r="G250" s="58">
        <v>643</v>
      </c>
      <c r="H250" s="42">
        <v>0.48</v>
      </c>
      <c r="I250" s="59">
        <v>25</v>
      </c>
      <c r="K250" s="59"/>
      <c r="L250" s="59">
        <v>24.5</v>
      </c>
      <c r="M250" s="59"/>
      <c r="N250" s="59"/>
      <c r="O250" s="59">
        <v>2.3799393700000002</v>
      </c>
      <c r="P250" s="57">
        <v>8.9999999999999993E-3</v>
      </c>
      <c r="Q250" s="42" t="s">
        <v>1837</v>
      </c>
      <c r="R250" s="59"/>
      <c r="S250" s="59">
        <v>21.63597002497918</v>
      </c>
      <c r="T250" s="59">
        <v>21.315437135720234</v>
      </c>
      <c r="U250" s="59">
        <v>0.96159866777685254</v>
      </c>
      <c r="W250" s="42" t="s">
        <v>2149</v>
      </c>
      <c r="X250" s="42" t="s">
        <v>2149</v>
      </c>
      <c r="Y250" s="42" t="s">
        <v>2158</v>
      </c>
    </row>
    <row r="251" spans="1:25">
      <c r="A251" s="15">
        <v>10</v>
      </c>
      <c r="B251" s="42" t="s">
        <v>229</v>
      </c>
      <c r="C251" s="42" t="s">
        <v>41</v>
      </c>
      <c r="D251" s="42" t="s">
        <v>9</v>
      </c>
      <c r="E251" s="57">
        <v>46.73</v>
      </c>
      <c r="F251" s="57">
        <v>7.57</v>
      </c>
      <c r="G251" s="58">
        <v>641</v>
      </c>
      <c r="H251" s="42">
        <v>0.14000000000000001</v>
      </c>
      <c r="I251" s="59">
        <v>15</v>
      </c>
      <c r="K251" s="59"/>
      <c r="L251" s="59">
        <v>23.4</v>
      </c>
      <c r="M251" s="59"/>
      <c r="N251" s="59"/>
      <c r="O251" s="59">
        <v>5.9172774400000003</v>
      </c>
      <c r="P251" s="57">
        <v>1.6E-2</v>
      </c>
      <c r="Q251" s="42" t="s">
        <v>1836</v>
      </c>
      <c r="R251" s="59"/>
      <c r="S251" s="59">
        <v>125.80915903413822</v>
      </c>
      <c r="T251" s="59">
        <v>76.126561199000832</v>
      </c>
      <c r="U251" s="59">
        <v>50.644196502914234</v>
      </c>
      <c r="W251" s="42" t="s">
        <v>2149</v>
      </c>
      <c r="X251" s="42" t="s">
        <v>2149</v>
      </c>
      <c r="Y251" s="42" t="s">
        <v>2158</v>
      </c>
    </row>
    <row r="252" spans="1:25">
      <c r="A252" s="15">
        <v>10</v>
      </c>
      <c r="B252" s="42" t="s">
        <v>230</v>
      </c>
      <c r="C252" s="42" t="s">
        <v>96</v>
      </c>
      <c r="D252" s="42" t="s">
        <v>9</v>
      </c>
      <c r="E252" s="57">
        <v>61.24</v>
      </c>
      <c r="F252" s="57">
        <v>25.06</v>
      </c>
      <c r="G252" s="58">
        <v>156</v>
      </c>
      <c r="H252" s="42">
        <v>0.04</v>
      </c>
      <c r="I252" s="59">
        <v>8</v>
      </c>
      <c r="K252" s="59"/>
      <c r="L252" s="59">
        <v>17.600000000000001</v>
      </c>
      <c r="M252" s="59"/>
      <c r="N252" s="59"/>
      <c r="O252" s="59">
        <v>3.2698258299999998</v>
      </c>
      <c r="P252" s="57">
        <v>1.0999999999999999E-2</v>
      </c>
      <c r="Q252" s="42" t="s">
        <v>1836</v>
      </c>
      <c r="R252" s="59"/>
      <c r="S252" s="59">
        <v>2.4039966694421313</v>
      </c>
      <c r="T252" s="59">
        <v>0.32053288925895085</v>
      </c>
      <c r="U252" s="59">
        <v>1.9231973355537051</v>
      </c>
      <c r="W252" s="42" t="s">
        <v>2149</v>
      </c>
      <c r="X252" s="42" t="s">
        <v>2149</v>
      </c>
      <c r="Y252" s="42" t="s">
        <v>2158</v>
      </c>
    </row>
    <row r="253" spans="1:25">
      <c r="A253" s="15">
        <v>2</v>
      </c>
      <c r="B253" s="42" t="s">
        <v>231</v>
      </c>
      <c r="C253" s="42" t="s">
        <v>11</v>
      </c>
      <c r="D253" s="42" t="s">
        <v>9</v>
      </c>
      <c r="E253" s="57">
        <v>65.028999999999996</v>
      </c>
      <c r="F253" s="57">
        <v>147.69900000000001</v>
      </c>
      <c r="G253" s="58"/>
      <c r="H253" s="42">
        <v>3.0000000000000001E-3</v>
      </c>
      <c r="I253" s="59">
        <v>4.5999999999999996</v>
      </c>
      <c r="K253" s="59"/>
      <c r="L253" s="59">
        <v>9.5</v>
      </c>
      <c r="M253" s="59">
        <v>35</v>
      </c>
      <c r="N253" s="59"/>
      <c r="O253" s="59">
        <v>35</v>
      </c>
      <c r="P253" s="57"/>
      <c r="Q253" s="42" t="s">
        <v>1835</v>
      </c>
      <c r="R253" s="59"/>
      <c r="S253" s="59">
        <v>112.16457209991674</v>
      </c>
      <c r="T253" s="59">
        <v>13.163568302414653</v>
      </c>
      <c r="U253" s="59">
        <v>86.385910807660281</v>
      </c>
      <c r="W253" s="42" t="s">
        <v>2146</v>
      </c>
      <c r="X253" s="42" t="s">
        <v>2147</v>
      </c>
      <c r="Y253" s="42" t="s">
        <v>2148</v>
      </c>
    </row>
    <row r="254" spans="1:25">
      <c r="A254" s="15">
        <v>32</v>
      </c>
      <c r="B254" s="42" t="s">
        <v>232</v>
      </c>
      <c r="C254" s="42" t="s">
        <v>233</v>
      </c>
      <c r="D254" s="42" t="s">
        <v>9</v>
      </c>
      <c r="E254" s="57">
        <v>58.25</v>
      </c>
      <c r="F254" s="57">
        <v>26.041699999999999</v>
      </c>
      <c r="G254" s="58"/>
      <c r="H254" s="42">
        <v>270</v>
      </c>
      <c r="I254" s="59">
        <v>6</v>
      </c>
      <c r="J254" s="42">
        <v>2.8</v>
      </c>
      <c r="K254" s="59"/>
      <c r="L254" s="59">
        <v>8.3000000000000007</v>
      </c>
      <c r="M254" s="59"/>
      <c r="N254" s="59"/>
      <c r="O254" s="59"/>
      <c r="P254" s="57"/>
      <c r="R254" s="59"/>
      <c r="S254" s="59">
        <v>54.757701915070768</v>
      </c>
      <c r="T254" s="59">
        <v>40.734388009991669</v>
      </c>
      <c r="U254" s="59">
        <v>14.0233139050791</v>
      </c>
      <c r="W254" s="42" t="s">
        <v>2149</v>
      </c>
      <c r="X254" s="42" t="s">
        <v>2149</v>
      </c>
      <c r="Y254" s="42" t="s">
        <v>2190</v>
      </c>
    </row>
    <row r="255" spans="1:25">
      <c r="A255" s="15">
        <v>9</v>
      </c>
      <c r="B255" s="42" t="s">
        <v>234</v>
      </c>
      <c r="C255" s="42" t="s">
        <v>23</v>
      </c>
      <c r="D255" s="42" t="s">
        <v>9</v>
      </c>
      <c r="E255" s="57">
        <v>46.254930559999998</v>
      </c>
      <c r="F255" s="57">
        <v>-89.517475000000005</v>
      </c>
      <c r="G255" s="58"/>
      <c r="H255" s="42">
        <v>2.7E-2</v>
      </c>
      <c r="I255" s="59">
        <v>8.1999999999999993</v>
      </c>
      <c r="J255" s="42">
        <v>2.7</v>
      </c>
      <c r="K255" s="59">
        <v>6.5</v>
      </c>
      <c r="L255" s="59"/>
      <c r="M255" s="59"/>
      <c r="N255" s="59">
        <v>4.67</v>
      </c>
      <c r="O255" s="59">
        <v>4.67</v>
      </c>
      <c r="P255" s="57">
        <v>2.666E-2</v>
      </c>
      <c r="Q255" s="42" t="s">
        <v>1835</v>
      </c>
      <c r="R255" s="59">
        <v>1.22</v>
      </c>
      <c r="S255" s="59">
        <v>41.929621738484592</v>
      </c>
      <c r="T255" s="59">
        <v>5.426315396396336</v>
      </c>
      <c r="U255" s="59">
        <v>36.503306339417151</v>
      </c>
      <c r="V255" s="42">
        <v>85</v>
      </c>
      <c r="W255" s="42" t="s">
        <v>2149</v>
      </c>
      <c r="X255" s="42" t="s">
        <v>2149</v>
      </c>
      <c r="Y255" s="42" t="s">
        <v>2160</v>
      </c>
    </row>
    <row r="256" spans="1:25">
      <c r="A256" s="15">
        <v>5</v>
      </c>
      <c r="B256" s="42" t="s">
        <v>235</v>
      </c>
      <c r="C256" s="42" t="s">
        <v>23</v>
      </c>
      <c r="D256" s="42" t="s">
        <v>9</v>
      </c>
      <c r="E256" s="57">
        <v>46.23563</v>
      </c>
      <c r="F256" s="57">
        <v>-89.502799999999993</v>
      </c>
      <c r="G256" s="58"/>
      <c r="H256" s="42">
        <v>4.9000000000000002E-2</v>
      </c>
      <c r="I256" s="59">
        <v>14</v>
      </c>
      <c r="J256" s="42">
        <v>3.9</v>
      </c>
      <c r="K256" s="59">
        <v>7.4</v>
      </c>
      <c r="L256" s="59"/>
      <c r="M256" s="59">
        <v>8.1</v>
      </c>
      <c r="N256" s="59"/>
      <c r="O256" s="59">
        <v>8.1</v>
      </c>
      <c r="P256" s="57">
        <v>2.2100000000000002E-2</v>
      </c>
      <c r="Q256" s="42" t="s">
        <v>1836</v>
      </c>
      <c r="R256" s="59">
        <v>0.24</v>
      </c>
      <c r="S256" s="59">
        <v>0.67311906744379679</v>
      </c>
      <c r="T256" s="59">
        <v>0.65709242298084924</v>
      </c>
      <c r="U256" s="59">
        <v>1.6026644462947544E-2</v>
      </c>
      <c r="W256" s="42" t="s">
        <v>2149</v>
      </c>
      <c r="X256" s="42" t="s">
        <v>2149</v>
      </c>
      <c r="Y256" s="42" t="s">
        <v>2152</v>
      </c>
    </row>
    <row r="257" spans="1:25">
      <c r="A257" s="15">
        <v>33</v>
      </c>
      <c r="B257" s="42" t="s">
        <v>236</v>
      </c>
      <c r="C257" s="42" t="s">
        <v>23</v>
      </c>
      <c r="D257" s="42" t="s">
        <v>9</v>
      </c>
      <c r="E257" s="57">
        <v>42.397706999999997</v>
      </c>
      <c r="F257" s="57">
        <v>-85.385187000000002</v>
      </c>
      <c r="G257" s="58"/>
      <c r="H257" s="42">
        <v>0.15</v>
      </c>
      <c r="I257" s="59"/>
      <c r="J257" s="42">
        <v>3.54</v>
      </c>
      <c r="K257" s="59"/>
      <c r="L257" s="59"/>
      <c r="M257" s="59"/>
      <c r="N257" s="59"/>
      <c r="O257" s="59"/>
      <c r="P257" s="57"/>
      <c r="R257" s="59">
        <v>11.824999999999999</v>
      </c>
      <c r="S257" s="59">
        <v>1009.6786011656952</v>
      </c>
      <c r="T257" s="59">
        <v>673.11906744379678</v>
      </c>
      <c r="U257" s="59">
        <v>336.55953372189839</v>
      </c>
      <c r="W257" s="61" t="s">
        <v>2362</v>
      </c>
      <c r="X257" s="42" t="s">
        <v>2147</v>
      </c>
      <c r="Y257" s="42" t="s">
        <v>2191</v>
      </c>
    </row>
    <row r="258" spans="1:25">
      <c r="A258" s="15">
        <v>34</v>
      </c>
      <c r="B258" s="42" t="s">
        <v>237</v>
      </c>
      <c r="C258" s="42" t="s">
        <v>23</v>
      </c>
      <c r="D258" s="42" t="s">
        <v>238</v>
      </c>
      <c r="E258" s="57">
        <v>34.14</v>
      </c>
      <c r="F258" s="57">
        <v>-84.64</v>
      </c>
      <c r="G258" s="58"/>
      <c r="H258" s="42">
        <v>49</v>
      </c>
      <c r="I258" s="59"/>
      <c r="J258" s="42">
        <v>9.1999999999999993</v>
      </c>
      <c r="K258" s="59"/>
      <c r="L258" s="59">
        <v>22.25</v>
      </c>
      <c r="M258" s="59">
        <v>4.4000000000000004</v>
      </c>
      <c r="N258" s="59"/>
      <c r="O258" s="59">
        <v>4.4000000000000004</v>
      </c>
      <c r="P258" s="57"/>
      <c r="Q258" s="42" t="s">
        <v>1836</v>
      </c>
      <c r="R258" s="59"/>
      <c r="S258" s="59">
        <v>29.542447960033304</v>
      </c>
      <c r="T258" s="59">
        <v>13.863047460449625</v>
      </c>
      <c r="U258" s="59">
        <v>15.679400499583679</v>
      </c>
      <c r="W258" s="61" t="s">
        <v>2362</v>
      </c>
      <c r="X258" s="42" t="s">
        <v>2149</v>
      </c>
      <c r="Y258" s="42" t="s">
        <v>2192</v>
      </c>
    </row>
    <row r="259" spans="1:25">
      <c r="A259" s="15">
        <v>35</v>
      </c>
      <c r="B259" s="42" t="s">
        <v>239</v>
      </c>
      <c r="C259" s="42" t="s">
        <v>240</v>
      </c>
      <c r="D259" s="42" t="s">
        <v>238</v>
      </c>
      <c r="E259" s="57">
        <v>42.168700000000001</v>
      </c>
      <c r="F259" s="57">
        <v>3.0264000000000002</v>
      </c>
      <c r="G259" s="58"/>
      <c r="H259" s="42">
        <v>1E-3</v>
      </c>
      <c r="I259" s="59">
        <v>3.6</v>
      </c>
      <c r="J259" s="42">
        <v>1.5</v>
      </c>
      <c r="K259" s="59">
        <v>0.7</v>
      </c>
      <c r="L259" s="59">
        <v>22.8</v>
      </c>
      <c r="M259" s="59"/>
      <c r="N259" s="59"/>
      <c r="O259" s="59"/>
      <c r="P259" s="57"/>
      <c r="R259" s="59"/>
      <c r="S259" s="59">
        <v>0.25375520399666945</v>
      </c>
      <c r="T259" s="59">
        <v>0.25375520399666945</v>
      </c>
      <c r="U259" s="59">
        <v>0</v>
      </c>
      <c r="W259" s="42" t="s">
        <v>2149</v>
      </c>
      <c r="X259" s="42" t="s">
        <v>2149</v>
      </c>
      <c r="Y259" s="42" t="s">
        <v>2193</v>
      </c>
    </row>
    <row r="260" spans="1:25">
      <c r="A260" s="15" t="s">
        <v>2194</v>
      </c>
      <c r="B260" s="42" t="s">
        <v>241</v>
      </c>
      <c r="C260" s="42" t="s">
        <v>25</v>
      </c>
      <c r="D260" s="42" t="s">
        <v>238</v>
      </c>
      <c r="E260" s="57">
        <v>-1.7910447759999999</v>
      </c>
      <c r="F260" s="57">
        <v>-59.565868260000002</v>
      </c>
      <c r="G260" s="58"/>
      <c r="H260" s="42">
        <v>2360</v>
      </c>
      <c r="I260" s="59"/>
      <c r="K260" s="59"/>
      <c r="L260" s="59"/>
      <c r="M260" s="59"/>
      <c r="N260" s="59"/>
      <c r="O260" s="59"/>
      <c r="P260" s="57"/>
      <c r="R260" s="59"/>
      <c r="S260" s="59">
        <v>59.966361365528719</v>
      </c>
      <c r="T260" s="59">
        <v>0</v>
      </c>
      <c r="U260" s="59">
        <v>0</v>
      </c>
      <c r="W260" s="42" t="s">
        <v>2195</v>
      </c>
      <c r="X260" s="42" t="s">
        <v>2195</v>
      </c>
      <c r="Y260" s="42" t="s">
        <v>2196</v>
      </c>
    </row>
    <row r="261" spans="1:25">
      <c r="A261" s="15">
        <v>39</v>
      </c>
      <c r="B261" s="42" t="s">
        <v>242</v>
      </c>
      <c r="C261" s="42" t="s">
        <v>25</v>
      </c>
      <c r="D261" s="42" t="s">
        <v>238</v>
      </c>
      <c r="E261" s="57">
        <v>-22.52</v>
      </c>
      <c r="F261" s="57">
        <v>-48.583333330000002</v>
      </c>
      <c r="G261" s="58"/>
      <c r="H261" s="42">
        <v>324</v>
      </c>
      <c r="I261" s="59"/>
      <c r="J261" s="42">
        <v>11.1</v>
      </c>
      <c r="K261" s="59"/>
      <c r="L261" s="59"/>
      <c r="M261" s="59">
        <v>7.85</v>
      </c>
      <c r="N261" s="59"/>
      <c r="O261" s="59">
        <v>7.85</v>
      </c>
      <c r="P261" s="57">
        <v>0.10299999999999999</v>
      </c>
      <c r="Q261" s="42" t="s">
        <v>1836</v>
      </c>
      <c r="R261" s="59"/>
      <c r="S261" s="59">
        <v>17.068376353039131</v>
      </c>
      <c r="T261" s="59">
        <v>16.974887593671941</v>
      </c>
      <c r="U261" s="59">
        <v>3.9532389675270605</v>
      </c>
      <c r="W261" s="61" t="s">
        <v>2362</v>
      </c>
      <c r="X261" s="42" t="s">
        <v>2197</v>
      </c>
      <c r="Y261" s="42" t="s">
        <v>2198</v>
      </c>
    </row>
    <row r="262" spans="1:25">
      <c r="A262" s="15">
        <v>35</v>
      </c>
      <c r="B262" s="42" t="s">
        <v>243</v>
      </c>
      <c r="C262" s="42" t="s">
        <v>240</v>
      </c>
      <c r="D262" s="42" t="s">
        <v>238</v>
      </c>
      <c r="E262" s="57">
        <v>42.349200000000003</v>
      </c>
      <c r="F262" s="57">
        <v>2.8285</v>
      </c>
      <c r="G262" s="58"/>
      <c r="H262" s="42">
        <v>3.6999999999999998E-2</v>
      </c>
      <c r="I262" s="59">
        <v>2.6</v>
      </c>
      <c r="J262" s="42">
        <v>1.1000000000000001</v>
      </c>
      <c r="K262" s="59">
        <v>1.4</v>
      </c>
      <c r="L262" s="59">
        <v>23.9</v>
      </c>
      <c r="M262" s="59"/>
      <c r="N262" s="59"/>
      <c r="O262" s="59"/>
      <c r="P262" s="57"/>
      <c r="R262" s="59"/>
      <c r="S262" s="59">
        <v>17.055020815986676</v>
      </c>
      <c r="T262" s="59">
        <v>3.0584179850124893</v>
      </c>
      <c r="U262" s="59">
        <v>13.996602830974188</v>
      </c>
      <c r="W262" s="42" t="s">
        <v>2149</v>
      </c>
      <c r="X262" s="42" t="s">
        <v>2149</v>
      </c>
      <c r="Y262" s="42" t="s">
        <v>2193</v>
      </c>
    </row>
    <row r="263" spans="1:25">
      <c r="A263" s="15">
        <v>40</v>
      </c>
      <c r="B263" s="42" t="s">
        <v>244</v>
      </c>
      <c r="C263" s="42" t="s">
        <v>245</v>
      </c>
      <c r="D263" s="42" t="s">
        <v>238</v>
      </c>
      <c r="E263" s="57">
        <v>-15.585832999999999</v>
      </c>
      <c r="F263" s="57">
        <v>32.704721999999997</v>
      </c>
      <c r="G263" s="58"/>
      <c r="H263" s="42">
        <v>2675</v>
      </c>
      <c r="I263" s="59"/>
      <c r="J263" s="42">
        <v>20.9</v>
      </c>
      <c r="K263" s="59"/>
      <c r="L263" s="59"/>
      <c r="M263" s="59"/>
      <c r="N263" s="59"/>
      <c r="O263" s="59"/>
      <c r="P263" s="57"/>
      <c r="R263" s="59"/>
      <c r="S263" s="59">
        <v>1.8697751873438799</v>
      </c>
      <c r="T263" s="59">
        <v>0</v>
      </c>
      <c r="U263" s="59">
        <v>0</v>
      </c>
      <c r="W263" s="42" t="s">
        <v>2199</v>
      </c>
      <c r="X263" s="42" t="s">
        <v>2199</v>
      </c>
      <c r="Y263" s="42" t="s">
        <v>2200</v>
      </c>
    </row>
    <row r="264" spans="1:25">
      <c r="A264" s="15">
        <v>40</v>
      </c>
      <c r="B264" s="42" t="s">
        <v>246</v>
      </c>
      <c r="C264" s="42" t="s">
        <v>245</v>
      </c>
      <c r="D264" s="42" t="s">
        <v>238</v>
      </c>
      <c r="E264" s="57">
        <v>-15.587400000000001</v>
      </c>
      <c r="F264" s="57">
        <v>32.375399999999999</v>
      </c>
      <c r="G264" s="58">
        <v>317</v>
      </c>
      <c r="I264" s="59"/>
      <c r="K264" s="59"/>
      <c r="L264" s="59">
        <v>31.6</v>
      </c>
      <c r="M264" s="59"/>
      <c r="N264" s="59"/>
      <c r="O264" s="59"/>
      <c r="P264" s="57"/>
      <c r="R264" s="59">
        <v>2.6499999999999999E-2</v>
      </c>
      <c r="S264" s="59">
        <v>2.7824035080766026E-2</v>
      </c>
      <c r="T264" s="59">
        <v>0</v>
      </c>
      <c r="U264" s="59">
        <v>0</v>
      </c>
      <c r="W264" s="42" t="s">
        <v>2199</v>
      </c>
      <c r="X264" s="42" t="s">
        <v>2199</v>
      </c>
      <c r="Y264" s="42" t="s">
        <v>2200</v>
      </c>
    </row>
    <row r="265" spans="1:25">
      <c r="A265" s="15">
        <v>40</v>
      </c>
      <c r="B265" s="42" t="s">
        <v>247</v>
      </c>
      <c r="C265" s="42" t="s">
        <v>245</v>
      </c>
      <c r="D265" s="42" t="s">
        <v>238</v>
      </c>
      <c r="E265" s="57">
        <v>-15.556699999999999</v>
      </c>
      <c r="F265" s="57">
        <v>32.633699999999997</v>
      </c>
      <c r="G265" s="58">
        <v>317</v>
      </c>
      <c r="I265" s="59"/>
      <c r="K265" s="59"/>
      <c r="L265" s="59">
        <v>30.6</v>
      </c>
      <c r="M265" s="59"/>
      <c r="N265" s="59"/>
      <c r="O265" s="59"/>
      <c r="P265" s="57"/>
      <c r="R265" s="59">
        <v>0.13200000000000001</v>
      </c>
      <c r="S265" s="59">
        <v>0.13355537052456287</v>
      </c>
      <c r="T265" s="59">
        <v>0</v>
      </c>
      <c r="U265" s="59">
        <v>0</v>
      </c>
      <c r="W265" s="42" t="s">
        <v>2199</v>
      </c>
      <c r="X265" s="42" t="s">
        <v>2199</v>
      </c>
      <c r="Y265" s="42" t="s">
        <v>2200</v>
      </c>
    </row>
    <row r="266" spans="1:25">
      <c r="A266" s="15">
        <v>41</v>
      </c>
      <c r="B266" s="42" t="s">
        <v>248</v>
      </c>
      <c r="C266" s="42" t="s">
        <v>23</v>
      </c>
      <c r="D266" s="42" t="s">
        <v>238</v>
      </c>
      <c r="E266" s="57">
        <v>47.28</v>
      </c>
      <c r="F266" s="57">
        <v>-121.1075</v>
      </c>
      <c r="G266" s="58"/>
      <c r="H266" s="42">
        <v>19.399999999999999</v>
      </c>
      <c r="I266" s="59"/>
      <c r="K266" s="59"/>
      <c r="L266" s="59"/>
      <c r="M266" s="59">
        <v>0.24</v>
      </c>
      <c r="N266" s="59"/>
      <c r="O266" s="59">
        <v>0.24</v>
      </c>
      <c r="P266" s="57"/>
      <c r="Q266" s="42" t="s">
        <v>1837</v>
      </c>
      <c r="R266" s="59"/>
      <c r="S266" s="59">
        <v>1.7495753538717735</v>
      </c>
      <c r="T266" s="59">
        <v>1.2019983347210657</v>
      </c>
      <c r="U266" s="59">
        <v>0.54757701915070767</v>
      </c>
      <c r="W266" s="61" t="s">
        <v>2362</v>
      </c>
      <c r="X266" s="42" t="s">
        <v>2147</v>
      </c>
      <c r="Y266" s="42" t="s">
        <v>2201</v>
      </c>
    </row>
    <row r="267" spans="1:25">
      <c r="A267" s="15">
        <v>42</v>
      </c>
      <c r="B267" s="42" t="s">
        <v>249</v>
      </c>
      <c r="C267" s="42" t="s">
        <v>25</v>
      </c>
      <c r="D267" s="42" t="s">
        <v>238</v>
      </c>
      <c r="E267" s="57">
        <v>-17.986868000000001</v>
      </c>
      <c r="F267" s="57">
        <v>-48.524552999999997</v>
      </c>
      <c r="G267" s="58"/>
      <c r="H267" s="42">
        <v>60</v>
      </c>
      <c r="I267" s="59"/>
      <c r="J267" s="42">
        <v>21.8</v>
      </c>
      <c r="K267" s="59"/>
      <c r="L267" s="59">
        <v>26.162500000000001</v>
      </c>
      <c r="M267" s="59">
        <v>137.5</v>
      </c>
      <c r="N267" s="59"/>
      <c r="O267" s="59">
        <v>137.5</v>
      </c>
      <c r="P267" s="57"/>
      <c r="Q267" s="42" t="s">
        <v>1835</v>
      </c>
      <c r="R267" s="59"/>
      <c r="S267" s="59">
        <v>305.3075770191507</v>
      </c>
      <c r="T267" s="59">
        <v>41.882964196502911</v>
      </c>
      <c r="U267" s="59">
        <v>263.63830141548709</v>
      </c>
      <c r="W267" s="42" t="s">
        <v>2149</v>
      </c>
      <c r="X267" s="42" t="s">
        <v>2149</v>
      </c>
      <c r="Y267" s="42" t="s">
        <v>2202</v>
      </c>
    </row>
    <row r="268" spans="1:25">
      <c r="A268" s="15">
        <v>43</v>
      </c>
      <c r="B268" s="42" t="s">
        <v>250</v>
      </c>
      <c r="C268" s="42" t="s">
        <v>25</v>
      </c>
      <c r="D268" s="42" t="s">
        <v>238</v>
      </c>
      <c r="E268" s="57">
        <v>-2.82</v>
      </c>
      <c r="F268" s="57">
        <v>-54.283333329999998</v>
      </c>
      <c r="G268" s="58"/>
      <c r="H268" s="42">
        <v>72</v>
      </c>
      <c r="I268" s="59"/>
      <c r="J268" s="42">
        <v>6.9</v>
      </c>
      <c r="K268" s="59"/>
      <c r="L268" s="59"/>
      <c r="M268" s="59"/>
      <c r="N268" s="59"/>
      <c r="O268" s="59"/>
      <c r="P268" s="57"/>
      <c r="R268" s="59"/>
      <c r="S268" s="59">
        <v>56.761032472939213</v>
      </c>
      <c r="T268" s="59">
        <v>18.029975020815986</v>
      </c>
      <c r="U268" s="59">
        <v>38.731057452123231</v>
      </c>
      <c r="W268" s="61" t="s">
        <v>2362</v>
      </c>
      <c r="X268" s="42" t="s">
        <v>2144</v>
      </c>
      <c r="Y268" s="42" t="s">
        <v>2203</v>
      </c>
    </row>
    <row r="269" spans="1:25">
      <c r="A269" s="15">
        <v>34</v>
      </c>
      <c r="B269" s="42" t="s">
        <v>251</v>
      </c>
      <c r="C269" s="42" t="s">
        <v>23</v>
      </c>
      <c r="D269" s="42" t="s">
        <v>238</v>
      </c>
      <c r="E269" s="57">
        <v>35.96</v>
      </c>
      <c r="F269" s="57">
        <v>-83.54</v>
      </c>
      <c r="G269" s="58"/>
      <c r="H269" s="42">
        <v>115</v>
      </c>
      <c r="I269" s="59"/>
      <c r="J269" s="42">
        <v>11.6</v>
      </c>
      <c r="K269" s="59"/>
      <c r="L269" s="59">
        <v>23.45</v>
      </c>
      <c r="M269" s="59">
        <v>3.7</v>
      </c>
      <c r="N269" s="59"/>
      <c r="O269" s="59">
        <v>3.7</v>
      </c>
      <c r="P269" s="57"/>
      <c r="Q269" s="42" t="s">
        <v>1836</v>
      </c>
      <c r="R269" s="59"/>
      <c r="S269" s="59">
        <v>7.6126561199000831</v>
      </c>
      <c r="T269" s="59">
        <v>7.6126561199000831</v>
      </c>
      <c r="U269" s="59">
        <v>0</v>
      </c>
      <c r="W269" s="61" t="s">
        <v>2362</v>
      </c>
      <c r="X269" s="42" t="s">
        <v>2149</v>
      </c>
      <c r="Y269" s="42" t="s">
        <v>2204</v>
      </c>
    </row>
    <row r="270" spans="1:25">
      <c r="A270" s="15">
        <v>44</v>
      </c>
      <c r="B270" s="42" t="s">
        <v>252</v>
      </c>
      <c r="C270" s="42" t="s">
        <v>33</v>
      </c>
      <c r="D270" s="42" t="s">
        <v>238</v>
      </c>
      <c r="E270" s="57">
        <v>51.5</v>
      </c>
      <c r="F270" s="57">
        <v>-74</v>
      </c>
      <c r="G270" s="58"/>
      <c r="H270" s="42">
        <v>602.9</v>
      </c>
      <c r="I270" s="59">
        <v>63</v>
      </c>
      <c r="J270" s="42">
        <v>16</v>
      </c>
      <c r="K270" s="59">
        <v>6.2560000000000002</v>
      </c>
      <c r="L270" s="59"/>
      <c r="M270" s="59">
        <v>2.78</v>
      </c>
      <c r="N270" s="59"/>
      <c r="O270" s="59">
        <v>2.78</v>
      </c>
      <c r="P270" s="57">
        <v>1.4E-2</v>
      </c>
      <c r="Q270" s="42" t="s">
        <v>1836</v>
      </c>
      <c r="R270" s="59"/>
      <c r="S270" s="59">
        <v>8.1735886761032468</v>
      </c>
      <c r="T270" s="59">
        <v>7.7462114904246455</v>
      </c>
      <c r="U270" s="59">
        <v>0.42737718567860117</v>
      </c>
      <c r="W270" s="61" t="s">
        <v>2362</v>
      </c>
      <c r="X270" s="42" t="s">
        <v>2149</v>
      </c>
      <c r="Y270" s="42" t="s">
        <v>2205</v>
      </c>
    </row>
    <row r="271" spans="1:25">
      <c r="A271" s="15">
        <v>45</v>
      </c>
      <c r="B271" s="42" t="s">
        <v>253</v>
      </c>
      <c r="C271" s="42" t="s">
        <v>25</v>
      </c>
      <c r="D271" s="42" t="s">
        <v>238</v>
      </c>
      <c r="E271" s="57">
        <v>-6.58</v>
      </c>
      <c r="F271" s="57">
        <v>-37.26</v>
      </c>
      <c r="G271" s="58"/>
      <c r="H271" s="42">
        <v>0.2</v>
      </c>
      <c r="I271" s="59"/>
      <c r="J271" s="42">
        <v>2</v>
      </c>
      <c r="K271" s="59"/>
      <c r="L271" s="59"/>
      <c r="M271" s="59">
        <v>47.5</v>
      </c>
      <c r="N271" s="59"/>
      <c r="O271" s="59">
        <v>47.5</v>
      </c>
      <c r="P271" s="57">
        <v>0.10100000000000001</v>
      </c>
      <c r="Q271" s="42" t="s">
        <v>1835</v>
      </c>
      <c r="R271" s="59"/>
      <c r="S271" s="59">
        <v>37.395503746877601</v>
      </c>
      <c r="T271" s="59">
        <v>14.691090757701915</v>
      </c>
      <c r="U271" s="59">
        <v>22.704412989175687</v>
      </c>
      <c r="W271" s="61" t="s">
        <v>2362</v>
      </c>
      <c r="X271" s="42" t="s">
        <v>2149</v>
      </c>
      <c r="Y271" s="42" t="s">
        <v>2206</v>
      </c>
    </row>
    <row r="272" spans="1:25">
      <c r="A272" s="15">
        <v>46</v>
      </c>
      <c r="B272" s="42" t="s">
        <v>254</v>
      </c>
      <c r="C272" s="42" t="s">
        <v>198</v>
      </c>
      <c r="D272" s="42" t="s">
        <v>238</v>
      </c>
      <c r="E272" s="57">
        <v>46.430709999999998</v>
      </c>
      <c r="F272" s="57">
        <v>1.6137060000000001</v>
      </c>
      <c r="G272" s="58"/>
      <c r="H272" s="42">
        <v>2.7</v>
      </c>
      <c r="I272" s="59">
        <v>58</v>
      </c>
      <c r="J272" s="42">
        <v>18</v>
      </c>
      <c r="K272" s="59"/>
      <c r="L272" s="59"/>
      <c r="M272" s="59">
        <v>8.5</v>
      </c>
      <c r="N272" s="59"/>
      <c r="O272" s="59">
        <v>8.5</v>
      </c>
      <c r="P272" s="57"/>
      <c r="Q272" s="42" t="s">
        <v>1835</v>
      </c>
      <c r="R272" s="59"/>
      <c r="S272" s="59">
        <v>18.283730224812654</v>
      </c>
      <c r="T272" s="59">
        <v>15.545845129059117</v>
      </c>
      <c r="U272" s="59">
        <v>2.7378850957535383</v>
      </c>
      <c r="W272" s="61" t="s">
        <v>2362</v>
      </c>
      <c r="X272" s="42" t="s">
        <v>2147</v>
      </c>
      <c r="Y272" s="42" t="s">
        <v>2207</v>
      </c>
    </row>
    <row r="273" spans="1:25">
      <c r="A273" s="15">
        <v>47</v>
      </c>
      <c r="B273" s="42" t="s">
        <v>255</v>
      </c>
      <c r="C273" s="42" t="s">
        <v>33</v>
      </c>
      <c r="D273" s="42" t="s">
        <v>238</v>
      </c>
      <c r="E273" s="57">
        <v>49.67</v>
      </c>
      <c r="F273" s="57">
        <v>-94.75</v>
      </c>
      <c r="G273" s="58"/>
      <c r="H273" s="42">
        <v>7.4000000000000003E-3</v>
      </c>
      <c r="I273" s="59"/>
      <c r="J273" s="42">
        <v>0.9</v>
      </c>
      <c r="K273" s="59"/>
      <c r="L273" s="59"/>
      <c r="M273" s="59"/>
      <c r="N273" s="59"/>
      <c r="O273" s="59"/>
      <c r="P273" s="57"/>
      <c r="R273" s="59"/>
      <c r="S273" s="59">
        <v>5.2220149875104083</v>
      </c>
      <c r="T273" s="59">
        <v>1.9098417985012488</v>
      </c>
      <c r="U273" s="59">
        <v>3.3121731890091586</v>
      </c>
      <c r="W273" s="61" t="s">
        <v>2362</v>
      </c>
      <c r="X273" s="42" t="s">
        <v>2147</v>
      </c>
      <c r="Y273" s="42" t="s">
        <v>2208</v>
      </c>
    </row>
    <row r="274" spans="1:25">
      <c r="A274" s="15">
        <v>48</v>
      </c>
      <c r="B274" s="42" t="s">
        <v>256</v>
      </c>
      <c r="C274" s="42" t="s">
        <v>33</v>
      </c>
      <c r="D274" s="42" t="s">
        <v>238</v>
      </c>
      <c r="E274" s="57">
        <v>49.77</v>
      </c>
      <c r="F274" s="57">
        <v>-93.8</v>
      </c>
      <c r="G274" s="58"/>
      <c r="H274" s="42">
        <v>0.17</v>
      </c>
      <c r="I274" s="59"/>
      <c r="K274" s="59"/>
      <c r="L274" s="59"/>
      <c r="M274" s="59"/>
      <c r="N274" s="59"/>
      <c r="O274" s="59"/>
      <c r="P274" s="57"/>
      <c r="R274" s="59"/>
      <c r="S274" s="59">
        <v>65.61575353871774</v>
      </c>
      <c r="T274" s="59">
        <v>0</v>
      </c>
      <c r="U274" s="59">
        <v>0</v>
      </c>
      <c r="W274" s="61" t="s">
        <v>2362</v>
      </c>
      <c r="X274" s="42" t="s">
        <v>2147</v>
      </c>
      <c r="Y274" s="42" t="s">
        <v>2209</v>
      </c>
    </row>
    <row r="275" spans="1:25">
      <c r="A275" s="15">
        <v>47</v>
      </c>
      <c r="B275" s="42" t="s">
        <v>257</v>
      </c>
      <c r="C275" s="42" t="s">
        <v>33</v>
      </c>
      <c r="D275" s="42" t="s">
        <v>238</v>
      </c>
      <c r="E275" s="57">
        <v>49.67</v>
      </c>
      <c r="F275" s="57">
        <v>-94.75</v>
      </c>
      <c r="G275" s="58"/>
      <c r="H275" s="42">
        <v>6.3E-3</v>
      </c>
      <c r="I275" s="59"/>
      <c r="J275" s="42">
        <v>1.1000000000000001</v>
      </c>
      <c r="K275" s="59"/>
      <c r="L275" s="59"/>
      <c r="M275" s="59"/>
      <c r="N275" s="59"/>
      <c r="O275" s="59"/>
      <c r="P275" s="57"/>
      <c r="R275" s="59"/>
      <c r="S275" s="59">
        <v>3.9532389675270605</v>
      </c>
      <c r="T275" s="59">
        <v>0.93488759367193996</v>
      </c>
      <c r="U275" s="59">
        <v>3.0183513738551202</v>
      </c>
      <c r="W275" s="61" t="s">
        <v>2362</v>
      </c>
      <c r="X275" s="42" t="s">
        <v>2147</v>
      </c>
      <c r="Y275" s="42" t="s">
        <v>2208</v>
      </c>
    </row>
    <row r="276" spans="1:25">
      <c r="A276" s="15">
        <v>47</v>
      </c>
      <c r="B276" s="42" t="s">
        <v>258</v>
      </c>
      <c r="C276" s="42" t="s">
        <v>33</v>
      </c>
      <c r="D276" s="42" t="s">
        <v>238</v>
      </c>
      <c r="E276" s="57">
        <v>49.67</v>
      </c>
      <c r="F276" s="57">
        <v>-94.75</v>
      </c>
      <c r="G276" s="58"/>
      <c r="H276" s="42">
        <v>5.0000000000000001E-3</v>
      </c>
      <c r="I276" s="59"/>
      <c r="J276" s="42">
        <v>0.9</v>
      </c>
      <c r="K276" s="59"/>
      <c r="L276" s="59"/>
      <c r="M276" s="59"/>
      <c r="N276" s="59"/>
      <c r="O276" s="59"/>
      <c r="P276" s="57"/>
      <c r="R276" s="59"/>
      <c r="S276" s="59">
        <v>3.779616985845129</v>
      </c>
      <c r="T276" s="59">
        <v>1.6160199833472104</v>
      </c>
      <c r="U276" s="59">
        <v>2.1635970024979185</v>
      </c>
      <c r="W276" s="61" t="s">
        <v>2362</v>
      </c>
      <c r="X276" s="42" t="s">
        <v>2147</v>
      </c>
      <c r="Y276" s="42" t="s">
        <v>2208</v>
      </c>
    </row>
    <row r="277" spans="1:25">
      <c r="A277" s="15">
        <v>49</v>
      </c>
      <c r="B277" s="42" t="s">
        <v>259</v>
      </c>
      <c r="C277" s="42" t="s">
        <v>23</v>
      </c>
      <c r="D277" s="42" t="s">
        <v>238</v>
      </c>
      <c r="E277" s="57">
        <v>42.15</v>
      </c>
      <c r="F277" s="57">
        <v>-122.6</v>
      </c>
      <c r="G277" s="58"/>
      <c r="H277" s="42">
        <v>3.26</v>
      </c>
      <c r="I277" s="59"/>
      <c r="J277" s="42">
        <v>16.100000000000001</v>
      </c>
      <c r="K277" s="59">
        <v>3.5680000000000001</v>
      </c>
      <c r="L277" s="59"/>
      <c r="M277" s="59">
        <v>1.26</v>
      </c>
      <c r="N277" s="59"/>
      <c r="O277" s="59">
        <v>1.26</v>
      </c>
      <c r="P277" s="57">
        <v>1.7000000000000001E-2</v>
      </c>
      <c r="Q277" s="42" t="s">
        <v>1836</v>
      </c>
      <c r="R277" s="59"/>
      <c r="S277" s="59">
        <v>11.165228975853454</v>
      </c>
      <c r="T277" s="59">
        <v>4.0066611157368861</v>
      </c>
      <c r="U277" s="59">
        <v>0</v>
      </c>
      <c r="W277" s="61" t="s">
        <v>2362</v>
      </c>
      <c r="X277" s="42" t="s">
        <v>2147</v>
      </c>
      <c r="Y277" s="42" t="s">
        <v>2210</v>
      </c>
    </row>
    <row r="278" spans="1:25">
      <c r="A278" s="15">
        <v>34</v>
      </c>
      <c r="B278" s="42" t="s">
        <v>260</v>
      </c>
      <c r="C278" s="42" t="s">
        <v>23</v>
      </c>
      <c r="D278" s="42" t="s">
        <v>238</v>
      </c>
      <c r="E278" s="57">
        <v>35.450000000000003</v>
      </c>
      <c r="F278" s="57">
        <v>-83.81</v>
      </c>
      <c r="G278" s="58"/>
      <c r="H278" s="42">
        <v>43</v>
      </c>
      <c r="I278" s="59"/>
      <c r="J278" s="42">
        <v>41.4</v>
      </c>
      <c r="K278" s="59"/>
      <c r="L278" s="59">
        <v>19.399999999999999</v>
      </c>
      <c r="M278" s="59">
        <v>5.9</v>
      </c>
      <c r="N278" s="59"/>
      <c r="O278" s="59">
        <v>5.9</v>
      </c>
      <c r="P278" s="57"/>
      <c r="Q278" s="42" t="s">
        <v>1836</v>
      </c>
      <c r="R278" s="59"/>
      <c r="S278" s="59">
        <v>5.8497252289758528</v>
      </c>
      <c r="T278" s="59">
        <v>5.8497252289758528</v>
      </c>
      <c r="U278" s="59">
        <v>0</v>
      </c>
      <c r="W278" s="61" t="s">
        <v>2362</v>
      </c>
      <c r="X278" s="42" t="s">
        <v>2149</v>
      </c>
      <c r="Y278" s="42" t="s">
        <v>2192</v>
      </c>
    </row>
    <row r="279" spans="1:25">
      <c r="A279" s="15">
        <v>41</v>
      </c>
      <c r="B279" s="42" t="s">
        <v>261</v>
      </c>
      <c r="C279" s="42" t="s">
        <v>23</v>
      </c>
      <c r="D279" s="42" t="s">
        <v>238</v>
      </c>
      <c r="E279" s="57">
        <v>44.42</v>
      </c>
      <c r="F279" s="57">
        <v>-122.6166667</v>
      </c>
      <c r="G279" s="58"/>
      <c r="H279" s="42">
        <v>4.9000000000000004</v>
      </c>
      <c r="I279" s="59"/>
      <c r="J279" s="42">
        <v>15.2</v>
      </c>
      <c r="K279" s="59"/>
      <c r="L279" s="59"/>
      <c r="M279" s="59">
        <v>1.35</v>
      </c>
      <c r="N279" s="59"/>
      <c r="O279" s="59">
        <v>1.35</v>
      </c>
      <c r="P279" s="57"/>
      <c r="Q279" s="42" t="s">
        <v>1836</v>
      </c>
      <c r="R279" s="59"/>
      <c r="S279" s="59">
        <v>55.692589508742714</v>
      </c>
      <c r="T279" s="59">
        <v>3.2053288925895083</v>
      </c>
      <c r="U279" s="59">
        <v>52.4872606161532</v>
      </c>
      <c r="W279" s="61" t="s">
        <v>2362</v>
      </c>
      <c r="X279" s="42" t="s">
        <v>2147</v>
      </c>
      <c r="Y279" s="42" t="s">
        <v>2201</v>
      </c>
    </row>
    <row r="280" spans="1:25">
      <c r="A280" s="15">
        <v>50</v>
      </c>
      <c r="B280" s="42" t="s">
        <v>262</v>
      </c>
      <c r="C280" s="42" t="s">
        <v>25</v>
      </c>
      <c r="D280" s="42" t="s">
        <v>238</v>
      </c>
      <c r="E280" s="57">
        <v>-22.5290575</v>
      </c>
      <c r="F280" s="57">
        <v>-44.562932500000002</v>
      </c>
      <c r="G280" s="58"/>
      <c r="H280" s="42">
        <v>33.5</v>
      </c>
      <c r="I280" s="59"/>
      <c r="J280" s="42">
        <v>19.7</v>
      </c>
      <c r="K280" s="59"/>
      <c r="L280" s="59">
        <v>27.5</v>
      </c>
      <c r="M280" s="59">
        <v>8.0299999999999994</v>
      </c>
      <c r="N280" s="59"/>
      <c r="O280" s="59">
        <v>8.0299999999999994</v>
      </c>
      <c r="P280" s="57">
        <v>5.1999999999999998E-2</v>
      </c>
      <c r="Q280" s="42" t="s">
        <v>1835</v>
      </c>
      <c r="R280" s="59"/>
      <c r="S280" s="59">
        <v>76.927893422148202</v>
      </c>
      <c r="T280" s="59">
        <v>1.2220316402997502</v>
      </c>
      <c r="U280" s="59">
        <v>75.725895087427148</v>
      </c>
      <c r="W280" s="61" t="s">
        <v>2362</v>
      </c>
      <c r="X280" s="42" t="s">
        <v>2149</v>
      </c>
      <c r="Y280" s="42" t="s">
        <v>2211</v>
      </c>
    </row>
    <row r="281" spans="1:25">
      <c r="A281" s="15" t="s">
        <v>1993</v>
      </c>
      <c r="B281" s="42" t="s">
        <v>2212</v>
      </c>
      <c r="C281" s="42" t="s">
        <v>25</v>
      </c>
      <c r="D281" s="42" t="s">
        <v>238</v>
      </c>
      <c r="E281" s="57">
        <v>-20.716549749999999</v>
      </c>
      <c r="F281" s="57">
        <v>-45.925989250000001</v>
      </c>
      <c r="G281" s="58"/>
      <c r="H281" s="42">
        <v>1440</v>
      </c>
      <c r="I281" s="59"/>
      <c r="J281" s="42">
        <v>14.375</v>
      </c>
      <c r="K281" s="59"/>
      <c r="L281" s="59">
        <v>24.69</v>
      </c>
      <c r="M281" s="59">
        <v>1.7070833329999999</v>
      </c>
      <c r="N281" s="59"/>
      <c r="O281" s="59">
        <v>1.7070833299999999</v>
      </c>
      <c r="P281" s="57"/>
      <c r="Q281" s="42" t="s">
        <v>1837</v>
      </c>
      <c r="R281" s="59"/>
      <c r="S281" s="59">
        <v>293.82181515403829</v>
      </c>
      <c r="T281" s="59">
        <v>5.7864534336253124</v>
      </c>
      <c r="U281" s="59">
        <v>288.21248959200665</v>
      </c>
      <c r="W281" s="42" t="s">
        <v>2364</v>
      </c>
      <c r="X281" s="42" t="s">
        <v>2195</v>
      </c>
      <c r="Y281" s="42" t="s">
        <v>2213</v>
      </c>
    </row>
    <row r="282" spans="1:25">
      <c r="A282" s="15">
        <v>52</v>
      </c>
      <c r="B282" s="42" t="s">
        <v>263</v>
      </c>
      <c r="C282" s="42" t="s">
        <v>264</v>
      </c>
      <c r="D282" s="42" t="s">
        <v>238</v>
      </c>
      <c r="E282" s="57">
        <v>9.23</v>
      </c>
      <c r="F282" s="57">
        <v>-79.883333329999999</v>
      </c>
      <c r="G282" s="58"/>
      <c r="H282" s="42">
        <v>431</v>
      </c>
      <c r="I282" s="59"/>
      <c r="J282" s="42">
        <v>12.4</v>
      </c>
      <c r="K282" s="59"/>
      <c r="L282" s="59">
        <v>28.75</v>
      </c>
      <c r="M282" s="59">
        <v>10.623200000000001</v>
      </c>
      <c r="N282" s="59"/>
      <c r="O282" s="59">
        <v>10.623200000000001</v>
      </c>
      <c r="P282" s="57">
        <v>0.05</v>
      </c>
      <c r="Q282" s="42" t="s">
        <v>1835</v>
      </c>
      <c r="R282" s="59"/>
      <c r="S282" s="59">
        <v>537.53365528726056</v>
      </c>
      <c r="T282" s="59">
        <v>12.420649458784347</v>
      </c>
      <c r="U282" s="59">
        <v>525.12636136552874</v>
      </c>
      <c r="W282" s="61" t="s">
        <v>2362</v>
      </c>
      <c r="X282" s="42" t="s">
        <v>2149</v>
      </c>
      <c r="Y282" s="42" t="s">
        <v>2214</v>
      </c>
    </row>
    <row r="283" spans="1:25">
      <c r="A283" s="15">
        <v>53</v>
      </c>
      <c r="B283" s="42" t="s">
        <v>265</v>
      </c>
      <c r="C283" s="42" t="s">
        <v>266</v>
      </c>
      <c r="D283" s="42" t="s">
        <v>238</v>
      </c>
      <c r="E283" s="57">
        <v>-27.45</v>
      </c>
      <c r="F283" s="57">
        <v>152.86000000000001</v>
      </c>
      <c r="G283" s="58"/>
      <c r="H283" s="42">
        <v>0.19</v>
      </c>
      <c r="I283" s="59"/>
      <c r="K283" s="59"/>
      <c r="L283" s="59"/>
      <c r="M283" s="59">
        <v>11</v>
      </c>
      <c r="N283" s="59"/>
      <c r="O283" s="59">
        <v>11</v>
      </c>
      <c r="P283" s="57"/>
      <c r="Q283" s="42" t="s">
        <v>1835</v>
      </c>
      <c r="R283" s="59"/>
      <c r="S283" s="59">
        <v>777.72697918401332</v>
      </c>
      <c r="T283" s="59">
        <v>0</v>
      </c>
      <c r="U283" s="59">
        <v>0</v>
      </c>
      <c r="W283" s="42" t="s">
        <v>2144</v>
      </c>
      <c r="X283" s="42" t="s">
        <v>2144</v>
      </c>
      <c r="Y283" s="42" t="s">
        <v>2215</v>
      </c>
    </row>
    <row r="284" spans="1:25">
      <c r="A284" s="15">
        <v>34</v>
      </c>
      <c r="B284" s="42" t="s">
        <v>267</v>
      </c>
      <c r="C284" s="42" t="s">
        <v>23</v>
      </c>
      <c r="D284" s="42" t="s">
        <v>238</v>
      </c>
      <c r="E284" s="57">
        <v>34.42</v>
      </c>
      <c r="F284" s="57">
        <v>-86.39</v>
      </c>
      <c r="G284" s="58"/>
      <c r="H284" s="42">
        <v>279</v>
      </c>
      <c r="I284" s="59"/>
      <c r="J284" s="42">
        <v>4.5</v>
      </c>
      <c r="K284" s="59"/>
      <c r="L284" s="59">
        <v>23.65</v>
      </c>
      <c r="M284" s="59">
        <v>1.8</v>
      </c>
      <c r="N284" s="59"/>
      <c r="O284" s="59">
        <v>1.8</v>
      </c>
      <c r="P284" s="57"/>
      <c r="Q284" s="42" t="s">
        <v>1837</v>
      </c>
      <c r="R284" s="59"/>
      <c r="S284" s="59">
        <v>19.125129059117402</v>
      </c>
      <c r="T284" s="59">
        <v>5.3689258950874263</v>
      </c>
      <c r="U284" s="59">
        <v>13.769558701082431</v>
      </c>
      <c r="W284" s="61" t="s">
        <v>2362</v>
      </c>
      <c r="X284" s="42" t="s">
        <v>2149</v>
      </c>
      <c r="Y284" s="42" t="s">
        <v>2192</v>
      </c>
    </row>
    <row r="285" spans="1:25">
      <c r="A285" s="15">
        <v>34</v>
      </c>
      <c r="B285" s="42" t="s">
        <v>268</v>
      </c>
      <c r="C285" s="42" t="s">
        <v>23</v>
      </c>
      <c r="D285" s="42" t="s">
        <v>238</v>
      </c>
      <c r="E285" s="57">
        <v>34.47</v>
      </c>
      <c r="F285" s="57">
        <v>-82.85</v>
      </c>
      <c r="G285" s="58"/>
      <c r="H285" s="42">
        <v>226</v>
      </c>
      <c r="I285" s="59"/>
      <c r="J285" s="42">
        <v>13.9</v>
      </c>
      <c r="K285" s="59"/>
      <c r="L285" s="59">
        <v>19.95</v>
      </c>
      <c r="M285" s="59">
        <v>9.5</v>
      </c>
      <c r="N285" s="59"/>
      <c r="O285" s="59">
        <v>9.5</v>
      </c>
      <c r="P285" s="57"/>
      <c r="Q285" s="42" t="s">
        <v>1835</v>
      </c>
      <c r="R285" s="59"/>
      <c r="S285" s="59">
        <v>23.038301415487094</v>
      </c>
      <c r="T285" s="59">
        <v>22.82461282264779</v>
      </c>
      <c r="U285" s="59">
        <v>0.21368859283930058</v>
      </c>
      <c r="W285" s="61" t="s">
        <v>2362</v>
      </c>
      <c r="X285" s="42" t="s">
        <v>2149</v>
      </c>
      <c r="Y285" s="42" t="s">
        <v>2192</v>
      </c>
    </row>
    <row r="286" spans="1:25">
      <c r="A286" s="15">
        <v>54</v>
      </c>
      <c r="B286" s="42" t="s">
        <v>269</v>
      </c>
      <c r="C286" s="42" t="s">
        <v>270</v>
      </c>
      <c r="D286" s="42" t="s">
        <v>238</v>
      </c>
      <c r="E286" s="57">
        <v>40.008226000000001</v>
      </c>
      <c r="F286" s="57">
        <v>21.816313999999998</v>
      </c>
      <c r="G286" s="58"/>
      <c r="H286" s="42">
        <v>21.9</v>
      </c>
      <c r="I286" s="59"/>
      <c r="K286" s="59"/>
      <c r="L286" s="59">
        <v>19.600000000000001</v>
      </c>
      <c r="M286" s="59"/>
      <c r="N286" s="59"/>
      <c r="O286" s="59"/>
      <c r="P286" s="57"/>
      <c r="R286" s="59"/>
      <c r="S286" s="59">
        <v>30.650957535387175</v>
      </c>
      <c r="T286" s="59">
        <v>0</v>
      </c>
      <c r="U286" s="59">
        <v>0</v>
      </c>
      <c r="W286" s="61" t="s">
        <v>2362</v>
      </c>
      <c r="X286" s="42" t="s">
        <v>2144</v>
      </c>
      <c r="Y286" s="42" t="s">
        <v>2216</v>
      </c>
    </row>
    <row r="287" spans="1:25">
      <c r="A287" s="15">
        <v>55</v>
      </c>
      <c r="B287" s="42" t="s">
        <v>271</v>
      </c>
      <c r="C287" s="42" t="s">
        <v>25</v>
      </c>
      <c r="D287" s="42" t="s">
        <v>238</v>
      </c>
      <c r="E287" s="57">
        <v>-25.38</v>
      </c>
      <c r="F287" s="57">
        <v>-54.55</v>
      </c>
      <c r="G287" s="58"/>
      <c r="H287" s="42">
        <v>1350</v>
      </c>
      <c r="I287" s="59"/>
      <c r="J287" s="42">
        <v>95.6</v>
      </c>
      <c r="K287" s="59"/>
      <c r="L287" s="59"/>
      <c r="M287" s="59"/>
      <c r="N287" s="59"/>
      <c r="O287" s="59"/>
      <c r="P287" s="57"/>
      <c r="R287" s="59"/>
      <c r="S287" s="59">
        <v>8.5208326394671108</v>
      </c>
      <c r="T287" s="59">
        <v>7.9198334721065766</v>
      </c>
      <c r="U287" s="59">
        <v>0.60099916736053283</v>
      </c>
      <c r="W287" s="61" t="s">
        <v>2362</v>
      </c>
      <c r="X287" s="42" t="s">
        <v>2217</v>
      </c>
      <c r="Y287" s="42" t="s">
        <v>2218</v>
      </c>
    </row>
    <row r="288" spans="1:25">
      <c r="A288" s="15">
        <v>40</v>
      </c>
      <c r="B288" s="42" t="s">
        <v>272</v>
      </c>
      <c r="C288" s="42" t="s">
        <v>273</v>
      </c>
      <c r="D288" s="42" t="s">
        <v>238</v>
      </c>
      <c r="E288" s="57">
        <v>-15.744475599999999</v>
      </c>
      <c r="F288" s="57">
        <v>25.9859312</v>
      </c>
      <c r="G288" s="58">
        <v>1030</v>
      </c>
      <c r="H288" s="42">
        <v>365</v>
      </c>
      <c r="I288" s="59"/>
      <c r="K288" s="59"/>
      <c r="L288" s="59">
        <v>26.9</v>
      </c>
      <c r="M288" s="59"/>
      <c r="N288" s="59"/>
      <c r="O288" s="59"/>
      <c r="P288" s="57"/>
      <c r="R288" s="59">
        <v>5.5875000000000001E-2</v>
      </c>
      <c r="S288" s="59">
        <v>34.457285595337218</v>
      </c>
      <c r="T288" s="59">
        <v>0</v>
      </c>
      <c r="U288" s="59">
        <v>0</v>
      </c>
      <c r="W288" s="42" t="s">
        <v>2199</v>
      </c>
      <c r="X288" s="42" t="s">
        <v>2199</v>
      </c>
      <c r="Y288" s="42" t="s">
        <v>2200</v>
      </c>
    </row>
    <row r="289" spans="1:25">
      <c r="A289" s="15">
        <v>50</v>
      </c>
      <c r="B289" s="42" t="s">
        <v>274</v>
      </c>
      <c r="C289" s="42" t="s">
        <v>25</v>
      </c>
      <c r="D289" s="42" t="s">
        <v>238</v>
      </c>
      <c r="E289" s="57">
        <v>-18.399999999999999</v>
      </c>
      <c r="F289" s="57">
        <v>-49.05</v>
      </c>
      <c r="G289" s="58"/>
      <c r="H289" s="42">
        <v>719</v>
      </c>
      <c r="I289" s="59"/>
      <c r="J289" s="42">
        <v>21</v>
      </c>
      <c r="K289" s="59"/>
      <c r="L289" s="59"/>
      <c r="M289" s="59"/>
      <c r="N289" s="59"/>
      <c r="O289" s="59"/>
      <c r="P289" s="57"/>
      <c r="R289" s="59"/>
      <c r="S289" s="59">
        <v>52.620815986677762</v>
      </c>
      <c r="T289" s="59">
        <v>10.918151540383015</v>
      </c>
      <c r="U289" s="59">
        <v>41.669275603663607</v>
      </c>
      <c r="W289" s="61" t="s">
        <v>2362</v>
      </c>
      <c r="X289" s="42" t="s">
        <v>2149</v>
      </c>
      <c r="Y289" s="42" t="s">
        <v>2211</v>
      </c>
    </row>
    <row r="290" spans="1:25">
      <c r="A290" s="15">
        <v>41</v>
      </c>
      <c r="B290" s="42" t="s">
        <v>275</v>
      </c>
      <c r="C290" s="42" t="s">
        <v>23</v>
      </c>
      <c r="D290" s="42" t="s">
        <v>238</v>
      </c>
      <c r="E290" s="57">
        <v>42.13</v>
      </c>
      <c r="F290" s="57">
        <v>-122.0333333</v>
      </c>
      <c r="G290" s="58"/>
      <c r="H290" s="42">
        <v>1.7</v>
      </c>
      <c r="I290" s="59"/>
      <c r="J290" s="42">
        <v>3.4</v>
      </c>
      <c r="K290" s="59"/>
      <c r="L290" s="59"/>
      <c r="M290" s="59">
        <v>6.27</v>
      </c>
      <c r="N290" s="59"/>
      <c r="O290" s="59">
        <v>6.27</v>
      </c>
      <c r="P290" s="57"/>
      <c r="Q290" s="42" t="s">
        <v>1835</v>
      </c>
      <c r="R290" s="59"/>
      <c r="S290" s="59">
        <v>481.81435470441295</v>
      </c>
      <c r="T290" s="59">
        <v>15.893089092422981</v>
      </c>
      <c r="U290" s="59">
        <v>465.92126561199001</v>
      </c>
      <c r="W290" s="61" t="s">
        <v>2362</v>
      </c>
      <c r="X290" s="42" t="s">
        <v>2147</v>
      </c>
      <c r="Y290" s="42" t="s">
        <v>2201</v>
      </c>
    </row>
    <row r="291" spans="1:25">
      <c r="A291" s="15">
        <v>41</v>
      </c>
      <c r="B291" s="42" t="s">
        <v>276</v>
      </c>
      <c r="C291" s="42" t="s">
        <v>23</v>
      </c>
      <c r="D291" s="42" t="s">
        <v>238</v>
      </c>
      <c r="E291" s="57">
        <v>47.25</v>
      </c>
      <c r="F291" s="57">
        <v>-121.2</v>
      </c>
      <c r="G291" s="58"/>
      <c r="H291" s="42">
        <v>18.37</v>
      </c>
      <c r="I291" s="59"/>
      <c r="K291" s="59"/>
      <c r="L291" s="59"/>
      <c r="M291" s="59">
        <v>0.4</v>
      </c>
      <c r="N291" s="59"/>
      <c r="O291" s="59">
        <v>0.4</v>
      </c>
      <c r="P291" s="57"/>
      <c r="Q291" s="42" t="s">
        <v>1837</v>
      </c>
      <c r="R291" s="59"/>
      <c r="S291" s="59">
        <v>2.6577518734388006</v>
      </c>
      <c r="T291" s="59">
        <v>2.136885928393006</v>
      </c>
      <c r="U291" s="59">
        <v>0.5208659450457952</v>
      </c>
      <c r="W291" s="61" t="s">
        <v>2362</v>
      </c>
      <c r="X291" s="42" t="s">
        <v>2147</v>
      </c>
      <c r="Y291" s="42" t="s">
        <v>2201</v>
      </c>
    </row>
    <row r="292" spans="1:25">
      <c r="A292" s="15" t="s">
        <v>2219</v>
      </c>
      <c r="B292" s="42" t="s">
        <v>277</v>
      </c>
      <c r="C292" s="42" t="s">
        <v>278</v>
      </c>
      <c r="D292" s="42" t="s">
        <v>238</v>
      </c>
      <c r="E292" s="57">
        <v>-16.937560000000001</v>
      </c>
      <c r="F292" s="57">
        <v>28.0884</v>
      </c>
      <c r="G292" s="58">
        <v>488</v>
      </c>
      <c r="H292" s="42">
        <v>5400</v>
      </c>
      <c r="I292" s="59"/>
      <c r="K292" s="59"/>
      <c r="L292" s="59">
        <v>28.8</v>
      </c>
      <c r="M292" s="59"/>
      <c r="N292" s="59"/>
      <c r="O292" s="59"/>
      <c r="P292" s="57"/>
      <c r="Q292" s="42" t="s">
        <v>1837</v>
      </c>
      <c r="R292" s="59">
        <v>4.4225E-2</v>
      </c>
      <c r="S292" s="59">
        <v>13.489092422980848</v>
      </c>
      <c r="T292" s="59">
        <v>0.25375520399666945</v>
      </c>
      <c r="U292" s="59">
        <v>19.766194837635304</v>
      </c>
      <c r="W292" s="42" t="s">
        <v>2220</v>
      </c>
      <c r="X292" s="42" t="s">
        <v>2221</v>
      </c>
      <c r="Y292" s="42" t="s">
        <v>2222</v>
      </c>
    </row>
    <row r="293" spans="1:25">
      <c r="A293" s="15">
        <v>49</v>
      </c>
      <c r="B293" s="42" t="s">
        <v>279</v>
      </c>
      <c r="C293" s="42" t="s">
        <v>23</v>
      </c>
      <c r="D293" s="42" t="s">
        <v>238</v>
      </c>
      <c r="E293" s="57">
        <v>47.35</v>
      </c>
      <c r="F293" s="57">
        <v>-121.3691</v>
      </c>
      <c r="G293" s="58"/>
      <c r="H293" s="42">
        <v>9.75</v>
      </c>
      <c r="I293" s="59"/>
      <c r="K293" s="59"/>
      <c r="L293" s="59"/>
      <c r="M293" s="59">
        <v>0.245</v>
      </c>
      <c r="N293" s="59"/>
      <c r="O293" s="59">
        <v>0.245</v>
      </c>
      <c r="P293" s="57"/>
      <c r="Q293" s="42" t="s">
        <v>1837</v>
      </c>
      <c r="R293" s="59"/>
      <c r="S293" s="59">
        <v>0.98830974188176512</v>
      </c>
      <c r="T293" s="59">
        <v>0.93488759367193996</v>
      </c>
      <c r="U293" s="59">
        <v>5.3422148209825146E-2</v>
      </c>
      <c r="W293" s="61" t="s">
        <v>2362</v>
      </c>
      <c r="X293" s="42" t="s">
        <v>2147</v>
      </c>
      <c r="Y293" s="42" t="s">
        <v>2210</v>
      </c>
    </row>
    <row r="294" spans="1:25">
      <c r="A294" s="15">
        <v>41</v>
      </c>
      <c r="B294" s="42" t="s">
        <v>280</v>
      </c>
      <c r="C294" s="42" t="s">
        <v>23</v>
      </c>
      <c r="D294" s="42" t="s">
        <v>238</v>
      </c>
      <c r="E294" s="57">
        <v>42.12</v>
      </c>
      <c r="F294" s="57">
        <v>-121.91666669999999</v>
      </c>
      <c r="G294" s="58"/>
      <c r="H294" s="42">
        <v>9.8000000000000007</v>
      </c>
      <c r="I294" s="59"/>
      <c r="K294" s="59"/>
      <c r="L294" s="59"/>
      <c r="M294" s="59">
        <v>12.03</v>
      </c>
      <c r="N294" s="59"/>
      <c r="O294" s="59">
        <v>12.03</v>
      </c>
      <c r="P294" s="57"/>
      <c r="Q294" s="42" t="s">
        <v>1835</v>
      </c>
      <c r="R294" s="59"/>
      <c r="S294" s="59">
        <v>324.25908409658615</v>
      </c>
      <c r="T294" s="59">
        <v>13.088426311407162</v>
      </c>
      <c r="U294" s="59">
        <v>311.170657785179</v>
      </c>
      <c r="W294" s="61" t="s">
        <v>2362</v>
      </c>
      <c r="X294" s="42" t="s">
        <v>2147</v>
      </c>
      <c r="Y294" s="42" t="s">
        <v>2201</v>
      </c>
    </row>
    <row r="295" spans="1:25">
      <c r="A295" s="15">
        <v>50</v>
      </c>
      <c r="B295" s="42" t="s">
        <v>281</v>
      </c>
      <c r="C295" s="42" t="s">
        <v>25</v>
      </c>
      <c r="D295" s="42" t="s">
        <v>238</v>
      </c>
      <c r="E295" s="57">
        <v>-20.149999999999999</v>
      </c>
      <c r="F295" s="57">
        <v>-47.25</v>
      </c>
      <c r="G295" s="58"/>
      <c r="I295" s="59"/>
      <c r="K295" s="59"/>
      <c r="L295" s="59">
        <v>22.335000000000001</v>
      </c>
      <c r="M295" s="59"/>
      <c r="N295" s="59"/>
      <c r="O295" s="59"/>
      <c r="P295" s="57"/>
      <c r="R295" s="59"/>
      <c r="S295" s="59">
        <v>8.8447044129891754</v>
      </c>
      <c r="T295" s="59">
        <v>4.4340383014154865</v>
      </c>
      <c r="U295" s="59">
        <v>4.4073272273105744</v>
      </c>
      <c r="W295" s="61" t="s">
        <v>2362</v>
      </c>
      <c r="X295" s="42" t="s">
        <v>2149</v>
      </c>
      <c r="Y295" s="42" t="s">
        <v>2211</v>
      </c>
    </row>
    <row r="296" spans="1:25">
      <c r="A296" s="15">
        <v>41</v>
      </c>
      <c r="B296" s="42" t="s">
        <v>282</v>
      </c>
      <c r="C296" s="42" t="s">
        <v>23</v>
      </c>
      <c r="D296" s="42" t="s">
        <v>238</v>
      </c>
      <c r="E296" s="57">
        <v>45.37</v>
      </c>
      <c r="F296" s="57">
        <v>-122.25</v>
      </c>
      <c r="G296" s="58"/>
      <c r="H296" s="42">
        <v>1.3</v>
      </c>
      <c r="I296" s="59"/>
      <c r="J296" s="42">
        <v>7.8</v>
      </c>
      <c r="K296" s="59"/>
      <c r="L296" s="59"/>
      <c r="M296" s="59">
        <v>5.38</v>
      </c>
      <c r="N296" s="59"/>
      <c r="O296" s="59">
        <v>5.38</v>
      </c>
      <c r="P296" s="57"/>
      <c r="Q296" s="42" t="s">
        <v>1835</v>
      </c>
      <c r="R296" s="59"/>
      <c r="S296" s="59">
        <v>88.507144046627801</v>
      </c>
      <c r="T296" s="59">
        <v>8.4139883430474605</v>
      </c>
      <c r="U296" s="59">
        <v>80.093155703580337</v>
      </c>
      <c r="W296" s="61" t="s">
        <v>2362</v>
      </c>
      <c r="X296" s="42" t="s">
        <v>2147</v>
      </c>
      <c r="Y296" s="42" t="s">
        <v>2201</v>
      </c>
    </row>
    <row r="297" spans="1:25">
      <c r="A297" s="15">
        <v>28</v>
      </c>
      <c r="B297" s="42" t="s">
        <v>283</v>
      </c>
      <c r="C297" s="42" t="s">
        <v>23</v>
      </c>
      <c r="D297" s="42" t="s">
        <v>238</v>
      </c>
      <c r="E297" s="57">
        <v>39.619999999999997</v>
      </c>
      <c r="F297" s="57">
        <v>-106.05</v>
      </c>
      <c r="G297" s="58">
        <v>2750</v>
      </c>
      <c r="H297" s="42">
        <v>13</v>
      </c>
      <c r="I297" s="59">
        <v>57</v>
      </c>
      <c r="J297" s="42">
        <v>24.6</v>
      </c>
      <c r="K297" s="59"/>
      <c r="L297" s="59">
        <v>12.7</v>
      </c>
      <c r="M297" s="59"/>
      <c r="N297" s="59"/>
      <c r="O297" s="59"/>
      <c r="P297" s="57"/>
      <c r="R297" s="59">
        <v>0.74</v>
      </c>
      <c r="S297" s="59">
        <v>21.368859283930057</v>
      </c>
      <c r="T297" s="59">
        <v>21.368859283930057</v>
      </c>
      <c r="U297" s="59">
        <v>0</v>
      </c>
      <c r="W297" s="42" t="s">
        <v>2144</v>
      </c>
      <c r="X297" s="42" t="s">
        <v>2144</v>
      </c>
      <c r="Y297" s="42" t="s">
        <v>2184</v>
      </c>
    </row>
    <row r="298" spans="1:25">
      <c r="A298" s="15">
        <v>57</v>
      </c>
      <c r="B298" s="42" t="s">
        <v>284</v>
      </c>
      <c r="C298" s="42" t="s">
        <v>41</v>
      </c>
      <c r="D298" s="42" t="s">
        <v>238</v>
      </c>
      <c r="E298" s="57">
        <v>47.025559999999999</v>
      </c>
      <c r="F298" s="57">
        <v>8.9805600000000005</v>
      </c>
      <c r="G298" s="58"/>
      <c r="H298" s="42">
        <v>2.25</v>
      </c>
      <c r="I298" s="59">
        <v>45</v>
      </c>
      <c r="K298" s="59"/>
      <c r="L298" s="59"/>
      <c r="M298" s="59"/>
      <c r="N298" s="59"/>
      <c r="O298" s="59"/>
      <c r="P298" s="57"/>
      <c r="R298" s="59"/>
      <c r="S298" s="59">
        <v>2.2703344546211488</v>
      </c>
      <c r="T298" s="59">
        <v>2.2703344546211488</v>
      </c>
      <c r="U298" s="59">
        <v>0</v>
      </c>
      <c r="W298" s="42" t="s">
        <v>2223</v>
      </c>
      <c r="X298" s="42" t="s">
        <v>2224</v>
      </c>
      <c r="Y298" s="42" t="s">
        <v>2225</v>
      </c>
    </row>
    <row r="299" spans="1:25">
      <c r="A299" s="15">
        <v>58</v>
      </c>
      <c r="B299" s="42" t="s">
        <v>285</v>
      </c>
      <c r="C299" s="42" t="s">
        <v>87</v>
      </c>
      <c r="D299" s="42" t="s">
        <v>238</v>
      </c>
      <c r="E299" s="57">
        <v>49.295555999999998</v>
      </c>
      <c r="F299" s="57">
        <v>6.7647219999999999</v>
      </c>
      <c r="G299" s="58"/>
      <c r="H299" s="42">
        <v>0.06</v>
      </c>
      <c r="I299" s="59"/>
      <c r="K299" s="59"/>
      <c r="L299" s="59"/>
      <c r="M299" s="59"/>
      <c r="N299" s="59"/>
      <c r="O299" s="59"/>
      <c r="P299" s="57"/>
      <c r="R299" s="59"/>
      <c r="S299" s="59">
        <v>118.543746877602</v>
      </c>
      <c r="T299" s="59">
        <v>4.6477268942547871</v>
      </c>
      <c r="U299" s="59">
        <v>113.8960199833472</v>
      </c>
      <c r="W299" s="42" t="s">
        <v>2365</v>
      </c>
      <c r="X299" s="42" t="s">
        <v>2147</v>
      </c>
      <c r="Y299" s="42" t="s">
        <v>2226</v>
      </c>
    </row>
    <row r="300" spans="1:25">
      <c r="A300" s="15">
        <v>59</v>
      </c>
      <c r="B300" s="42" t="s">
        <v>286</v>
      </c>
      <c r="C300" s="42" t="s">
        <v>62</v>
      </c>
      <c r="D300" s="42" t="s">
        <v>238</v>
      </c>
      <c r="E300" s="57">
        <v>-28.152833000000001</v>
      </c>
      <c r="F300" s="57">
        <v>153.28264999999999</v>
      </c>
      <c r="G300" s="58"/>
      <c r="H300" s="42">
        <v>0.5</v>
      </c>
      <c r="I300" s="59"/>
      <c r="K300" s="59">
        <v>2</v>
      </c>
      <c r="L300" s="59"/>
      <c r="M300" s="59">
        <v>8.81</v>
      </c>
      <c r="N300" s="59"/>
      <c r="O300" s="59">
        <v>8.81</v>
      </c>
      <c r="P300" s="57">
        <v>2.4E-2</v>
      </c>
      <c r="Q300" s="42" t="s">
        <v>1836</v>
      </c>
      <c r="R300" s="59"/>
      <c r="S300" s="59">
        <v>344.97352206494588</v>
      </c>
      <c r="T300" s="59">
        <v>50.083263946711071</v>
      </c>
      <c r="U300" s="59">
        <v>294.4895920066611</v>
      </c>
      <c r="W300" s="42" t="s">
        <v>2227</v>
      </c>
      <c r="X300" s="42" t="s">
        <v>2144</v>
      </c>
      <c r="Y300" s="42" t="s">
        <v>2228</v>
      </c>
    </row>
    <row r="301" spans="1:25">
      <c r="A301" s="15">
        <v>60</v>
      </c>
      <c r="B301" s="42" t="s">
        <v>287</v>
      </c>
      <c r="C301" s="42" t="s">
        <v>96</v>
      </c>
      <c r="D301" s="42" t="s">
        <v>238</v>
      </c>
      <c r="E301" s="57">
        <v>67.819999999999993</v>
      </c>
      <c r="F301" s="57">
        <v>27.733333330000001</v>
      </c>
      <c r="G301" s="58"/>
      <c r="H301" s="42">
        <v>417</v>
      </c>
      <c r="I301" s="59"/>
      <c r="J301" s="42">
        <v>3.65</v>
      </c>
      <c r="K301" s="59"/>
      <c r="L301" s="59">
        <v>10.18</v>
      </c>
      <c r="M301" s="59">
        <v>18.6126</v>
      </c>
      <c r="N301" s="59"/>
      <c r="O301" s="59">
        <v>18.6126</v>
      </c>
      <c r="P301" s="57">
        <v>3.3000000000000002E-2</v>
      </c>
      <c r="Q301" s="42" t="s">
        <v>1835</v>
      </c>
      <c r="R301" s="59"/>
      <c r="S301" s="59">
        <v>138.40343047460448</v>
      </c>
      <c r="T301" s="59">
        <v>22.904746044962529</v>
      </c>
      <c r="U301" s="59">
        <v>115.49868442964197</v>
      </c>
      <c r="W301" s="61" t="s">
        <v>2362</v>
      </c>
      <c r="X301" s="42" t="s">
        <v>2144</v>
      </c>
      <c r="Y301" s="42" t="s">
        <v>2229</v>
      </c>
    </row>
    <row r="302" spans="1:25">
      <c r="A302" s="15">
        <v>61</v>
      </c>
      <c r="B302" s="42" t="s">
        <v>288</v>
      </c>
      <c r="C302" s="42" t="s">
        <v>23</v>
      </c>
      <c r="D302" s="42" t="s">
        <v>238</v>
      </c>
      <c r="E302" s="57">
        <v>46.562362999999998</v>
      </c>
      <c r="F302" s="57">
        <v>-118.53633000000001</v>
      </c>
      <c r="G302" s="58"/>
      <c r="H302" s="42">
        <v>26.7</v>
      </c>
      <c r="I302" s="59"/>
      <c r="K302" s="59">
        <v>1.7</v>
      </c>
      <c r="L302" s="59">
        <v>18.600000000000001</v>
      </c>
      <c r="M302" s="59"/>
      <c r="N302" s="59"/>
      <c r="O302" s="59"/>
      <c r="P302" s="57"/>
      <c r="R302" s="59"/>
      <c r="S302" s="59">
        <v>522.89056099084098</v>
      </c>
      <c r="T302" s="59">
        <v>0.42195149875104077</v>
      </c>
      <c r="U302" s="59">
        <v>522.46860949208985</v>
      </c>
      <c r="W302" s="61" t="s">
        <v>2362</v>
      </c>
      <c r="X302" s="42" t="s">
        <v>2147</v>
      </c>
      <c r="Y302" s="42" t="s">
        <v>2230</v>
      </c>
    </row>
    <row r="303" spans="1:25">
      <c r="A303" s="15">
        <v>62</v>
      </c>
      <c r="B303" s="42" t="s">
        <v>289</v>
      </c>
      <c r="C303" s="42" t="s">
        <v>18</v>
      </c>
      <c r="D303" s="42" t="s">
        <v>238</v>
      </c>
      <c r="E303" s="57">
        <v>52.969000000000001</v>
      </c>
      <c r="F303" s="57">
        <v>91.498000000000005</v>
      </c>
      <c r="G303" s="58"/>
      <c r="H303" s="42">
        <v>11.5</v>
      </c>
      <c r="I303" s="59"/>
      <c r="K303" s="59"/>
      <c r="L303" s="59"/>
      <c r="M303" s="59"/>
      <c r="N303" s="59"/>
      <c r="O303" s="59"/>
      <c r="P303" s="57"/>
      <c r="R303" s="59"/>
      <c r="S303" s="59">
        <v>0.57595753538717731</v>
      </c>
      <c r="T303" s="59">
        <v>0</v>
      </c>
      <c r="U303" s="59">
        <v>0</v>
      </c>
      <c r="W303" s="42" t="s">
        <v>2149</v>
      </c>
      <c r="X303" s="42" t="s">
        <v>2147</v>
      </c>
      <c r="Y303" s="42" t="s">
        <v>2231</v>
      </c>
    </row>
    <row r="304" spans="1:25">
      <c r="A304" s="15">
        <v>11</v>
      </c>
      <c r="B304" s="42" t="s">
        <v>290</v>
      </c>
      <c r="C304" s="42" t="s">
        <v>43</v>
      </c>
      <c r="D304" s="42" t="s">
        <v>238</v>
      </c>
      <c r="E304" s="57">
        <v>8.6455333329999995</v>
      </c>
      <c r="F304" s="57">
        <v>77.42356667</v>
      </c>
      <c r="G304" s="58"/>
      <c r="I304" s="59"/>
      <c r="K304" s="59"/>
      <c r="L304" s="59">
        <v>33</v>
      </c>
      <c r="M304" s="59"/>
      <c r="N304" s="59"/>
      <c r="O304" s="59"/>
      <c r="P304" s="57"/>
      <c r="R304" s="59">
        <v>0.01</v>
      </c>
      <c r="S304" s="59">
        <v>0.6410657785179017</v>
      </c>
      <c r="T304" s="59">
        <v>0.16015674892589507</v>
      </c>
      <c r="U304" s="59">
        <v>0</v>
      </c>
      <c r="W304" s="42" t="s">
        <v>2149</v>
      </c>
      <c r="X304" s="42" t="s">
        <v>2149</v>
      </c>
      <c r="Y304" s="42" t="s">
        <v>2232</v>
      </c>
    </row>
    <row r="305" spans="1:25">
      <c r="A305" s="15">
        <v>50</v>
      </c>
      <c r="B305" s="42" t="s">
        <v>291</v>
      </c>
      <c r="C305" s="42" t="s">
        <v>25</v>
      </c>
      <c r="D305" s="42" t="s">
        <v>238</v>
      </c>
      <c r="E305" s="57">
        <v>-14.87</v>
      </c>
      <c r="F305" s="57">
        <v>-55.766666669999999</v>
      </c>
      <c r="G305" s="58"/>
      <c r="H305" s="42">
        <v>357</v>
      </c>
      <c r="I305" s="59"/>
      <c r="J305" s="42">
        <v>15.7</v>
      </c>
      <c r="K305" s="59"/>
      <c r="L305" s="59"/>
      <c r="M305" s="59"/>
      <c r="N305" s="59"/>
      <c r="O305" s="59"/>
      <c r="P305" s="57"/>
      <c r="R305" s="59"/>
      <c r="S305" s="59">
        <v>126.14304746044962</v>
      </c>
      <c r="T305" s="59">
        <v>17.736153205661946</v>
      </c>
      <c r="U305" s="59">
        <v>108.38018318068276</v>
      </c>
      <c r="W305" s="61" t="s">
        <v>2362</v>
      </c>
      <c r="X305" s="42" t="s">
        <v>2149</v>
      </c>
      <c r="Y305" s="42" t="s">
        <v>2211</v>
      </c>
    </row>
    <row r="306" spans="1:25">
      <c r="A306" s="15">
        <v>50</v>
      </c>
      <c r="B306" s="42" t="s">
        <v>292</v>
      </c>
      <c r="C306" s="42" t="s">
        <v>25</v>
      </c>
      <c r="D306" s="42" t="s">
        <v>238</v>
      </c>
      <c r="E306" s="57">
        <v>-20.27</v>
      </c>
      <c r="F306" s="57">
        <v>-47.05</v>
      </c>
      <c r="G306" s="58"/>
      <c r="H306" s="42">
        <v>249</v>
      </c>
      <c r="I306" s="59"/>
      <c r="K306" s="59"/>
      <c r="L306" s="59"/>
      <c r="M306" s="59"/>
      <c r="N306" s="59"/>
      <c r="O306" s="59"/>
      <c r="P306" s="57"/>
      <c r="R306" s="59"/>
      <c r="S306" s="59">
        <v>19.365528726061616</v>
      </c>
      <c r="T306" s="59">
        <v>12.714471273938383</v>
      </c>
      <c r="U306" s="59">
        <v>6.6109908409658615</v>
      </c>
      <c r="W306" s="61" t="s">
        <v>2362</v>
      </c>
      <c r="X306" s="42" t="s">
        <v>2149</v>
      </c>
      <c r="Y306" s="42" t="s">
        <v>2211</v>
      </c>
    </row>
    <row r="307" spans="1:25">
      <c r="A307" s="15">
        <v>58</v>
      </c>
      <c r="B307" s="42" t="s">
        <v>293</v>
      </c>
      <c r="C307" s="42" t="s">
        <v>87</v>
      </c>
      <c r="D307" s="42" t="s">
        <v>238</v>
      </c>
      <c r="E307" s="57">
        <v>49.491388999999998</v>
      </c>
      <c r="F307" s="57">
        <v>6.5805559999999996</v>
      </c>
      <c r="G307" s="58"/>
      <c r="H307" s="42">
        <v>0.39</v>
      </c>
      <c r="I307" s="59"/>
      <c r="K307" s="59"/>
      <c r="L307" s="59"/>
      <c r="M307" s="59"/>
      <c r="N307" s="59"/>
      <c r="O307" s="59"/>
      <c r="P307" s="57"/>
      <c r="R307" s="59"/>
      <c r="S307" s="59">
        <v>51.806128226477931</v>
      </c>
      <c r="T307" s="59">
        <v>3.6861282264779347</v>
      </c>
      <c r="U307" s="59">
        <v>48.124006661115736</v>
      </c>
      <c r="W307" s="42" t="s">
        <v>2365</v>
      </c>
      <c r="X307" s="42" t="s">
        <v>2147</v>
      </c>
      <c r="Y307" s="42" t="s">
        <v>2226</v>
      </c>
    </row>
    <row r="308" spans="1:25">
      <c r="A308" s="15" t="s">
        <v>2233</v>
      </c>
      <c r="B308" s="42" t="s">
        <v>294</v>
      </c>
      <c r="C308" s="42" t="s">
        <v>25</v>
      </c>
      <c r="D308" s="42" t="s">
        <v>238</v>
      </c>
      <c r="E308" s="57">
        <v>-18.920000000000002</v>
      </c>
      <c r="F308" s="57">
        <v>-48.033333329999998</v>
      </c>
      <c r="G308" s="58"/>
      <c r="H308" s="42">
        <v>51</v>
      </c>
      <c r="I308" s="59"/>
      <c r="J308" s="42">
        <v>158.1</v>
      </c>
      <c r="K308" s="59"/>
      <c r="L308" s="59"/>
      <c r="M308" s="59"/>
      <c r="N308" s="59"/>
      <c r="O308" s="59"/>
      <c r="P308" s="57"/>
      <c r="R308" s="59"/>
      <c r="S308" s="59">
        <v>158.32989175686927</v>
      </c>
      <c r="T308" s="59">
        <v>130.56373022481264</v>
      </c>
      <c r="U308" s="59">
        <v>31.852955870108243</v>
      </c>
      <c r="W308" s="61" t="s">
        <v>2362</v>
      </c>
      <c r="X308" s="42" t="s">
        <v>2197</v>
      </c>
      <c r="Y308" s="42" t="s">
        <v>2234</v>
      </c>
    </row>
    <row r="309" spans="1:25">
      <c r="A309" s="15">
        <v>63</v>
      </c>
      <c r="B309" s="42" t="s">
        <v>295</v>
      </c>
      <c r="C309" s="42" t="s">
        <v>296</v>
      </c>
      <c r="D309" s="42" t="s">
        <v>238</v>
      </c>
      <c r="E309" s="57">
        <v>18.45</v>
      </c>
      <c r="F309" s="57">
        <v>102.95</v>
      </c>
      <c r="G309" s="58"/>
      <c r="H309" s="42">
        <v>13</v>
      </c>
      <c r="I309" s="59"/>
      <c r="J309" s="42">
        <v>14</v>
      </c>
      <c r="K309" s="59"/>
      <c r="L309" s="59"/>
      <c r="M309" s="59"/>
      <c r="N309" s="59"/>
      <c r="O309" s="59"/>
      <c r="P309" s="57"/>
      <c r="R309" s="59"/>
      <c r="S309" s="59">
        <v>78.530557868442955</v>
      </c>
      <c r="T309" s="59">
        <v>40.10333888426311</v>
      </c>
      <c r="U309" s="59">
        <v>0</v>
      </c>
      <c r="W309" s="42" t="s">
        <v>2149</v>
      </c>
      <c r="X309" s="42" t="s">
        <v>2149</v>
      </c>
      <c r="Y309" s="42" t="s">
        <v>2235</v>
      </c>
    </row>
    <row r="310" spans="1:25">
      <c r="A310" s="15">
        <v>63</v>
      </c>
      <c r="B310" s="42" t="s">
        <v>297</v>
      </c>
      <c r="C310" s="42" t="s">
        <v>296</v>
      </c>
      <c r="D310" s="42" t="s">
        <v>238</v>
      </c>
      <c r="E310" s="57">
        <v>18.53</v>
      </c>
      <c r="F310" s="57">
        <v>103.55</v>
      </c>
      <c r="G310" s="58"/>
      <c r="H310" s="42">
        <v>350</v>
      </c>
      <c r="I310" s="59"/>
      <c r="J310" s="42">
        <v>19</v>
      </c>
      <c r="K310" s="59"/>
      <c r="L310" s="59"/>
      <c r="M310" s="59"/>
      <c r="N310" s="59"/>
      <c r="O310" s="59"/>
      <c r="P310" s="57"/>
      <c r="R310" s="59"/>
      <c r="S310" s="59">
        <v>4.8079933388842626</v>
      </c>
      <c r="T310" s="59">
        <v>3.208267110741049</v>
      </c>
      <c r="U310" s="59">
        <v>0</v>
      </c>
      <c r="W310" s="42" t="s">
        <v>2149</v>
      </c>
      <c r="X310" s="42" t="s">
        <v>2149</v>
      </c>
      <c r="Y310" s="42" t="s">
        <v>2235</v>
      </c>
    </row>
    <row r="311" spans="1:25">
      <c r="A311" s="15" t="s">
        <v>2236</v>
      </c>
      <c r="B311" s="42" t="s">
        <v>2237</v>
      </c>
      <c r="C311" s="42" t="s">
        <v>298</v>
      </c>
      <c r="D311" s="42" t="s">
        <v>238</v>
      </c>
      <c r="E311" s="57">
        <v>17.988472000000002</v>
      </c>
      <c r="F311" s="57">
        <v>104.951111</v>
      </c>
      <c r="G311" s="58"/>
      <c r="H311" s="42">
        <v>355</v>
      </c>
      <c r="I311" s="59"/>
      <c r="J311" s="42">
        <v>7.8</v>
      </c>
      <c r="K311" s="59">
        <v>2.4220000000000002</v>
      </c>
      <c r="L311" s="59"/>
      <c r="M311" s="59"/>
      <c r="N311" s="59"/>
      <c r="O311" s="59"/>
      <c r="P311" s="57"/>
      <c r="R311" s="59"/>
      <c r="S311" s="59">
        <v>187.76593121165692</v>
      </c>
      <c r="T311" s="59">
        <v>32.327286169159031</v>
      </c>
      <c r="U311" s="59">
        <v>76.9080871206328</v>
      </c>
      <c r="W311" s="42" t="s">
        <v>2238</v>
      </c>
      <c r="X311" s="42" t="s">
        <v>2239</v>
      </c>
      <c r="Y311" s="42" t="s">
        <v>2240</v>
      </c>
    </row>
    <row r="312" spans="1:25">
      <c r="A312" s="15">
        <v>66</v>
      </c>
      <c r="B312" s="42" t="s">
        <v>299</v>
      </c>
      <c r="C312" s="42" t="s">
        <v>300</v>
      </c>
      <c r="D312" s="42" t="s">
        <v>238</v>
      </c>
      <c r="E312" s="57">
        <v>50.78</v>
      </c>
      <c r="F312" s="57">
        <v>23.016666669999999</v>
      </c>
      <c r="G312" s="58"/>
      <c r="H312" s="42">
        <v>10.6</v>
      </c>
      <c r="I312" s="59"/>
      <c r="J312" s="42">
        <v>2</v>
      </c>
      <c r="K312" s="59"/>
      <c r="L312" s="59"/>
      <c r="M312" s="59"/>
      <c r="N312" s="59"/>
      <c r="O312" s="59"/>
      <c r="P312" s="57"/>
      <c r="R312" s="59"/>
      <c r="S312" s="59">
        <v>2167.585466694421</v>
      </c>
      <c r="T312" s="59">
        <v>0</v>
      </c>
      <c r="U312" s="59">
        <v>0</v>
      </c>
      <c r="W312" s="42" t="s">
        <v>2144</v>
      </c>
      <c r="X312" s="42" t="s">
        <v>2144</v>
      </c>
      <c r="Y312" s="42" t="s">
        <v>2241</v>
      </c>
    </row>
    <row r="313" spans="1:25">
      <c r="A313" s="15">
        <v>67</v>
      </c>
      <c r="B313" s="42" t="s">
        <v>301</v>
      </c>
      <c r="C313" s="42" t="s">
        <v>43</v>
      </c>
      <c r="D313" s="42" t="s">
        <v>238</v>
      </c>
      <c r="E313" s="57">
        <v>28.548999999999999</v>
      </c>
      <c r="F313" s="57">
        <v>77.315700000000007</v>
      </c>
      <c r="G313" s="58"/>
      <c r="H313" s="42">
        <v>3.7</v>
      </c>
      <c r="I313" s="59"/>
      <c r="J313" s="42">
        <v>2</v>
      </c>
      <c r="K313" s="59"/>
      <c r="L313" s="59">
        <v>28.34</v>
      </c>
      <c r="M313" s="59"/>
      <c r="N313" s="59"/>
      <c r="O313" s="59"/>
      <c r="P313" s="57"/>
      <c r="Q313" s="42" t="s">
        <v>1835</v>
      </c>
      <c r="R313" s="59"/>
      <c r="S313" s="59">
        <v>116.19317235636969</v>
      </c>
      <c r="T313" s="59">
        <v>0</v>
      </c>
      <c r="U313" s="59">
        <v>0</v>
      </c>
      <c r="W313" s="42" t="s">
        <v>2144</v>
      </c>
      <c r="X313" s="42" t="s">
        <v>2144</v>
      </c>
      <c r="Y313" s="42" t="s">
        <v>2242</v>
      </c>
    </row>
    <row r="314" spans="1:25">
      <c r="A314" s="15">
        <v>35</v>
      </c>
      <c r="B314" s="42" t="s">
        <v>302</v>
      </c>
      <c r="C314" s="42" t="s">
        <v>240</v>
      </c>
      <c r="D314" s="42" t="s">
        <v>238</v>
      </c>
      <c r="E314" s="57">
        <v>42.249000000000002</v>
      </c>
      <c r="F314" s="57">
        <v>2.49105</v>
      </c>
      <c r="G314" s="58"/>
      <c r="H314" s="42">
        <v>2.56</v>
      </c>
      <c r="I314" s="59">
        <v>45.5</v>
      </c>
      <c r="J314" s="42">
        <v>16.5</v>
      </c>
      <c r="K314" s="59">
        <v>3.2</v>
      </c>
      <c r="L314" s="59">
        <v>17.3</v>
      </c>
      <c r="M314" s="59"/>
      <c r="N314" s="59"/>
      <c r="O314" s="59"/>
      <c r="P314" s="57"/>
      <c r="R314" s="59"/>
      <c r="S314" s="59">
        <v>71.078168193172345</v>
      </c>
      <c r="T314" s="59">
        <v>7.2787676935886756</v>
      </c>
      <c r="U314" s="59">
        <v>63.799400499583683</v>
      </c>
      <c r="W314" s="42" t="s">
        <v>2149</v>
      </c>
      <c r="X314" s="42" t="s">
        <v>2149</v>
      </c>
      <c r="Y314" s="42" t="s">
        <v>2193</v>
      </c>
    </row>
    <row r="315" spans="1:25">
      <c r="A315" s="15">
        <v>11</v>
      </c>
      <c r="B315" s="42" t="s">
        <v>303</v>
      </c>
      <c r="C315" s="42" t="s">
        <v>43</v>
      </c>
      <c r="D315" s="42" t="s">
        <v>238</v>
      </c>
      <c r="E315" s="57">
        <v>10.381883330000001</v>
      </c>
      <c r="F315" s="57">
        <v>77.488733330000002</v>
      </c>
      <c r="G315" s="58"/>
      <c r="I315" s="59"/>
      <c r="K315" s="59"/>
      <c r="L315" s="59">
        <v>29.6</v>
      </c>
      <c r="M315" s="59"/>
      <c r="N315" s="59"/>
      <c r="O315" s="59"/>
      <c r="P315" s="57"/>
      <c r="R315" s="59">
        <v>0.28000000000000003</v>
      </c>
      <c r="S315" s="59">
        <v>45.675936719400504</v>
      </c>
      <c r="T315" s="59">
        <v>0.96094048954870936</v>
      </c>
      <c r="U315" s="59">
        <v>0</v>
      </c>
      <c r="W315" s="42" t="s">
        <v>2149</v>
      </c>
      <c r="X315" s="42" t="s">
        <v>2149</v>
      </c>
      <c r="Y315" s="42" t="s">
        <v>2232</v>
      </c>
    </row>
    <row r="316" spans="1:25">
      <c r="A316" s="15">
        <v>68</v>
      </c>
      <c r="B316" s="42" t="s">
        <v>304</v>
      </c>
      <c r="C316" s="42" t="s">
        <v>25</v>
      </c>
      <c r="D316" s="42" t="s">
        <v>238</v>
      </c>
      <c r="E316" s="57">
        <v>-19.829999999999998</v>
      </c>
      <c r="F316" s="57">
        <v>-43.966666670000002</v>
      </c>
      <c r="G316" s="58"/>
      <c r="H316" s="42">
        <v>1.96</v>
      </c>
      <c r="I316" s="59"/>
      <c r="J316" s="42">
        <v>5.08</v>
      </c>
      <c r="K316" s="59"/>
      <c r="L316" s="59"/>
      <c r="M316" s="59">
        <v>43.7</v>
      </c>
      <c r="N316" s="59"/>
      <c r="O316" s="59">
        <v>43.7</v>
      </c>
      <c r="P316" s="57"/>
      <c r="Q316" s="42" t="s">
        <v>1835</v>
      </c>
      <c r="R316" s="59"/>
      <c r="S316" s="59">
        <v>789.76632805995007</v>
      </c>
      <c r="T316" s="59">
        <v>55.438834304746038</v>
      </c>
      <c r="U316" s="59">
        <v>734.32473183014156</v>
      </c>
      <c r="W316" s="61" t="s">
        <v>2362</v>
      </c>
      <c r="X316" s="42" t="s">
        <v>2149</v>
      </c>
      <c r="Y316" s="42" t="s">
        <v>2243</v>
      </c>
    </row>
    <row r="317" spans="1:25">
      <c r="A317" s="15">
        <v>11</v>
      </c>
      <c r="B317" s="42" t="s">
        <v>305</v>
      </c>
      <c r="C317" s="42" t="s">
        <v>43</v>
      </c>
      <c r="D317" s="42" t="s">
        <v>238</v>
      </c>
      <c r="E317" s="57">
        <v>10.432883329999999</v>
      </c>
      <c r="F317" s="57">
        <v>77.689133330000004</v>
      </c>
      <c r="G317" s="58"/>
      <c r="I317" s="59"/>
      <c r="K317" s="59"/>
      <c r="L317" s="59">
        <v>27.5</v>
      </c>
      <c r="M317" s="59"/>
      <c r="N317" s="59"/>
      <c r="O317" s="59"/>
      <c r="P317" s="57"/>
      <c r="R317" s="59">
        <v>0.66</v>
      </c>
      <c r="S317" s="59">
        <v>10.737851790174853</v>
      </c>
      <c r="T317" s="59">
        <v>4.6445456988176517</v>
      </c>
      <c r="U317" s="59">
        <v>0</v>
      </c>
      <c r="W317" s="42" t="s">
        <v>2149</v>
      </c>
      <c r="X317" s="42" t="s">
        <v>2149</v>
      </c>
      <c r="Y317" s="42" t="s">
        <v>2232</v>
      </c>
    </row>
    <row r="318" spans="1:25">
      <c r="A318" s="15" t="s">
        <v>2244</v>
      </c>
      <c r="B318" s="42" t="s">
        <v>306</v>
      </c>
      <c r="C318" s="42" t="s">
        <v>307</v>
      </c>
      <c r="D318" s="42" t="s">
        <v>238</v>
      </c>
      <c r="E318" s="57">
        <v>5.05</v>
      </c>
      <c r="F318" s="57">
        <v>-53.033333329999998</v>
      </c>
      <c r="G318" s="58"/>
      <c r="H318" s="42">
        <v>365</v>
      </c>
      <c r="I318" s="59"/>
      <c r="J318" s="42">
        <v>9.6</v>
      </c>
      <c r="K318" s="59">
        <v>6</v>
      </c>
      <c r="L318" s="59"/>
      <c r="M318" s="59"/>
      <c r="N318" s="59"/>
      <c r="O318" s="59"/>
      <c r="P318" s="57"/>
      <c r="R318" s="59"/>
      <c r="S318" s="59">
        <v>84.640716069941703</v>
      </c>
      <c r="T318" s="59">
        <v>0</v>
      </c>
      <c r="U318" s="59">
        <v>0</v>
      </c>
      <c r="W318" s="42" t="s">
        <v>2366</v>
      </c>
      <c r="X318" s="42" t="s">
        <v>2245</v>
      </c>
      <c r="Y318" s="42" t="s">
        <v>2246</v>
      </c>
    </row>
    <row r="319" spans="1:25">
      <c r="A319" s="15">
        <v>54</v>
      </c>
      <c r="B319" s="42" t="s">
        <v>308</v>
      </c>
      <c r="C319" s="42" t="s">
        <v>270</v>
      </c>
      <c r="D319" s="42" t="s">
        <v>238</v>
      </c>
      <c r="E319" s="57">
        <v>40.234870000000001</v>
      </c>
      <c r="F319" s="57">
        <v>21.963785999999999</v>
      </c>
      <c r="G319" s="58"/>
      <c r="H319" s="42">
        <v>74</v>
      </c>
      <c r="I319" s="59"/>
      <c r="K319" s="59"/>
      <c r="L319" s="59">
        <v>19.399999999999999</v>
      </c>
      <c r="M319" s="59"/>
      <c r="N319" s="59"/>
      <c r="O319" s="59"/>
      <c r="P319" s="57"/>
      <c r="R319" s="59"/>
      <c r="S319" s="59">
        <v>27.54579517069109</v>
      </c>
      <c r="T319" s="59">
        <v>0</v>
      </c>
      <c r="U319" s="59">
        <v>0</v>
      </c>
      <c r="W319" s="61" t="s">
        <v>2362</v>
      </c>
      <c r="X319" s="42" t="s">
        <v>2144</v>
      </c>
      <c r="Y319" s="42" t="s">
        <v>2216</v>
      </c>
    </row>
    <row r="320" spans="1:25">
      <c r="A320" s="15">
        <v>60</v>
      </c>
      <c r="B320" s="42" t="s">
        <v>309</v>
      </c>
      <c r="C320" s="42" t="s">
        <v>96</v>
      </c>
      <c r="D320" s="42" t="s">
        <v>238</v>
      </c>
      <c r="E320" s="57">
        <v>68</v>
      </c>
      <c r="F320" s="57">
        <v>26.75</v>
      </c>
      <c r="G320" s="58"/>
      <c r="H320" s="42">
        <v>214</v>
      </c>
      <c r="I320" s="59"/>
      <c r="J320" s="42">
        <v>6.3</v>
      </c>
      <c r="K320" s="59"/>
      <c r="L320" s="59">
        <v>12.05</v>
      </c>
      <c r="M320" s="59">
        <v>6.2723618310000004</v>
      </c>
      <c r="N320" s="59"/>
      <c r="O320" s="59">
        <v>6.2723618300000004</v>
      </c>
      <c r="P320" s="57">
        <v>1.7000000000000001E-2</v>
      </c>
      <c r="Q320" s="42" t="s">
        <v>1836</v>
      </c>
      <c r="R320" s="59"/>
      <c r="S320" s="59">
        <v>4.3138384679433806</v>
      </c>
      <c r="T320" s="59">
        <v>3.5125062447960032</v>
      </c>
      <c r="U320" s="59">
        <v>0.80133222314737707</v>
      </c>
      <c r="W320" s="61" t="s">
        <v>2362</v>
      </c>
      <c r="X320" s="42" t="s">
        <v>2144</v>
      </c>
      <c r="Y320" s="42" t="s">
        <v>2229</v>
      </c>
    </row>
    <row r="321" spans="1:25">
      <c r="A321" s="15">
        <v>61</v>
      </c>
      <c r="B321" s="42" t="s">
        <v>310</v>
      </c>
      <c r="C321" s="42" t="s">
        <v>23</v>
      </c>
      <c r="D321" s="42" t="s">
        <v>238</v>
      </c>
      <c r="E321" s="57">
        <v>46.643188000000002</v>
      </c>
      <c r="F321" s="57">
        <v>-119.912836</v>
      </c>
      <c r="G321" s="58"/>
      <c r="H321" s="42">
        <v>31.3</v>
      </c>
      <c r="I321" s="59"/>
      <c r="K321" s="59">
        <v>1.5</v>
      </c>
      <c r="L321" s="59">
        <v>18.7</v>
      </c>
      <c r="M321" s="59"/>
      <c r="N321" s="59"/>
      <c r="O321" s="59"/>
      <c r="P321" s="57"/>
      <c r="R321" s="59"/>
      <c r="S321" s="59">
        <v>561.74533599134054</v>
      </c>
      <c r="T321" s="59">
        <v>0.91294635480099917</v>
      </c>
      <c r="U321" s="59">
        <v>560.83238967527063</v>
      </c>
      <c r="W321" s="61" t="s">
        <v>2362</v>
      </c>
      <c r="X321" s="42" t="s">
        <v>2147</v>
      </c>
      <c r="Y321" s="42" t="s">
        <v>2230</v>
      </c>
    </row>
    <row r="322" spans="1:25">
      <c r="A322" s="15">
        <v>58</v>
      </c>
      <c r="B322" s="42" t="s">
        <v>311</v>
      </c>
      <c r="C322" s="42" t="s">
        <v>87</v>
      </c>
      <c r="D322" s="42" t="s">
        <v>238</v>
      </c>
      <c r="E322" s="57">
        <v>49.373610999999997</v>
      </c>
      <c r="F322" s="57">
        <v>6.6994439999999997</v>
      </c>
      <c r="G322" s="58"/>
      <c r="H322" s="42">
        <v>0.17</v>
      </c>
      <c r="I322" s="59"/>
      <c r="K322" s="59"/>
      <c r="L322" s="59"/>
      <c r="M322" s="59"/>
      <c r="N322" s="59"/>
      <c r="O322" s="59"/>
      <c r="P322" s="57"/>
      <c r="R322" s="59"/>
      <c r="S322" s="59">
        <v>34.964796003330555</v>
      </c>
      <c r="T322" s="59">
        <v>2.8847960033305577</v>
      </c>
      <c r="U322" s="59">
        <v>32.082671107410484</v>
      </c>
      <c r="W322" s="42" t="s">
        <v>2365</v>
      </c>
      <c r="X322" s="42" t="s">
        <v>2147</v>
      </c>
      <c r="Y322" s="42" t="s">
        <v>2226</v>
      </c>
    </row>
    <row r="323" spans="1:25">
      <c r="A323" s="15">
        <v>70</v>
      </c>
      <c r="B323" s="42" t="s">
        <v>312</v>
      </c>
      <c r="C323" s="42" t="s">
        <v>300</v>
      </c>
      <c r="D323" s="42" t="s">
        <v>238</v>
      </c>
      <c r="E323" s="57">
        <v>50.01</v>
      </c>
      <c r="F323" s="57">
        <v>21.99</v>
      </c>
      <c r="G323" s="58"/>
      <c r="H323" s="42">
        <v>1.18</v>
      </c>
      <c r="I323" s="59"/>
      <c r="J323" s="42">
        <v>0.5</v>
      </c>
      <c r="K323" s="59"/>
      <c r="L323" s="59">
        <v>15.525</v>
      </c>
      <c r="M323" s="59">
        <v>18.399999999999999</v>
      </c>
      <c r="N323" s="59"/>
      <c r="O323" s="59">
        <v>18.399999999999999</v>
      </c>
      <c r="P323" s="57"/>
      <c r="Q323" s="42" t="s">
        <v>1835</v>
      </c>
      <c r="R323" s="59"/>
      <c r="S323" s="59">
        <v>2296.5380183180682</v>
      </c>
      <c r="T323" s="59">
        <v>0</v>
      </c>
      <c r="U323" s="59">
        <v>0</v>
      </c>
      <c r="W323" s="42" t="s">
        <v>991</v>
      </c>
      <c r="X323" s="42" t="s">
        <v>991</v>
      </c>
      <c r="Y323" s="42" t="s">
        <v>2247</v>
      </c>
    </row>
    <row r="324" spans="1:25">
      <c r="A324" s="15">
        <v>58</v>
      </c>
      <c r="B324" s="42" t="s">
        <v>313</v>
      </c>
      <c r="C324" s="42" t="s">
        <v>87</v>
      </c>
      <c r="D324" s="42" t="s">
        <v>238</v>
      </c>
      <c r="E324" s="57">
        <v>49.239722</v>
      </c>
      <c r="F324" s="57">
        <v>6.9294440000000002</v>
      </c>
      <c r="G324" s="58"/>
      <c r="H324" s="42">
        <v>0.04</v>
      </c>
      <c r="I324" s="59"/>
      <c r="K324" s="59"/>
      <c r="L324" s="59"/>
      <c r="M324" s="59"/>
      <c r="N324" s="59"/>
      <c r="O324" s="59"/>
      <c r="P324" s="57"/>
      <c r="R324" s="59"/>
      <c r="S324" s="59">
        <v>3.3655953372189842</v>
      </c>
      <c r="T324" s="59">
        <v>3.3655953372189842</v>
      </c>
      <c r="U324" s="59">
        <v>0</v>
      </c>
      <c r="W324" s="42" t="s">
        <v>2365</v>
      </c>
      <c r="X324" s="42" t="s">
        <v>2147</v>
      </c>
      <c r="Y324" s="42" t="s">
        <v>2226</v>
      </c>
    </row>
    <row r="325" spans="1:25">
      <c r="A325" s="15" t="s">
        <v>2248</v>
      </c>
      <c r="B325" s="42" t="s">
        <v>314</v>
      </c>
      <c r="C325" s="42" t="s">
        <v>25</v>
      </c>
      <c r="D325" s="42" t="s">
        <v>238</v>
      </c>
      <c r="E325" s="57">
        <v>-8.8000000000000007</v>
      </c>
      <c r="F325" s="57">
        <v>-63.416666669999998</v>
      </c>
      <c r="G325" s="58"/>
      <c r="H325" s="42">
        <v>559</v>
      </c>
      <c r="I325" s="59"/>
      <c r="J325" s="42">
        <v>8.9</v>
      </c>
      <c r="K325" s="59">
        <v>3</v>
      </c>
      <c r="L325" s="59"/>
      <c r="M325" s="59"/>
      <c r="N325" s="59"/>
      <c r="O325" s="59"/>
      <c r="P325" s="57"/>
      <c r="R325" s="59"/>
      <c r="S325" s="59">
        <v>79.732556203164023</v>
      </c>
      <c r="T325" s="59">
        <v>86.704146544546205</v>
      </c>
      <c r="U325" s="59">
        <v>16.500766028309741</v>
      </c>
      <c r="W325" s="61" t="s">
        <v>2362</v>
      </c>
      <c r="X325" s="42" t="s">
        <v>2197</v>
      </c>
      <c r="Y325" s="42" t="s">
        <v>2249</v>
      </c>
    </row>
    <row r="326" spans="1:25">
      <c r="A326" s="15">
        <v>62</v>
      </c>
      <c r="B326" s="42" t="s">
        <v>315</v>
      </c>
      <c r="C326" s="42" t="s">
        <v>18</v>
      </c>
      <c r="D326" s="42" t="s">
        <v>238</v>
      </c>
      <c r="E326" s="57">
        <v>52.825833000000003</v>
      </c>
      <c r="F326" s="57">
        <v>91.370277999999999</v>
      </c>
      <c r="G326" s="58"/>
      <c r="H326" s="42">
        <v>608</v>
      </c>
      <c r="I326" s="59"/>
      <c r="K326" s="59"/>
      <c r="L326" s="59"/>
      <c r="M326" s="59"/>
      <c r="N326" s="59"/>
      <c r="O326" s="59"/>
      <c r="P326" s="57"/>
      <c r="R326" s="59"/>
      <c r="S326" s="59">
        <v>0.70700874271440461</v>
      </c>
      <c r="T326" s="59">
        <v>0</v>
      </c>
      <c r="U326" s="59">
        <v>0</v>
      </c>
      <c r="W326" s="42" t="s">
        <v>2149</v>
      </c>
      <c r="X326" s="42" t="s">
        <v>2147</v>
      </c>
      <c r="Y326" s="42" t="s">
        <v>2231</v>
      </c>
    </row>
    <row r="327" spans="1:25">
      <c r="A327" s="15" t="s">
        <v>2233</v>
      </c>
      <c r="B327" s="42" t="s">
        <v>316</v>
      </c>
      <c r="C327" s="42" t="s">
        <v>25</v>
      </c>
      <c r="D327" s="42" t="s">
        <v>238</v>
      </c>
      <c r="E327" s="57">
        <v>-25.804182000000001</v>
      </c>
      <c r="F327" s="57">
        <v>-52.134036500000001</v>
      </c>
      <c r="G327" s="58"/>
      <c r="H327" s="42">
        <v>81.5</v>
      </c>
      <c r="I327" s="59"/>
      <c r="J327" s="42">
        <v>36.6</v>
      </c>
      <c r="K327" s="59"/>
      <c r="L327" s="59"/>
      <c r="M327" s="59"/>
      <c r="N327" s="59"/>
      <c r="O327" s="59"/>
      <c r="P327" s="57"/>
      <c r="Q327" s="42" t="s">
        <v>1836</v>
      </c>
      <c r="R327" s="59"/>
      <c r="S327" s="59">
        <v>8.8012989175686922</v>
      </c>
      <c r="T327" s="59">
        <v>7.0116569525395498</v>
      </c>
      <c r="U327" s="59">
        <v>1.8029975020815987</v>
      </c>
      <c r="W327" s="61" t="s">
        <v>2362</v>
      </c>
      <c r="X327" s="42" t="s">
        <v>2197</v>
      </c>
      <c r="Y327" s="42" t="s">
        <v>2250</v>
      </c>
    </row>
    <row r="328" spans="1:25">
      <c r="A328" s="15">
        <v>35</v>
      </c>
      <c r="B328" s="42" t="s">
        <v>317</v>
      </c>
      <c r="C328" s="42" t="s">
        <v>240</v>
      </c>
      <c r="D328" s="42" t="s">
        <v>238</v>
      </c>
      <c r="E328" s="57">
        <v>42.186700000000002</v>
      </c>
      <c r="F328" s="57">
        <v>2.7642000000000002</v>
      </c>
      <c r="G328" s="58"/>
      <c r="H328" s="42">
        <v>1.2E-2</v>
      </c>
      <c r="I328" s="59">
        <v>5.4</v>
      </c>
      <c r="J328" s="42">
        <v>2.5</v>
      </c>
      <c r="K328" s="59">
        <v>1.5</v>
      </c>
      <c r="L328" s="59">
        <v>21.68</v>
      </c>
      <c r="M328" s="59"/>
      <c r="N328" s="59"/>
      <c r="O328" s="59"/>
      <c r="P328" s="57"/>
      <c r="R328" s="59"/>
      <c r="S328" s="59">
        <v>4.100149875104079</v>
      </c>
      <c r="T328" s="59">
        <v>0.54757701915070767</v>
      </c>
      <c r="U328" s="59">
        <v>3.5525728559533722</v>
      </c>
      <c r="W328" s="42" t="s">
        <v>2149</v>
      </c>
      <c r="X328" s="42" t="s">
        <v>2149</v>
      </c>
      <c r="Y328" s="42" t="s">
        <v>2193</v>
      </c>
    </row>
    <row r="329" spans="1:25">
      <c r="A329" s="15" t="s">
        <v>2251</v>
      </c>
      <c r="B329" s="42" t="s">
        <v>318</v>
      </c>
      <c r="C329" s="42" t="s">
        <v>25</v>
      </c>
      <c r="D329" s="42" t="s">
        <v>238</v>
      </c>
      <c r="E329" s="57">
        <v>-13.9347865</v>
      </c>
      <c r="F329" s="57">
        <v>-48.314859169999998</v>
      </c>
      <c r="G329" s="58"/>
      <c r="H329" s="42">
        <v>1784</v>
      </c>
      <c r="I329" s="59"/>
      <c r="J329" s="42">
        <v>30.5</v>
      </c>
      <c r="K329" s="59"/>
      <c r="L329" s="59"/>
      <c r="M329" s="59"/>
      <c r="N329" s="59"/>
      <c r="O329" s="59"/>
      <c r="P329" s="57"/>
      <c r="R329" s="59"/>
      <c r="S329" s="59">
        <v>111.70571190674437</v>
      </c>
      <c r="T329" s="59">
        <v>13.489092422980848</v>
      </c>
      <c r="U329" s="59">
        <v>110.51039134054955</v>
      </c>
      <c r="W329" s="61" t="s">
        <v>2362</v>
      </c>
      <c r="X329" s="42" t="s">
        <v>2252</v>
      </c>
      <c r="Y329" s="42" t="s">
        <v>2253</v>
      </c>
    </row>
    <row r="330" spans="1:25">
      <c r="A330" s="15">
        <v>58</v>
      </c>
      <c r="B330" s="42" t="s">
        <v>319</v>
      </c>
      <c r="C330" s="42" t="s">
        <v>87</v>
      </c>
      <c r="D330" s="42" t="s">
        <v>238</v>
      </c>
      <c r="E330" s="57">
        <v>49.566667000000002</v>
      </c>
      <c r="F330" s="57">
        <v>6.5925000000000002</v>
      </c>
      <c r="G330" s="58"/>
      <c r="H330" s="42">
        <v>0.38</v>
      </c>
      <c r="I330" s="59"/>
      <c r="K330" s="59"/>
      <c r="L330" s="59"/>
      <c r="M330" s="59"/>
      <c r="N330" s="59"/>
      <c r="O330" s="59"/>
      <c r="P330" s="57"/>
      <c r="R330" s="59"/>
      <c r="S330" s="59">
        <v>445.31367194004991</v>
      </c>
      <c r="T330" s="59">
        <v>5.7695920066611155</v>
      </c>
      <c r="U330" s="59">
        <v>439.53072439633638</v>
      </c>
      <c r="W330" s="42" t="s">
        <v>2365</v>
      </c>
      <c r="X330" s="42" t="s">
        <v>2147</v>
      </c>
      <c r="Y330" s="42" t="s">
        <v>2226</v>
      </c>
    </row>
    <row r="331" spans="1:25">
      <c r="A331" s="15">
        <v>70</v>
      </c>
      <c r="B331" s="42" t="s">
        <v>320</v>
      </c>
      <c r="C331" s="42" t="s">
        <v>300</v>
      </c>
      <c r="D331" s="42" t="s">
        <v>238</v>
      </c>
      <c r="E331" s="57">
        <v>49.37</v>
      </c>
      <c r="F331" s="57">
        <v>22.45</v>
      </c>
      <c r="G331" s="58"/>
      <c r="H331" s="42">
        <v>22</v>
      </c>
      <c r="I331" s="59"/>
      <c r="J331" s="42">
        <v>22</v>
      </c>
      <c r="K331" s="59"/>
      <c r="L331" s="59"/>
      <c r="M331" s="59"/>
      <c r="N331" s="59"/>
      <c r="O331" s="59"/>
      <c r="P331" s="57"/>
      <c r="R331" s="59"/>
      <c r="S331" s="59">
        <v>0</v>
      </c>
      <c r="T331" s="59">
        <v>0</v>
      </c>
      <c r="U331" s="59">
        <v>0</v>
      </c>
      <c r="W331" s="42" t="s">
        <v>991</v>
      </c>
      <c r="X331" s="42" t="s">
        <v>991</v>
      </c>
      <c r="Y331" s="42" t="s">
        <v>2254</v>
      </c>
    </row>
    <row r="332" spans="1:25">
      <c r="A332" s="15">
        <v>35</v>
      </c>
      <c r="B332" s="42" t="s">
        <v>321</v>
      </c>
      <c r="C332" s="42" t="s">
        <v>240</v>
      </c>
      <c r="D332" s="42" t="s">
        <v>238</v>
      </c>
      <c r="E332" s="57">
        <v>42.301699999999997</v>
      </c>
      <c r="F332" s="57">
        <v>2.5889700000000002</v>
      </c>
      <c r="G332" s="58"/>
      <c r="H332" s="42">
        <v>0.109</v>
      </c>
      <c r="I332" s="59">
        <v>5.7</v>
      </c>
      <c r="J332" s="42">
        <v>1.8</v>
      </c>
      <c r="K332" s="59">
        <v>3.5</v>
      </c>
      <c r="L332" s="59">
        <v>17.5</v>
      </c>
      <c r="M332" s="59"/>
      <c r="N332" s="59"/>
      <c r="O332" s="59"/>
      <c r="P332" s="57"/>
      <c r="R332" s="59"/>
      <c r="S332" s="59">
        <v>0</v>
      </c>
      <c r="T332" s="59">
        <v>0</v>
      </c>
      <c r="U332" s="59">
        <v>0</v>
      </c>
      <c r="W332" s="42" t="s">
        <v>2149</v>
      </c>
      <c r="X332" s="42" t="s">
        <v>2149</v>
      </c>
      <c r="Y332" s="42" t="s">
        <v>2193</v>
      </c>
    </row>
    <row r="333" spans="1:25">
      <c r="A333" s="15">
        <v>75</v>
      </c>
      <c r="B333" s="42" t="s">
        <v>322</v>
      </c>
      <c r="C333" s="42" t="s">
        <v>43</v>
      </c>
      <c r="D333" s="42" t="s">
        <v>238</v>
      </c>
      <c r="E333" s="57">
        <v>30.38</v>
      </c>
      <c r="F333" s="57">
        <v>78.48</v>
      </c>
      <c r="G333" s="58"/>
      <c r="H333" s="42">
        <v>52</v>
      </c>
      <c r="I333" s="59"/>
      <c r="K333" s="59"/>
      <c r="L333" s="59"/>
      <c r="M333" s="59"/>
      <c r="N333" s="59"/>
      <c r="O333" s="59"/>
      <c r="P333" s="57"/>
      <c r="R333" s="59"/>
      <c r="S333" s="59">
        <v>27.953139050791005</v>
      </c>
      <c r="T333" s="59">
        <v>23.148484596169855</v>
      </c>
      <c r="U333" s="59">
        <v>4.7979766860949207</v>
      </c>
      <c r="W333" s="61" t="s">
        <v>2362</v>
      </c>
      <c r="X333" s="42" t="s">
        <v>2149</v>
      </c>
      <c r="Y333" s="42" t="s">
        <v>2255</v>
      </c>
    </row>
    <row r="334" spans="1:25">
      <c r="A334" s="15">
        <v>11</v>
      </c>
      <c r="B334" s="42" t="s">
        <v>323</v>
      </c>
      <c r="C334" s="42" t="s">
        <v>43</v>
      </c>
      <c r="D334" s="42" t="s">
        <v>238</v>
      </c>
      <c r="E334" s="57">
        <v>8.3924166670000009</v>
      </c>
      <c r="F334" s="57">
        <v>77.257666670000006</v>
      </c>
      <c r="G334" s="58"/>
      <c r="I334" s="59"/>
      <c r="K334" s="59"/>
      <c r="L334" s="59">
        <v>31</v>
      </c>
      <c r="M334" s="59"/>
      <c r="N334" s="59"/>
      <c r="O334" s="59"/>
      <c r="P334" s="57"/>
      <c r="R334" s="59">
        <v>1.1000000000000001</v>
      </c>
      <c r="S334" s="59">
        <v>142.15633638634469</v>
      </c>
      <c r="T334" s="59">
        <v>5.929858451290591</v>
      </c>
      <c r="U334" s="59">
        <v>136.22647793505411</v>
      </c>
      <c r="W334" s="42" t="s">
        <v>2149</v>
      </c>
      <c r="X334" s="42" t="s">
        <v>2149</v>
      </c>
      <c r="Y334" s="42" t="s">
        <v>2232</v>
      </c>
    </row>
    <row r="335" spans="1:25">
      <c r="A335" s="15" t="s">
        <v>2256</v>
      </c>
      <c r="B335" s="42" t="s">
        <v>324</v>
      </c>
      <c r="C335" s="42" t="s">
        <v>325</v>
      </c>
      <c r="D335" s="42" t="s">
        <v>238</v>
      </c>
      <c r="E335" s="57">
        <v>31.03</v>
      </c>
      <c r="F335" s="57">
        <v>109.55</v>
      </c>
      <c r="G335" s="58"/>
      <c r="H335" s="42">
        <v>1084</v>
      </c>
      <c r="I335" s="59"/>
      <c r="J335" s="42">
        <v>70</v>
      </c>
      <c r="K335" s="59">
        <v>3.2</v>
      </c>
      <c r="L335" s="59"/>
      <c r="M335" s="59">
        <v>5</v>
      </c>
      <c r="N335" s="59"/>
      <c r="O335" s="59">
        <v>5</v>
      </c>
      <c r="P335" s="57">
        <v>0.14199999999999999</v>
      </c>
      <c r="Q335" s="42" t="s">
        <v>1835</v>
      </c>
      <c r="R335" s="59"/>
      <c r="S335" s="59">
        <v>6.3973022481265609</v>
      </c>
      <c r="T335" s="59">
        <v>0</v>
      </c>
      <c r="U335" s="59">
        <v>0</v>
      </c>
      <c r="W335" s="42" t="s">
        <v>2195</v>
      </c>
      <c r="X335" s="42" t="s">
        <v>2195</v>
      </c>
      <c r="Y335" s="42" t="s">
        <v>2257</v>
      </c>
    </row>
    <row r="336" spans="1:25">
      <c r="A336" s="15" t="s">
        <v>2233</v>
      </c>
      <c r="B336" s="42" t="s">
        <v>326</v>
      </c>
      <c r="C336" s="42" t="s">
        <v>25</v>
      </c>
      <c r="D336" s="42" t="s">
        <v>238</v>
      </c>
      <c r="E336" s="57">
        <v>-18.23</v>
      </c>
      <c r="F336" s="57">
        <v>-45.25</v>
      </c>
      <c r="G336" s="58"/>
      <c r="H336" s="42">
        <v>1040</v>
      </c>
      <c r="I336" s="59"/>
      <c r="J336" s="42">
        <v>20.2</v>
      </c>
      <c r="K336" s="59"/>
      <c r="L336" s="59"/>
      <c r="M336" s="59"/>
      <c r="N336" s="59"/>
      <c r="O336" s="59"/>
      <c r="P336" s="57"/>
      <c r="R336" s="59"/>
      <c r="S336" s="59">
        <v>196.54008326394668</v>
      </c>
      <c r="T336" s="59">
        <v>19.67270607826811</v>
      </c>
      <c r="U336" s="59">
        <v>164.77393838467941</v>
      </c>
      <c r="W336" s="61" t="s">
        <v>2362</v>
      </c>
      <c r="X336" s="42" t="s">
        <v>2197</v>
      </c>
      <c r="Y336" s="42" t="s">
        <v>2258</v>
      </c>
    </row>
    <row r="337" spans="1:25">
      <c r="A337" s="15" t="s">
        <v>2259</v>
      </c>
      <c r="B337" s="42" t="s">
        <v>327</v>
      </c>
      <c r="C337" s="42" t="s">
        <v>25</v>
      </c>
      <c r="D337" s="42" t="s">
        <v>238</v>
      </c>
      <c r="E337" s="57">
        <v>-3.9199063330000001</v>
      </c>
      <c r="F337" s="57">
        <v>-49.608933</v>
      </c>
      <c r="G337" s="58"/>
      <c r="H337" s="42">
        <v>2484.333333</v>
      </c>
      <c r="I337" s="59"/>
      <c r="J337" s="42">
        <v>18.899999999999999</v>
      </c>
      <c r="K337" s="59">
        <v>3.5</v>
      </c>
      <c r="L337" s="59"/>
      <c r="M337" s="59"/>
      <c r="N337" s="59"/>
      <c r="O337" s="59"/>
      <c r="P337" s="57"/>
      <c r="R337" s="59"/>
      <c r="S337" s="59">
        <v>73.562298084929225</v>
      </c>
      <c r="T337" s="59">
        <v>69.782681099084087</v>
      </c>
      <c r="U337" s="59">
        <v>27.899716902581183</v>
      </c>
      <c r="W337" s="42" t="s">
        <v>2364</v>
      </c>
      <c r="X337" s="42" t="s">
        <v>2260</v>
      </c>
      <c r="Y337" s="42" t="s">
        <v>2261</v>
      </c>
    </row>
    <row r="338" spans="1:25">
      <c r="A338" s="15">
        <v>11</v>
      </c>
      <c r="B338" s="42" t="s">
        <v>328</v>
      </c>
      <c r="C338" s="42" t="s">
        <v>43</v>
      </c>
      <c r="D338" s="42" t="s">
        <v>238</v>
      </c>
      <c r="E338" s="57">
        <v>10.8215</v>
      </c>
      <c r="F338" s="57">
        <v>79.053100000000001</v>
      </c>
      <c r="G338" s="58"/>
      <c r="I338" s="59"/>
      <c r="K338" s="59"/>
      <c r="L338" s="59">
        <v>35</v>
      </c>
      <c r="M338" s="59"/>
      <c r="N338" s="59"/>
      <c r="O338" s="59"/>
      <c r="P338" s="57"/>
      <c r="R338" s="59">
        <v>0.9</v>
      </c>
      <c r="S338" s="59">
        <v>54.971390507910066</v>
      </c>
      <c r="T338" s="59">
        <v>5.6054861883663607</v>
      </c>
      <c r="U338" s="59">
        <v>49.402131557035801</v>
      </c>
      <c r="W338" s="42" t="s">
        <v>2149</v>
      </c>
      <c r="X338" s="42" t="s">
        <v>2149</v>
      </c>
      <c r="Y338" s="42" t="s">
        <v>2232</v>
      </c>
    </row>
    <row r="339" spans="1:25">
      <c r="A339" s="15">
        <v>35</v>
      </c>
      <c r="B339" s="42" t="s">
        <v>329</v>
      </c>
      <c r="C339" s="42" t="s">
        <v>23</v>
      </c>
      <c r="D339" s="42" t="s">
        <v>238</v>
      </c>
      <c r="E339" s="57">
        <v>35.619999999999997</v>
      </c>
      <c r="F339" s="57">
        <v>-84.78</v>
      </c>
      <c r="G339" s="58"/>
      <c r="H339" s="42">
        <v>176</v>
      </c>
      <c r="I339" s="59"/>
      <c r="J339" s="42">
        <v>7.9</v>
      </c>
      <c r="K339" s="59"/>
      <c r="L339" s="59">
        <v>25.9</v>
      </c>
      <c r="M339" s="59">
        <v>2.2999999999999998</v>
      </c>
      <c r="N339" s="59"/>
      <c r="O339" s="59">
        <v>2.2999999999999998</v>
      </c>
      <c r="P339" s="57"/>
      <c r="Q339" s="42" t="s">
        <v>1836</v>
      </c>
      <c r="R339" s="59"/>
      <c r="S339" s="59">
        <v>7.5458784346378014</v>
      </c>
      <c r="T339" s="59">
        <v>6.5842797668609485</v>
      </c>
      <c r="U339" s="59">
        <v>0.96159866777685254</v>
      </c>
      <c r="W339" s="61" t="s">
        <v>2362</v>
      </c>
      <c r="X339" s="42" t="s">
        <v>2149</v>
      </c>
      <c r="Y339" s="42" t="s">
        <v>2192</v>
      </c>
    </row>
    <row r="340" spans="1:25">
      <c r="A340" s="15">
        <v>70</v>
      </c>
      <c r="B340" s="42" t="s">
        <v>330</v>
      </c>
      <c r="C340" s="42" t="s">
        <v>300</v>
      </c>
      <c r="D340" s="42" t="s">
        <v>238</v>
      </c>
      <c r="E340" s="57">
        <v>21.9</v>
      </c>
      <c r="F340" s="57">
        <v>50.35</v>
      </c>
      <c r="G340" s="58"/>
      <c r="H340" s="42">
        <v>1.6</v>
      </c>
      <c r="I340" s="59"/>
      <c r="J340" s="42">
        <v>2.6</v>
      </c>
      <c r="K340" s="59"/>
      <c r="L340" s="59">
        <v>12</v>
      </c>
      <c r="M340" s="59"/>
      <c r="N340" s="59"/>
      <c r="O340" s="59"/>
      <c r="P340" s="57"/>
      <c r="R340" s="59"/>
      <c r="S340" s="59">
        <v>242.08246461282263</v>
      </c>
      <c r="T340" s="59">
        <v>0</v>
      </c>
      <c r="U340" s="59">
        <v>0</v>
      </c>
      <c r="W340" s="42" t="s">
        <v>991</v>
      </c>
      <c r="X340" s="42" t="s">
        <v>991</v>
      </c>
      <c r="Y340" s="42" t="s">
        <v>2247</v>
      </c>
    </row>
    <row r="341" spans="1:25">
      <c r="A341" s="15" t="s">
        <v>2262</v>
      </c>
      <c r="B341" s="42" t="s">
        <v>331</v>
      </c>
      <c r="C341" s="42" t="s">
        <v>23</v>
      </c>
      <c r="D341" s="42" t="s">
        <v>238</v>
      </c>
      <c r="E341" s="57">
        <v>39.021397579999999</v>
      </c>
      <c r="F341" s="57">
        <v>-84.119104280000002</v>
      </c>
      <c r="G341" s="58"/>
      <c r="H341" s="42">
        <v>8.5299999999999994</v>
      </c>
      <c r="I341" s="59"/>
      <c r="K341" s="59"/>
      <c r="L341" s="59">
        <v>27.2</v>
      </c>
      <c r="M341" s="59">
        <v>22.087499999999999</v>
      </c>
      <c r="N341" s="59"/>
      <c r="O341" s="59">
        <v>22.087499999999999</v>
      </c>
      <c r="P341" s="57">
        <v>0.14399999999999999</v>
      </c>
      <c r="Q341" s="42" t="s">
        <v>1835</v>
      </c>
      <c r="R341" s="59">
        <v>1.444177198</v>
      </c>
      <c r="S341" s="59">
        <v>575.01604428176518</v>
      </c>
      <c r="T341" s="59">
        <v>42.598820982514567</v>
      </c>
      <c r="U341" s="59">
        <v>640.42471273938384</v>
      </c>
      <c r="W341" s="42" t="s">
        <v>2263</v>
      </c>
      <c r="X341" s="42" t="s">
        <v>2176</v>
      </c>
      <c r="Y341" s="42" t="s">
        <v>2264</v>
      </c>
    </row>
    <row r="342" spans="1:25">
      <c r="A342" s="15" t="s">
        <v>2265</v>
      </c>
      <c r="B342" s="42" t="s">
        <v>332</v>
      </c>
      <c r="C342" s="42" t="s">
        <v>41</v>
      </c>
      <c r="D342" s="42" t="s">
        <v>238</v>
      </c>
      <c r="E342" s="57">
        <v>46.97</v>
      </c>
      <c r="F342" s="57">
        <v>7.2833333329999999</v>
      </c>
      <c r="G342" s="58"/>
      <c r="H342" s="42">
        <v>2.5</v>
      </c>
      <c r="I342" s="59"/>
      <c r="J342" s="42">
        <v>10</v>
      </c>
      <c r="K342" s="59">
        <v>1.9</v>
      </c>
      <c r="L342" s="59"/>
      <c r="M342" s="59">
        <v>16.00600493</v>
      </c>
      <c r="N342" s="59"/>
      <c r="O342" s="59">
        <v>16.006004900000001</v>
      </c>
      <c r="P342" s="57">
        <v>0.03</v>
      </c>
      <c r="Q342" s="42" t="s">
        <v>1836</v>
      </c>
      <c r="R342" s="59"/>
      <c r="S342" s="59">
        <v>391.98501248959195</v>
      </c>
      <c r="T342" s="59">
        <v>8.5876103247293916</v>
      </c>
      <c r="U342" s="59">
        <v>330.54954204829306</v>
      </c>
      <c r="W342" s="42" t="s">
        <v>2266</v>
      </c>
      <c r="X342" s="42" t="s">
        <v>2267</v>
      </c>
      <c r="Y342" s="42" t="s">
        <v>2268</v>
      </c>
    </row>
    <row r="343" spans="1:25">
      <c r="A343" s="15" t="s">
        <v>2233</v>
      </c>
      <c r="B343" s="42" t="s">
        <v>333</v>
      </c>
      <c r="C343" s="42" t="s">
        <v>25</v>
      </c>
      <c r="D343" s="42" t="s">
        <v>238</v>
      </c>
      <c r="E343" s="57">
        <v>-9.6199999999999992</v>
      </c>
      <c r="F343" s="57">
        <v>-37.783333329999998</v>
      </c>
      <c r="G343" s="58"/>
      <c r="H343" s="42">
        <v>60</v>
      </c>
      <c r="I343" s="59"/>
      <c r="J343" s="42">
        <v>11.7</v>
      </c>
      <c r="K343" s="59"/>
      <c r="L343" s="59"/>
      <c r="M343" s="59"/>
      <c r="N343" s="59"/>
      <c r="O343" s="59"/>
      <c r="P343" s="57"/>
      <c r="R343" s="59"/>
      <c r="S343" s="59">
        <v>40.146744379683589</v>
      </c>
      <c r="T343" s="59">
        <v>29.248626144879264</v>
      </c>
      <c r="U343" s="59">
        <v>10.764562864279767</v>
      </c>
      <c r="W343" s="61" t="s">
        <v>2362</v>
      </c>
      <c r="X343" s="42" t="s">
        <v>2197</v>
      </c>
      <c r="Y343" s="42" t="s">
        <v>2269</v>
      </c>
    </row>
    <row r="344" spans="1:25">
      <c r="E344" s="57"/>
      <c r="F344" s="57"/>
      <c r="G344" s="58"/>
      <c r="I344" s="59"/>
      <c r="K344" s="59"/>
      <c r="L344" s="59"/>
      <c r="M344" s="59"/>
      <c r="N344" s="59"/>
      <c r="O344" s="59"/>
      <c r="P344" s="57"/>
      <c r="R344" s="59"/>
      <c r="S344" s="59"/>
      <c r="T344" s="59"/>
      <c r="U344" s="59"/>
    </row>
    <row r="345" spans="1:25">
      <c r="A345" s="10" t="s">
        <v>2270</v>
      </c>
    </row>
    <row r="346" spans="1:25">
      <c r="A346" s="12">
        <v>1</v>
      </c>
      <c r="B346" s="4" t="s">
        <v>2271</v>
      </c>
    </row>
    <row r="347" spans="1:25">
      <c r="A347" s="12">
        <v>2</v>
      </c>
      <c r="B347" s="4" t="s">
        <v>2272</v>
      </c>
    </row>
    <row r="348" spans="1:25">
      <c r="A348" s="12">
        <v>3</v>
      </c>
      <c r="B348" s="4" t="s">
        <v>2273</v>
      </c>
    </row>
    <row r="349" spans="1:25">
      <c r="A349" s="12">
        <v>4</v>
      </c>
      <c r="B349" s="4" t="s">
        <v>2274</v>
      </c>
    </row>
    <row r="350" spans="1:25">
      <c r="A350" s="12">
        <v>5</v>
      </c>
      <c r="B350" s="4" t="s">
        <v>2275</v>
      </c>
    </row>
    <row r="351" spans="1:25">
      <c r="A351" s="12">
        <v>6</v>
      </c>
      <c r="B351" s="4" t="s">
        <v>2276</v>
      </c>
    </row>
    <row r="352" spans="1:25">
      <c r="A352" s="12">
        <v>7</v>
      </c>
      <c r="B352" s="4" t="s">
        <v>2277</v>
      </c>
    </row>
    <row r="353" spans="1:2">
      <c r="A353" s="12">
        <v>8</v>
      </c>
      <c r="B353" s="4" t="s">
        <v>2278</v>
      </c>
    </row>
    <row r="354" spans="1:2">
      <c r="A354" s="12">
        <v>9</v>
      </c>
      <c r="B354" s="4" t="s">
        <v>2279</v>
      </c>
    </row>
    <row r="355" spans="1:2">
      <c r="A355" s="12">
        <v>10</v>
      </c>
      <c r="B355" s="4" t="s">
        <v>2280</v>
      </c>
    </row>
    <row r="356" spans="1:2">
      <c r="A356" s="12">
        <v>11</v>
      </c>
      <c r="B356" s="4" t="s">
        <v>2281</v>
      </c>
    </row>
    <row r="357" spans="1:2" ht="18">
      <c r="A357" s="12">
        <v>12</v>
      </c>
      <c r="B357" s="4" t="s">
        <v>2282</v>
      </c>
    </row>
    <row r="358" spans="1:2">
      <c r="A358" s="12">
        <v>13</v>
      </c>
      <c r="B358" s="4" t="s">
        <v>2283</v>
      </c>
    </row>
    <row r="359" spans="1:2" ht="18">
      <c r="A359" s="12">
        <v>14</v>
      </c>
      <c r="B359" s="4" t="s">
        <v>2284</v>
      </c>
    </row>
    <row r="360" spans="1:2">
      <c r="A360" s="12">
        <v>15</v>
      </c>
      <c r="B360" s="4" t="s">
        <v>2285</v>
      </c>
    </row>
    <row r="361" spans="1:2">
      <c r="A361" s="12">
        <v>16</v>
      </c>
      <c r="B361" s="4" t="s">
        <v>2286</v>
      </c>
    </row>
    <row r="362" spans="1:2" ht="18">
      <c r="A362" s="12">
        <v>17</v>
      </c>
      <c r="B362" s="4" t="s">
        <v>2287</v>
      </c>
    </row>
    <row r="363" spans="1:2">
      <c r="A363" s="12">
        <v>18</v>
      </c>
      <c r="B363" s="4" t="s">
        <v>2288</v>
      </c>
    </row>
    <row r="364" spans="1:2">
      <c r="A364" s="12">
        <v>19</v>
      </c>
      <c r="B364" s="4" t="s">
        <v>2289</v>
      </c>
    </row>
    <row r="365" spans="1:2">
      <c r="A365" s="12">
        <v>20</v>
      </c>
      <c r="B365" s="4" t="s">
        <v>2290</v>
      </c>
    </row>
    <row r="366" spans="1:2">
      <c r="A366" s="12">
        <v>21</v>
      </c>
      <c r="B366" s="4" t="s">
        <v>2291</v>
      </c>
    </row>
    <row r="367" spans="1:2">
      <c r="A367" s="12">
        <v>22</v>
      </c>
      <c r="B367" s="4" t="s">
        <v>2292</v>
      </c>
    </row>
    <row r="368" spans="1:2">
      <c r="A368" s="12">
        <v>23</v>
      </c>
      <c r="B368" s="4" t="s">
        <v>2293</v>
      </c>
    </row>
    <row r="369" spans="1:2">
      <c r="A369" s="12">
        <v>24</v>
      </c>
      <c r="B369" s="4" t="s">
        <v>2294</v>
      </c>
    </row>
    <row r="370" spans="1:2">
      <c r="A370" s="12">
        <v>25</v>
      </c>
      <c r="B370" s="4" t="s">
        <v>2295</v>
      </c>
    </row>
    <row r="371" spans="1:2">
      <c r="A371" s="12">
        <v>26</v>
      </c>
      <c r="B371" s="4" t="s">
        <v>2296</v>
      </c>
    </row>
    <row r="372" spans="1:2">
      <c r="A372" s="12">
        <v>27</v>
      </c>
      <c r="B372" s="4" t="s">
        <v>2297</v>
      </c>
    </row>
    <row r="373" spans="1:2">
      <c r="A373" s="12">
        <v>28</v>
      </c>
      <c r="B373" s="4" t="s">
        <v>2298</v>
      </c>
    </row>
    <row r="374" spans="1:2">
      <c r="A374" s="12">
        <v>29</v>
      </c>
      <c r="B374" s="4" t="s">
        <v>2299</v>
      </c>
    </row>
    <row r="375" spans="1:2">
      <c r="A375" s="12">
        <v>30</v>
      </c>
      <c r="B375" s="4" t="s">
        <v>2300</v>
      </c>
    </row>
    <row r="376" spans="1:2">
      <c r="A376" s="12">
        <v>31</v>
      </c>
      <c r="B376" s="4" t="s">
        <v>2301</v>
      </c>
    </row>
    <row r="377" spans="1:2">
      <c r="A377" s="12">
        <v>32</v>
      </c>
      <c r="B377" s="4" t="s">
        <v>2302</v>
      </c>
    </row>
    <row r="378" spans="1:2">
      <c r="A378" s="12">
        <v>33</v>
      </c>
      <c r="B378" s="4" t="s">
        <v>2303</v>
      </c>
    </row>
    <row r="379" spans="1:2" ht="18">
      <c r="A379" s="12">
        <v>34</v>
      </c>
      <c r="B379" s="4" t="s">
        <v>2304</v>
      </c>
    </row>
    <row r="380" spans="1:2">
      <c r="A380" s="12">
        <v>35</v>
      </c>
      <c r="B380" s="4" t="s">
        <v>2305</v>
      </c>
    </row>
    <row r="381" spans="1:2">
      <c r="A381" s="12">
        <v>36</v>
      </c>
      <c r="B381" s="4" t="s">
        <v>2306</v>
      </c>
    </row>
    <row r="382" spans="1:2">
      <c r="A382" s="12">
        <v>37</v>
      </c>
      <c r="B382" s="4" t="s">
        <v>2307</v>
      </c>
    </row>
    <row r="383" spans="1:2">
      <c r="A383" s="12">
        <v>38</v>
      </c>
      <c r="B383" s="4" t="s">
        <v>2308</v>
      </c>
    </row>
    <row r="384" spans="1:2">
      <c r="A384" s="12">
        <v>39</v>
      </c>
      <c r="B384" s="4" t="s">
        <v>2309</v>
      </c>
    </row>
    <row r="385" spans="1:2" ht="18">
      <c r="A385" s="12">
        <v>40</v>
      </c>
      <c r="B385" s="4" t="s">
        <v>2310</v>
      </c>
    </row>
    <row r="386" spans="1:2">
      <c r="A386" s="12">
        <v>41</v>
      </c>
      <c r="B386" s="4" t="s">
        <v>2311</v>
      </c>
    </row>
    <row r="387" spans="1:2">
      <c r="A387" s="12">
        <v>42</v>
      </c>
      <c r="B387" s="4" t="s">
        <v>2312</v>
      </c>
    </row>
    <row r="388" spans="1:2">
      <c r="A388" s="12">
        <v>43</v>
      </c>
      <c r="B388" s="4" t="s">
        <v>2313</v>
      </c>
    </row>
    <row r="389" spans="1:2">
      <c r="A389" s="12">
        <v>44</v>
      </c>
      <c r="B389" s="4" t="s">
        <v>2314</v>
      </c>
    </row>
    <row r="390" spans="1:2">
      <c r="A390" s="12">
        <v>45</v>
      </c>
      <c r="B390" s="4" t="s">
        <v>2315</v>
      </c>
    </row>
    <row r="391" spans="1:2">
      <c r="A391" s="12">
        <v>46</v>
      </c>
      <c r="B391" s="4" t="s">
        <v>2316</v>
      </c>
    </row>
    <row r="392" spans="1:2">
      <c r="A392" s="12">
        <v>47</v>
      </c>
      <c r="B392" s="4" t="s">
        <v>2317</v>
      </c>
    </row>
    <row r="393" spans="1:2">
      <c r="A393" s="12">
        <v>48</v>
      </c>
      <c r="B393" s="4" t="s">
        <v>2318</v>
      </c>
    </row>
    <row r="394" spans="1:2">
      <c r="A394" s="12">
        <v>49</v>
      </c>
      <c r="B394" s="4" t="s">
        <v>2319</v>
      </c>
    </row>
    <row r="395" spans="1:2">
      <c r="A395" s="12">
        <v>50</v>
      </c>
      <c r="B395" s="4" t="s">
        <v>2320</v>
      </c>
    </row>
    <row r="396" spans="1:2">
      <c r="A396" s="12">
        <v>51</v>
      </c>
      <c r="B396" s="4" t="s">
        <v>2321</v>
      </c>
    </row>
    <row r="397" spans="1:2">
      <c r="A397" s="12">
        <v>52</v>
      </c>
      <c r="B397" s="4" t="s">
        <v>2322</v>
      </c>
    </row>
    <row r="398" spans="1:2">
      <c r="A398" s="12">
        <v>53</v>
      </c>
      <c r="B398" s="4" t="s">
        <v>2323</v>
      </c>
    </row>
    <row r="399" spans="1:2">
      <c r="A399" s="12">
        <v>54</v>
      </c>
      <c r="B399" s="4" t="s">
        <v>2324</v>
      </c>
    </row>
    <row r="400" spans="1:2">
      <c r="A400" s="12">
        <v>55</v>
      </c>
      <c r="B400" s="4" t="s">
        <v>2325</v>
      </c>
    </row>
    <row r="401" spans="1:2">
      <c r="A401" s="12">
        <v>56</v>
      </c>
      <c r="B401" s="4" t="s">
        <v>2326</v>
      </c>
    </row>
    <row r="402" spans="1:2">
      <c r="A402" s="12">
        <v>57</v>
      </c>
      <c r="B402" s="4" t="s">
        <v>2327</v>
      </c>
    </row>
    <row r="403" spans="1:2">
      <c r="A403" s="12">
        <v>58</v>
      </c>
      <c r="B403" s="4" t="s">
        <v>2328</v>
      </c>
    </row>
    <row r="404" spans="1:2">
      <c r="A404" s="12">
        <v>59</v>
      </c>
      <c r="B404" s="4" t="s">
        <v>2329</v>
      </c>
    </row>
    <row r="405" spans="1:2" ht="18">
      <c r="A405" s="12">
        <v>60</v>
      </c>
      <c r="B405" s="4" t="s">
        <v>2330</v>
      </c>
    </row>
    <row r="406" spans="1:2">
      <c r="A406" s="12">
        <v>61</v>
      </c>
      <c r="B406" s="4" t="s">
        <v>2331</v>
      </c>
    </row>
    <row r="407" spans="1:2">
      <c r="A407" s="12">
        <v>62</v>
      </c>
      <c r="B407" s="4" t="s">
        <v>2332</v>
      </c>
    </row>
    <row r="408" spans="1:2" ht="18">
      <c r="A408" s="12">
        <v>63</v>
      </c>
      <c r="B408" s="4" t="s">
        <v>2333</v>
      </c>
    </row>
    <row r="409" spans="1:2" ht="18">
      <c r="A409" s="12">
        <v>64</v>
      </c>
      <c r="B409" s="4" t="s">
        <v>2334</v>
      </c>
    </row>
    <row r="410" spans="1:2" ht="18">
      <c r="A410" s="12">
        <v>65</v>
      </c>
      <c r="B410" s="4" t="s">
        <v>2335</v>
      </c>
    </row>
    <row r="411" spans="1:2">
      <c r="A411" s="12">
        <v>66</v>
      </c>
      <c r="B411" s="4" t="s">
        <v>2336</v>
      </c>
    </row>
    <row r="412" spans="1:2">
      <c r="A412" s="12">
        <v>67</v>
      </c>
      <c r="B412" s="4" t="s">
        <v>2337</v>
      </c>
    </row>
    <row r="413" spans="1:2" ht="18">
      <c r="A413" s="12">
        <v>68</v>
      </c>
      <c r="B413" s="4" t="s">
        <v>2338</v>
      </c>
    </row>
    <row r="414" spans="1:2">
      <c r="A414" s="12">
        <v>69</v>
      </c>
      <c r="B414" s="4" t="s">
        <v>2339</v>
      </c>
    </row>
    <row r="415" spans="1:2">
      <c r="A415" s="12">
        <v>70</v>
      </c>
      <c r="B415" s="4" t="s">
        <v>2340</v>
      </c>
    </row>
    <row r="416" spans="1:2">
      <c r="A416" s="12">
        <v>71</v>
      </c>
      <c r="B416" s="4" t="s">
        <v>2341</v>
      </c>
    </row>
    <row r="417" spans="1:2">
      <c r="A417" s="12">
        <v>72</v>
      </c>
      <c r="B417" s="4" t="s">
        <v>2342</v>
      </c>
    </row>
    <row r="418" spans="1:2">
      <c r="A418" s="12">
        <v>73</v>
      </c>
      <c r="B418" s="4" t="s">
        <v>2343</v>
      </c>
    </row>
    <row r="419" spans="1:2">
      <c r="A419" s="12">
        <v>74</v>
      </c>
      <c r="B419" s="4" t="s">
        <v>2344</v>
      </c>
    </row>
    <row r="420" spans="1:2">
      <c r="A420" s="12">
        <v>75</v>
      </c>
      <c r="B420" s="4" t="s">
        <v>2345</v>
      </c>
    </row>
    <row r="421" spans="1:2">
      <c r="A421" s="12">
        <v>76</v>
      </c>
      <c r="B421" s="4" t="s">
        <v>2346</v>
      </c>
    </row>
    <row r="422" spans="1:2">
      <c r="A422" s="12">
        <v>77</v>
      </c>
      <c r="B422" s="4" t="s">
        <v>2347</v>
      </c>
    </row>
    <row r="423" spans="1:2">
      <c r="A423" s="12">
        <v>78</v>
      </c>
      <c r="B423" s="4" t="s">
        <v>2348</v>
      </c>
    </row>
    <row r="424" spans="1:2">
      <c r="A424" s="12">
        <v>79</v>
      </c>
      <c r="B424" s="4" t="s">
        <v>2349</v>
      </c>
    </row>
    <row r="425" spans="1:2">
      <c r="A425" s="12">
        <v>80</v>
      </c>
      <c r="B425" s="4" t="s">
        <v>2350</v>
      </c>
    </row>
    <row r="426" spans="1:2">
      <c r="A426" s="12">
        <v>81</v>
      </c>
      <c r="B426" s="4" t="s">
        <v>2351</v>
      </c>
    </row>
    <row r="427" spans="1:2">
      <c r="A427" s="12">
        <v>82</v>
      </c>
      <c r="B427" s="4" t="s">
        <v>2352</v>
      </c>
    </row>
    <row r="428" spans="1:2" ht="18">
      <c r="A428" s="12">
        <v>83</v>
      </c>
      <c r="B428" s="4" t="s">
        <v>2353</v>
      </c>
    </row>
    <row r="429" spans="1:2">
      <c r="A429" s="12">
        <v>84</v>
      </c>
      <c r="B429" s="4" t="s">
        <v>2354</v>
      </c>
    </row>
    <row r="430" spans="1:2">
      <c r="A430" s="12">
        <v>85</v>
      </c>
      <c r="B430" s="4" t="s">
        <v>2355</v>
      </c>
    </row>
    <row r="431" spans="1:2" ht="18">
      <c r="A431" s="12">
        <v>86</v>
      </c>
      <c r="B431" s="4" t="s">
        <v>2356</v>
      </c>
    </row>
    <row r="432" spans="1:2">
      <c r="A432" s="12">
        <v>87</v>
      </c>
      <c r="B432" s="42" t="s">
        <v>2357</v>
      </c>
    </row>
    <row r="433" spans="1:2" ht="18">
      <c r="A433" s="12">
        <v>88</v>
      </c>
      <c r="B433" s="42" t="s">
        <v>2358</v>
      </c>
    </row>
    <row r="434" spans="1:2">
      <c r="A434" s="12">
        <v>89</v>
      </c>
      <c r="B434" s="42" t="s">
        <v>2359</v>
      </c>
    </row>
    <row r="435" spans="1:2">
      <c r="A435" s="12">
        <v>90</v>
      </c>
      <c r="B435" s="42" t="s">
        <v>2360</v>
      </c>
    </row>
    <row r="436" spans="1:2">
      <c r="A436" s="12">
        <v>91</v>
      </c>
      <c r="B436" s="42" t="s">
        <v>2361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02C0-D090-D34C-BDEB-A3E83C3BB372}">
  <dimension ref="A1:F40"/>
  <sheetViews>
    <sheetView workbookViewId="0">
      <selection activeCell="E14" sqref="E14"/>
    </sheetView>
  </sheetViews>
  <sheetFormatPr baseColWidth="10" defaultColWidth="10.6640625" defaultRowHeight="16"/>
  <cols>
    <col min="1" max="1" width="14.1640625" customWidth="1"/>
  </cols>
  <sheetData>
    <row r="1" spans="1:6">
      <c r="A1" s="2" t="s">
        <v>352</v>
      </c>
    </row>
    <row r="2" spans="1:6">
      <c r="A2" t="s">
        <v>2130</v>
      </c>
    </row>
    <row r="3" spans="1:6">
      <c r="A3" s="42" t="s">
        <v>1849</v>
      </c>
      <c r="B3" s="42"/>
      <c r="C3" s="42"/>
      <c r="D3" s="42"/>
      <c r="E3" s="42"/>
      <c r="F3" s="42"/>
    </row>
    <row r="4" spans="1:6">
      <c r="A4" s="49" t="s">
        <v>2129</v>
      </c>
    </row>
    <row r="5" spans="1:6">
      <c r="A5" t="s">
        <v>1560</v>
      </c>
    </row>
    <row r="8" spans="1:6" ht="16" customHeight="1">
      <c r="A8" s="2" t="s">
        <v>1574</v>
      </c>
      <c r="B8" s="37" t="s">
        <v>1543</v>
      </c>
      <c r="C8" s="36" t="s">
        <v>1540</v>
      </c>
      <c r="D8" s="36" t="s">
        <v>1541</v>
      </c>
      <c r="E8" s="36" t="s">
        <v>1542</v>
      </c>
    </row>
    <row r="9" spans="1:6" ht="17" customHeight="1">
      <c r="A9" t="s">
        <v>1527</v>
      </c>
      <c r="B9" s="20">
        <v>180.41</v>
      </c>
      <c r="C9" s="20">
        <v>143.05000000000001</v>
      </c>
      <c r="D9" s="20">
        <v>29.31</v>
      </c>
      <c r="E9" s="20">
        <v>9.0399999999999991</v>
      </c>
    </row>
    <row r="10" spans="1:6">
      <c r="A10" t="s">
        <v>1528</v>
      </c>
      <c r="B10" s="20">
        <v>150.07</v>
      </c>
      <c r="C10" s="20">
        <v>116.55</v>
      </c>
      <c r="D10" s="20">
        <v>25.92</v>
      </c>
      <c r="E10" s="20">
        <v>8.1</v>
      </c>
    </row>
    <row r="11" spans="1:6">
      <c r="A11" t="s">
        <v>1529</v>
      </c>
      <c r="B11" s="20">
        <v>164.57</v>
      </c>
      <c r="C11" s="20">
        <v>122.5</v>
      </c>
      <c r="D11" s="20">
        <v>28.36</v>
      </c>
      <c r="E11" s="20">
        <v>14.76</v>
      </c>
    </row>
    <row r="12" spans="1:6">
      <c r="A12" t="s">
        <v>1530</v>
      </c>
      <c r="B12" s="20">
        <v>129.51</v>
      </c>
      <c r="C12" s="20">
        <v>112.33</v>
      </c>
      <c r="D12" s="20">
        <v>11.83</v>
      </c>
      <c r="E12" s="20">
        <v>5.81</v>
      </c>
    </row>
    <row r="13" spans="1:6">
      <c r="A13" t="s">
        <v>1531</v>
      </c>
      <c r="B13" s="20">
        <v>182.16</v>
      </c>
      <c r="C13" s="20">
        <v>144.68</v>
      </c>
      <c r="D13" s="20">
        <v>27.04</v>
      </c>
      <c r="E13" s="20">
        <v>11.48</v>
      </c>
    </row>
    <row r="14" spans="1:6">
      <c r="A14" t="s">
        <v>1532</v>
      </c>
      <c r="B14" s="20">
        <v>166.04</v>
      </c>
      <c r="C14" s="20">
        <v>105.71</v>
      </c>
      <c r="D14" s="20">
        <v>44.41</v>
      </c>
      <c r="E14" s="20">
        <v>17.7</v>
      </c>
    </row>
    <row r="15" spans="1:6">
      <c r="A15" t="s">
        <v>1533</v>
      </c>
      <c r="B15" s="20">
        <v>161.66999999999999</v>
      </c>
      <c r="C15" s="20">
        <v>145.99</v>
      </c>
      <c r="D15" s="20">
        <v>13.03</v>
      </c>
      <c r="E15" s="20">
        <v>2.98</v>
      </c>
    </row>
    <row r="16" spans="1:6">
      <c r="A16" t="s">
        <v>1534</v>
      </c>
      <c r="B16" s="20">
        <v>144.80000000000001</v>
      </c>
      <c r="C16" s="20">
        <v>131.32</v>
      </c>
      <c r="D16" s="20">
        <v>10.76</v>
      </c>
      <c r="E16" s="20">
        <v>3.04</v>
      </c>
    </row>
    <row r="17" spans="1:5">
      <c r="A17" t="s">
        <v>1535</v>
      </c>
      <c r="B17" s="20">
        <v>138.33000000000001</v>
      </c>
      <c r="C17" s="20">
        <v>113.72</v>
      </c>
      <c r="D17" s="20">
        <v>18.260000000000002</v>
      </c>
      <c r="E17" s="20">
        <v>6.79</v>
      </c>
    </row>
    <row r="18" spans="1:5">
      <c r="A18" t="s">
        <v>1536</v>
      </c>
      <c r="B18" s="20">
        <v>142.31</v>
      </c>
      <c r="C18" s="20">
        <v>94.11</v>
      </c>
      <c r="D18" s="20">
        <v>32.72</v>
      </c>
      <c r="E18" s="20">
        <v>17.190000000000001</v>
      </c>
    </row>
    <row r="19" spans="1:5">
      <c r="A19" t="s">
        <v>1537</v>
      </c>
      <c r="B19" s="20">
        <v>106.32</v>
      </c>
      <c r="C19" s="20">
        <v>70.709999999999994</v>
      </c>
      <c r="D19" s="20">
        <v>33.869999999999997</v>
      </c>
      <c r="E19" s="20">
        <v>2.2000000000000002</v>
      </c>
    </row>
    <row r="20" spans="1:5">
      <c r="A20" t="s">
        <v>1538</v>
      </c>
      <c r="B20" s="20">
        <v>102.18</v>
      </c>
      <c r="C20" s="20">
        <v>73.849999999999994</v>
      </c>
      <c r="D20" s="20">
        <v>22.39</v>
      </c>
      <c r="E20" s="20">
        <v>6.6</v>
      </c>
    </row>
    <row r="21" spans="1:5">
      <c r="A21" t="s">
        <v>1539</v>
      </c>
      <c r="B21" s="20">
        <v>162.91999999999999</v>
      </c>
      <c r="C21" s="20">
        <v>124.99</v>
      </c>
      <c r="D21" s="20">
        <v>32.74</v>
      </c>
      <c r="E21" s="20">
        <v>6.31</v>
      </c>
    </row>
    <row r="22" spans="1:5">
      <c r="B22" s="43"/>
    </row>
    <row r="23" spans="1:5">
      <c r="B23" s="43"/>
    </row>
    <row r="24" spans="1:5">
      <c r="A24" s="2" t="s">
        <v>1544</v>
      </c>
    </row>
    <row r="25" spans="1:5">
      <c r="A25" t="s">
        <v>1527</v>
      </c>
      <c r="B25" t="s">
        <v>1545</v>
      </c>
    </row>
    <row r="26" spans="1:5">
      <c r="B26" t="s">
        <v>1546</v>
      </c>
    </row>
    <row r="27" spans="1:5">
      <c r="A27" t="s">
        <v>1528</v>
      </c>
      <c r="B27" t="s">
        <v>1547</v>
      </c>
    </row>
    <row r="28" spans="1:5">
      <c r="B28" t="s">
        <v>1548</v>
      </c>
    </row>
    <row r="29" spans="1:5">
      <c r="A29" t="s">
        <v>1529</v>
      </c>
      <c r="B29" t="s">
        <v>1549</v>
      </c>
    </row>
    <row r="30" spans="1:5">
      <c r="A30" t="s">
        <v>1530</v>
      </c>
      <c r="B30" t="s">
        <v>983</v>
      </c>
    </row>
    <row r="31" spans="1:5">
      <c r="A31" t="s">
        <v>1531</v>
      </c>
      <c r="B31" t="s">
        <v>1550</v>
      </c>
    </row>
    <row r="32" spans="1:5">
      <c r="A32" t="s">
        <v>1532</v>
      </c>
      <c r="B32" t="s">
        <v>1551</v>
      </c>
    </row>
    <row r="33" spans="1:2">
      <c r="A33" t="s">
        <v>1533</v>
      </c>
      <c r="B33" t="s">
        <v>1552</v>
      </c>
    </row>
    <row r="34" spans="1:2">
      <c r="A34" t="s">
        <v>1534</v>
      </c>
      <c r="B34" t="s">
        <v>1553</v>
      </c>
    </row>
    <row r="35" spans="1:2">
      <c r="A35" t="s">
        <v>1535</v>
      </c>
      <c r="B35" t="s">
        <v>1554</v>
      </c>
    </row>
    <row r="36" spans="1:2">
      <c r="A36" t="s">
        <v>1536</v>
      </c>
      <c r="B36" t="s">
        <v>1555</v>
      </c>
    </row>
    <row r="37" spans="1:2">
      <c r="A37" t="s">
        <v>1537</v>
      </c>
      <c r="B37" t="s">
        <v>1556</v>
      </c>
    </row>
    <row r="38" spans="1:2">
      <c r="A38" t="s">
        <v>1538</v>
      </c>
      <c r="B38" t="s">
        <v>1557</v>
      </c>
    </row>
    <row r="39" spans="1:2">
      <c r="B39" t="s">
        <v>1558</v>
      </c>
    </row>
    <row r="40" spans="1:2">
      <c r="A40" t="s">
        <v>1539</v>
      </c>
      <c r="B40" t="s">
        <v>1559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02D94-0DFE-2242-A9B4-19F7037FD505}">
  <dimension ref="A1:F21"/>
  <sheetViews>
    <sheetView workbookViewId="0">
      <selection activeCell="H13" sqref="H13:H14"/>
    </sheetView>
  </sheetViews>
  <sheetFormatPr baseColWidth="10" defaultColWidth="10.6640625" defaultRowHeight="16"/>
  <cols>
    <col min="1" max="1" width="19.33203125" customWidth="1"/>
    <col min="2" max="2" width="14.1640625" customWidth="1"/>
  </cols>
  <sheetData>
    <row r="1" spans="1:6">
      <c r="A1" s="2" t="s">
        <v>352</v>
      </c>
    </row>
    <row r="2" spans="1:6">
      <c r="A2" t="s">
        <v>1562</v>
      </c>
    </row>
    <row r="3" spans="1:6">
      <c r="A3" s="42" t="s">
        <v>1850</v>
      </c>
    </row>
    <row r="4" spans="1:6">
      <c r="A4" t="s">
        <v>2131</v>
      </c>
    </row>
    <row r="5" spans="1:6">
      <c r="A5" t="s">
        <v>1560</v>
      </c>
    </row>
    <row r="6" spans="1:6">
      <c r="A6" t="s">
        <v>1561</v>
      </c>
    </row>
    <row r="8" spans="1:6">
      <c r="A8" s="2" t="s">
        <v>1575</v>
      </c>
      <c r="B8" s="37" t="s">
        <v>1543</v>
      </c>
      <c r="C8" s="36" t="s">
        <v>1540</v>
      </c>
      <c r="D8" s="36" t="s">
        <v>1541</v>
      </c>
      <c r="E8" s="36" t="s">
        <v>1542</v>
      </c>
    </row>
    <row r="9" spans="1:6">
      <c r="A9" t="s">
        <v>1563</v>
      </c>
      <c r="B9" s="1" t="s">
        <v>1563</v>
      </c>
      <c r="C9" s="20">
        <v>24.86</v>
      </c>
      <c r="D9" s="20" t="s">
        <v>560</v>
      </c>
      <c r="E9" s="20" t="s">
        <v>560</v>
      </c>
      <c r="F9" s="56" t="s">
        <v>560</v>
      </c>
    </row>
    <row r="10" spans="1:6">
      <c r="A10" t="s">
        <v>1564</v>
      </c>
      <c r="B10" s="1" t="s">
        <v>1564</v>
      </c>
      <c r="C10" s="20">
        <v>37.54</v>
      </c>
      <c r="D10" s="20">
        <v>28.88</v>
      </c>
      <c r="E10" s="20">
        <v>8.66</v>
      </c>
      <c r="F10" s="20">
        <v>0</v>
      </c>
    </row>
    <row r="11" spans="1:6">
      <c r="A11" t="s">
        <v>1565</v>
      </c>
      <c r="B11" s="1" t="s">
        <v>1565</v>
      </c>
      <c r="C11" s="20">
        <v>29.85</v>
      </c>
      <c r="D11" s="20" t="s">
        <v>560</v>
      </c>
      <c r="E11" s="20" t="s">
        <v>560</v>
      </c>
      <c r="F11" s="20" t="s">
        <v>560</v>
      </c>
    </row>
    <row r="12" spans="1:6">
      <c r="A12" t="s">
        <v>1566</v>
      </c>
      <c r="B12" s="1" t="s">
        <v>1566</v>
      </c>
      <c r="C12" s="20">
        <v>32.08</v>
      </c>
      <c r="D12" s="20">
        <v>26.43</v>
      </c>
      <c r="E12" s="20">
        <v>5.65</v>
      </c>
      <c r="F12" s="20">
        <v>0</v>
      </c>
    </row>
    <row r="13" spans="1:6">
      <c r="A13" t="s">
        <v>1567</v>
      </c>
      <c r="B13" s="1" t="s">
        <v>1567</v>
      </c>
      <c r="C13" s="20">
        <v>24.56</v>
      </c>
      <c r="D13" s="20" t="s">
        <v>560</v>
      </c>
      <c r="E13" s="20" t="s">
        <v>560</v>
      </c>
      <c r="F13" s="56" t="s">
        <v>560</v>
      </c>
    </row>
    <row r="14" spans="1:6">
      <c r="B14" s="1"/>
      <c r="C14" s="1"/>
      <c r="D14" s="1"/>
      <c r="E14" s="1"/>
    </row>
    <row r="16" spans="1:6">
      <c r="A16" s="2" t="s">
        <v>1576</v>
      </c>
    </row>
    <row r="17" spans="1:2">
      <c r="A17" t="s">
        <v>1563</v>
      </c>
      <c r="B17" t="s">
        <v>1568</v>
      </c>
    </row>
    <row r="18" spans="1:2">
      <c r="A18" t="s">
        <v>1564</v>
      </c>
      <c r="B18" t="s">
        <v>1569</v>
      </c>
    </row>
    <row r="19" spans="1:2">
      <c r="A19" t="s">
        <v>1572</v>
      </c>
      <c r="B19" t="s">
        <v>1573</v>
      </c>
    </row>
    <row r="20" spans="1:2">
      <c r="A20" t="s">
        <v>1566</v>
      </c>
      <c r="B20" t="s">
        <v>1570</v>
      </c>
    </row>
    <row r="21" spans="1:2">
      <c r="A21" t="s">
        <v>1567</v>
      </c>
      <c r="B21" t="s">
        <v>1571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83B0-4152-F14A-9C54-C8DE5A67306A}">
  <dimension ref="A1:AO77"/>
  <sheetViews>
    <sheetView topLeftCell="A17" workbookViewId="0">
      <selection activeCell="C36" sqref="C36"/>
    </sheetView>
  </sheetViews>
  <sheetFormatPr baseColWidth="10" defaultColWidth="8.83203125" defaultRowHeight="16"/>
  <cols>
    <col min="1" max="1" width="17.5" style="5" customWidth="1"/>
    <col min="2" max="2" width="27.33203125" style="5" customWidth="1"/>
    <col min="3" max="3" width="17.5" style="5" customWidth="1"/>
    <col min="4" max="4" width="11.1640625" style="5" bestFit="1" customWidth="1"/>
    <col min="5" max="5" width="12.33203125" style="5" bestFit="1" customWidth="1"/>
    <col min="6" max="6" width="46.33203125" style="5" customWidth="1"/>
    <col min="7" max="7" width="8.1640625" style="5" customWidth="1"/>
    <col min="8" max="8" width="17.1640625" style="5" customWidth="1"/>
    <col min="9" max="9" width="18.83203125" style="5" customWidth="1"/>
    <col min="10" max="10" width="20.83203125" style="5" customWidth="1"/>
    <col min="11" max="11" width="16.5" style="5" customWidth="1"/>
    <col min="12" max="12" width="10.1640625" style="5" customWidth="1"/>
    <col min="13" max="13" width="18" style="5" customWidth="1"/>
    <col min="14" max="14" width="207.5" style="5" bestFit="1" customWidth="1"/>
    <col min="15" max="16384" width="8.83203125" style="5"/>
  </cols>
  <sheetData>
    <row r="1" spans="1:41">
      <c r="A1" s="10" t="s">
        <v>1816</v>
      </c>
      <c r="B1" s="10" t="s">
        <v>1817</v>
      </c>
    </row>
    <row r="2" spans="1:41">
      <c r="A2" s="16" t="s">
        <v>1722</v>
      </c>
      <c r="B2" s="12" t="s">
        <v>959</v>
      </c>
      <c r="G2" s="6"/>
    </row>
    <row r="3" spans="1:41">
      <c r="A3" s="15" t="s">
        <v>1723</v>
      </c>
      <c r="B3" s="11" t="s">
        <v>1331</v>
      </c>
      <c r="G3" s="23"/>
    </row>
    <row r="4" spans="1:41">
      <c r="A4" s="15" t="s">
        <v>1724</v>
      </c>
      <c r="B4" s="12" t="s">
        <v>334</v>
      </c>
      <c r="G4" s="23"/>
    </row>
    <row r="5" spans="1:41">
      <c r="A5" s="15" t="s">
        <v>1726</v>
      </c>
      <c r="B5" s="12" t="s">
        <v>1681</v>
      </c>
      <c r="G5" s="23"/>
    </row>
    <row r="6" spans="1:41">
      <c r="A6" s="15" t="s">
        <v>1727</v>
      </c>
      <c r="B6" s="12" t="s">
        <v>1682</v>
      </c>
      <c r="G6" s="23"/>
    </row>
    <row r="7" spans="1:41">
      <c r="A7" s="15" t="s">
        <v>1725</v>
      </c>
      <c r="B7" s="5" t="s">
        <v>349</v>
      </c>
      <c r="G7" s="23"/>
    </row>
    <row r="8" spans="1:41">
      <c r="A8" s="27" t="s">
        <v>1733</v>
      </c>
      <c r="B8" s="11" t="s">
        <v>1683</v>
      </c>
      <c r="G8" s="7"/>
    </row>
    <row r="9" spans="1:41">
      <c r="A9" s="16" t="s">
        <v>1759</v>
      </c>
      <c r="B9" s="5" t="s">
        <v>1231</v>
      </c>
      <c r="G9" s="6"/>
    </row>
    <row r="10" spans="1:41">
      <c r="A10" s="16" t="s">
        <v>1734</v>
      </c>
      <c r="B10" s="11" t="s">
        <v>1579</v>
      </c>
      <c r="G10" s="6"/>
    </row>
    <row r="11" spans="1:41">
      <c r="A11" s="16" t="s">
        <v>1735</v>
      </c>
      <c r="B11" s="5" t="s">
        <v>1577</v>
      </c>
      <c r="G11" s="6"/>
    </row>
    <row r="12" spans="1:41">
      <c r="A12" s="16" t="s">
        <v>1736</v>
      </c>
      <c r="B12" s="5" t="s">
        <v>1578</v>
      </c>
      <c r="G12" s="6"/>
    </row>
    <row r="13" spans="1:41">
      <c r="A13" s="16" t="s">
        <v>1738</v>
      </c>
      <c r="B13" s="11" t="s">
        <v>956</v>
      </c>
      <c r="G13" s="6"/>
      <c r="K13" s="8"/>
    </row>
    <row r="14" spans="1:41">
      <c r="A14" s="16" t="s">
        <v>1758</v>
      </c>
      <c r="B14" s="12" t="s">
        <v>958</v>
      </c>
      <c r="G14" s="6"/>
    </row>
    <row r="16" spans="1:41" s="1" customFormat="1" ht="17" customHeight="1">
      <c r="A16" s="11" t="s">
        <v>2402</v>
      </c>
      <c r="B16" s="11"/>
      <c r="C16" s="11"/>
      <c r="D16" s="11"/>
      <c r="E16" s="11"/>
      <c r="F16" s="11"/>
      <c r="G16" s="11"/>
      <c r="H16" s="11"/>
      <c r="I16" s="11"/>
      <c r="J16" s="11"/>
      <c r="K16" s="11"/>
      <c r="L16" s="11"/>
      <c r="M16" s="11"/>
      <c r="N16" s="11"/>
      <c r="O16" s="11"/>
      <c r="P16" s="11"/>
      <c r="Q16" s="11"/>
      <c r="R16" s="11"/>
      <c r="S16" s="11"/>
      <c r="T16" s="11"/>
      <c r="V16" s="11"/>
      <c r="W16" s="11"/>
      <c r="X16" s="11"/>
      <c r="Y16" s="11"/>
      <c r="Z16" s="11"/>
      <c r="AA16" s="11"/>
      <c r="AB16" s="11"/>
      <c r="AC16" s="11"/>
      <c r="AD16" s="11"/>
      <c r="AE16" s="11"/>
      <c r="AF16" s="11"/>
      <c r="AG16" s="11"/>
      <c r="AH16" s="11"/>
      <c r="AI16" s="11"/>
      <c r="AJ16" s="11"/>
      <c r="AK16" s="11"/>
      <c r="AL16" s="11"/>
      <c r="AM16" s="11"/>
      <c r="AN16" s="11"/>
      <c r="AO16" s="11"/>
    </row>
    <row r="17" spans="1:41" s="1" customFormat="1" ht="17" customHeight="1">
      <c r="A17" s="11"/>
      <c r="B17" s="11"/>
      <c r="C17" s="11"/>
      <c r="D17" s="11"/>
      <c r="E17" s="11"/>
      <c r="F17" s="11"/>
      <c r="G17" s="11"/>
      <c r="H17" s="11"/>
      <c r="I17" s="11"/>
      <c r="J17" s="11"/>
      <c r="K17" s="11"/>
      <c r="L17" s="11"/>
      <c r="M17" s="11"/>
      <c r="N17" s="11"/>
      <c r="O17" s="11"/>
      <c r="P17" s="11"/>
      <c r="Q17" s="11"/>
      <c r="R17" s="11"/>
      <c r="S17" s="11"/>
      <c r="T17" s="11"/>
      <c r="V17" s="11"/>
      <c r="W17" s="11"/>
      <c r="X17" s="11"/>
      <c r="Y17" s="11"/>
      <c r="Z17" s="11"/>
      <c r="AA17" s="11"/>
      <c r="AB17" s="11"/>
      <c r="AC17" s="11"/>
      <c r="AD17" s="11"/>
      <c r="AE17" s="11"/>
      <c r="AF17" s="11"/>
      <c r="AG17" s="11"/>
      <c r="AH17" s="11"/>
      <c r="AI17" s="11"/>
      <c r="AJ17" s="11"/>
      <c r="AK17" s="11"/>
      <c r="AL17" s="11"/>
      <c r="AM17" s="11"/>
      <c r="AN17" s="11"/>
      <c r="AO17" s="11"/>
    </row>
    <row r="18" spans="1:41" s="6" customFormat="1">
      <c r="A18" s="6" t="s">
        <v>1722</v>
      </c>
      <c r="B18" s="23" t="s">
        <v>1723</v>
      </c>
      <c r="C18" s="23" t="s">
        <v>1724</v>
      </c>
      <c r="D18" s="23" t="s">
        <v>1726</v>
      </c>
      <c r="E18" s="23" t="s">
        <v>1727</v>
      </c>
      <c r="F18" s="23" t="s">
        <v>1725</v>
      </c>
      <c r="G18" s="7" t="s">
        <v>1733</v>
      </c>
      <c r="H18" s="6" t="s">
        <v>1759</v>
      </c>
      <c r="I18" s="6" t="s">
        <v>1734</v>
      </c>
      <c r="J18" s="6" t="s">
        <v>1735</v>
      </c>
      <c r="K18" s="6" t="s">
        <v>1736</v>
      </c>
      <c r="L18" s="6" t="s">
        <v>1738</v>
      </c>
      <c r="M18" s="6" t="s">
        <v>1758</v>
      </c>
    </row>
    <row r="19" spans="1:41">
      <c r="A19" s="5">
        <v>1</v>
      </c>
      <c r="B19" s="5" t="s">
        <v>963</v>
      </c>
      <c r="C19" s="5" t="s">
        <v>960</v>
      </c>
      <c r="D19" s="5">
        <v>22.5</v>
      </c>
      <c r="E19" s="8">
        <v>114</v>
      </c>
      <c r="F19" s="5" t="s">
        <v>1763</v>
      </c>
      <c r="H19" s="5" t="s">
        <v>1761</v>
      </c>
      <c r="I19" s="8"/>
      <c r="J19" s="8">
        <v>73.168000000000006</v>
      </c>
      <c r="L19" s="8" t="s">
        <v>356</v>
      </c>
    </row>
    <row r="20" spans="1:41">
      <c r="A20" s="5" t="s">
        <v>1718</v>
      </c>
      <c r="B20" s="5" t="s">
        <v>0</v>
      </c>
      <c r="C20" s="5" t="s">
        <v>325</v>
      </c>
      <c r="D20" s="8">
        <v>24.452932000000001</v>
      </c>
      <c r="E20" s="8">
        <v>117.90787899999999</v>
      </c>
      <c r="F20" s="5" t="s">
        <v>1763</v>
      </c>
      <c r="G20" s="5">
        <v>20</v>
      </c>
      <c r="H20" s="5" t="s">
        <v>1761</v>
      </c>
      <c r="I20" s="8"/>
      <c r="J20" s="8">
        <v>117.84800000000001</v>
      </c>
      <c r="L20" s="8" t="s">
        <v>356</v>
      </c>
    </row>
    <row r="21" spans="1:41">
      <c r="A21" s="5" t="s">
        <v>1719</v>
      </c>
      <c r="B21" s="5" t="s">
        <v>965</v>
      </c>
      <c r="C21" s="5" t="s">
        <v>325</v>
      </c>
      <c r="D21" s="5">
        <v>26.030881000000001</v>
      </c>
      <c r="E21" s="41">
        <v>119.627645</v>
      </c>
      <c r="F21" s="5" t="s">
        <v>1764</v>
      </c>
      <c r="G21" s="5">
        <v>24.5</v>
      </c>
      <c r="H21" s="5" t="s">
        <v>1761</v>
      </c>
      <c r="I21" s="8">
        <v>3241.6527999999998</v>
      </c>
      <c r="J21" s="8">
        <v>629.33280000000002</v>
      </c>
      <c r="K21" s="5">
        <v>2612.3199999999997</v>
      </c>
      <c r="L21" s="9" t="s">
        <v>406</v>
      </c>
      <c r="M21" s="5" t="s">
        <v>1760</v>
      </c>
    </row>
    <row r="22" spans="1:41">
      <c r="A22" s="5">
        <v>9</v>
      </c>
      <c r="B22" s="5" t="s">
        <v>1</v>
      </c>
      <c r="C22" s="5" t="s">
        <v>325</v>
      </c>
      <c r="D22" s="5">
        <v>36.299999999999997</v>
      </c>
      <c r="E22" s="8">
        <v>120</v>
      </c>
      <c r="F22" s="5" t="s">
        <v>1765</v>
      </c>
      <c r="H22" s="5" t="s">
        <v>1761</v>
      </c>
      <c r="J22" s="8">
        <v>1.1652968036529681</v>
      </c>
      <c r="L22" s="5" t="s">
        <v>356</v>
      </c>
    </row>
    <row r="23" spans="1:41">
      <c r="A23" s="5">
        <v>10</v>
      </c>
      <c r="B23" s="5" t="s">
        <v>964</v>
      </c>
      <c r="C23" s="5" t="s">
        <v>325</v>
      </c>
      <c r="D23" s="8">
        <v>38</v>
      </c>
      <c r="E23" s="8">
        <v>118.91666666666667</v>
      </c>
      <c r="F23" s="5" t="s">
        <v>1766</v>
      </c>
      <c r="G23" s="5">
        <v>17.7</v>
      </c>
      <c r="H23" s="5" t="s">
        <v>1761</v>
      </c>
      <c r="I23" s="8"/>
      <c r="J23" s="8">
        <v>8.1599999999999992E-2</v>
      </c>
      <c r="L23" s="8" t="s">
        <v>356</v>
      </c>
    </row>
    <row r="24" spans="1:41">
      <c r="A24" s="5">
        <v>11</v>
      </c>
      <c r="B24" s="5" t="s">
        <v>966</v>
      </c>
      <c r="C24" s="5" t="s">
        <v>538</v>
      </c>
      <c r="D24" s="5">
        <v>48.96</v>
      </c>
      <c r="E24" s="8">
        <v>14.48</v>
      </c>
      <c r="F24" s="5" t="s">
        <v>1767</v>
      </c>
      <c r="H24" s="5" t="s">
        <v>1762</v>
      </c>
      <c r="J24" s="8">
        <v>10.333333333333332</v>
      </c>
      <c r="L24" s="8" t="s">
        <v>356</v>
      </c>
    </row>
    <row r="25" spans="1:41">
      <c r="A25" s="5">
        <v>1</v>
      </c>
      <c r="B25" s="5" t="s">
        <v>963</v>
      </c>
      <c r="C25" s="5" t="s">
        <v>960</v>
      </c>
      <c r="D25" s="5">
        <v>22.5</v>
      </c>
      <c r="E25" s="8">
        <v>114</v>
      </c>
      <c r="F25" s="5" t="s">
        <v>1768</v>
      </c>
      <c r="H25" s="5" t="s">
        <v>1762</v>
      </c>
      <c r="I25" s="8">
        <v>4517.5007999999998</v>
      </c>
      <c r="J25" s="8"/>
      <c r="L25" s="8" t="s">
        <v>359</v>
      </c>
    </row>
    <row r="26" spans="1:41">
      <c r="A26" s="5">
        <v>12</v>
      </c>
      <c r="B26" s="5" t="s">
        <v>967</v>
      </c>
      <c r="C26" s="5" t="s">
        <v>87</v>
      </c>
      <c r="F26" s="5" t="s">
        <v>1769</v>
      </c>
      <c r="H26" s="5" t="s">
        <v>1762</v>
      </c>
      <c r="I26" s="8">
        <v>326.39999999999998</v>
      </c>
      <c r="J26" s="8"/>
      <c r="L26" s="8" t="s">
        <v>359</v>
      </c>
      <c r="M26" s="5" t="s">
        <v>1525</v>
      </c>
    </row>
    <row r="27" spans="1:41">
      <c r="A27" s="5">
        <v>13</v>
      </c>
      <c r="B27" s="5" t="s">
        <v>968</v>
      </c>
      <c r="C27" s="5" t="s">
        <v>961</v>
      </c>
      <c r="F27" s="5" t="s">
        <v>1770</v>
      </c>
      <c r="H27" s="5" t="s">
        <v>1762</v>
      </c>
      <c r="I27" s="8">
        <v>824</v>
      </c>
      <c r="J27" s="8"/>
      <c r="L27" s="8" t="s">
        <v>359</v>
      </c>
      <c r="M27" s="5" t="s">
        <v>1525</v>
      </c>
    </row>
    <row r="28" spans="1:41">
      <c r="A28" s="5">
        <v>14</v>
      </c>
      <c r="B28" s="5" t="s">
        <v>969</v>
      </c>
      <c r="C28" s="5" t="s">
        <v>43</v>
      </c>
      <c r="D28" s="5">
        <v>20.399999999999999</v>
      </c>
      <c r="E28" s="8">
        <v>85.9</v>
      </c>
      <c r="F28" s="5" t="s">
        <v>1771</v>
      </c>
      <c r="H28" s="5" t="s">
        <v>1762</v>
      </c>
      <c r="I28" s="8">
        <v>59.76</v>
      </c>
      <c r="L28" s="5" t="s">
        <v>359</v>
      </c>
      <c r="M28" s="5" t="s">
        <v>1525</v>
      </c>
    </row>
    <row r="29" spans="1:41">
      <c r="A29" s="5">
        <v>15</v>
      </c>
      <c r="B29" s="5" t="s">
        <v>970</v>
      </c>
      <c r="C29" s="5" t="s">
        <v>325</v>
      </c>
      <c r="F29" s="5" t="s">
        <v>1772</v>
      </c>
      <c r="H29" s="5" t="s">
        <v>1762</v>
      </c>
      <c r="I29" s="8">
        <v>205.44</v>
      </c>
      <c r="J29" s="8"/>
      <c r="L29" s="8" t="s">
        <v>359</v>
      </c>
      <c r="M29" s="5" t="s">
        <v>1525</v>
      </c>
    </row>
    <row r="30" spans="1:41">
      <c r="A30" s="5">
        <v>16</v>
      </c>
      <c r="B30" s="5" t="s">
        <v>969</v>
      </c>
      <c r="C30" s="5" t="s">
        <v>43</v>
      </c>
      <c r="D30" s="5">
        <v>20.399999999999999</v>
      </c>
      <c r="E30" s="8">
        <v>85.9</v>
      </c>
      <c r="F30" s="5" t="s">
        <v>1773</v>
      </c>
      <c r="H30" s="5" t="s">
        <v>1762</v>
      </c>
      <c r="I30" s="8">
        <v>110.34</v>
      </c>
      <c r="L30" s="5" t="s">
        <v>359</v>
      </c>
      <c r="M30" s="5" t="s">
        <v>1525</v>
      </c>
    </row>
    <row r="31" spans="1:41">
      <c r="A31" s="5">
        <v>17</v>
      </c>
      <c r="B31" s="5" t="s">
        <v>971</v>
      </c>
      <c r="C31" s="5" t="s">
        <v>325</v>
      </c>
      <c r="D31" s="5">
        <v>31.03</v>
      </c>
      <c r="E31" s="8">
        <v>120.41</v>
      </c>
      <c r="F31" s="5" t="s">
        <v>1774</v>
      </c>
      <c r="H31" s="5" t="s">
        <v>1762</v>
      </c>
      <c r="I31" s="8">
        <v>262.24</v>
      </c>
      <c r="L31" s="5" t="s">
        <v>359</v>
      </c>
      <c r="M31" s="5" t="s">
        <v>1525</v>
      </c>
    </row>
    <row r="32" spans="1:41">
      <c r="A32" s="5">
        <v>18</v>
      </c>
      <c r="B32" s="5" t="s">
        <v>972</v>
      </c>
      <c r="C32" s="5" t="s">
        <v>325</v>
      </c>
      <c r="F32" s="5" t="s">
        <v>1774</v>
      </c>
      <c r="H32" s="5" t="s">
        <v>1762</v>
      </c>
      <c r="I32" s="8">
        <v>161.88</v>
      </c>
      <c r="L32" s="5" t="s">
        <v>359</v>
      </c>
      <c r="M32" s="5" t="s">
        <v>1525</v>
      </c>
    </row>
    <row r="33" spans="1:13">
      <c r="A33" s="5">
        <v>19</v>
      </c>
      <c r="B33" s="5" t="s">
        <v>973</v>
      </c>
      <c r="C33" s="5" t="s">
        <v>325</v>
      </c>
      <c r="F33" s="5" t="s">
        <v>1775</v>
      </c>
      <c r="H33" s="5" t="s">
        <v>1762</v>
      </c>
      <c r="I33" s="8">
        <v>242.64000000000001</v>
      </c>
      <c r="L33" s="5" t="s">
        <v>359</v>
      </c>
      <c r="M33" s="5" t="s">
        <v>1525</v>
      </c>
    </row>
    <row r="34" spans="1:13">
      <c r="A34" s="5">
        <v>20</v>
      </c>
      <c r="B34" s="5" t="s">
        <v>974</v>
      </c>
      <c r="C34" s="5" t="s">
        <v>325</v>
      </c>
      <c r="F34" s="5" t="s">
        <v>1776</v>
      </c>
      <c r="H34" s="5" t="s">
        <v>1762</v>
      </c>
      <c r="I34" s="8">
        <v>216.36</v>
      </c>
      <c r="L34" s="5" t="s">
        <v>359</v>
      </c>
      <c r="M34" s="5" t="s">
        <v>1525</v>
      </c>
    </row>
    <row r="35" spans="1:13">
      <c r="A35" s="5">
        <v>21</v>
      </c>
      <c r="B35" s="5" t="s">
        <v>975</v>
      </c>
      <c r="C35" s="5" t="s">
        <v>325</v>
      </c>
      <c r="F35" s="5" t="s">
        <v>1777</v>
      </c>
      <c r="H35" s="5" t="s">
        <v>1762</v>
      </c>
      <c r="I35" s="8">
        <v>75.599999999999994</v>
      </c>
      <c r="J35" s="8"/>
      <c r="L35" s="8" t="s">
        <v>359</v>
      </c>
      <c r="M35" s="5" t="s">
        <v>1525</v>
      </c>
    </row>
    <row r="36" spans="1:13">
      <c r="A36" s="5" t="s">
        <v>1717</v>
      </c>
      <c r="B36" s="5" t="s">
        <v>976</v>
      </c>
      <c r="C36" s="5" t="s">
        <v>325</v>
      </c>
      <c r="D36" s="5">
        <v>32.86</v>
      </c>
      <c r="E36" s="5">
        <v>119.83</v>
      </c>
      <c r="F36" s="5" t="s">
        <v>1778</v>
      </c>
      <c r="H36" s="5" t="s">
        <v>1762</v>
      </c>
      <c r="I36" s="8">
        <v>13.535999999999998</v>
      </c>
      <c r="L36" s="5" t="s">
        <v>359</v>
      </c>
      <c r="M36" s="5" t="s">
        <v>1525</v>
      </c>
    </row>
    <row r="37" spans="1:13">
      <c r="A37" s="5">
        <v>25</v>
      </c>
      <c r="B37" s="5" t="s">
        <v>977</v>
      </c>
      <c r="C37" s="5" t="s">
        <v>962</v>
      </c>
      <c r="F37" s="5" t="s">
        <v>1779</v>
      </c>
      <c r="H37" s="5" t="s">
        <v>1762</v>
      </c>
      <c r="I37" s="8">
        <v>-0.72</v>
      </c>
      <c r="J37" s="8"/>
      <c r="L37" s="8" t="s">
        <v>359</v>
      </c>
      <c r="M37" s="5" t="s">
        <v>1525</v>
      </c>
    </row>
    <row r="38" spans="1:13">
      <c r="A38" s="5">
        <v>26</v>
      </c>
      <c r="B38" s="5" t="s">
        <v>978</v>
      </c>
      <c r="C38" s="5" t="s">
        <v>43</v>
      </c>
      <c r="D38" s="5">
        <v>13.35</v>
      </c>
      <c r="E38" s="5">
        <v>80.28</v>
      </c>
      <c r="F38" s="5" t="s">
        <v>1763</v>
      </c>
      <c r="H38" s="5" t="s">
        <v>1762</v>
      </c>
      <c r="I38" s="8">
        <v>0.96</v>
      </c>
      <c r="J38" s="8"/>
      <c r="L38" s="8" t="s">
        <v>359</v>
      </c>
      <c r="M38" s="5" t="s">
        <v>1525</v>
      </c>
    </row>
    <row r="39" spans="1:13">
      <c r="A39" s="5">
        <v>26</v>
      </c>
      <c r="B39" s="5" t="s">
        <v>979</v>
      </c>
      <c r="C39" s="5" t="s">
        <v>43</v>
      </c>
      <c r="D39" s="5">
        <v>12.62</v>
      </c>
      <c r="E39" s="5">
        <v>80.19</v>
      </c>
      <c r="F39" s="5" t="s">
        <v>1780</v>
      </c>
      <c r="H39" s="5" t="s">
        <v>1762</v>
      </c>
      <c r="I39" s="8">
        <v>0.24</v>
      </c>
      <c r="J39" s="8"/>
      <c r="L39" s="8" t="s">
        <v>359</v>
      </c>
      <c r="M39" s="5" t="s">
        <v>1525</v>
      </c>
    </row>
    <row r="41" spans="1:13">
      <c r="A41" s="10" t="s">
        <v>1730</v>
      </c>
      <c r="B41" s="10"/>
    </row>
    <row r="42" spans="1:13">
      <c r="A42" s="11">
        <v>1</v>
      </c>
      <c r="B42" s="1" t="s">
        <v>1503</v>
      </c>
    </row>
    <row r="43" spans="1:13" ht="17" customHeight="1">
      <c r="A43" s="12">
        <v>2</v>
      </c>
      <c r="B43" s="16" t="s">
        <v>2403</v>
      </c>
    </row>
    <row r="44" spans="1:13">
      <c r="A44" s="12">
        <v>3</v>
      </c>
      <c r="B44" s="42" t="s">
        <v>2404</v>
      </c>
    </row>
    <row r="45" spans="1:13">
      <c r="A45" s="11">
        <v>4</v>
      </c>
      <c r="B45" s="5" t="s">
        <v>1504</v>
      </c>
    </row>
    <row r="46" spans="1:13">
      <c r="A46" s="11">
        <v>5</v>
      </c>
      <c r="B46" s="5" t="s">
        <v>1505</v>
      </c>
    </row>
    <row r="47" spans="1:13">
      <c r="A47" s="11">
        <v>6</v>
      </c>
      <c r="B47" s="5" t="s">
        <v>1514</v>
      </c>
    </row>
    <row r="48" spans="1:13">
      <c r="A48" s="11">
        <v>7</v>
      </c>
      <c r="B48" s="5" t="s">
        <v>1507</v>
      </c>
    </row>
    <row r="49" spans="1:2">
      <c r="A49" s="11">
        <v>8</v>
      </c>
      <c r="B49" s="5" t="s">
        <v>1508</v>
      </c>
    </row>
    <row r="50" spans="1:2">
      <c r="A50" s="11">
        <v>9</v>
      </c>
      <c r="B50" s="5" t="s">
        <v>1506</v>
      </c>
    </row>
    <row r="51" spans="1:2">
      <c r="A51" s="11">
        <v>10</v>
      </c>
      <c r="B51" s="5" t="s">
        <v>1515</v>
      </c>
    </row>
    <row r="52" spans="1:2">
      <c r="A52" s="11">
        <v>11</v>
      </c>
      <c r="B52" s="5" t="s">
        <v>1509</v>
      </c>
    </row>
    <row r="53" spans="1:2">
      <c r="A53" s="11">
        <v>12</v>
      </c>
      <c r="B53" s="5" t="s">
        <v>1510</v>
      </c>
    </row>
    <row r="54" spans="1:2">
      <c r="A54" s="11">
        <v>13</v>
      </c>
      <c r="B54" s="5" t="s">
        <v>351</v>
      </c>
    </row>
    <row r="55" spans="1:2">
      <c r="A55" s="11">
        <v>14</v>
      </c>
      <c r="B55" s="5" t="s">
        <v>1516</v>
      </c>
    </row>
    <row r="56" spans="1:2">
      <c r="A56" s="11">
        <v>15</v>
      </c>
      <c r="B56" s="5" t="s">
        <v>1511</v>
      </c>
    </row>
    <row r="57" spans="1:2">
      <c r="A57" s="11">
        <v>16</v>
      </c>
      <c r="B57" s="5" t="s">
        <v>1512</v>
      </c>
    </row>
    <row r="58" spans="1:2">
      <c r="A58" s="11">
        <v>17</v>
      </c>
      <c r="B58" s="5" t="s">
        <v>1517</v>
      </c>
    </row>
    <row r="59" spans="1:2">
      <c r="A59" s="11">
        <v>18</v>
      </c>
      <c r="B59" s="5" t="s">
        <v>1518</v>
      </c>
    </row>
    <row r="60" spans="1:2">
      <c r="A60" s="11">
        <v>19</v>
      </c>
      <c r="B60" s="5" t="s">
        <v>1519</v>
      </c>
    </row>
    <row r="61" spans="1:2">
      <c r="A61" s="11">
        <v>20</v>
      </c>
      <c r="B61" s="5" t="s">
        <v>1513</v>
      </c>
    </row>
    <row r="62" spans="1:2">
      <c r="A62" s="11">
        <v>21</v>
      </c>
      <c r="B62" s="5" t="s">
        <v>1520</v>
      </c>
    </row>
    <row r="63" spans="1:2">
      <c r="A63" s="11">
        <v>22</v>
      </c>
      <c r="B63" s="5" t="s">
        <v>1521</v>
      </c>
    </row>
    <row r="64" spans="1:2">
      <c r="A64" s="11">
        <v>23</v>
      </c>
      <c r="B64" s="5" t="s">
        <v>1522</v>
      </c>
    </row>
    <row r="65" spans="1:3">
      <c r="A65" s="11">
        <v>24</v>
      </c>
      <c r="B65" s="5" t="s">
        <v>1523</v>
      </c>
    </row>
    <row r="66" spans="1:3">
      <c r="A66" s="11">
        <v>25</v>
      </c>
      <c r="B66" s="5" t="s">
        <v>350</v>
      </c>
    </row>
    <row r="67" spans="1:3">
      <c r="A67" s="11">
        <v>26</v>
      </c>
      <c r="B67" s="5" t="s">
        <v>1524</v>
      </c>
    </row>
    <row r="77" spans="1:3">
      <c r="B77" s="11"/>
      <c r="C77" s="11"/>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4A92-084B-9C42-A70A-CCBA6A1E824B}">
  <dimension ref="A1:AO200"/>
  <sheetViews>
    <sheetView tabSelected="1" workbookViewId="0">
      <selection activeCell="P63" sqref="P63"/>
    </sheetView>
  </sheetViews>
  <sheetFormatPr baseColWidth="10" defaultColWidth="8.83203125" defaultRowHeight="16"/>
  <cols>
    <col min="1" max="1" width="19.5" style="15" customWidth="1"/>
    <col min="2" max="2" width="23.83203125" style="15" customWidth="1"/>
    <col min="3" max="3" width="13" style="15" bestFit="1" customWidth="1"/>
    <col min="4" max="4" width="8.83203125" style="15"/>
    <col min="5" max="5" width="9.5" style="15" bestFit="1" customWidth="1"/>
    <col min="6" max="6" width="11.1640625" style="15" customWidth="1"/>
    <col min="7" max="7" width="14.6640625" style="15" customWidth="1"/>
    <col min="8" max="8" width="20.5" style="15" bestFit="1" customWidth="1"/>
    <col min="9" max="9" width="8.83203125" style="15"/>
    <col min="10" max="10" width="9.1640625" style="15" customWidth="1"/>
    <col min="11" max="11" width="18.83203125" style="15" customWidth="1"/>
    <col min="12" max="12" width="13.5" style="15" bestFit="1" customWidth="1"/>
    <col min="13" max="13" width="18.33203125" style="15" bestFit="1" customWidth="1"/>
    <col min="14" max="14" width="15.33203125" style="15" bestFit="1" customWidth="1"/>
    <col min="15" max="16" width="8.83203125" style="15"/>
    <col min="17" max="17" width="31.33203125" style="15" bestFit="1" customWidth="1"/>
    <col min="18" max="16384" width="8.83203125" style="15"/>
  </cols>
  <sheetData>
    <row r="1" spans="1:12">
      <c r="A1" s="10" t="s">
        <v>1816</v>
      </c>
      <c r="B1" s="10" t="s">
        <v>1817</v>
      </c>
    </row>
    <row r="2" spans="1:12">
      <c r="A2" s="16" t="s">
        <v>1722</v>
      </c>
      <c r="B2" s="12" t="s">
        <v>959</v>
      </c>
      <c r="K2" s="6"/>
    </row>
    <row r="3" spans="1:12">
      <c r="A3" s="15" t="s">
        <v>1723</v>
      </c>
      <c r="B3" s="11" t="s">
        <v>1331</v>
      </c>
      <c r="K3" s="23"/>
    </row>
    <row r="4" spans="1:12">
      <c r="A4" s="15" t="s">
        <v>1724</v>
      </c>
      <c r="B4" s="12" t="s">
        <v>954</v>
      </c>
      <c r="K4" s="23"/>
    </row>
    <row r="5" spans="1:12">
      <c r="A5" s="15" t="s">
        <v>1726</v>
      </c>
      <c r="B5" s="12" t="s">
        <v>1681</v>
      </c>
      <c r="K5" s="23"/>
    </row>
    <row r="6" spans="1:12">
      <c r="A6" s="15" t="s">
        <v>1727</v>
      </c>
      <c r="B6" s="12" t="s">
        <v>1682</v>
      </c>
      <c r="K6" s="23"/>
    </row>
    <row r="7" spans="1:12">
      <c r="A7" s="27" t="s">
        <v>1781</v>
      </c>
      <c r="B7" s="15" t="s">
        <v>1784</v>
      </c>
      <c r="K7" s="7"/>
    </row>
    <row r="8" spans="1:12">
      <c r="A8" s="27" t="s">
        <v>1731</v>
      </c>
      <c r="B8" s="15" t="s">
        <v>1056</v>
      </c>
      <c r="K8" s="7"/>
    </row>
    <row r="9" spans="1:12">
      <c r="A9" s="27" t="s">
        <v>1732</v>
      </c>
      <c r="B9" s="15" t="s">
        <v>1042</v>
      </c>
      <c r="K9" s="7"/>
    </row>
    <row r="10" spans="1:12">
      <c r="A10" s="27" t="s">
        <v>1733</v>
      </c>
      <c r="B10" s="11" t="s">
        <v>1683</v>
      </c>
      <c r="K10" s="7"/>
    </row>
    <row r="11" spans="1:12">
      <c r="A11" s="27" t="s">
        <v>1782</v>
      </c>
      <c r="B11" s="15" t="s">
        <v>1720</v>
      </c>
      <c r="K11" s="7"/>
    </row>
    <row r="12" spans="1:12">
      <c r="A12" s="27" t="s">
        <v>1759</v>
      </c>
      <c r="B12" s="15" t="s">
        <v>1058</v>
      </c>
      <c r="K12" s="7"/>
    </row>
    <row r="13" spans="1:12">
      <c r="A13" s="16" t="s">
        <v>1734</v>
      </c>
      <c r="B13" s="15" t="s">
        <v>1580</v>
      </c>
      <c r="K13" s="6"/>
    </row>
    <row r="14" spans="1:12">
      <c r="A14" s="16" t="s">
        <v>1737</v>
      </c>
      <c r="B14" s="12" t="s">
        <v>1043</v>
      </c>
      <c r="K14" s="6"/>
    </row>
    <row r="15" spans="1:12">
      <c r="A15" s="16" t="s">
        <v>1783</v>
      </c>
      <c r="B15" s="15" t="s">
        <v>1059</v>
      </c>
      <c r="K15" s="6"/>
      <c r="L15" s="24"/>
    </row>
    <row r="16" spans="1:12">
      <c r="A16" s="16" t="s">
        <v>1739</v>
      </c>
      <c r="B16" s="15" t="s">
        <v>958</v>
      </c>
      <c r="K16" s="6"/>
    </row>
    <row r="17" spans="1:41">
      <c r="A17" s="16"/>
      <c r="K17" s="6"/>
    </row>
    <row r="18" spans="1:41" s="1" customFormat="1" ht="17" customHeight="1">
      <c r="A18" s="11" t="s">
        <v>2402</v>
      </c>
      <c r="B18" s="11"/>
      <c r="C18" s="11"/>
      <c r="D18" s="11"/>
      <c r="E18" s="11"/>
      <c r="F18" s="11"/>
      <c r="G18" s="11"/>
      <c r="H18" s="11"/>
      <c r="I18" s="11"/>
      <c r="J18" s="11"/>
      <c r="K18" s="11"/>
      <c r="L18" s="11"/>
      <c r="M18" s="11"/>
      <c r="N18" s="11"/>
      <c r="O18" s="11"/>
      <c r="P18" s="11"/>
      <c r="Q18" s="11"/>
      <c r="R18" s="11"/>
      <c r="S18" s="11"/>
      <c r="T18" s="11"/>
      <c r="V18" s="11"/>
      <c r="W18" s="11"/>
      <c r="X18" s="11"/>
      <c r="Y18" s="11"/>
      <c r="Z18" s="11"/>
      <c r="AA18" s="11"/>
      <c r="AB18" s="11"/>
      <c r="AC18" s="11"/>
      <c r="AD18" s="11"/>
      <c r="AE18" s="11"/>
      <c r="AF18" s="11"/>
      <c r="AG18" s="11"/>
      <c r="AH18" s="11"/>
      <c r="AI18" s="11"/>
      <c r="AJ18" s="11"/>
      <c r="AK18" s="11"/>
      <c r="AL18" s="11"/>
      <c r="AM18" s="11"/>
      <c r="AN18" s="11"/>
      <c r="AO18" s="11"/>
    </row>
    <row r="19" spans="1:41" s="1" customFormat="1" ht="17" customHeight="1">
      <c r="A19" s="11"/>
      <c r="B19" s="11"/>
      <c r="C19" s="11"/>
      <c r="D19" s="11"/>
      <c r="E19" s="11"/>
      <c r="F19" s="11"/>
      <c r="G19" s="11"/>
      <c r="H19" s="11"/>
      <c r="I19" s="11"/>
      <c r="J19" s="11"/>
      <c r="K19" s="11"/>
      <c r="L19" s="11"/>
      <c r="M19" s="11"/>
      <c r="N19" s="11"/>
      <c r="O19" s="11"/>
      <c r="P19" s="11"/>
      <c r="Q19" s="11"/>
      <c r="R19" s="11"/>
      <c r="S19" s="11"/>
      <c r="T19" s="11"/>
      <c r="V19" s="11"/>
      <c r="W19" s="11"/>
      <c r="X19" s="11"/>
      <c r="Y19" s="11"/>
      <c r="Z19" s="11"/>
      <c r="AA19" s="11"/>
      <c r="AB19" s="11"/>
      <c r="AC19" s="11"/>
      <c r="AD19" s="11"/>
      <c r="AE19" s="11"/>
      <c r="AF19" s="11"/>
      <c r="AG19" s="11"/>
      <c r="AH19" s="11"/>
      <c r="AI19" s="11"/>
      <c r="AJ19" s="11"/>
      <c r="AK19" s="11"/>
      <c r="AL19" s="11"/>
      <c r="AM19" s="11"/>
      <c r="AN19" s="11"/>
      <c r="AO19" s="11"/>
    </row>
    <row r="20" spans="1:41" s="6" customFormat="1">
      <c r="A20" s="6" t="s">
        <v>1722</v>
      </c>
      <c r="B20" s="23" t="s">
        <v>1723</v>
      </c>
      <c r="C20" s="23" t="s">
        <v>1724</v>
      </c>
      <c r="D20" s="23" t="s">
        <v>1726</v>
      </c>
      <c r="E20" s="23" t="s">
        <v>1727</v>
      </c>
      <c r="F20" s="7" t="s">
        <v>1781</v>
      </c>
      <c r="G20" s="7" t="s">
        <v>1731</v>
      </c>
      <c r="H20" s="7" t="s">
        <v>1732</v>
      </c>
      <c r="I20" s="7" t="s">
        <v>1733</v>
      </c>
      <c r="J20" s="7" t="s">
        <v>1782</v>
      </c>
      <c r="K20" s="7" t="s">
        <v>1759</v>
      </c>
      <c r="L20" s="6" t="s">
        <v>1734</v>
      </c>
      <c r="M20" s="6" t="s">
        <v>1737</v>
      </c>
      <c r="N20" s="6" t="s">
        <v>1783</v>
      </c>
      <c r="O20" s="6" t="s">
        <v>1739</v>
      </c>
    </row>
    <row r="21" spans="1:41">
      <c r="A21" s="25">
        <v>1</v>
      </c>
      <c r="B21" s="21" t="s">
        <v>1113</v>
      </c>
      <c r="C21" s="21" t="s">
        <v>1114</v>
      </c>
      <c r="D21" s="24">
        <f>-(37+49/60)</f>
        <v>-37.81666666666667</v>
      </c>
      <c r="E21" s="24">
        <v>144.91999999999999</v>
      </c>
      <c r="F21" s="21" t="s">
        <v>1081</v>
      </c>
      <c r="G21" s="24" t="s">
        <v>1749</v>
      </c>
      <c r="H21" s="21" t="s">
        <v>358</v>
      </c>
      <c r="I21" s="21"/>
      <c r="K21" s="15" t="s">
        <v>1026</v>
      </c>
      <c r="L21" s="24">
        <v>6.4</v>
      </c>
      <c r="M21" s="15" t="s">
        <v>1742</v>
      </c>
      <c r="N21" s="15" t="s">
        <v>1803</v>
      </c>
      <c r="P21" s="24"/>
    </row>
    <row r="22" spans="1:41">
      <c r="A22" s="25">
        <v>2</v>
      </c>
      <c r="B22" s="15" t="s">
        <v>1115</v>
      </c>
      <c r="C22" s="15" t="s">
        <v>1114</v>
      </c>
      <c r="D22" s="24">
        <v>-33.832999999999998</v>
      </c>
      <c r="E22" s="24">
        <v>151.261</v>
      </c>
      <c r="F22" s="21" t="s">
        <v>1757</v>
      </c>
      <c r="G22" s="24" t="s">
        <v>1786</v>
      </c>
      <c r="H22" s="21" t="s">
        <v>358</v>
      </c>
      <c r="I22" s="28"/>
      <c r="K22" s="15" t="s">
        <v>990</v>
      </c>
      <c r="L22" s="24">
        <v>0.20624000000000001</v>
      </c>
      <c r="M22" s="15" t="s">
        <v>1742</v>
      </c>
      <c r="N22" s="15" t="s">
        <v>1803</v>
      </c>
      <c r="P22" s="24"/>
    </row>
    <row r="23" spans="1:41">
      <c r="A23" s="25">
        <v>3</v>
      </c>
      <c r="B23" s="21" t="s">
        <v>1116</v>
      </c>
      <c r="C23" s="21" t="s">
        <v>1114</v>
      </c>
      <c r="D23" s="24">
        <f>-(30+17/60)</f>
        <v>-30.283333333333335</v>
      </c>
      <c r="E23" s="28">
        <f>(153+7/60)</f>
        <v>153.11666666666667</v>
      </c>
      <c r="F23" s="21" t="s">
        <v>1757</v>
      </c>
      <c r="G23" s="24" t="s">
        <v>1786</v>
      </c>
      <c r="H23" s="21" t="s">
        <v>430</v>
      </c>
      <c r="I23" s="21"/>
      <c r="K23" s="15" t="s">
        <v>986</v>
      </c>
      <c r="L23" s="24">
        <v>1.84</v>
      </c>
      <c r="M23" s="25" t="s">
        <v>1741</v>
      </c>
      <c r="N23" s="15" t="s">
        <v>1803</v>
      </c>
      <c r="O23" s="18"/>
    </row>
    <row r="24" spans="1:41">
      <c r="A24" s="25">
        <v>4</v>
      </c>
      <c r="B24" s="15" t="s">
        <v>1117</v>
      </c>
      <c r="C24" s="15" t="s">
        <v>1114</v>
      </c>
      <c r="D24" s="24">
        <f>-(28+0.833333333333333)</f>
        <v>-28.833333333333332</v>
      </c>
      <c r="E24" s="24">
        <f>153+34/60</f>
        <v>153.56666666666666</v>
      </c>
      <c r="F24" s="21" t="s">
        <v>1757</v>
      </c>
      <c r="G24" s="24" t="s">
        <v>1786</v>
      </c>
      <c r="H24" s="21" t="s">
        <v>430</v>
      </c>
      <c r="I24" s="21">
        <v>7</v>
      </c>
      <c r="K24" s="15" t="s">
        <v>986</v>
      </c>
      <c r="L24" s="24">
        <v>0.88800000000000001</v>
      </c>
      <c r="M24" s="15" t="s">
        <v>1742</v>
      </c>
      <c r="N24" s="15" t="s">
        <v>1803</v>
      </c>
    </row>
    <row r="25" spans="1:41">
      <c r="A25" s="25" t="s">
        <v>1698</v>
      </c>
      <c r="B25" s="15" t="s">
        <v>682</v>
      </c>
      <c r="C25" s="15" t="s">
        <v>1114</v>
      </c>
      <c r="D25" s="24">
        <v>-27.5</v>
      </c>
      <c r="E25" s="24">
        <v>153</v>
      </c>
      <c r="F25" s="21" t="s">
        <v>1081</v>
      </c>
      <c r="G25" s="24" t="s">
        <v>1786</v>
      </c>
      <c r="H25" s="21" t="s">
        <v>430</v>
      </c>
      <c r="I25" s="21"/>
      <c r="K25" s="15" t="s">
        <v>1026</v>
      </c>
      <c r="L25" s="24">
        <v>4.0261052631578949</v>
      </c>
      <c r="M25" s="15" t="s">
        <v>1742</v>
      </c>
      <c r="N25" s="15" t="s">
        <v>1803</v>
      </c>
    </row>
    <row r="26" spans="1:41">
      <c r="A26" s="25">
        <v>9</v>
      </c>
      <c r="B26" s="15" t="s">
        <v>1118</v>
      </c>
      <c r="C26" s="15" t="s">
        <v>1114</v>
      </c>
      <c r="D26" s="24">
        <f>-(27+19/60)</f>
        <v>-27.316666666666666</v>
      </c>
      <c r="E26" s="24">
        <v>153.11000000000001</v>
      </c>
      <c r="F26" s="21" t="s">
        <v>1757</v>
      </c>
      <c r="G26" s="24" t="s">
        <v>1786</v>
      </c>
      <c r="H26" s="21" t="s">
        <v>430</v>
      </c>
      <c r="I26" s="21"/>
      <c r="K26" s="15" t="s">
        <v>990</v>
      </c>
      <c r="L26" s="24">
        <v>2.1804629400000004</v>
      </c>
      <c r="M26" s="15" t="s">
        <v>1742</v>
      </c>
      <c r="N26" s="15" t="s">
        <v>1803</v>
      </c>
    </row>
    <row r="27" spans="1:41">
      <c r="A27" s="25">
        <v>9</v>
      </c>
      <c r="B27" s="15" t="s">
        <v>1119</v>
      </c>
      <c r="C27" s="15" t="s">
        <v>1114</v>
      </c>
      <c r="D27" s="24">
        <f>-(27+9/60)</f>
        <v>-27.15</v>
      </c>
      <c r="E27" s="24">
        <v>153.09</v>
      </c>
      <c r="F27" s="21" t="s">
        <v>1757</v>
      </c>
      <c r="G27" s="24" t="s">
        <v>1786</v>
      </c>
      <c r="H27" s="21" t="s">
        <v>430</v>
      </c>
      <c r="I27" s="21"/>
      <c r="K27" s="15" t="s">
        <v>990</v>
      </c>
      <c r="L27" s="24">
        <v>2.4872625428571431</v>
      </c>
      <c r="M27" s="15" t="s">
        <v>1742</v>
      </c>
      <c r="N27" s="15" t="s">
        <v>1803</v>
      </c>
    </row>
    <row r="28" spans="1:41">
      <c r="A28" s="25">
        <v>10</v>
      </c>
      <c r="B28" s="15" t="s">
        <v>1120</v>
      </c>
      <c r="C28" s="15" t="s">
        <v>1114</v>
      </c>
      <c r="D28" s="24">
        <v>-17.5</v>
      </c>
      <c r="E28" s="24">
        <v>146.06</v>
      </c>
      <c r="F28" s="21" t="s">
        <v>1081</v>
      </c>
      <c r="G28" s="24" t="s">
        <v>1748</v>
      </c>
      <c r="H28" s="21" t="s">
        <v>355</v>
      </c>
      <c r="I28" s="21">
        <v>26.2</v>
      </c>
      <c r="K28" s="16" t="s">
        <v>1026</v>
      </c>
      <c r="L28" s="24">
        <v>12.4688</v>
      </c>
      <c r="M28" s="15" t="s">
        <v>1742</v>
      </c>
      <c r="N28" s="15" t="s">
        <v>1803</v>
      </c>
    </row>
    <row r="29" spans="1:41">
      <c r="A29" s="25">
        <v>10</v>
      </c>
      <c r="B29" s="15" t="s">
        <v>1121</v>
      </c>
      <c r="C29" s="15" t="s">
        <v>1114</v>
      </c>
      <c r="D29" s="24">
        <v>-23.52</v>
      </c>
      <c r="E29" s="24">
        <v>150.87</v>
      </c>
      <c r="F29" s="21" t="s">
        <v>1785</v>
      </c>
      <c r="G29" s="24" t="s">
        <v>1786</v>
      </c>
      <c r="H29" s="21" t="s">
        <v>430</v>
      </c>
      <c r="I29" s="21">
        <v>26.3</v>
      </c>
      <c r="K29" s="16" t="s">
        <v>990</v>
      </c>
      <c r="L29" s="24">
        <v>1.9008</v>
      </c>
      <c r="M29" s="15" t="s">
        <v>1742</v>
      </c>
      <c r="N29" s="15" t="s">
        <v>1803</v>
      </c>
    </row>
    <row r="30" spans="1:41">
      <c r="A30" s="25">
        <v>10</v>
      </c>
      <c r="B30" s="15" t="s">
        <v>1122</v>
      </c>
      <c r="C30" s="15" t="s">
        <v>1114</v>
      </c>
      <c r="D30" s="24">
        <v>-20.98</v>
      </c>
      <c r="E30" s="24">
        <v>149.03</v>
      </c>
      <c r="F30" s="21" t="s">
        <v>1081</v>
      </c>
      <c r="G30" s="24" t="s">
        <v>1748</v>
      </c>
      <c r="H30" s="21" t="s">
        <v>430</v>
      </c>
      <c r="I30" s="21">
        <v>24.9</v>
      </c>
      <c r="K30" s="16" t="s">
        <v>990</v>
      </c>
      <c r="L30" s="24">
        <v>1.5871999999999999</v>
      </c>
      <c r="M30" s="15" t="s">
        <v>1742</v>
      </c>
      <c r="N30" s="15" t="s">
        <v>1803</v>
      </c>
    </row>
    <row r="31" spans="1:41">
      <c r="A31" s="25">
        <v>8</v>
      </c>
      <c r="B31" s="15" t="s">
        <v>1123</v>
      </c>
      <c r="C31" s="15" t="s">
        <v>1114</v>
      </c>
      <c r="D31" s="24">
        <v>-27.94369</v>
      </c>
      <c r="E31" s="24">
        <v>153.41995</v>
      </c>
      <c r="F31" s="21" t="s">
        <v>1785</v>
      </c>
      <c r="G31" s="24" t="s">
        <v>1786</v>
      </c>
      <c r="H31" s="21" t="s">
        <v>430</v>
      </c>
      <c r="I31" s="21">
        <v>27.880000000000003</v>
      </c>
      <c r="J31" s="21">
        <v>24.954999999999998</v>
      </c>
      <c r="K31" s="16" t="s">
        <v>1026</v>
      </c>
      <c r="L31" s="24">
        <v>0.10639999999999999</v>
      </c>
      <c r="M31" s="15" t="s">
        <v>1742</v>
      </c>
      <c r="N31" s="15" t="s">
        <v>1803</v>
      </c>
    </row>
    <row r="32" spans="1:41">
      <c r="A32" s="25">
        <v>8</v>
      </c>
      <c r="B32" s="15" t="s">
        <v>1124</v>
      </c>
      <c r="C32" s="15" t="s">
        <v>1114</v>
      </c>
      <c r="D32" s="24">
        <v>-27.276620000000001</v>
      </c>
      <c r="E32" s="24">
        <v>153.06459000000001</v>
      </c>
      <c r="F32" s="21" t="s">
        <v>1081</v>
      </c>
      <c r="G32" s="24" t="s">
        <v>1786</v>
      </c>
      <c r="H32" s="21" t="s">
        <v>430</v>
      </c>
      <c r="I32" s="21">
        <v>26.04</v>
      </c>
      <c r="J32" s="21">
        <v>28.134999999999998</v>
      </c>
      <c r="K32" s="16" t="s">
        <v>1026</v>
      </c>
      <c r="L32" s="24">
        <v>1.48</v>
      </c>
      <c r="M32" s="15" t="s">
        <v>1742</v>
      </c>
      <c r="N32" s="15" t="s">
        <v>1803</v>
      </c>
    </row>
    <row r="33" spans="1:17">
      <c r="A33" s="25">
        <v>8</v>
      </c>
      <c r="B33" s="15" t="s">
        <v>1125</v>
      </c>
      <c r="C33" s="15" t="s">
        <v>1114</v>
      </c>
      <c r="D33" s="24">
        <v>-27.152380000000001</v>
      </c>
      <c r="E33" s="24">
        <v>153.04489000000001</v>
      </c>
      <c r="F33" s="21" t="s">
        <v>1081</v>
      </c>
      <c r="G33" s="24" t="s">
        <v>1786</v>
      </c>
      <c r="H33" s="21" t="s">
        <v>430</v>
      </c>
      <c r="I33" s="21">
        <v>26.990000000000002</v>
      </c>
      <c r="J33" s="21">
        <v>21.53125</v>
      </c>
      <c r="K33" s="16" t="s">
        <v>1026</v>
      </c>
      <c r="L33" s="24">
        <v>0.84799999999999998</v>
      </c>
      <c r="M33" s="15" t="s">
        <v>1742</v>
      </c>
      <c r="N33" s="15" t="s">
        <v>1803</v>
      </c>
    </row>
    <row r="34" spans="1:17">
      <c r="A34" s="25">
        <v>8</v>
      </c>
      <c r="B34" s="15" t="s">
        <v>1126</v>
      </c>
      <c r="C34" s="15" t="s">
        <v>1114</v>
      </c>
      <c r="D34" s="24">
        <v>-26.681909999999998</v>
      </c>
      <c r="E34" s="24">
        <v>153.13506000000001</v>
      </c>
      <c r="F34" s="21" t="s">
        <v>1785</v>
      </c>
      <c r="G34" s="24" t="s">
        <v>1786</v>
      </c>
      <c r="H34" s="21" t="s">
        <v>430</v>
      </c>
      <c r="I34" s="21">
        <v>25.004999999999999</v>
      </c>
      <c r="J34" s="21">
        <v>28.85425</v>
      </c>
      <c r="K34" s="16" t="s">
        <v>1026</v>
      </c>
      <c r="L34" s="24">
        <v>0.28000000000000003</v>
      </c>
      <c r="M34" s="15" t="s">
        <v>1742</v>
      </c>
      <c r="N34" s="15" t="s">
        <v>1803</v>
      </c>
    </row>
    <row r="35" spans="1:17">
      <c r="A35" s="25">
        <v>8</v>
      </c>
      <c r="B35" s="15" t="s">
        <v>1127</v>
      </c>
      <c r="C35" s="15" t="s">
        <v>1114</v>
      </c>
      <c r="D35" s="24">
        <v>-26.643239999999999</v>
      </c>
      <c r="E35" s="24">
        <v>153.09855999999999</v>
      </c>
      <c r="F35" s="21" t="s">
        <v>1081</v>
      </c>
      <c r="G35" s="24" t="s">
        <v>1786</v>
      </c>
      <c r="H35" s="21" t="s">
        <v>430</v>
      </c>
      <c r="I35" s="21">
        <v>25.425000000000001</v>
      </c>
      <c r="J35" s="21">
        <v>20.2195</v>
      </c>
      <c r="K35" s="16" t="s">
        <v>1026</v>
      </c>
      <c r="L35" s="24">
        <v>0.76800000000000002</v>
      </c>
      <c r="M35" s="15" t="s">
        <v>1742</v>
      </c>
      <c r="N35" s="15" t="s">
        <v>1803</v>
      </c>
    </row>
    <row r="36" spans="1:17">
      <c r="A36" s="25">
        <v>8</v>
      </c>
      <c r="B36" s="15" t="s">
        <v>1128</v>
      </c>
      <c r="C36" s="15" t="s">
        <v>1114</v>
      </c>
      <c r="D36" s="24">
        <v>-26.389289999999999</v>
      </c>
      <c r="E36" s="24">
        <v>153.07486</v>
      </c>
      <c r="F36" s="21" t="s">
        <v>1785</v>
      </c>
      <c r="G36" s="24" t="s">
        <v>1786</v>
      </c>
      <c r="H36" s="21" t="s">
        <v>430</v>
      </c>
      <c r="I36" s="21">
        <v>25.825000000000003</v>
      </c>
      <c r="J36" s="21">
        <v>21.287749999999999</v>
      </c>
      <c r="K36" s="16" t="s">
        <v>1026</v>
      </c>
      <c r="L36" s="24">
        <v>0.10639999999999999</v>
      </c>
      <c r="M36" s="15" t="s">
        <v>1742</v>
      </c>
      <c r="N36" s="15" t="s">
        <v>1803</v>
      </c>
    </row>
    <row r="37" spans="1:17">
      <c r="A37" s="25">
        <v>8</v>
      </c>
      <c r="B37" s="15" t="s">
        <v>1129</v>
      </c>
      <c r="C37" s="15" t="s">
        <v>1114</v>
      </c>
      <c r="D37" s="24">
        <v>-27.693269999999998</v>
      </c>
      <c r="E37" s="24">
        <v>153.34789000000001</v>
      </c>
      <c r="F37" s="29" t="s">
        <v>1081</v>
      </c>
      <c r="G37" s="24" t="s">
        <v>1786</v>
      </c>
      <c r="H37" s="21" t="s">
        <v>430</v>
      </c>
      <c r="I37" s="21">
        <v>24.954999999999998</v>
      </c>
      <c r="J37" s="21">
        <v>17.608499999999999</v>
      </c>
      <c r="K37" s="16" t="s">
        <v>1026</v>
      </c>
      <c r="L37" s="24">
        <v>0.67999999999999994</v>
      </c>
      <c r="M37" s="15" t="s">
        <v>1742</v>
      </c>
      <c r="N37" s="15" t="s">
        <v>1803</v>
      </c>
    </row>
    <row r="38" spans="1:17">
      <c r="A38" s="30">
        <v>11</v>
      </c>
      <c r="B38" s="15" t="s">
        <v>1130</v>
      </c>
      <c r="C38" s="21" t="s">
        <v>1131</v>
      </c>
      <c r="D38" s="24">
        <v>5.2</v>
      </c>
      <c r="E38" s="24">
        <v>-5.15</v>
      </c>
      <c r="F38" s="21" t="s">
        <v>1757</v>
      </c>
      <c r="G38" s="24" t="s">
        <v>1748</v>
      </c>
      <c r="H38" s="21" t="s">
        <v>562</v>
      </c>
      <c r="I38" s="21"/>
      <c r="K38" s="16" t="s">
        <v>1026</v>
      </c>
      <c r="L38" s="24">
        <v>1.248</v>
      </c>
      <c r="M38" s="16" t="s">
        <v>1742</v>
      </c>
      <c r="N38" s="15" t="s">
        <v>1803</v>
      </c>
      <c r="O38" s="16"/>
      <c r="Q38" s="25"/>
    </row>
    <row r="39" spans="1:17">
      <c r="A39" s="30">
        <v>11</v>
      </c>
      <c r="B39" s="15" t="s">
        <v>1132</v>
      </c>
      <c r="C39" s="15" t="s">
        <v>1131</v>
      </c>
      <c r="D39" s="24">
        <v>5.25</v>
      </c>
      <c r="E39" s="24">
        <v>-4.3</v>
      </c>
      <c r="F39" s="21" t="s">
        <v>1757</v>
      </c>
      <c r="G39" s="24" t="s">
        <v>1748</v>
      </c>
      <c r="H39" s="21" t="s">
        <v>562</v>
      </c>
      <c r="I39" s="21"/>
      <c r="K39" s="16" t="s">
        <v>1026</v>
      </c>
      <c r="L39" s="24">
        <v>5.4080000000000004</v>
      </c>
      <c r="M39" s="16" t="s">
        <v>1742</v>
      </c>
      <c r="N39" s="15" t="s">
        <v>1803</v>
      </c>
      <c r="O39" s="16"/>
      <c r="Q39" s="25"/>
    </row>
    <row r="40" spans="1:17">
      <c r="A40" s="30">
        <v>11</v>
      </c>
      <c r="B40" s="15" t="s">
        <v>1133</v>
      </c>
      <c r="C40" s="15" t="s">
        <v>1131</v>
      </c>
      <c r="D40" s="24">
        <v>5.25</v>
      </c>
      <c r="E40" s="24">
        <v>-3.1</v>
      </c>
      <c r="F40" s="21" t="s">
        <v>1757</v>
      </c>
      <c r="G40" s="24" t="s">
        <v>1748</v>
      </c>
      <c r="H40" s="21" t="s">
        <v>562</v>
      </c>
      <c r="I40" s="21"/>
      <c r="K40" s="15" t="s">
        <v>1026</v>
      </c>
      <c r="L40" s="24">
        <v>5.2480000000000002</v>
      </c>
      <c r="M40" s="16" t="s">
        <v>1742</v>
      </c>
      <c r="N40" s="15" t="s">
        <v>1803</v>
      </c>
      <c r="O40" s="16"/>
      <c r="Q40" s="25"/>
    </row>
    <row r="41" spans="1:17">
      <c r="A41" s="25">
        <v>12</v>
      </c>
      <c r="B41" s="15" t="s">
        <v>1134</v>
      </c>
      <c r="C41" s="15" t="s">
        <v>1135</v>
      </c>
      <c r="D41" s="24">
        <v>1.3779999999999999</v>
      </c>
      <c r="E41" s="24">
        <v>111.17700000000001</v>
      </c>
      <c r="F41" s="21" t="s">
        <v>1757</v>
      </c>
      <c r="G41" s="24" t="s">
        <v>1748</v>
      </c>
      <c r="H41" s="21" t="s">
        <v>355</v>
      </c>
      <c r="I41" s="27">
        <v>29.3</v>
      </c>
      <c r="K41" s="15" t="s">
        <v>986</v>
      </c>
      <c r="L41" s="24">
        <v>0.98630136986301364</v>
      </c>
      <c r="M41" s="15" t="s">
        <v>1742</v>
      </c>
      <c r="N41" s="15" t="s">
        <v>1803</v>
      </c>
    </row>
    <row r="42" spans="1:17">
      <c r="A42" s="25">
        <v>12</v>
      </c>
      <c r="B42" s="15" t="s">
        <v>1136</v>
      </c>
      <c r="C42" s="15" t="s">
        <v>1135</v>
      </c>
      <c r="D42" s="24">
        <v>1.6060000000000001</v>
      </c>
      <c r="E42" s="24">
        <v>111.282</v>
      </c>
      <c r="F42" s="21" t="s">
        <v>1757</v>
      </c>
      <c r="G42" s="24" t="s">
        <v>1748</v>
      </c>
      <c r="H42" s="21" t="s">
        <v>355</v>
      </c>
      <c r="I42" s="27">
        <v>29.3</v>
      </c>
      <c r="K42" s="15" t="s">
        <v>986</v>
      </c>
      <c r="L42" s="24">
        <v>1.0082191780821919</v>
      </c>
      <c r="M42" s="15" t="s">
        <v>1742</v>
      </c>
      <c r="N42" s="15" t="s">
        <v>1803</v>
      </c>
    </row>
    <row r="43" spans="1:17">
      <c r="A43" s="25">
        <v>13</v>
      </c>
      <c r="B43" s="15" t="s">
        <v>1137</v>
      </c>
      <c r="C43" s="15" t="s">
        <v>1138</v>
      </c>
      <c r="D43" s="24">
        <v>10</v>
      </c>
      <c r="E43" s="24">
        <v>106.5</v>
      </c>
      <c r="F43" s="21" t="s">
        <v>1757</v>
      </c>
      <c r="G43" s="24" t="s">
        <v>1748</v>
      </c>
      <c r="H43" s="21" t="s">
        <v>562</v>
      </c>
      <c r="I43" s="21">
        <v>24.130224999999999</v>
      </c>
      <c r="K43" s="15" t="s">
        <v>1026</v>
      </c>
      <c r="L43" s="24">
        <v>1.8879999999999999</v>
      </c>
      <c r="M43" s="15" t="s">
        <v>1742</v>
      </c>
      <c r="N43" s="15" t="s">
        <v>1803</v>
      </c>
    </row>
    <row r="44" spans="1:17">
      <c r="A44" s="30">
        <v>14</v>
      </c>
      <c r="B44" s="15" t="s">
        <v>1139</v>
      </c>
      <c r="C44" s="15" t="s">
        <v>1140</v>
      </c>
      <c r="D44" s="24">
        <v>22</v>
      </c>
      <c r="E44" s="24">
        <v>114</v>
      </c>
      <c r="F44" s="21" t="s">
        <v>1757</v>
      </c>
      <c r="G44" s="24" t="s">
        <v>1748</v>
      </c>
      <c r="H44" s="21" t="s">
        <v>564</v>
      </c>
      <c r="I44" s="21"/>
      <c r="K44" s="15" t="s">
        <v>1026</v>
      </c>
      <c r="L44" s="24">
        <v>1.008</v>
      </c>
      <c r="M44" s="16" t="s">
        <v>1742</v>
      </c>
      <c r="N44" s="15" t="s">
        <v>1803</v>
      </c>
      <c r="O44" s="16"/>
    </row>
    <row r="45" spans="1:17">
      <c r="A45" s="30" t="s">
        <v>1684</v>
      </c>
      <c r="B45" s="15" t="s">
        <v>1141</v>
      </c>
      <c r="C45" s="15" t="s">
        <v>1140</v>
      </c>
      <c r="D45" s="24">
        <v>31.77</v>
      </c>
      <c r="E45" s="24">
        <v>121.09</v>
      </c>
      <c r="F45" s="21" t="s">
        <v>1757</v>
      </c>
      <c r="G45" s="24" t="s">
        <v>1786</v>
      </c>
      <c r="H45" s="21" t="s">
        <v>430</v>
      </c>
      <c r="I45" s="21"/>
      <c r="K45" s="15" t="s">
        <v>1026</v>
      </c>
      <c r="L45" s="24">
        <v>2.6966210045662105</v>
      </c>
      <c r="M45" s="15" t="s">
        <v>1742</v>
      </c>
      <c r="N45" s="15" t="s">
        <v>1803</v>
      </c>
      <c r="O45" s="16"/>
    </row>
    <row r="46" spans="1:17">
      <c r="A46" s="25">
        <v>17</v>
      </c>
      <c r="B46" s="15" t="s">
        <v>1142</v>
      </c>
      <c r="C46" s="15" t="s">
        <v>1140</v>
      </c>
      <c r="D46" s="24">
        <v>36.130000000000003</v>
      </c>
      <c r="E46" s="24">
        <v>120.24</v>
      </c>
      <c r="F46" s="21" t="s">
        <v>1757</v>
      </c>
      <c r="G46" s="24" t="s">
        <v>1749</v>
      </c>
      <c r="H46" s="21" t="s">
        <v>1006</v>
      </c>
      <c r="I46" s="21">
        <f>(13.6+16.2+26.69+3.61)/4</f>
        <v>15.024999999999999</v>
      </c>
      <c r="K46" s="15" t="s">
        <v>990</v>
      </c>
      <c r="L46" s="24">
        <v>0.90760000000000007</v>
      </c>
      <c r="M46" s="15" t="s">
        <v>1742</v>
      </c>
      <c r="N46" s="15" t="s">
        <v>1803</v>
      </c>
    </row>
    <row r="47" spans="1:17">
      <c r="A47" s="25">
        <v>18</v>
      </c>
      <c r="B47" s="15" t="s">
        <v>1143</v>
      </c>
      <c r="C47" s="15" t="s">
        <v>1140</v>
      </c>
      <c r="D47" s="24">
        <v>37.090000000000003</v>
      </c>
      <c r="E47" s="24">
        <v>122.5</v>
      </c>
      <c r="F47" s="21" t="s">
        <v>1081</v>
      </c>
      <c r="G47" s="24" t="s">
        <v>1749</v>
      </c>
      <c r="H47" s="21" t="s">
        <v>1006</v>
      </c>
      <c r="I47" s="21">
        <f>(3.5+7.7+13.8+14.2+18.6+21.3+23.2+18.6)/8</f>
        <v>15.112500000000001</v>
      </c>
      <c r="K47" s="15" t="s">
        <v>990</v>
      </c>
      <c r="L47" s="24">
        <v>0.7712</v>
      </c>
      <c r="M47" s="15" t="s">
        <v>1742</v>
      </c>
      <c r="N47" s="15" t="s">
        <v>1803</v>
      </c>
    </row>
    <row r="48" spans="1:17">
      <c r="A48" s="25">
        <v>19</v>
      </c>
      <c r="B48" s="15" t="s">
        <v>1144</v>
      </c>
      <c r="C48" s="15" t="s">
        <v>1135</v>
      </c>
      <c r="D48" s="24">
        <v>2.2859020000000001</v>
      </c>
      <c r="E48" s="24">
        <v>111.821129</v>
      </c>
      <c r="F48" s="21" t="s">
        <v>1081</v>
      </c>
      <c r="G48" s="24" t="s">
        <v>1748</v>
      </c>
      <c r="H48" s="21" t="s">
        <v>355</v>
      </c>
      <c r="I48" s="21"/>
      <c r="K48" s="15" t="s">
        <v>1026</v>
      </c>
      <c r="L48" s="24">
        <v>0.12718079999999998</v>
      </c>
      <c r="M48" s="16" t="s">
        <v>1742</v>
      </c>
      <c r="N48" s="15" t="s">
        <v>1803</v>
      </c>
    </row>
    <row r="49" spans="1:15">
      <c r="A49" s="25">
        <v>19</v>
      </c>
      <c r="B49" s="15" t="s">
        <v>1145</v>
      </c>
      <c r="C49" s="15" t="s">
        <v>1135</v>
      </c>
      <c r="D49" s="24">
        <v>1.652569</v>
      </c>
      <c r="E49" s="24">
        <v>111.154507</v>
      </c>
      <c r="F49" s="21" t="s">
        <v>1785</v>
      </c>
      <c r="G49" s="24" t="s">
        <v>1748</v>
      </c>
      <c r="H49" s="21" t="s">
        <v>355</v>
      </c>
      <c r="I49" s="21"/>
      <c r="K49" s="15" t="s">
        <v>1026</v>
      </c>
      <c r="L49" s="24">
        <v>0.36633599999999999</v>
      </c>
      <c r="M49" s="15" t="s">
        <v>1742</v>
      </c>
      <c r="N49" s="15" t="s">
        <v>1803</v>
      </c>
    </row>
    <row r="50" spans="1:15">
      <c r="A50" s="25">
        <v>19</v>
      </c>
      <c r="B50" s="15" t="s">
        <v>1146</v>
      </c>
      <c r="C50" s="15" t="s">
        <v>1135</v>
      </c>
      <c r="D50" s="24">
        <v>1.431397</v>
      </c>
      <c r="E50" s="24">
        <v>111.051873</v>
      </c>
      <c r="F50" s="21" t="s">
        <v>1785</v>
      </c>
      <c r="G50" s="24" t="s">
        <v>1748</v>
      </c>
      <c r="H50" s="21" t="s">
        <v>355</v>
      </c>
      <c r="I50" s="21"/>
      <c r="K50" s="15" t="s">
        <v>1026</v>
      </c>
      <c r="L50" s="24">
        <v>0.35481600000000002</v>
      </c>
      <c r="M50" s="15" t="s">
        <v>1742</v>
      </c>
      <c r="N50" s="15" t="s">
        <v>1803</v>
      </c>
    </row>
    <row r="51" spans="1:15">
      <c r="A51" s="25">
        <v>19</v>
      </c>
      <c r="B51" s="15" t="s">
        <v>1147</v>
      </c>
      <c r="C51" s="15" t="s">
        <v>1135</v>
      </c>
      <c r="D51" s="24">
        <v>1.375624</v>
      </c>
      <c r="E51" s="24">
        <v>110.751075</v>
      </c>
      <c r="F51" s="21" t="s">
        <v>1081</v>
      </c>
      <c r="G51" s="24" t="s">
        <v>1748</v>
      </c>
      <c r="H51" s="21" t="s">
        <v>355</v>
      </c>
      <c r="I51" s="21"/>
      <c r="K51" s="15" t="s">
        <v>1026</v>
      </c>
      <c r="L51" s="24">
        <v>0.4308479999999999</v>
      </c>
      <c r="M51" s="16" t="s">
        <v>1742</v>
      </c>
      <c r="N51" s="15" t="s">
        <v>1803</v>
      </c>
    </row>
    <row r="52" spans="1:15">
      <c r="A52" s="25">
        <v>19</v>
      </c>
      <c r="B52" s="15" t="s">
        <v>1148</v>
      </c>
      <c r="C52" s="15" t="s">
        <v>1135</v>
      </c>
      <c r="D52" s="24">
        <v>1.7835460000000001</v>
      </c>
      <c r="E52" s="24">
        <v>109.783993</v>
      </c>
      <c r="F52" s="21" t="s">
        <v>1785</v>
      </c>
      <c r="G52" s="24" t="s">
        <v>1748</v>
      </c>
      <c r="H52" s="21" t="s">
        <v>355</v>
      </c>
      <c r="I52" s="21"/>
      <c r="K52" s="15" t="s">
        <v>1026</v>
      </c>
      <c r="L52" s="24">
        <v>0.48614400000000002</v>
      </c>
      <c r="M52" s="15" t="s">
        <v>1742</v>
      </c>
      <c r="N52" s="15" t="s">
        <v>1803</v>
      </c>
    </row>
    <row r="53" spans="1:15">
      <c r="A53" s="25">
        <v>19</v>
      </c>
      <c r="B53" s="15" t="s">
        <v>1149</v>
      </c>
      <c r="C53" s="15" t="s">
        <v>1135</v>
      </c>
      <c r="D53" s="24">
        <v>1.9443159999999999</v>
      </c>
      <c r="E53" s="24">
        <v>109.64001500000001</v>
      </c>
      <c r="F53" s="21" t="s">
        <v>1785</v>
      </c>
      <c r="G53" s="24" t="s">
        <v>1748</v>
      </c>
      <c r="H53" s="21" t="s">
        <v>355</v>
      </c>
      <c r="I53" s="21"/>
      <c r="K53" s="15" t="s">
        <v>1026</v>
      </c>
      <c r="L53" s="24">
        <v>0.49996799999999997</v>
      </c>
      <c r="M53" s="15" t="s">
        <v>1742</v>
      </c>
      <c r="N53" s="15" t="s">
        <v>1803</v>
      </c>
    </row>
    <row r="54" spans="1:15">
      <c r="A54" s="25" t="s">
        <v>1685</v>
      </c>
      <c r="B54" s="15" t="s">
        <v>1150</v>
      </c>
      <c r="C54" s="15" t="s">
        <v>1151</v>
      </c>
      <c r="D54" s="28">
        <v>35.588999999999999</v>
      </c>
      <c r="E54" s="24">
        <v>-6.2290000000000001</v>
      </c>
      <c r="F54" s="21" t="s">
        <v>1081</v>
      </c>
      <c r="G54" s="24" t="s">
        <v>1749</v>
      </c>
      <c r="H54" s="21" t="s">
        <v>629</v>
      </c>
      <c r="I54" s="21"/>
      <c r="K54" s="15" t="s">
        <v>1026</v>
      </c>
      <c r="L54" s="24">
        <v>8.9522666666666666</v>
      </c>
      <c r="M54" s="15" t="s">
        <v>1742</v>
      </c>
      <c r="N54" s="15" t="s">
        <v>1803</v>
      </c>
    </row>
    <row r="55" spans="1:15">
      <c r="A55" s="25">
        <v>21</v>
      </c>
      <c r="B55" s="15" t="s">
        <v>1152</v>
      </c>
      <c r="C55" s="15" t="s">
        <v>1151</v>
      </c>
      <c r="D55" s="24">
        <v>36.444000000000003</v>
      </c>
      <c r="E55" s="24">
        <v>-6.1779999999999999</v>
      </c>
      <c r="F55" s="21" t="s">
        <v>1757</v>
      </c>
      <c r="G55" s="24" t="s">
        <v>1749</v>
      </c>
      <c r="H55" s="21" t="s">
        <v>629</v>
      </c>
      <c r="I55" s="21"/>
      <c r="K55" s="15" t="s">
        <v>990</v>
      </c>
      <c r="L55" s="24">
        <v>0.7626666666666666</v>
      </c>
      <c r="M55" s="15" t="s">
        <v>1742</v>
      </c>
      <c r="N55" s="15" t="s">
        <v>1803</v>
      </c>
    </row>
    <row r="56" spans="1:15">
      <c r="A56" s="25" t="s">
        <v>1686</v>
      </c>
      <c r="B56" s="15" t="s">
        <v>1153</v>
      </c>
      <c r="C56" s="15" t="s">
        <v>1151</v>
      </c>
      <c r="D56" s="24">
        <v>36.536000000000001</v>
      </c>
      <c r="E56" s="24">
        <v>-6.2149999999999999</v>
      </c>
      <c r="F56" s="21" t="s">
        <v>1757</v>
      </c>
      <c r="G56" s="24" t="s">
        <v>1749</v>
      </c>
      <c r="H56" s="21" t="s">
        <v>629</v>
      </c>
      <c r="I56" s="21"/>
      <c r="K56" s="15" t="s">
        <v>990</v>
      </c>
      <c r="L56" s="24">
        <v>1.0533333333333332</v>
      </c>
      <c r="M56" s="15" t="s">
        <v>1742</v>
      </c>
      <c r="N56" s="15" t="s">
        <v>1803</v>
      </c>
    </row>
    <row r="57" spans="1:15">
      <c r="A57" s="25">
        <v>23</v>
      </c>
      <c r="B57" s="15" t="s">
        <v>1154</v>
      </c>
      <c r="C57" s="15" t="s">
        <v>1151</v>
      </c>
      <c r="D57" s="24">
        <v>36.862000000000002</v>
      </c>
      <c r="E57" s="24">
        <v>-6.3529999999999998</v>
      </c>
      <c r="F57" s="21" t="s">
        <v>1757</v>
      </c>
      <c r="G57" s="24" t="s">
        <v>1749</v>
      </c>
      <c r="H57" s="21" t="s">
        <v>629</v>
      </c>
      <c r="I57" s="21"/>
      <c r="K57" s="15" t="s">
        <v>1026</v>
      </c>
      <c r="L57" s="24">
        <v>1.0592000000000001</v>
      </c>
      <c r="M57" s="15" t="s">
        <v>1742</v>
      </c>
      <c r="N57" s="15" t="s">
        <v>1803</v>
      </c>
    </row>
    <row r="58" spans="1:15">
      <c r="A58" s="30">
        <v>24</v>
      </c>
      <c r="B58" s="15" t="s">
        <v>1155</v>
      </c>
      <c r="C58" s="15" t="s">
        <v>1156</v>
      </c>
      <c r="D58" s="24">
        <v>38.406999999999996</v>
      </c>
      <c r="E58" s="24">
        <v>-8.6579999999999995</v>
      </c>
      <c r="F58" s="21" t="s">
        <v>1081</v>
      </c>
      <c r="G58" s="24" t="s">
        <v>1749</v>
      </c>
      <c r="H58" s="21" t="s">
        <v>629</v>
      </c>
      <c r="I58" s="21">
        <v>24.3</v>
      </c>
      <c r="K58" s="15" t="s">
        <v>1026</v>
      </c>
      <c r="L58" s="24">
        <v>4.052207790975582</v>
      </c>
      <c r="M58" s="16" t="s">
        <v>1742</v>
      </c>
      <c r="N58" s="15" t="s">
        <v>1803</v>
      </c>
      <c r="O58" s="16" t="s">
        <v>1157</v>
      </c>
    </row>
    <row r="59" spans="1:15">
      <c r="A59" s="25">
        <v>25</v>
      </c>
      <c r="B59" s="15" t="s">
        <v>1158</v>
      </c>
      <c r="C59" s="15" t="s">
        <v>1159</v>
      </c>
      <c r="D59" s="24">
        <v>39</v>
      </c>
      <c r="E59" s="24">
        <v>21</v>
      </c>
      <c r="F59" s="21" t="s">
        <v>1757</v>
      </c>
      <c r="G59" s="24" t="s">
        <v>1749</v>
      </c>
      <c r="H59" s="21" t="s">
        <v>629</v>
      </c>
      <c r="I59" s="21">
        <v>23.4</v>
      </c>
      <c r="K59" s="15" t="s">
        <v>990</v>
      </c>
      <c r="L59" s="24">
        <v>0.23086080000000003</v>
      </c>
      <c r="M59" s="15" t="s">
        <v>1742</v>
      </c>
      <c r="N59" s="15" t="s">
        <v>1803</v>
      </c>
    </row>
    <row r="60" spans="1:15">
      <c r="A60" s="30">
        <v>24</v>
      </c>
      <c r="B60" s="15" t="s">
        <v>1160</v>
      </c>
      <c r="C60" s="15" t="s">
        <v>1156</v>
      </c>
      <c r="D60" s="24">
        <v>41.139000000000003</v>
      </c>
      <c r="E60" s="24">
        <v>-8.6180000000000003</v>
      </c>
      <c r="F60" s="21" t="s">
        <v>1785</v>
      </c>
      <c r="G60" s="24" t="s">
        <v>1749</v>
      </c>
      <c r="H60" s="24" t="s">
        <v>529</v>
      </c>
      <c r="I60" s="21">
        <v>20.9</v>
      </c>
      <c r="K60" s="15" t="s">
        <v>1026</v>
      </c>
      <c r="L60" s="24">
        <v>2.885221552270818</v>
      </c>
      <c r="M60" s="16" t="s">
        <v>1742</v>
      </c>
      <c r="N60" s="15" t="s">
        <v>1803</v>
      </c>
      <c r="O60" s="16" t="s">
        <v>1157</v>
      </c>
    </row>
    <row r="61" spans="1:15">
      <c r="A61" s="25">
        <v>26</v>
      </c>
      <c r="B61" s="15" t="s">
        <v>1161</v>
      </c>
      <c r="C61" s="15" t="s">
        <v>1151</v>
      </c>
      <c r="D61" s="24">
        <f>42+15/60</f>
        <v>42.25</v>
      </c>
      <c r="E61" s="24">
        <f>8+45/60</f>
        <v>8.75</v>
      </c>
      <c r="F61" s="21" t="s">
        <v>1757</v>
      </c>
      <c r="G61" s="24" t="s">
        <v>1749</v>
      </c>
      <c r="H61" s="21" t="s">
        <v>358</v>
      </c>
      <c r="I61" s="21">
        <f>(16+21)/2</f>
        <v>18.5</v>
      </c>
      <c r="K61" s="15" t="s">
        <v>990</v>
      </c>
      <c r="L61" s="24">
        <v>5.4794520547945202E-2</v>
      </c>
      <c r="M61" s="15" t="s">
        <v>1742</v>
      </c>
      <c r="N61" s="15" t="s">
        <v>1803</v>
      </c>
    </row>
    <row r="62" spans="1:15">
      <c r="A62" s="25">
        <v>27</v>
      </c>
      <c r="B62" s="15" t="s">
        <v>1162</v>
      </c>
      <c r="C62" s="15" t="s">
        <v>1163</v>
      </c>
      <c r="D62" s="24">
        <f>44+0.666666666666667</f>
        <v>44.666666666666664</v>
      </c>
      <c r="E62" s="24">
        <f>-(1+0.166666666666667)</f>
        <v>-1.166666666666667</v>
      </c>
      <c r="F62" s="21" t="s">
        <v>1757</v>
      </c>
      <c r="G62" s="24" t="s">
        <v>1749</v>
      </c>
      <c r="H62" s="21" t="s">
        <v>358</v>
      </c>
      <c r="I62" s="21">
        <f>31/2</f>
        <v>15.5</v>
      </c>
      <c r="K62" s="15" t="s">
        <v>990</v>
      </c>
      <c r="L62" s="24">
        <v>0.67200000000000004</v>
      </c>
      <c r="M62" s="15" t="s">
        <v>1742</v>
      </c>
      <c r="N62" s="15" t="s">
        <v>1803</v>
      </c>
    </row>
    <row r="63" spans="1:15">
      <c r="A63" s="30">
        <v>24</v>
      </c>
      <c r="B63" s="15" t="s">
        <v>1164</v>
      </c>
      <c r="C63" s="15" t="s">
        <v>1163</v>
      </c>
      <c r="D63" s="24">
        <v>45.518000000000001</v>
      </c>
      <c r="E63" s="24">
        <v>-0.996</v>
      </c>
      <c r="F63" s="21" t="s">
        <v>1785</v>
      </c>
      <c r="G63" s="24" t="s">
        <v>1749</v>
      </c>
      <c r="H63" s="21" t="s">
        <v>358</v>
      </c>
      <c r="I63" s="21">
        <v>16.951125000000001</v>
      </c>
      <c r="K63" s="15" t="s">
        <v>1026</v>
      </c>
      <c r="L63" s="24">
        <v>0.38588843890479896</v>
      </c>
      <c r="M63" s="16" t="s">
        <v>1742</v>
      </c>
      <c r="N63" s="15" t="s">
        <v>1803</v>
      </c>
      <c r="O63" s="16" t="s">
        <v>1157</v>
      </c>
    </row>
    <row r="64" spans="1:15">
      <c r="A64" s="30">
        <v>24</v>
      </c>
      <c r="B64" s="15" t="s">
        <v>1165</v>
      </c>
      <c r="C64" s="15" t="s">
        <v>1163</v>
      </c>
      <c r="D64" s="24">
        <v>47.289000000000001</v>
      </c>
      <c r="E64" s="24">
        <v>-1.9910000000000001</v>
      </c>
      <c r="F64" s="21" t="s">
        <v>1757</v>
      </c>
      <c r="G64" s="24" t="s">
        <v>1749</v>
      </c>
      <c r="H64" s="21" t="s">
        <v>358</v>
      </c>
      <c r="I64" s="21">
        <v>19.475000000000001</v>
      </c>
      <c r="K64" s="15" t="s">
        <v>1026</v>
      </c>
      <c r="L64" s="24">
        <v>0.4238977549562401</v>
      </c>
      <c r="M64" s="16" t="s">
        <v>1742</v>
      </c>
      <c r="N64" s="15" t="s">
        <v>1803</v>
      </c>
      <c r="O64" s="16" t="s">
        <v>1157</v>
      </c>
    </row>
    <row r="65" spans="1:18">
      <c r="A65" s="30" t="s">
        <v>1687</v>
      </c>
      <c r="B65" s="15" t="s">
        <v>1167</v>
      </c>
      <c r="C65" s="15" t="s">
        <v>1166</v>
      </c>
      <c r="D65" s="24">
        <v>50.395000000000003</v>
      </c>
      <c r="E65" s="24">
        <v>-4.2080000000000002</v>
      </c>
      <c r="F65" s="21" t="s">
        <v>1757</v>
      </c>
      <c r="G65" s="24" t="s">
        <v>1749</v>
      </c>
      <c r="H65" s="21" t="s">
        <v>358</v>
      </c>
      <c r="I65" s="21">
        <v>10.775</v>
      </c>
      <c r="K65" s="15" t="s">
        <v>1026</v>
      </c>
      <c r="L65" s="24">
        <v>3.3297534246575342</v>
      </c>
      <c r="M65" s="15" t="s">
        <v>2367</v>
      </c>
      <c r="N65" s="15" t="s">
        <v>1803</v>
      </c>
      <c r="O65" s="16"/>
    </row>
    <row r="66" spans="1:18">
      <c r="A66" s="30">
        <v>24</v>
      </c>
      <c r="B66" s="15" t="s">
        <v>1168</v>
      </c>
      <c r="C66" s="15" t="s">
        <v>1166</v>
      </c>
      <c r="D66" s="24">
        <v>51.414000000000001</v>
      </c>
      <c r="E66" s="24">
        <v>3.65</v>
      </c>
      <c r="F66" s="21" t="s">
        <v>1081</v>
      </c>
      <c r="G66" s="24" t="s">
        <v>1749</v>
      </c>
      <c r="H66" s="21" t="s">
        <v>358</v>
      </c>
      <c r="I66" s="21">
        <v>13.945</v>
      </c>
      <c r="K66" s="15" t="s">
        <v>1026</v>
      </c>
      <c r="L66" s="24">
        <v>1.894495277672771</v>
      </c>
      <c r="M66" s="16" t="s">
        <v>1742</v>
      </c>
      <c r="N66" s="15" t="s">
        <v>1803</v>
      </c>
      <c r="O66" s="16" t="s">
        <v>1157</v>
      </c>
    </row>
    <row r="67" spans="1:18">
      <c r="A67" s="30">
        <v>24</v>
      </c>
      <c r="B67" s="15" t="s">
        <v>1169</v>
      </c>
      <c r="C67" s="15" t="s">
        <v>1166</v>
      </c>
      <c r="D67" s="24">
        <v>51.448999999999998</v>
      </c>
      <c r="E67" s="24">
        <v>0.42099999999999999</v>
      </c>
      <c r="F67" s="21" t="s">
        <v>1081</v>
      </c>
      <c r="G67" s="24" t="s">
        <v>1749</v>
      </c>
      <c r="H67" s="21" t="s">
        <v>358</v>
      </c>
      <c r="I67" s="21">
        <v>5.77</v>
      </c>
      <c r="K67" s="15" t="s">
        <v>1026</v>
      </c>
      <c r="L67" s="24">
        <v>0.34790009025623569</v>
      </c>
      <c r="M67" s="16" t="s">
        <v>1742</v>
      </c>
      <c r="N67" s="15" t="s">
        <v>1803</v>
      </c>
      <c r="O67" s="16" t="s">
        <v>1157</v>
      </c>
    </row>
    <row r="68" spans="1:18">
      <c r="A68" s="30">
        <v>24</v>
      </c>
      <c r="B68" s="15" t="s">
        <v>1170</v>
      </c>
      <c r="C68" s="15" t="s">
        <v>48</v>
      </c>
      <c r="D68" s="24">
        <v>51.930999999999997</v>
      </c>
      <c r="E68" s="24">
        <v>4.2182000000000004</v>
      </c>
      <c r="F68" s="21" t="s">
        <v>1757</v>
      </c>
      <c r="G68" s="24" t="s">
        <v>1749</v>
      </c>
      <c r="H68" s="21" t="s">
        <v>358</v>
      </c>
      <c r="I68" s="21">
        <v>13.128500000000001</v>
      </c>
      <c r="K68" s="15" t="s">
        <v>1026</v>
      </c>
      <c r="L68" s="24">
        <v>9.3028921536708378</v>
      </c>
      <c r="M68" s="16" t="s">
        <v>1742</v>
      </c>
      <c r="N68" s="15" t="s">
        <v>1803</v>
      </c>
      <c r="O68" s="16" t="s">
        <v>1157</v>
      </c>
    </row>
    <row r="69" spans="1:18">
      <c r="A69" s="30">
        <v>24</v>
      </c>
      <c r="B69" s="15" t="s">
        <v>1171</v>
      </c>
      <c r="C69" s="15" t="s">
        <v>87</v>
      </c>
      <c r="D69" s="24">
        <v>53.511000000000003</v>
      </c>
      <c r="E69" s="24">
        <v>8.5449999999999999</v>
      </c>
      <c r="F69" s="21" t="s">
        <v>1081</v>
      </c>
      <c r="G69" s="24" t="s">
        <v>1749</v>
      </c>
      <c r="H69" s="21" t="s">
        <v>358</v>
      </c>
      <c r="I69" s="21">
        <v>17.47</v>
      </c>
      <c r="K69" s="15" t="s">
        <v>1026</v>
      </c>
      <c r="L69" s="24">
        <v>2.4164487462968114</v>
      </c>
      <c r="M69" s="16" t="s">
        <v>1742</v>
      </c>
      <c r="N69" s="15" t="s">
        <v>1803</v>
      </c>
      <c r="O69" s="16" t="s">
        <v>1157</v>
      </c>
    </row>
    <row r="70" spans="1:18">
      <c r="A70" s="30">
        <v>29</v>
      </c>
      <c r="B70" s="15" t="s">
        <v>1172</v>
      </c>
      <c r="C70" s="15" t="s">
        <v>1166</v>
      </c>
      <c r="D70" s="24">
        <v>53.621000000000002</v>
      </c>
      <c r="E70" s="24">
        <v>-0.11600000000000001</v>
      </c>
      <c r="F70" s="21" t="s">
        <v>1757</v>
      </c>
      <c r="G70" s="24" t="s">
        <v>1749</v>
      </c>
      <c r="H70" s="21" t="s">
        <v>358</v>
      </c>
      <c r="I70" s="21">
        <f>(21+13.3)/2</f>
        <v>17.149999999999999</v>
      </c>
      <c r="K70" s="15" t="s">
        <v>1026</v>
      </c>
      <c r="L70" s="24">
        <v>0.54794520547945214</v>
      </c>
      <c r="M70" s="15" t="s">
        <v>1742</v>
      </c>
      <c r="N70" s="15" t="s">
        <v>1803</v>
      </c>
      <c r="O70" s="16"/>
    </row>
    <row r="71" spans="1:18">
      <c r="A71" s="30">
        <v>24</v>
      </c>
      <c r="B71" s="15" t="s">
        <v>1173</v>
      </c>
      <c r="C71" s="15" t="s">
        <v>87</v>
      </c>
      <c r="D71" s="24">
        <v>53.869</v>
      </c>
      <c r="E71" s="24">
        <v>9.2479999999999993</v>
      </c>
      <c r="F71" s="21" t="s">
        <v>1757</v>
      </c>
      <c r="G71" s="24" t="s">
        <v>1749</v>
      </c>
      <c r="H71" s="21" t="s">
        <v>358</v>
      </c>
      <c r="I71" s="21">
        <v>7.4</v>
      </c>
      <c r="K71" s="15" t="s">
        <v>1026</v>
      </c>
      <c r="L71" s="28">
        <v>0.36896292478890413</v>
      </c>
      <c r="M71" s="16" t="s">
        <v>1742</v>
      </c>
      <c r="N71" s="15" t="s">
        <v>1803</v>
      </c>
      <c r="O71" s="16" t="s">
        <v>1157</v>
      </c>
    </row>
    <row r="72" spans="1:18">
      <c r="A72" s="30">
        <v>30</v>
      </c>
      <c r="B72" s="15" t="s">
        <v>1174</v>
      </c>
      <c r="C72" s="15" t="s">
        <v>1175</v>
      </c>
      <c r="D72" s="28">
        <v>54</v>
      </c>
      <c r="E72" s="28">
        <v>14</v>
      </c>
      <c r="F72" s="27" t="s">
        <v>1757</v>
      </c>
      <c r="G72" s="24" t="s">
        <v>1749</v>
      </c>
      <c r="H72" s="21" t="s">
        <v>456</v>
      </c>
      <c r="I72" s="27"/>
      <c r="K72" s="15" t="s">
        <v>1026</v>
      </c>
      <c r="L72" s="44">
        <v>1.6</v>
      </c>
      <c r="M72" s="16" t="s">
        <v>1742</v>
      </c>
      <c r="N72" s="15" t="s">
        <v>1803</v>
      </c>
      <c r="O72" s="16"/>
      <c r="Q72" s="16"/>
      <c r="R72" s="16"/>
    </row>
    <row r="73" spans="1:18">
      <c r="A73" s="25">
        <v>29</v>
      </c>
      <c r="B73" s="15" t="s">
        <v>1176</v>
      </c>
      <c r="C73" s="15" t="s">
        <v>1166</v>
      </c>
      <c r="D73" s="24">
        <v>54.604999999999997</v>
      </c>
      <c r="E73" s="24">
        <v>-1.1639999999999999</v>
      </c>
      <c r="F73" s="21" t="s">
        <v>1757</v>
      </c>
      <c r="G73" s="24" t="s">
        <v>1749</v>
      </c>
      <c r="H73" s="21" t="s">
        <v>358</v>
      </c>
      <c r="I73" s="21">
        <f>(6.2+12.6+14.2)/3</f>
        <v>11</v>
      </c>
      <c r="K73" s="15" t="s">
        <v>1026</v>
      </c>
      <c r="L73" s="24">
        <v>8.2191780821917799</v>
      </c>
      <c r="M73" s="15" t="s">
        <v>1742</v>
      </c>
      <c r="N73" s="15" t="s">
        <v>1803</v>
      </c>
    </row>
    <row r="74" spans="1:18">
      <c r="A74" s="25" t="s">
        <v>1688</v>
      </c>
      <c r="B74" s="15" t="s">
        <v>1177</v>
      </c>
      <c r="C74" s="15" t="s">
        <v>1166</v>
      </c>
      <c r="D74" s="24">
        <v>54.999000000000002</v>
      </c>
      <c r="E74" s="24">
        <v>-1.4419999999999999</v>
      </c>
      <c r="F74" s="21" t="s">
        <v>1081</v>
      </c>
      <c r="G74" s="24" t="s">
        <v>1749</v>
      </c>
      <c r="H74" s="21" t="s">
        <v>358</v>
      </c>
      <c r="I74" s="21">
        <f>(6+11.6+8.2+12.9+11.9+12.4)/6</f>
        <v>10.5</v>
      </c>
      <c r="K74" s="15" t="s">
        <v>1026</v>
      </c>
      <c r="L74" s="24">
        <v>12.739726027397262</v>
      </c>
      <c r="M74" s="15" t="s">
        <v>1742</v>
      </c>
      <c r="N74" s="15" t="s">
        <v>1803</v>
      </c>
    </row>
    <row r="75" spans="1:18">
      <c r="A75" s="25">
        <v>29</v>
      </c>
      <c r="B75" s="15" t="s">
        <v>1178</v>
      </c>
      <c r="C75" s="15" t="s">
        <v>1166</v>
      </c>
      <c r="D75" s="24">
        <v>56.012</v>
      </c>
      <c r="E75" s="24">
        <v>-3.3239999999999998</v>
      </c>
      <c r="F75" s="21" t="s">
        <v>1757</v>
      </c>
      <c r="G75" s="24" t="s">
        <v>1787</v>
      </c>
      <c r="H75" s="21" t="s">
        <v>358</v>
      </c>
      <c r="I75" s="21">
        <f>(11.1+8.2+13.5+18.1)/4</f>
        <v>12.725</v>
      </c>
      <c r="K75" s="15" t="s">
        <v>1026</v>
      </c>
      <c r="L75" s="24">
        <v>3.5616438356164388</v>
      </c>
      <c r="M75" s="15" t="s">
        <v>1742</v>
      </c>
      <c r="N75" s="15" t="s">
        <v>1803</v>
      </c>
    </row>
    <row r="76" spans="1:18">
      <c r="A76" s="25" t="s">
        <v>1689</v>
      </c>
      <c r="B76" s="15" t="s">
        <v>1179</v>
      </c>
      <c r="C76" s="15" t="s">
        <v>1166</v>
      </c>
      <c r="D76" s="24">
        <f>56+0.45</f>
        <v>56.45</v>
      </c>
      <c r="E76" s="24">
        <v>-2.9392</v>
      </c>
      <c r="F76" s="21" t="s">
        <v>1757</v>
      </c>
      <c r="G76" s="24" t="s">
        <v>1787</v>
      </c>
      <c r="H76" s="21" t="s">
        <v>358</v>
      </c>
      <c r="I76" s="21">
        <v>7.5</v>
      </c>
      <c r="K76" s="15" t="s">
        <v>1026</v>
      </c>
      <c r="L76" s="24">
        <v>1.7808219178082192</v>
      </c>
      <c r="M76" s="15" t="s">
        <v>1742</v>
      </c>
      <c r="N76" s="15" t="s">
        <v>1803</v>
      </c>
    </row>
    <row r="77" spans="1:18">
      <c r="A77" s="30">
        <v>33</v>
      </c>
      <c r="B77" s="15" t="s">
        <v>1180</v>
      </c>
      <c r="C77" s="15" t="s">
        <v>1181</v>
      </c>
      <c r="D77" s="24">
        <v>56.57</v>
      </c>
      <c r="E77" s="24">
        <v>10.25</v>
      </c>
      <c r="F77" s="21" t="s">
        <v>1757</v>
      </c>
      <c r="G77" s="24" t="s">
        <v>1787</v>
      </c>
      <c r="H77" s="21" t="s">
        <v>456</v>
      </c>
      <c r="I77" s="21"/>
      <c r="K77" s="15" t="s">
        <v>1026</v>
      </c>
      <c r="L77" s="24">
        <v>2.4</v>
      </c>
      <c r="M77" s="16" t="s">
        <v>1742</v>
      </c>
      <c r="N77" s="15" t="s">
        <v>1803</v>
      </c>
      <c r="O77" s="16"/>
      <c r="Q77" s="31"/>
      <c r="R77" s="16"/>
    </row>
    <row r="78" spans="1:18">
      <c r="A78" s="30">
        <v>34</v>
      </c>
      <c r="B78" s="15" t="s">
        <v>1182</v>
      </c>
      <c r="C78" s="15" t="s">
        <v>1181</v>
      </c>
      <c r="D78" s="24">
        <v>56.68</v>
      </c>
      <c r="E78" s="24">
        <v>10</v>
      </c>
      <c r="F78" s="21" t="s">
        <v>1757</v>
      </c>
      <c r="G78" s="24" t="s">
        <v>1787</v>
      </c>
      <c r="H78" s="21" t="s">
        <v>456</v>
      </c>
      <c r="I78" s="21">
        <v>20</v>
      </c>
      <c r="K78" s="15" t="s">
        <v>1026</v>
      </c>
      <c r="L78" s="24">
        <v>19.600000000000001</v>
      </c>
      <c r="M78" s="16" t="s">
        <v>1742</v>
      </c>
      <c r="N78" s="15" t="s">
        <v>1803</v>
      </c>
      <c r="O78" s="15" t="s">
        <v>1183</v>
      </c>
      <c r="Q78" s="31"/>
      <c r="R78" s="16"/>
    </row>
    <row r="79" spans="1:18">
      <c r="A79" s="25">
        <v>35</v>
      </c>
      <c r="B79" s="15" t="s">
        <v>1184</v>
      </c>
      <c r="C79" s="15" t="s">
        <v>1185</v>
      </c>
      <c r="D79" s="24">
        <v>64.8</v>
      </c>
      <c r="E79" s="24">
        <v>25.335000000000001</v>
      </c>
      <c r="F79" s="21" t="s">
        <v>1757</v>
      </c>
      <c r="G79" s="24" t="s">
        <v>1787</v>
      </c>
      <c r="H79" s="21" t="s">
        <v>521</v>
      </c>
      <c r="I79" s="21">
        <f>(13+12+12+11+12+11+14+17+17+16+17+11)/12</f>
        <v>13.583333333333334</v>
      </c>
      <c r="K79" s="15" t="s">
        <v>990</v>
      </c>
      <c r="L79" s="24">
        <v>24.93150684931507</v>
      </c>
      <c r="M79" s="15" t="s">
        <v>1742</v>
      </c>
      <c r="N79" s="15" t="s">
        <v>1803</v>
      </c>
    </row>
    <row r="80" spans="1:18">
      <c r="A80" s="25">
        <v>36</v>
      </c>
      <c r="B80" s="15" t="s">
        <v>1186</v>
      </c>
      <c r="C80" s="15" t="s">
        <v>1187</v>
      </c>
      <c r="D80" s="24">
        <v>72</v>
      </c>
      <c r="E80" s="24">
        <v>131</v>
      </c>
      <c r="F80" s="21" t="s">
        <v>1785</v>
      </c>
      <c r="G80" s="24" t="s">
        <v>1788</v>
      </c>
      <c r="H80" s="21" t="s">
        <v>649</v>
      </c>
      <c r="I80" s="21"/>
      <c r="K80" s="15" t="s">
        <v>990</v>
      </c>
      <c r="L80" s="24">
        <v>0.92303999999999997</v>
      </c>
      <c r="M80" s="15" t="s">
        <v>1742</v>
      </c>
      <c r="N80" s="15" t="s">
        <v>1803</v>
      </c>
    </row>
    <row r="81" spans="1:17">
      <c r="A81" s="25">
        <v>37</v>
      </c>
      <c r="B81" s="15" t="s">
        <v>704</v>
      </c>
      <c r="C81" s="15" t="s">
        <v>1188</v>
      </c>
      <c r="D81" s="24">
        <v>9.34</v>
      </c>
      <c r="E81" s="24">
        <v>78.94</v>
      </c>
      <c r="F81" s="21" t="s">
        <v>1785</v>
      </c>
      <c r="G81" s="24" t="s">
        <v>1748</v>
      </c>
      <c r="H81" s="21" t="s">
        <v>562</v>
      </c>
      <c r="I81" s="21"/>
      <c r="K81" s="15" t="s">
        <v>986</v>
      </c>
      <c r="L81" s="24">
        <v>0.29919999999999997</v>
      </c>
      <c r="M81" s="15" t="s">
        <v>1742</v>
      </c>
      <c r="N81" s="15" t="s">
        <v>1803</v>
      </c>
    </row>
    <row r="82" spans="1:17">
      <c r="A82" s="25">
        <v>37</v>
      </c>
      <c r="B82" s="15" t="s">
        <v>705</v>
      </c>
      <c r="C82" s="15" t="s">
        <v>1188</v>
      </c>
      <c r="D82" s="24">
        <v>10.029999999999999</v>
      </c>
      <c r="E82" s="24">
        <v>79.23</v>
      </c>
      <c r="F82" s="21" t="s">
        <v>1785</v>
      </c>
      <c r="G82" s="24" t="s">
        <v>1748</v>
      </c>
      <c r="H82" s="21" t="s">
        <v>562</v>
      </c>
      <c r="I82" s="21"/>
      <c r="K82" s="15" t="s">
        <v>981</v>
      </c>
      <c r="L82" s="24">
        <v>3.8160000000000006E-2</v>
      </c>
      <c r="M82" s="15" t="s">
        <v>1742</v>
      </c>
      <c r="N82" s="15" t="s">
        <v>1803</v>
      </c>
    </row>
    <row r="83" spans="1:17">
      <c r="A83" s="25">
        <v>37</v>
      </c>
      <c r="B83" s="15" t="s">
        <v>1189</v>
      </c>
      <c r="C83" s="15" t="s">
        <v>1188</v>
      </c>
      <c r="D83" s="24">
        <v>10.050000000000001</v>
      </c>
      <c r="E83" s="24">
        <v>76.27</v>
      </c>
      <c r="F83" s="21" t="s">
        <v>1081</v>
      </c>
      <c r="G83" s="24" t="s">
        <v>1748</v>
      </c>
      <c r="H83" s="21" t="s">
        <v>371</v>
      </c>
      <c r="I83" s="21">
        <v>28.605787499999998</v>
      </c>
      <c r="K83" s="15" t="s">
        <v>1008</v>
      </c>
      <c r="L83" s="24">
        <v>0.27696000000000004</v>
      </c>
      <c r="M83" s="15" t="s">
        <v>1742</v>
      </c>
      <c r="N83" s="15" t="s">
        <v>1803</v>
      </c>
    </row>
    <row r="84" spans="1:17">
      <c r="A84" s="25">
        <v>37</v>
      </c>
      <c r="B84" s="15" t="s">
        <v>707</v>
      </c>
      <c r="C84" s="15" t="s">
        <v>1188</v>
      </c>
      <c r="D84" s="24">
        <v>10.19</v>
      </c>
      <c r="E84" s="24">
        <v>76.209999999999994</v>
      </c>
      <c r="F84" s="21" t="s">
        <v>1785</v>
      </c>
      <c r="G84" s="24" t="s">
        <v>1748</v>
      </c>
      <c r="H84" s="21" t="s">
        <v>371</v>
      </c>
      <c r="I84" s="21"/>
      <c r="K84" s="15" t="s">
        <v>1008</v>
      </c>
      <c r="L84" s="24">
        <v>6.4560000000000006E-2</v>
      </c>
      <c r="M84" s="15" t="s">
        <v>1742</v>
      </c>
      <c r="N84" s="15" t="s">
        <v>1803</v>
      </c>
    </row>
    <row r="85" spans="1:17">
      <c r="A85" s="25">
        <v>37</v>
      </c>
      <c r="B85" s="15" t="s">
        <v>708</v>
      </c>
      <c r="C85" s="15" t="s">
        <v>1188</v>
      </c>
      <c r="D85" s="24">
        <v>10.81</v>
      </c>
      <c r="E85" s="24">
        <v>75.959999999999994</v>
      </c>
      <c r="F85" s="21" t="s">
        <v>1785</v>
      </c>
      <c r="G85" s="24" t="s">
        <v>1748</v>
      </c>
      <c r="H85" s="21" t="s">
        <v>371</v>
      </c>
      <c r="I85" s="21">
        <v>30.511775</v>
      </c>
      <c r="K85" s="15" t="s">
        <v>1008</v>
      </c>
      <c r="L85" s="24">
        <v>1.52E-2</v>
      </c>
      <c r="M85" s="15" t="s">
        <v>1742</v>
      </c>
      <c r="N85" s="15" t="s">
        <v>1803</v>
      </c>
    </row>
    <row r="86" spans="1:17">
      <c r="A86" s="25">
        <v>37</v>
      </c>
      <c r="B86" s="15" t="s">
        <v>709</v>
      </c>
      <c r="C86" s="15" t="s">
        <v>1188</v>
      </c>
      <c r="D86" s="24">
        <v>11.14</v>
      </c>
      <c r="E86" s="24">
        <v>79.84</v>
      </c>
      <c r="F86" s="21" t="s">
        <v>1785</v>
      </c>
      <c r="G86" s="24" t="s">
        <v>1748</v>
      </c>
      <c r="H86" s="21" t="s">
        <v>562</v>
      </c>
      <c r="I86" s="21"/>
      <c r="K86" s="15" t="s">
        <v>993</v>
      </c>
      <c r="L86" s="24">
        <v>9.5600000000000004E-2</v>
      </c>
      <c r="M86" s="15" t="s">
        <v>1742</v>
      </c>
      <c r="N86" s="15" t="s">
        <v>1803</v>
      </c>
    </row>
    <row r="87" spans="1:17">
      <c r="A87" s="25">
        <v>37</v>
      </c>
      <c r="B87" s="15" t="s">
        <v>710</v>
      </c>
      <c r="C87" s="15" t="s">
        <v>1188</v>
      </c>
      <c r="D87" s="24">
        <v>11.49</v>
      </c>
      <c r="E87" s="24">
        <v>79.760000000000005</v>
      </c>
      <c r="F87" s="21" t="s">
        <v>1785</v>
      </c>
      <c r="G87" s="24" t="s">
        <v>1748</v>
      </c>
      <c r="H87" s="21" t="s">
        <v>562</v>
      </c>
      <c r="I87" s="21">
        <v>30.138625000000001</v>
      </c>
      <c r="K87" s="15" t="s">
        <v>993</v>
      </c>
      <c r="L87" s="24">
        <v>8.6480000000000001E-2</v>
      </c>
      <c r="M87" s="15" t="s">
        <v>1742</v>
      </c>
      <c r="N87" s="15" t="s">
        <v>1803</v>
      </c>
    </row>
    <row r="88" spans="1:17">
      <c r="A88" s="25">
        <v>37</v>
      </c>
      <c r="B88" s="15" t="s">
        <v>711</v>
      </c>
      <c r="C88" s="15" t="s">
        <v>1188</v>
      </c>
      <c r="D88" s="24">
        <v>11.77</v>
      </c>
      <c r="E88" s="24">
        <v>79.790000000000006</v>
      </c>
      <c r="F88" s="21" t="s">
        <v>1081</v>
      </c>
      <c r="G88" s="24" t="s">
        <v>1748</v>
      </c>
      <c r="H88" s="21" t="s">
        <v>562</v>
      </c>
      <c r="I88" s="21">
        <v>28.635800000000003</v>
      </c>
      <c r="K88" s="15" t="s">
        <v>1008</v>
      </c>
      <c r="L88" s="24">
        <v>0.10728</v>
      </c>
      <c r="M88" s="15" t="s">
        <v>1742</v>
      </c>
      <c r="N88" s="15" t="s">
        <v>1803</v>
      </c>
    </row>
    <row r="89" spans="1:17">
      <c r="A89" s="25">
        <v>37</v>
      </c>
      <c r="B89" s="15" t="s">
        <v>712</v>
      </c>
      <c r="C89" s="15" t="s">
        <v>1188</v>
      </c>
      <c r="D89" s="24">
        <v>12.87</v>
      </c>
      <c r="E89" s="24">
        <v>74.959999999999994</v>
      </c>
      <c r="F89" s="21" t="s">
        <v>1785</v>
      </c>
      <c r="G89" s="24" t="s">
        <v>1748</v>
      </c>
      <c r="H89" s="21" t="s">
        <v>371</v>
      </c>
      <c r="I89" s="21">
        <v>27.627921428571426</v>
      </c>
      <c r="K89" s="15" t="s">
        <v>1008</v>
      </c>
      <c r="L89" s="24">
        <v>1.1084000000000001</v>
      </c>
      <c r="M89" s="15" t="s">
        <v>1742</v>
      </c>
      <c r="N89" s="15" t="s">
        <v>1803</v>
      </c>
    </row>
    <row r="90" spans="1:17">
      <c r="A90" s="30">
        <v>38</v>
      </c>
      <c r="B90" s="15" t="s">
        <v>1190</v>
      </c>
      <c r="C90" s="15" t="s">
        <v>1188</v>
      </c>
      <c r="D90" s="24">
        <v>13</v>
      </c>
      <c r="E90" s="24">
        <f>80+10/60</f>
        <v>80.166666666666671</v>
      </c>
      <c r="F90" s="21" t="s">
        <v>1081</v>
      </c>
      <c r="G90" s="24" t="s">
        <v>1748</v>
      </c>
      <c r="H90" s="21" t="s">
        <v>562</v>
      </c>
      <c r="I90" s="21"/>
      <c r="K90" s="15" t="s">
        <v>1026</v>
      </c>
      <c r="L90" s="24">
        <v>12.32</v>
      </c>
      <c r="M90" s="16" t="s">
        <v>1742</v>
      </c>
      <c r="N90" s="15" t="s">
        <v>1803</v>
      </c>
      <c r="O90" s="16"/>
      <c r="Q90" s="25"/>
    </row>
    <row r="91" spans="1:17">
      <c r="A91" s="25">
        <v>39</v>
      </c>
      <c r="B91" s="15" t="s">
        <v>1191</v>
      </c>
      <c r="C91" s="15" t="s">
        <v>1188</v>
      </c>
      <c r="D91" s="24">
        <v>13.526999999999999</v>
      </c>
      <c r="E91" s="24">
        <v>80.248000000000005</v>
      </c>
      <c r="F91" s="21" t="s">
        <v>1757</v>
      </c>
      <c r="G91" s="24" t="s">
        <v>1748</v>
      </c>
      <c r="H91" s="21" t="s">
        <v>562</v>
      </c>
      <c r="I91" s="21"/>
      <c r="K91" s="15" t="s">
        <v>1026</v>
      </c>
      <c r="L91" s="24">
        <v>2.741333333333333</v>
      </c>
      <c r="M91" s="15" t="s">
        <v>1742</v>
      </c>
      <c r="N91" s="15" t="s">
        <v>1803</v>
      </c>
    </row>
    <row r="92" spans="1:17">
      <c r="A92" s="25">
        <v>37</v>
      </c>
      <c r="B92" s="15" t="s">
        <v>713</v>
      </c>
      <c r="C92" s="15" t="s">
        <v>1188</v>
      </c>
      <c r="D92" s="24">
        <v>14.57</v>
      </c>
      <c r="E92" s="24">
        <v>80.16</v>
      </c>
      <c r="F92" s="21" t="s">
        <v>1785</v>
      </c>
      <c r="G92" s="24" t="s">
        <v>1748</v>
      </c>
      <c r="H92" s="21" t="s">
        <v>562</v>
      </c>
      <c r="I92" s="21">
        <v>28.593609999999998</v>
      </c>
      <c r="K92" s="15" t="s">
        <v>993</v>
      </c>
      <c r="L92" s="24">
        <v>0.16207999999999997</v>
      </c>
      <c r="M92" s="15" t="s">
        <v>1742</v>
      </c>
      <c r="N92" s="15" t="s">
        <v>1803</v>
      </c>
    </row>
    <row r="93" spans="1:17">
      <c r="A93" s="25">
        <v>37</v>
      </c>
      <c r="B93" s="15" t="s">
        <v>714</v>
      </c>
      <c r="C93" s="15" t="s">
        <v>1188</v>
      </c>
      <c r="D93" s="24">
        <v>14.85</v>
      </c>
      <c r="E93" s="24">
        <v>74.150000000000006</v>
      </c>
      <c r="F93" s="21" t="s">
        <v>1785</v>
      </c>
      <c r="G93" s="24" t="s">
        <v>1748</v>
      </c>
      <c r="H93" s="21" t="s">
        <v>371</v>
      </c>
      <c r="I93" s="21"/>
      <c r="K93" s="15" t="s">
        <v>993</v>
      </c>
      <c r="L93" s="24">
        <v>1.1599999999999999E-2</v>
      </c>
      <c r="M93" s="15" t="s">
        <v>1742</v>
      </c>
      <c r="N93" s="15" t="s">
        <v>1803</v>
      </c>
    </row>
    <row r="94" spans="1:17">
      <c r="A94" s="25" t="s">
        <v>1690</v>
      </c>
      <c r="B94" s="15" t="s">
        <v>715</v>
      </c>
      <c r="C94" s="15" t="s">
        <v>1188</v>
      </c>
      <c r="D94" s="24">
        <v>15.41</v>
      </c>
      <c r="E94" s="24">
        <v>73.92</v>
      </c>
      <c r="F94" s="21" t="s">
        <v>1785</v>
      </c>
      <c r="G94" s="24" t="s">
        <v>1748</v>
      </c>
      <c r="H94" s="21" t="s">
        <v>371</v>
      </c>
      <c r="I94" s="21">
        <v>27.729587500000001</v>
      </c>
      <c r="K94" s="15" t="s">
        <v>1026</v>
      </c>
      <c r="L94" s="24">
        <v>6.1413200000000003</v>
      </c>
      <c r="M94" s="15" t="s">
        <v>1742</v>
      </c>
      <c r="N94" s="15" t="s">
        <v>1803</v>
      </c>
    </row>
    <row r="95" spans="1:17">
      <c r="A95" s="25" t="s">
        <v>1690</v>
      </c>
      <c r="B95" s="15" t="s">
        <v>716</v>
      </c>
      <c r="C95" s="15" t="s">
        <v>1188</v>
      </c>
      <c r="D95" s="24">
        <v>15.5</v>
      </c>
      <c r="E95" s="24">
        <v>73.900000000000006</v>
      </c>
      <c r="F95" s="21" t="s">
        <v>1785</v>
      </c>
      <c r="G95" s="24" t="s">
        <v>1748</v>
      </c>
      <c r="H95" s="21" t="s">
        <v>371</v>
      </c>
      <c r="I95" s="21">
        <v>26.422256250000004</v>
      </c>
      <c r="K95" s="15" t="s">
        <v>1026</v>
      </c>
      <c r="L95" s="24">
        <v>12.824399999999999</v>
      </c>
      <c r="M95" s="15" t="s">
        <v>2368</v>
      </c>
      <c r="N95" s="15" t="s">
        <v>1803</v>
      </c>
    </row>
    <row r="96" spans="1:17">
      <c r="A96" s="25">
        <v>37</v>
      </c>
      <c r="B96" s="15" t="s">
        <v>717</v>
      </c>
      <c r="C96" s="15" t="s">
        <v>1188</v>
      </c>
      <c r="D96" s="24">
        <v>16.03</v>
      </c>
      <c r="E96" s="24">
        <v>81.069999999999993</v>
      </c>
      <c r="F96" s="21" t="s">
        <v>1785</v>
      </c>
      <c r="G96" s="24" t="s">
        <v>1748</v>
      </c>
      <c r="H96" s="21" t="s">
        <v>562</v>
      </c>
      <c r="I96" s="21">
        <v>27.654483333333332</v>
      </c>
      <c r="K96" s="15" t="s">
        <v>986</v>
      </c>
      <c r="L96" s="34">
        <v>1.008E-2</v>
      </c>
      <c r="M96" s="15" t="s">
        <v>1742</v>
      </c>
      <c r="N96" s="15" t="s">
        <v>1803</v>
      </c>
    </row>
    <row r="97" spans="1:18">
      <c r="A97" s="25">
        <v>37</v>
      </c>
      <c r="B97" s="15" t="s">
        <v>718</v>
      </c>
      <c r="C97" s="15" t="s">
        <v>1188</v>
      </c>
      <c r="D97" s="24">
        <v>16.72</v>
      </c>
      <c r="E97" s="24">
        <v>82.03</v>
      </c>
      <c r="F97" s="21" t="s">
        <v>1785</v>
      </c>
      <c r="G97" s="24" t="s">
        <v>1748</v>
      </c>
      <c r="H97" s="21" t="s">
        <v>562</v>
      </c>
      <c r="I97" s="21">
        <v>28.05209</v>
      </c>
      <c r="K97" s="21" t="s">
        <v>1026</v>
      </c>
      <c r="L97" s="34">
        <v>5.3359999999999998E-2</v>
      </c>
      <c r="M97" s="15" t="s">
        <v>1742</v>
      </c>
      <c r="N97" s="15" t="s">
        <v>1803</v>
      </c>
    </row>
    <row r="98" spans="1:18">
      <c r="A98" s="25">
        <v>37</v>
      </c>
      <c r="B98" s="15" t="s">
        <v>719</v>
      </c>
      <c r="C98" s="15" t="s">
        <v>1188</v>
      </c>
      <c r="D98" s="24">
        <v>18.22</v>
      </c>
      <c r="E98" s="24">
        <v>83.93</v>
      </c>
      <c r="F98" s="21" t="s">
        <v>1785</v>
      </c>
      <c r="G98" s="24" t="s">
        <v>1748</v>
      </c>
      <c r="H98" s="21" t="s">
        <v>562</v>
      </c>
      <c r="I98" s="21">
        <v>27.053841666666671</v>
      </c>
      <c r="K98" s="21" t="s">
        <v>986</v>
      </c>
      <c r="L98" s="34">
        <v>9.2800000000000018E-3</v>
      </c>
      <c r="M98" s="15" t="s">
        <v>1742</v>
      </c>
      <c r="N98" s="15" t="s">
        <v>1803</v>
      </c>
    </row>
    <row r="99" spans="1:18">
      <c r="A99" s="25">
        <v>37</v>
      </c>
      <c r="B99" s="15" t="s">
        <v>720</v>
      </c>
      <c r="C99" s="15" t="s">
        <v>1188</v>
      </c>
      <c r="D99" s="24">
        <v>18.350000000000001</v>
      </c>
      <c r="E99" s="24">
        <v>84.12</v>
      </c>
      <c r="F99" s="21" t="s">
        <v>1785</v>
      </c>
      <c r="G99" s="24" t="s">
        <v>1748</v>
      </c>
      <c r="H99" s="21" t="s">
        <v>562</v>
      </c>
      <c r="I99" s="21">
        <v>28.398890000000002</v>
      </c>
      <c r="K99" s="21" t="s">
        <v>993</v>
      </c>
      <c r="L99" s="26">
        <v>4.0000000000000001E-3</v>
      </c>
      <c r="M99" s="15" t="s">
        <v>1742</v>
      </c>
      <c r="N99" s="15" t="s">
        <v>1803</v>
      </c>
    </row>
    <row r="100" spans="1:18">
      <c r="A100" s="25">
        <v>37</v>
      </c>
      <c r="B100" s="15" t="s">
        <v>721</v>
      </c>
      <c r="C100" s="15" t="s">
        <v>1188</v>
      </c>
      <c r="D100" s="24">
        <v>19.38</v>
      </c>
      <c r="E100" s="24">
        <v>85.08</v>
      </c>
      <c r="F100" s="21" t="s">
        <v>1785</v>
      </c>
      <c r="G100" s="24" t="s">
        <v>1748</v>
      </c>
      <c r="H100" s="21" t="s">
        <v>562</v>
      </c>
      <c r="I100" s="21">
        <v>29.93183333333333</v>
      </c>
      <c r="K100" s="21" t="s">
        <v>993</v>
      </c>
      <c r="L100" s="26">
        <v>1.7600000000000003E-3</v>
      </c>
      <c r="M100" s="15" t="s">
        <v>1742</v>
      </c>
      <c r="N100" s="15" t="s">
        <v>1803</v>
      </c>
    </row>
    <row r="101" spans="1:18">
      <c r="A101" s="25">
        <v>41</v>
      </c>
      <c r="B101" s="15" t="s">
        <v>1192</v>
      </c>
      <c r="C101" s="15" t="s">
        <v>1188</v>
      </c>
      <c r="D101" s="24">
        <f>19+0.666666666666667</f>
        <v>19.666666666666668</v>
      </c>
      <c r="E101" s="24">
        <f>85+0.333333333333333</f>
        <v>85.333333333333329</v>
      </c>
      <c r="F101" s="21" t="s">
        <v>1757</v>
      </c>
      <c r="G101" s="24" t="s">
        <v>1748</v>
      </c>
      <c r="H101" s="21" t="s">
        <v>562</v>
      </c>
      <c r="I101" s="21"/>
      <c r="K101" s="21" t="s">
        <v>1026</v>
      </c>
      <c r="L101" s="24">
        <v>1.4</v>
      </c>
      <c r="M101" s="15" t="s">
        <v>1742</v>
      </c>
      <c r="N101" s="15" t="s">
        <v>1803</v>
      </c>
    </row>
    <row r="102" spans="1:18">
      <c r="A102" s="25">
        <v>37</v>
      </c>
      <c r="B102" s="15" t="s">
        <v>722</v>
      </c>
      <c r="C102" s="15" t="s">
        <v>1188</v>
      </c>
      <c r="D102" s="24">
        <v>20.329999999999998</v>
      </c>
      <c r="E102" s="24">
        <v>86.67</v>
      </c>
      <c r="F102" s="21" t="s">
        <v>1785</v>
      </c>
      <c r="G102" s="24" t="s">
        <v>1748</v>
      </c>
      <c r="H102" s="21" t="s">
        <v>562</v>
      </c>
      <c r="I102" s="21">
        <v>27.221094444444446</v>
      </c>
      <c r="K102" s="21" t="s">
        <v>1026</v>
      </c>
      <c r="L102" s="34">
        <v>3.9199999999999999E-3</v>
      </c>
      <c r="M102" s="15" t="s">
        <v>1742</v>
      </c>
      <c r="N102" s="15" t="s">
        <v>1803</v>
      </c>
    </row>
    <row r="103" spans="1:18">
      <c r="A103" s="25">
        <v>37</v>
      </c>
      <c r="B103" s="15" t="s">
        <v>723</v>
      </c>
      <c r="C103" s="15" t="s">
        <v>1188</v>
      </c>
      <c r="D103" s="24">
        <v>20.78</v>
      </c>
      <c r="E103" s="24">
        <v>86.94</v>
      </c>
      <c r="F103" s="21" t="s">
        <v>1785</v>
      </c>
      <c r="G103" s="24" t="s">
        <v>1748</v>
      </c>
      <c r="H103" s="21" t="s">
        <v>562</v>
      </c>
      <c r="I103" s="21">
        <v>27.696622222222221</v>
      </c>
      <c r="K103" s="21" t="s">
        <v>1026</v>
      </c>
      <c r="L103" s="34">
        <v>1.176E-2</v>
      </c>
      <c r="M103" s="15" t="s">
        <v>1742</v>
      </c>
      <c r="N103" s="15" t="s">
        <v>1803</v>
      </c>
    </row>
    <row r="104" spans="1:18">
      <c r="A104" s="25">
        <v>37</v>
      </c>
      <c r="B104" s="15" t="s">
        <v>724</v>
      </c>
      <c r="C104" s="15" t="s">
        <v>1188</v>
      </c>
      <c r="D104" s="24">
        <v>21.24</v>
      </c>
      <c r="E104" s="24">
        <v>72.8</v>
      </c>
      <c r="F104" s="21" t="s">
        <v>1081</v>
      </c>
      <c r="G104" s="24" t="s">
        <v>1748</v>
      </c>
      <c r="H104" s="21" t="s">
        <v>562</v>
      </c>
      <c r="I104" s="21">
        <v>25.431533333333334</v>
      </c>
      <c r="K104" s="21" t="s">
        <v>1008</v>
      </c>
      <c r="L104" s="24">
        <v>2.5024000000000002</v>
      </c>
      <c r="M104" s="15" t="s">
        <v>1742</v>
      </c>
      <c r="N104" s="15" t="s">
        <v>1803</v>
      </c>
    </row>
    <row r="105" spans="1:18">
      <c r="A105" s="25">
        <v>37</v>
      </c>
      <c r="B105" s="15" t="s">
        <v>726</v>
      </c>
      <c r="C105" s="15" t="s">
        <v>1188</v>
      </c>
      <c r="D105" s="24">
        <v>21.57</v>
      </c>
      <c r="E105" s="24">
        <v>87.53</v>
      </c>
      <c r="F105" s="21" t="s">
        <v>1785</v>
      </c>
      <c r="G105" s="24" t="s">
        <v>1748</v>
      </c>
      <c r="H105" s="21" t="s">
        <v>562</v>
      </c>
      <c r="I105" s="21">
        <v>27.727375000000002</v>
      </c>
      <c r="K105" s="21" t="s">
        <v>981</v>
      </c>
      <c r="L105" s="26">
        <v>1.8400000000000001E-3</v>
      </c>
      <c r="M105" s="15" t="s">
        <v>1742</v>
      </c>
      <c r="N105" s="15" t="s">
        <v>1803</v>
      </c>
    </row>
    <row r="106" spans="1:18">
      <c r="A106" s="25">
        <v>37</v>
      </c>
      <c r="B106" s="15" t="s">
        <v>727</v>
      </c>
      <c r="C106" s="15" t="s">
        <v>1188</v>
      </c>
      <c r="D106" s="24">
        <v>21.69</v>
      </c>
      <c r="E106" s="24">
        <v>72</v>
      </c>
      <c r="F106" s="21" t="s">
        <v>1081</v>
      </c>
      <c r="G106" s="24" t="s">
        <v>1748</v>
      </c>
      <c r="H106" s="21" t="s">
        <v>438</v>
      </c>
      <c r="I106" s="21"/>
      <c r="K106" s="21" t="s">
        <v>981</v>
      </c>
      <c r="L106" s="26">
        <v>1.048E-2</v>
      </c>
      <c r="M106" s="15" t="s">
        <v>1742</v>
      </c>
      <c r="N106" s="15" t="s">
        <v>1803</v>
      </c>
    </row>
    <row r="107" spans="1:18">
      <c r="A107" s="25">
        <v>37</v>
      </c>
      <c r="B107" s="15" t="s">
        <v>728</v>
      </c>
      <c r="C107" s="15" t="s">
        <v>1188</v>
      </c>
      <c r="D107" s="24">
        <v>22.02</v>
      </c>
      <c r="E107" s="24">
        <v>88.5</v>
      </c>
      <c r="F107" s="21" t="s">
        <v>1785</v>
      </c>
      <c r="G107" s="24" t="s">
        <v>1748</v>
      </c>
      <c r="H107" s="21" t="s">
        <v>562</v>
      </c>
      <c r="I107" s="21">
        <v>26.313679999999998</v>
      </c>
      <c r="K107" s="21" t="s">
        <v>981</v>
      </c>
      <c r="L107" s="26">
        <v>1.6000000000000001E-3</v>
      </c>
      <c r="M107" s="15" t="s">
        <v>1742</v>
      </c>
      <c r="N107" s="15" t="s">
        <v>1803</v>
      </c>
    </row>
    <row r="108" spans="1:18">
      <c r="A108" s="25">
        <v>37</v>
      </c>
      <c r="B108" s="15" t="s">
        <v>729</v>
      </c>
      <c r="C108" s="15" t="s">
        <v>1188</v>
      </c>
      <c r="D108" s="24">
        <v>22.44</v>
      </c>
      <c r="E108" s="24">
        <v>73.069999999999993</v>
      </c>
      <c r="F108" s="21" t="s">
        <v>1785</v>
      </c>
      <c r="G108" s="24" t="s">
        <v>1748</v>
      </c>
      <c r="H108" s="21" t="s">
        <v>562</v>
      </c>
      <c r="I108" s="21">
        <v>27.179791666666667</v>
      </c>
      <c r="K108" s="21" t="s">
        <v>981</v>
      </c>
      <c r="L108" s="26">
        <v>6.8320000000000006E-2</v>
      </c>
      <c r="M108" s="15" t="s">
        <v>1742</v>
      </c>
      <c r="N108" s="15" t="s">
        <v>1803</v>
      </c>
    </row>
    <row r="109" spans="1:18">
      <c r="A109" s="25">
        <v>37</v>
      </c>
      <c r="B109" s="15" t="s">
        <v>730</v>
      </c>
      <c r="C109" s="15" t="s">
        <v>1188</v>
      </c>
      <c r="D109" s="24">
        <v>22.99</v>
      </c>
      <c r="E109" s="24">
        <v>72.56</v>
      </c>
      <c r="F109" s="21" t="s">
        <v>1081</v>
      </c>
      <c r="G109" s="24" t="s">
        <v>1748</v>
      </c>
      <c r="H109" s="21" t="s">
        <v>438</v>
      </c>
      <c r="I109" s="21">
        <v>29.326764285714287</v>
      </c>
      <c r="K109" s="21" t="s">
        <v>1008</v>
      </c>
      <c r="L109" s="26">
        <v>3.5200000000000001E-3</v>
      </c>
      <c r="M109" s="15" t="s">
        <v>1742</v>
      </c>
      <c r="N109" s="15" t="s">
        <v>1803</v>
      </c>
    </row>
    <row r="110" spans="1:18">
      <c r="A110" s="25">
        <v>42</v>
      </c>
      <c r="B110" s="15" t="s">
        <v>1193</v>
      </c>
      <c r="C110" s="15" t="s">
        <v>1194</v>
      </c>
      <c r="D110" s="24">
        <v>30.35</v>
      </c>
      <c r="E110" s="24">
        <v>-89.32</v>
      </c>
      <c r="F110" s="21" t="s">
        <v>1757</v>
      </c>
      <c r="G110" s="24" t="s">
        <v>1786</v>
      </c>
      <c r="H110" s="21" t="s">
        <v>430</v>
      </c>
      <c r="I110" s="21">
        <f>(20+31.2)/2</f>
        <v>25.6</v>
      </c>
      <c r="K110" s="21" t="s">
        <v>990</v>
      </c>
      <c r="L110" s="24">
        <v>19.52</v>
      </c>
      <c r="M110" s="15" t="s">
        <v>1742</v>
      </c>
      <c r="N110" s="15" t="s">
        <v>1803</v>
      </c>
    </row>
    <row r="111" spans="1:18">
      <c r="A111" s="30">
        <v>43</v>
      </c>
      <c r="B111" s="15" t="s">
        <v>1195</v>
      </c>
      <c r="C111" s="15" t="s">
        <v>1194</v>
      </c>
      <c r="D111" s="24">
        <v>38.14</v>
      </c>
      <c r="E111" s="24">
        <v>-122.88</v>
      </c>
      <c r="F111" s="21" t="s">
        <v>1757</v>
      </c>
      <c r="G111" s="24" t="s">
        <v>1749</v>
      </c>
      <c r="H111" s="27" t="s">
        <v>529</v>
      </c>
      <c r="I111" s="21"/>
      <c r="K111" s="21" t="s">
        <v>986</v>
      </c>
      <c r="L111" s="44">
        <v>0.16</v>
      </c>
      <c r="M111" s="16" t="s">
        <v>1742</v>
      </c>
      <c r="N111" s="15" t="s">
        <v>1803</v>
      </c>
      <c r="O111" s="16"/>
      <c r="Q111" s="31"/>
      <c r="R111" s="16"/>
    </row>
    <row r="112" spans="1:18">
      <c r="A112" s="25">
        <v>44</v>
      </c>
      <c r="B112" s="15" t="s">
        <v>1196</v>
      </c>
      <c r="C112" s="15" t="s">
        <v>1194</v>
      </c>
      <c r="D112" s="24">
        <v>38.488</v>
      </c>
      <c r="E112" s="24">
        <v>-76.667000000000002</v>
      </c>
      <c r="F112" s="21" t="s">
        <v>1757</v>
      </c>
      <c r="G112" s="24" t="s">
        <v>1749</v>
      </c>
      <c r="H112" s="27" t="s">
        <v>430</v>
      </c>
      <c r="I112" s="21">
        <v>25</v>
      </c>
      <c r="K112" s="21" t="s">
        <v>986</v>
      </c>
      <c r="L112" s="24">
        <v>16</v>
      </c>
      <c r="M112" s="15" t="s">
        <v>1742</v>
      </c>
      <c r="N112" s="15" t="s">
        <v>1803</v>
      </c>
    </row>
    <row r="113" spans="1:17">
      <c r="A113" s="25">
        <v>45</v>
      </c>
      <c r="B113" s="15" t="s">
        <v>1197</v>
      </c>
      <c r="C113" s="15" t="s">
        <v>1194</v>
      </c>
      <c r="D113" s="24">
        <v>40.81</v>
      </c>
      <c r="E113" s="24">
        <v>-73.97</v>
      </c>
      <c r="F113" s="21" t="s">
        <v>1757</v>
      </c>
      <c r="G113" s="24" t="s">
        <v>1749</v>
      </c>
      <c r="H113" s="27" t="s">
        <v>502</v>
      </c>
      <c r="I113" s="21"/>
      <c r="K113" s="21" t="s">
        <v>1026</v>
      </c>
      <c r="L113" s="24">
        <v>5.6</v>
      </c>
      <c r="M113" s="15" t="s">
        <v>1742</v>
      </c>
      <c r="N113" s="15" t="s">
        <v>1803</v>
      </c>
      <c r="Q113" s="31"/>
    </row>
    <row r="114" spans="1:17">
      <c r="A114" s="30">
        <v>46</v>
      </c>
      <c r="B114" s="15" t="s">
        <v>1198</v>
      </c>
      <c r="C114" s="15" t="s">
        <v>1194</v>
      </c>
      <c r="D114" s="24">
        <v>41.52</v>
      </c>
      <c r="E114" s="24">
        <v>-71.45</v>
      </c>
      <c r="F114" s="21" t="s">
        <v>1757</v>
      </c>
      <c r="G114" s="24" t="s">
        <v>1749</v>
      </c>
      <c r="H114" s="24" t="s">
        <v>456</v>
      </c>
      <c r="I114" s="21"/>
      <c r="K114" s="27"/>
      <c r="L114" s="24">
        <v>6.5</v>
      </c>
      <c r="M114" s="25" t="s">
        <v>1741</v>
      </c>
      <c r="N114" s="15" t="s">
        <v>1803</v>
      </c>
      <c r="O114" s="16"/>
    </row>
    <row r="115" spans="1:17">
      <c r="A115" s="25">
        <v>47</v>
      </c>
      <c r="B115" s="15" t="s">
        <v>1199</v>
      </c>
      <c r="C115" s="15" t="s">
        <v>1194</v>
      </c>
      <c r="D115" s="24">
        <v>44.44</v>
      </c>
      <c r="E115" s="24">
        <v>-124.44</v>
      </c>
      <c r="F115" s="21" t="s">
        <v>1757</v>
      </c>
      <c r="G115" s="24" t="s">
        <v>1749</v>
      </c>
      <c r="H115" s="27" t="s">
        <v>529</v>
      </c>
      <c r="I115" s="21"/>
      <c r="K115" s="21" t="s">
        <v>1026</v>
      </c>
      <c r="L115" s="24">
        <v>2.9</v>
      </c>
      <c r="M115" s="15" t="s">
        <v>1742</v>
      </c>
      <c r="N115" s="15" t="s">
        <v>1803</v>
      </c>
    </row>
    <row r="116" spans="1:17">
      <c r="A116" s="25">
        <v>47</v>
      </c>
      <c r="B116" s="15" t="s">
        <v>1200</v>
      </c>
      <c r="C116" s="15" t="s">
        <v>1194</v>
      </c>
      <c r="D116" s="24">
        <v>44.61</v>
      </c>
      <c r="E116" s="24">
        <v>-124.01</v>
      </c>
      <c r="F116" s="21" t="s">
        <v>1757</v>
      </c>
      <c r="G116" s="24" t="s">
        <v>1749</v>
      </c>
      <c r="H116" s="27" t="s">
        <v>529</v>
      </c>
      <c r="I116" s="21"/>
      <c r="K116" s="21" t="s">
        <v>1026</v>
      </c>
      <c r="L116" s="24">
        <v>2.9</v>
      </c>
      <c r="M116" s="15" t="s">
        <v>1742</v>
      </c>
      <c r="N116" s="15" t="s">
        <v>1803</v>
      </c>
    </row>
    <row r="117" spans="1:17">
      <c r="A117" s="25">
        <v>47</v>
      </c>
      <c r="B117" s="15" t="s">
        <v>1201</v>
      </c>
      <c r="C117" s="15" t="s">
        <v>1194</v>
      </c>
      <c r="D117" s="24">
        <v>44.9</v>
      </c>
      <c r="E117" s="24">
        <v>-124.01</v>
      </c>
      <c r="F117" s="21" t="s">
        <v>1757</v>
      </c>
      <c r="G117" s="24" t="s">
        <v>1749</v>
      </c>
      <c r="H117" s="27" t="s">
        <v>529</v>
      </c>
      <c r="I117" s="21"/>
      <c r="K117" s="15" t="s">
        <v>986</v>
      </c>
      <c r="L117" s="24">
        <v>2.9</v>
      </c>
      <c r="M117" s="15" t="s">
        <v>1742</v>
      </c>
      <c r="N117" s="15" t="s">
        <v>1803</v>
      </c>
    </row>
    <row r="118" spans="1:17">
      <c r="A118" s="25">
        <v>48</v>
      </c>
      <c r="B118" s="15" t="s">
        <v>1200</v>
      </c>
      <c r="C118" s="15" t="s">
        <v>1194</v>
      </c>
      <c r="D118" s="24">
        <v>44.61</v>
      </c>
      <c r="E118" s="24">
        <v>-124.01</v>
      </c>
      <c r="F118" s="21" t="s">
        <v>1757</v>
      </c>
      <c r="G118" s="24" t="s">
        <v>1749</v>
      </c>
      <c r="H118" s="27" t="s">
        <v>529</v>
      </c>
      <c r="I118" s="21">
        <v>13</v>
      </c>
      <c r="K118" s="21" t="s">
        <v>1026</v>
      </c>
      <c r="L118" s="24">
        <v>5.1386407766990292</v>
      </c>
      <c r="M118" s="15" t="s">
        <v>1742</v>
      </c>
      <c r="N118" s="15" t="s">
        <v>1803</v>
      </c>
    </row>
    <row r="119" spans="1:17">
      <c r="A119" s="30">
        <v>49</v>
      </c>
      <c r="B119" s="15" t="s">
        <v>1202</v>
      </c>
      <c r="C119" s="15" t="s">
        <v>1194</v>
      </c>
      <c r="D119" s="24">
        <v>48.69</v>
      </c>
      <c r="E119" s="24">
        <v>-123.5</v>
      </c>
      <c r="F119" s="21" t="s">
        <v>1757</v>
      </c>
      <c r="G119" s="24" t="s">
        <v>1749</v>
      </c>
      <c r="H119" s="27" t="s">
        <v>529</v>
      </c>
      <c r="I119" s="21"/>
      <c r="K119" s="27"/>
      <c r="L119" s="34">
        <v>3.6319999999999998E-2</v>
      </c>
      <c r="M119" s="16" t="s">
        <v>1742</v>
      </c>
      <c r="N119" s="15" t="s">
        <v>1803</v>
      </c>
      <c r="O119" s="16"/>
    </row>
    <row r="120" spans="1:17">
      <c r="A120" s="30">
        <v>50</v>
      </c>
      <c r="B120" s="15" t="s">
        <v>1203</v>
      </c>
      <c r="C120" s="15" t="s">
        <v>1194</v>
      </c>
      <c r="D120" s="24">
        <f>59+27/60</f>
        <v>59.45</v>
      </c>
      <c r="E120" s="24">
        <v>-151.5</v>
      </c>
      <c r="F120" s="21" t="s">
        <v>1757</v>
      </c>
      <c r="G120" s="24" t="s">
        <v>1787</v>
      </c>
      <c r="H120" s="24" t="s">
        <v>807</v>
      </c>
      <c r="I120" s="21"/>
      <c r="K120" s="27"/>
      <c r="L120" s="34">
        <v>1.2800000000000001E-2</v>
      </c>
      <c r="M120" s="16" t="s">
        <v>1742</v>
      </c>
      <c r="N120" s="15" t="s">
        <v>1803</v>
      </c>
      <c r="O120" s="16"/>
    </row>
    <row r="121" spans="1:17">
      <c r="A121" s="30">
        <v>50</v>
      </c>
      <c r="B121" s="15" t="s">
        <v>1204</v>
      </c>
      <c r="C121" s="15" t="s">
        <v>1194</v>
      </c>
      <c r="D121" s="24">
        <f>59+28.5/60</f>
        <v>59.475000000000001</v>
      </c>
      <c r="E121" s="24">
        <f>-(151+32.5/60)</f>
        <v>-151.54166666666666</v>
      </c>
      <c r="F121" s="21" t="s">
        <v>1757</v>
      </c>
      <c r="G121" s="24" t="s">
        <v>1787</v>
      </c>
      <c r="H121" s="24" t="s">
        <v>807</v>
      </c>
      <c r="I121" s="21"/>
      <c r="K121" s="27"/>
      <c r="L121" s="34">
        <v>8.0000000000000002E-3</v>
      </c>
      <c r="M121" s="16" t="s">
        <v>1742</v>
      </c>
      <c r="N121" s="15" t="s">
        <v>1803</v>
      </c>
      <c r="O121" s="16"/>
    </row>
    <row r="122" spans="1:17">
      <c r="A122" s="25">
        <v>51</v>
      </c>
      <c r="B122" s="15" t="s">
        <v>1205</v>
      </c>
      <c r="C122" s="15" t="s">
        <v>1206</v>
      </c>
      <c r="D122" s="24">
        <v>-54.4645812885</v>
      </c>
      <c r="E122" s="24">
        <v>-72.036941010999996</v>
      </c>
      <c r="F122" s="21" t="s">
        <v>1785</v>
      </c>
      <c r="G122" s="24" t="s">
        <v>1749</v>
      </c>
      <c r="H122" s="27" t="s">
        <v>649</v>
      </c>
      <c r="I122" s="21">
        <v>7</v>
      </c>
      <c r="K122" s="21" t="s">
        <v>990</v>
      </c>
      <c r="L122" s="34">
        <v>-5.04E-2</v>
      </c>
      <c r="M122" s="15" t="s">
        <v>1742</v>
      </c>
      <c r="N122" s="15" t="s">
        <v>1803</v>
      </c>
    </row>
    <row r="123" spans="1:17">
      <c r="A123" s="25">
        <v>51</v>
      </c>
      <c r="B123" s="15" t="s">
        <v>1207</v>
      </c>
      <c r="C123" s="15" t="s">
        <v>1206</v>
      </c>
      <c r="D123" s="24">
        <v>-54.3946126218</v>
      </c>
      <c r="E123" s="24">
        <v>-71.021266856899999</v>
      </c>
      <c r="F123" s="21" t="s">
        <v>1785</v>
      </c>
      <c r="G123" s="24" t="s">
        <v>1749</v>
      </c>
      <c r="H123" s="27" t="s">
        <v>649</v>
      </c>
      <c r="I123" s="21">
        <v>7</v>
      </c>
      <c r="K123" s="21" t="s">
        <v>990</v>
      </c>
      <c r="L123" s="34">
        <v>-0.17471999999999999</v>
      </c>
      <c r="M123" s="15" t="s">
        <v>1742</v>
      </c>
      <c r="N123" s="15" t="s">
        <v>1803</v>
      </c>
    </row>
    <row r="124" spans="1:17">
      <c r="A124" s="25">
        <v>51</v>
      </c>
      <c r="B124" s="15" t="s">
        <v>1208</v>
      </c>
      <c r="C124" s="15" t="s">
        <v>1206</v>
      </c>
      <c r="D124" s="24">
        <v>-54.324643955100001</v>
      </c>
      <c r="E124" s="24">
        <v>-71.605757989500006</v>
      </c>
      <c r="F124" s="21" t="s">
        <v>1785</v>
      </c>
      <c r="G124" s="24" t="s">
        <v>1749</v>
      </c>
      <c r="H124" s="27" t="s">
        <v>649</v>
      </c>
      <c r="I124" s="21">
        <v>7</v>
      </c>
      <c r="K124" s="21" t="s">
        <v>990</v>
      </c>
      <c r="L124" s="34">
        <v>-1.0880000000000001E-2</v>
      </c>
      <c r="M124" s="15" t="s">
        <v>1742</v>
      </c>
      <c r="N124" s="15" t="s">
        <v>1803</v>
      </c>
    </row>
    <row r="125" spans="1:17">
      <c r="A125" s="25">
        <v>51</v>
      </c>
      <c r="B125" s="15" t="s">
        <v>1209</v>
      </c>
      <c r="C125" s="15" t="s">
        <v>1206</v>
      </c>
      <c r="D125" s="24">
        <v>-54.173044762700002</v>
      </c>
      <c r="E125" s="24">
        <v>-70.935030661300004</v>
      </c>
      <c r="F125" s="21" t="s">
        <v>1785</v>
      </c>
      <c r="G125" s="24" t="s">
        <v>1749</v>
      </c>
      <c r="H125" s="27" t="s">
        <v>649</v>
      </c>
      <c r="I125" s="21">
        <v>7</v>
      </c>
      <c r="K125" s="21" t="s">
        <v>990</v>
      </c>
      <c r="L125" s="24">
        <v>0.14527999999999999</v>
      </c>
      <c r="M125" s="15" t="s">
        <v>1742</v>
      </c>
      <c r="N125" s="15" t="s">
        <v>1803</v>
      </c>
    </row>
    <row r="126" spans="1:17">
      <c r="A126" s="25">
        <v>51</v>
      </c>
      <c r="B126" s="15" t="s">
        <v>1210</v>
      </c>
      <c r="C126" s="15" t="s">
        <v>1206</v>
      </c>
      <c r="D126" s="24">
        <v>-53.887338544599999</v>
      </c>
      <c r="E126" s="24">
        <v>-71.088340815699993</v>
      </c>
      <c r="F126" s="21" t="s">
        <v>1785</v>
      </c>
      <c r="G126" s="24" t="s">
        <v>1749</v>
      </c>
      <c r="H126" s="27" t="s">
        <v>649</v>
      </c>
      <c r="I126" s="21">
        <v>7</v>
      </c>
      <c r="K126" s="21" t="s">
        <v>990</v>
      </c>
      <c r="L126" s="24">
        <v>4.4159999999999998E-2</v>
      </c>
      <c r="M126" s="15" t="s">
        <v>1742</v>
      </c>
      <c r="N126" s="15" t="s">
        <v>1803</v>
      </c>
    </row>
    <row r="127" spans="1:17">
      <c r="A127" s="25">
        <v>51</v>
      </c>
      <c r="B127" s="15" t="s">
        <v>1211</v>
      </c>
      <c r="C127" s="15" t="s">
        <v>1206</v>
      </c>
      <c r="D127" s="24">
        <v>-53.2751114673</v>
      </c>
      <c r="E127" s="24">
        <v>-70.685903192799998</v>
      </c>
      <c r="F127" s="21" t="s">
        <v>1785</v>
      </c>
      <c r="G127" s="24" t="s">
        <v>1749</v>
      </c>
      <c r="H127" s="27" t="s">
        <v>649</v>
      </c>
      <c r="I127" s="21">
        <v>7</v>
      </c>
      <c r="K127" s="21" t="s">
        <v>990</v>
      </c>
      <c r="L127" s="24">
        <v>0.69775999999999994</v>
      </c>
      <c r="M127" s="15" t="s">
        <v>1742</v>
      </c>
      <c r="N127" s="15" t="s">
        <v>1803</v>
      </c>
    </row>
    <row r="128" spans="1:17">
      <c r="A128" s="25">
        <v>51</v>
      </c>
      <c r="B128" s="15" t="s">
        <v>1212</v>
      </c>
      <c r="C128" s="15" t="s">
        <v>1206</v>
      </c>
      <c r="D128" s="24">
        <v>-53.0477133005</v>
      </c>
      <c r="E128" s="24">
        <v>-71.624922269600006</v>
      </c>
      <c r="F128" s="21" t="s">
        <v>1785</v>
      </c>
      <c r="G128" s="24" t="s">
        <v>1749</v>
      </c>
      <c r="H128" s="27" t="s">
        <v>649</v>
      </c>
      <c r="I128" s="21">
        <v>7</v>
      </c>
      <c r="K128" s="21" t="s">
        <v>990</v>
      </c>
      <c r="L128" s="24">
        <v>0.31280000000000002</v>
      </c>
      <c r="M128" s="15" t="s">
        <v>1742</v>
      </c>
      <c r="N128" s="15" t="s">
        <v>1803</v>
      </c>
    </row>
    <row r="129" spans="1:19">
      <c r="A129" s="25">
        <v>51</v>
      </c>
      <c r="B129" s="15" t="s">
        <v>1213</v>
      </c>
      <c r="C129" s="15" t="s">
        <v>1206</v>
      </c>
      <c r="D129" s="24">
        <v>-52.388840030899999</v>
      </c>
      <c r="E129" s="24">
        <v>-73.790414408700002</v>
      </c>
      <c r="F129" s="21" t="s">
        <v>1785</v>
      </c>
      <c r="G129" s="24" t="s">
        <v>1749</v>
      </c>
      <c r="H129" s="27" t="s">
        <v>649</v>
      </c>
      <c r="I129" s="21">
        <v>7</v>
      </c>
      <c r="K129" s="21" t="s">
        <v>990</v>
      </c>
      <c r="L129" s="24">
        <v>0.39951999999999999</v>
      </c>
      <c r="M129" s="15" t="s">
        <v>1742</v>
      </c>
      <c r="N129" s="15" t="s">
        <v>1803</v>
      </c>
    </row>
    <row r="130" spans="1:19">
      <c r="A130" s="25">
        <v>51</v>
      </c>
      <c r="B130" s="15" t="s">
        <v>1214</v>
      </c>
      <c r="C130" s="15" t="s">
        <v>1206</v>
      </c>
      <c r="D130" s="24">
        <v>-52.272225171899997</v>
      </c>
      <c r="E130" s="24">
        <v>-73.407141065900007</v>
      </c>
      <c r="F130" s="21" t="s">
        <v>1785</v>
      </c>
      <c r="G130" s="24" t="s">
        <v>1749</v>
      </c>
      <c r="H130" s="27" t="s">
        <v>649</v>
      </c>
      <c r="I130" s="21">
        <v>7</v>
      </c>
      <c r="K130" s="21" t="s">
        <v>990</v>
      </c>
      <c r="L130" s="24">
        <v>1.34992</v>
      </c>
      <c r="M130" s="15" t="s">
        <v>1742</v>
      </c>
      <c r="N130" s="15" t="s">
        <v>1803</v>
      </c>
    </row>
    <row r="131" spans="1:19">
      <c r="A131" s="25">
        <v>51</v>
      </c>
      <c r="B131" s="15" t="s">
        <v>1215</v>
      </c>
      <c r="C131" s="15" t="s">
        <v>1206</v>
      </c>
      <c r="D131" s="24">
        <v>-52.132287838400003</v>
      </c>
      <c r="E131" s="24">
        <v>-72.899305010600003</v>
      </c>
      <c r="F131" s="21" t="s">
        <v>1785</v>
      </c>
      <c r="G131" s="24" t="s">
        <v>1749</v>
      </c>
      <c r="H131" s="27" t="s">
        <v>649</v>
      </c>
      <c r="I131" s="21">
        <v>7</v>
      </c>
      <c r="K131" s="21" t="s">
        <v>990</v>
      </c>
      <c r="L131" s="34">
        <v>2.632E-2</v>
      </c>
      <c r="M131" s="15" t="s">
        <v>1742</v>
      </c>
      <c r="N131" s="15" t="s">
        <v>1803</v>
      </c>
    </row>
    <row r="132" spans="1:19">
      <c r="A132" s="25">
        <v>51</v>
      </c>
      <c r="B132" s="15" t="s">
        <v>1216</v>
      </c>
      <c r="C132" s="15" t="s">
        <v>1206</v>
      </c>
      <c r="D132" s="24">
        <v>-52.120625979499998</v>
      </c>
      <c r="E132" s="24">
        <v>-73.771250128600002</v>
      </c>
      <c r="F132" s="21" t="s">
        <v>1785</v>
      </c>
      <c r="G132" s="24" t="s">
        <v>1749</v>
      </c>
      <c r="H132" s="27" t="s">
        <v>649</v>
      </c>
      <c r="I132" s="21">
        <v>7</v>
      </c>
      <c r="K132" s="21" t="s">
        <v>990</v>
      </c>
      <c r="L132" s="24">
        <v>0.42031999999999997</v>
      </c>
      <c r="M132" s="15" t="s">
        <v>1742</v>
      </c>
      <c r="N132" s="15" t="s">
        <v>1803</v>
      </c>
    </row>
    <row r="133" spans="1:19">
      <c r="A133" s="25">
        <v>51</v>
      </c>
      <c r="B133" s="15" t="s">
        <v>1217</v>
      </c>
      <c r="C133" s="15" t="s">
        <v>1206</v>
      </c>
      <c r="D133" s="24">
        <v>-52.021503287199998</v>
      </c>
      <c r="E133" s="24">
        <v>-73.177177877600002</v>
      </c>
      <c r="F133" s="21" t="s">
        <v>1785</v>
      </c>
      <c r="G133" s="24" t="s">
        <v>1749</v>
      </c>
      <c r="H133" s="27" t="s">
        <v>649</v>
      </c>
      <c r="I133" s="21">
        <v>7</v>
      </c>
      <c r="K133" s="21" t="s">
        <v>990</v>
      </c>
      <c r="L133" s="24">
        <v>0.31839999999999996</v>
      </c>
      <c r="M133" s="15" t="s">
        <v>1742</v>
      </c>
      <c r="N133" s="15" t="s">
        <v>1803</v>
      </c>
    </row>
    <row r="134" spans="1:19">
      <c r="A134" s="25">
        <v>51</v>
      </c>
      <c r="B134" s="15" t="s">
        <v>1218</v>
      </c>
      <c r="C134" s="15" t="s">
        <v>1206</v>
      </c>
      <c r="D134" s="24">
        <v>-51.747458928</v>
      </c>
      <c r="E134" s="24">
        <v>-72.391466911899997</v>
      </c>
      <c r="F134" s="21" t="s">
        <v>1785</v>
      </c>
      <c r="G134" s="24" t="s">
        <v>1749</v>
      </c>
      <c r="H134" s="27" t="s">
        <v>649</v>
      </c>
      <c r="I134" s="21">
        <v>7</v>
      </c>
      <c r="K134" s="21" t="s">
        <v>990</v>
      </c>
      <c r="L134" s="34">
        <v>3.2079999999999997E-2</v>
      </c>
      <c r="M134" s="15" t="s">
        <v>1742</v>
      </c>
      <c r="N134" s="15" t="s">
        <v>1803</v>
      </c>
    </row>
    <row r="135" spans="1:19">
      <c r="A135" s="25">
        <v>51</v>
      </c>
      <c r="B135" s="15" t="s">
        <v>1219</v>
      </c>
      <c r="C135" s="15" t="s">
        <v>1206</v>
      </c>
      <c r="D135" s="24">
        <v>-51.706644286900001</v>
      </c>
      <c r="E135" s="24">
        <v>-72.784323416399999</v>
      </c>
      <c r="F135" s="21" t="s">
        <v>1785</v>
      </c>
      <c r="G135" s="24" t="s">
        <v>1749</v>
      </c>
      <c r="H135" s="27" t="s">
        <v>649</v>
      </c>
      <c r="I135" s="21">
        <v>7</v>
      </c>
      <c r="K135" s="21" t="s">
        <v>990</v>
      </c>
      <c r="L135" s="24">
        <v>-4.1439999999999998E-2</v>
      </c>
      <c r="M135" s="15" t="s">
        <v>1742</v>
      </c>
      <c r="N135" s="15" t="s">
        <v>1803</v>
      </c>
    </row>
    <row r="136" spans="1:19">
      <c r="A136" s="25">
        <v>51</v>
      </c>
      <c r="B136" s="15" t="s">
        <v>1220</v>
      </c>
      <c r="C136" s="15" t="s">
        <v>1206</v>
      </c>
      <c r="D136" s="24">
        <v>-50.998210292899998</v>
      </c>
      <c r="E136" s="24">
        <v>-74.207222687599995</v>
      </c>
      <c r="F136" s="21" t="s">
        <v>1785</v>
      </c>
      <c r="G136" s="24" t="s">
        <v>1749</v>
      </c>
      <c r="H136" s="27" t="s">
        <v>649</v>
      </c>
      <c r="I136" s="21">
        <v>7</v>
      </c>
      <c r="K136" s="21" t="s">
        <v>990</v>
      </c>
      <c r="L136" s="24">
        <v>0.12775999999999998</v>
      </c>
      <c r="M136" s="15" t="s">
        <v>1742</v>
      </c>
      <c r="N136" s="15" t="s">
        <v>1803</v>
      </c>
    </row>
    <row r="137" spans="1:19">
      <c r="A137" s="25">
        <v>51</v>
      </c>
      <c r="B137" s="15" t="s">
        <v>1221</v>
      </c>
      <c r="C137" s="15" t="s">
        <v>1206</v>
      </c>
      <c r="D137" s="24">
        <v>-50.7912188249</v>
      </c>
      <c r="E137" s="24">
        <v>-74.576123331100007</v>
      </c>
      <c r="F137" s="21" t="s">
        <v>1785</v>
      </c>
      <c r="G137" s="24" t="s">
        <v>1749</v>
      </c>
      <c r="H137" s="27" t="s">
        <v>649</v>
      </c>
      <c r="I137" s="21">
        <v>7</v>
      </c>
      <c r="K137" s="21" t="s">
        <v>990</v>
      </c>
      <c r="L137" s="24">
        <v>-3.4720000000000001E-2</v>
      </c>
      <c r="M137" s="15" t="s">
        <v>1742</v>
      </c>
      <c r="N137" s="15" t="s">
        <v>1803</v>
      </c>
    </row>
    <row r="138" spans="1:19">
      <c r="A138" s="25">
        <v>51</v>
      </c>
      <c r="B138" s="15" t="s">
        <v>1222</v>
      </c>
      <c r="C138" s="15" t="s">
        <v>1206</v>
      </c>
      <c r="D138" s="24">
        <v>-50.727080465900002</v>
      </c>
      <c r="E138" s="24">
        <v>-73.7137593315</v>
      </c>
      <c r="F138" s="21" t="s">
        <v>1785</v>
      </c>
      <c r="G138" s="24" t="s">
        <v>1749</v>
      </c>
      <c r="H138" s="27" t="s">
        <v>649</v>
      </c>
      <c r="I138" s="21">
        <v>7</v>
      </c>
      <c r="K138" s="21" t="s">
        <v>990</v>
      </c>
      <c r="L138" s="34">
        <v>1.2053333333333333E-2</v>
      </c>
      <c r="M138" s="15" t="s">
        <v>1742</v>
      </c>
      <c r="N138" s="15" t="s">
        <v>1803</v>
      </c>
    </row>
    <row r="139" spans="1:19">
      <c r="A139" s="25">
        <v>51</v>
      </c>
      <c r="B139" s="15" t="s">
        <v>1223</v>
      </c>
      <c r="C139" s="15" t="s">
        <v>1206</v>
      </c>
      <c r="D139" s="24">
        <v>-50.654196023600001</v>
      </c>
      <c r="E139" s="24">
        <v>-73.411932646799997</v>
      </c>
      <c r="F139" s="21" t="s">
        <v>1785</v>
      </c>
      <c r="G139" s="24" t="s">
        <v>1749</v>
      </c>
      <c r="H139" s="27" t="s">
        <v>649</v>
      </c>
      <c r="I139" s="21">
        <v>7</v>
      </c>
      <c r="K139" s="21" t="s">
        <v>990</v>
      </c>
      <c r="L139" s="34">
        <v>1.328E-2</v>
      </c>
      <c r="M139" s="15" t="s">
        <v>1742</v>
      </c>
      <c r="N139" s="15" t="s">
        <v>1803</v>
      </c>
    </row>
    <row r="140" spans="1:19">
      <c r="A140" s="25">
        <v>51</v>
      </c>
      <c r="B140" s="15" t="s">
        <v>1224</v>
      </c>
      <c r="C140" s="15" t="s">
        <v>1206</v>
      </c>
      <c r="D140" s="24">
        <v>-50.227095206000001</v>
      </c>
      <c r="E140" s="24">
        <v>-74.5497727013</v>
      </c>
      <c r="F140" s="21" t="s">
        <v>1785</v>
      </c>
      <c r="G140" s="24" t="s">
        <v>1749</v>
      </c>
      <c r="H140" s="27" t="s">
        <v>649</v>
      </c>
      <c r="I140" s="21">
        <v>7</v>
      </c>
      <c r="K140" s="21" t="s">
        <v>990</v>
      </c>
      <c r="L140" s="34">
        <v>4.8800000000000003E-2</v>
      </c>
      <c r="M140" s="15" t="s">
        <v>1742</v>
      </c>
      <c r="N140" s="15" t="s">
        <v>1803</v>
      </c>
    </row>
    <row r="141" spans="1:19">
      <c r="A141" s="25">
        <v>51</v>
      </c>
      <c r="B141" s="15" t="s">
        <v>1225</v>
      </c>
      <c r="C141" s="15" t="s">
        <v>1206</v>
      </c>
      <c r="D141" s="24">
        <v>-50.092988180299997</v>
      </c>
      <c r="E141" s="24">
        <v>-74.015586016200004</v>
      </c>
      <c r="F141" s="21" t="s">
        <v>1785</v>
      </c>
      <c r="G141" s="24" t="s">
        <v>1749</v>
      </c>
      <c r="H141" s="27" t="s">
        <v>649</v>
      </c>
      <c r="I141" s="21">
        <v>7</v>
      </c>
      <c r="K141" s="21" t="s">
        <v>990</v>
      </c>
      <c r="L141" s="34">
        <v>2.2240000000000003E-2</v>
      </c>
      <c r="M141" s="15" t="s">
        <v>1742</v>
      </c>
      <c r="N141" s="15" t="s">
        <v>1803</v>
      </c>
    </row>
    <row r="142" spans="1:19">
      <c r="A142" s="25">
        <v>51</v>
      </c>
      <c r="B142" s="15" t="s">
        <v>1226</v>
      </c>
      <c r="C142" s="15" t="s">
        <v>1206</v>
      </c>
      <c r="D142" s="24">
        <v>-41.5</v>
      </c>
      <c r="E142" s="24">
        <v>-72.5</v>
      </c>
      <c r="F142" s="21" t="s">
        <v>1785</v>
      </c>
      <c r="G142" s="24" t="s">
        <v>1749</v>
      </c>
      <c r="H142" s="27" t="s">
        <v>649</v>
      </c>
      <c r="I142" s="21">
        <v>7</v>
      </c>
      <c r="K142" s="21" t="s">
        <v>990</v>
      </c>
      <c r="L142" s="24">
        <v>1.28</v>
      </c>
      <c r="M142" s="15" t="s">
        <v>1742</v>
      </c>
      <c r="N142" s="15" t="s">
        <v>1803</v>
      </c>
      <c r="S142" s="16"/>
    </row>
    <row r="143" spans="1:19">
      <c r="A143" s="25">
        <v>52</v>
      </c>
      <c r="B143" s="15" t="s">
        <v>1227</v>
      </c>
      <c r="C143" s="15" t="s">
        <v>1206</v>
      </c>
      <c r="D143" s="24">
        <v>-37.229999999999997</v>
      </c>
      <c r="E143" s="24">
        <v>-73.44</v>
      </c>
      <c r="F143" s="21" t="s">
        <v>1785</v>
      </c>
      <c r="G143" s="24" t="s">
        <v>1749</v>
      </c>
      <c r="H143" s="27" t="s">
        <v>649</v>
      </c>
      <c r="I143" s="21">
        <v>7</v>
      </c>
      <c r="K143" s="21" t="s">
        <v>990</v>
      </c>
      <c r="L143" s="34">
        <v>8.9600000000000009E-3</v>
      </c>
      <c r="M143" s="15" t="s">
        <v>1742</v>
      </c>
      <c r="N143" s="15" t="s">
        <v>1803</v>
      </c>
    </row>
    <row r="144" spans="1:19">
      <c r="A144" s="25">
        <v>53</v>
      </c>
      <c r="B144" s="15" t="s">
        <v>1228</v>
      </c>
      <c r="C144" s="15" t="s">
        <v>1229</v>
      </c>
      <c r="D144" s="28">
        <f>-(22+47/60)</f>
        <v>-22.783333333333335</v>
      </c>
      <c r="E144" s="24">
        <v>-43.13</v>
      </c>
      <c r="F144" s="21" t="s">
        <v>1081</v>
      </c>
      <c r="G144" s="28" t="s">
        <v>1748</v>
      </c>
      <c r="H144" s="21" t="s">
        <v>562</v>
      </c>
      <c r="I144" s="21"/>
      <c r="K144" s="21" t="s">
        <v>1026</v>
      </c>
      <c r="L144" s="24">
        <v>15.68</v>
      </c>
      <c r="M144" s="15" t="s">
        <v>1742</v>
      </c>
      <c r="N144" s="15" t="s">
        <v>1803</v>
      </c>
    </row>
    <row r="145" spans="1:12">
      <c r="A145" s="25"/>
      <c r="D145" s="28"/>
      <c r="E145" s="24"/>
      <c r="F145" s="21"/>
      <c r="G145" s="28"/>
      <c r="H145" s="21"/>
      <c r="I145" s="21"/>
      <c r="K145" s="21"/>
      <c r="L145" s="26"/>
    </row>
    <row r="146" spans="1:12">
      <c r="A146" s="25"/>
      <c r="D146" s="24"/>
      <c r="E146" s="28"/>
      <c r="F146" s="21"/>
      <c r="G146" s="28"/>
      <c r="H146" s="21"/>
      <c r="I146" s="21"/>
      <c r="K146" s="21"/>
      <c r="L146" s="26"/>
    </row>
    <row r="147" spans="1:12">
      <c r="A147" s="10" t="s">
        <v>1730</v>
      </c>
    </row>
    <row r="148" spans="1:12">
      <c r="A148" s="25">
        <v>1</v>
      </c>
      <c r="B148" s="12" t="s">
        <v>1234</v>
      </c>
    </row>
    <row r="149" spans="1:12">
      <c r="A149" s="25">
        <v>2</v>
      </c>
      <c r="B149" s="12" t="s">
        <v>1235</v>
      </c>
    </row>
    <row r="150" spans="1:12" ht="18">
      <c r="A150" s="25">
        <v>3</v>
      </c>
      <c r="B150" s="12" t="s">
        <v>1236</v>
      </c>
    </row>
    <row r="151" spans="1:12">
      <c r="A151" s="25">
        <v>4</v>
      </c>
      <c r="B151" s="12" t="s">
        <v>1237</v>
      </c>
    </row>
    <row r="152" spans="1:12">
      <c r="A152" s="25">
        <v>5</v>
      </c>
      <c r="B152" s="12" t="s">
        <v>1238</v>
      </c>
    </row>
    <row r="153" spans="1:12">
      <c r="A153" s="25">
        <v>6</v>
      </c>
      <c r="B153" s="12" t="s">
        <v>1239</v>
      </c>
    </row>
    <row r="154" spans="1:12">
      <c r="A154" s="25">
        <v>7</v>
      </c>
      <c r="B154" s="12" t="s">
        <v>1240</v>
      </c>
    </row>
    <row r="155" spans="1:12">
      <c r="A155" s="1">
        <v>8</v>
      </c>
      <c r="B155" t="s">
        <v>1851</v>
      </c>
    </row>
    <row r="156" spans="1:12">
      <c r="A156" s="25">
        <v>9</v>
      </c>
      <c r="B156" s="12" t="s">
        <v>1241</v>
      </c>
    </row>
    <row r="157" spans="1:12">
      <c r="A157" s="25">
        <v>10</v>
      </c>
      <c r="B157" s="12" t="s">
        <v>1242</v>
      </c>
    </row>
    <row r="158" spans="1:12">
      <c r="A158" s="25">
        <v>11</v>
      </c>
      <c r="B158" s="12" t="s">
        <v>1243</v>
      </c>
    </row>
    <row r="159" spans="1:12">
      <c r="A159" s="25">
        <v>12</v>
      </c>
      <c r="B159" s="12" t="s">
        <v>1244</v>
      </c>
    </row>
    <row r="160" spans="1:12" ht="18">
      <c r="A160" s="25">
        <v>13</v>
      </c>
      <c r="B160" s="12" t="s">
        <v>1245</v>
      </c>
    </row>
    <row r="161" spans="1:3">
      <c r="A161" s="25">
        <v>14</v>
      </c>
      <c r="B161" s="12" t="s">
        <v>1246</v>
      </c>
    </row>
    <row r="162" spans="1:3">
      <c r="A162" s="25">
        <v>15</v>
      </c>
      <c r="B162" s="12" t="s">
        <v>1247</v>
      </c>
    </row>
    <row r="163" spans="1:3">
      <c r="A163" s="25">
        <v>16</v>
      </c>
      <c r="B163" s="12" t="s">
        <v>1248</v>
      </c>
      <c r="C163" s="16"/>
    </row>
    <row r="164" spans="1:3">
      <c r="A164" s="25">
        <v>17</v>
      </c>
      <c r="B164" s="12" t="s">
        <v>1249</v>
      </c>
    </row>
    <row r="165" spans="1:3">
      <c r="A165" s="25">
        <v>18</v>
      </c>
      <c r="B165" s="12" t="s">
        <v>1250</v>
      </c>
    </row>
    <row r="166" spans="1:3" ht="18">
      <c r="A166" s="25">
        <v>19</v>
      </c>
      <c r="B166" s="12" t="s">
        <v>1251</v>
      </c>
    </row>
    <row r="167" spans="1:3" ht="18">
      <c r="A167" s="25">
        <v>20</v>
      </c>
      <c r="B167" s="12" t="s">
        <v>1252</v>
      </c>
    </row>
    <row r="168" spans="1:3">
      <c r="A168" s="25">
        <v>21</v>
      </c>
      <c r="B168" s="12" t="s">
        <v>1253</v>
      </c>
    </row>
    <row r="169" spans="1:3">
      <c r="A169" s="25">
        <v>22</v>
      </c>
      <c r="B169" s="12" t="s">
        <v>1254</v>
      </c>
      <c r="C169" s="16"/>
    </row>
    <row r="170" spans="1:3">
      <c r="A170" s="25">
        <v>23</v>
      </c>
      <c r="B170" s="12" t="s">
        <v>1255</v>
      </c>
    </row>
    <row r="171" spans="1:3">
      <c r="A171" s="25">
        <v>24</v>
      </c>
      <c r="B171" s="12" t="s">
        <v>1256</v>
      </c>
    </row>
    <row r="172" spans="1:3">
      <c r="A172" s="25">
        <v>25</v>
      </c>
      <c r="B172" s="12" t="s">
        <v>1257</v>
      </c>
    </row>
    <row r="173" spans="1:3">
      <c r="A173" s="25">
        <v>26</v>
      </c>
      <c r="B173" s="12" t="s">
        <v>1258</v>
      </c>
    </row>
    <row r="174" spans="1:3">
      <c r="A174" s="25">
        <v>27</v>
      </c>
      <c r="B174" s="12" t="s">
        <v>1259</v>
      </c>
    </row>
    <row r="175" spans="1:3" ht="18">
      <c r="A175" s="25">
        <v>28</v>
      </c>
      <c r="B175" s="12" t="s">
        <v>1260</v>
      </c>
    </row>
    <row r="176" spans="1:3">
      <c r="A176" s="25">
        <v>29</v>
      </c>
      <c r="B176" s="12" t="s">
        <v>1261</v>
      </c>
    </row>
    <row r="177" spans="1:3">
      <c r="A177" s="25">
        <v>30</v>
      </c>
      <c r="B177" s="12" t="s">
        <v>1262</v>
      </c>
      <c r="C177" s="16"/>
    </row>
    <row r="178" spans="1:3">
      <c r="A178" s="25">
        <v>31</v>
      </c>
      <c r="B178" s="12" t="s">
        <v>1263</v>
      </c>
    </row>
    <row r="179" spans="1:3" ht="18">
      <c r="A179" s="25">
        <v>32</v>
      </c>
      <c r="B179" s="12" t="s">
        <v>1264</v>
      </c>
    </row>
    <row r="180" spans="1:3">
      <c r="A180" s="25">
        <v>33</v>
      </c>
      <c r="B180" s="12" t="s">
        <v>1265</v>
      </c>
      <c r="C180" s="16"/>
    </row>
    <row r="181" spans="1:3">
      <c r="A181" s="25">
        <v>34</v>
      </c>
      <c r="B181" s="12" t="s">
        <v>1266</v>
      </c>
      <c r="C181" s="16"/>
    </row>
    <row r="182" spans="1:3">
      <c r="A182" s="25">
        <v>35</v>
      </c>
      <c r="B182" s="12" t="s">
        <v>1267</v>
      </c>
    </row>
    <row r="183" spans="1:3">
      <c r="A183" s="25">
        <v>36</v>
      </c>
      <c r="B183" s="12" t="s">
        <v>1268</v>
      </c>
    </row>
    <row r="184" spans="1:3">
      <c r="A184" s="25">
        <v>37</v>
      </c>
      <c r="B184" s="12" t="s">
        <v>1269</v>
      </c>
    </row>
    <row r="185" spans="1:3">
      <c r="A185" s="25">
        <v>38</v>
      </c>
      <c r="B185" s="12" t="s">
        <v>1270</v>
      </c>
    </row>
    <row r="186" spans="1:3">
      <c r="A186" s="25">
        <v>39</v>
      </c>
      <c r="B186" s="12" t="s">
        <v>1271</v>
      </c>
    </row>
    <row r="187" spans="1:3">
      <c r="A187" s="25">
        <v>40</v>
      </c>
      <c r="B187" s="12" t="s">
        <v>1272</v>
      </c>
    </row>
    <row r="188" spans="1:3" ht="18">
      <c r="A188" s="25">
        <v>41</v>
      </c>
      <c r="B188" s="12" t="s">
        <v>1273</v>
      </c>
    </row>
    <row r="189" spans="1:3">
      <c r="A189" s="25">
        <v>42</v>
      </c>
      <c r="B189" s="12" t="s">
        <v>1230</v>
      </c>
    </row>
    <row r="190" spans="1:3">
      <c r="A190" s="25">
        <v>43</v>
      </c>
      <c r="B190" s="12" t="s">
        <v>1274</v>
      </c>
      <c r="C190" s="16"/>
    </row>
    <row r="191" spans="1:3">
      <c r="A191" s="25">
        <v>44</v>
      </c>
      <c r="B191" s="12" t="s">
        <v>1275</v>
      </c>
    </row>
    <row r="192" spans="1:3">
      <c r="A192" s="25">
        <v>45</v>
      </c>
      <c r="B192" s="12" t="s">
        <v>1276</v>
      </c>
    </row>
    <row r="193" spans="1:2">
      <c r="A193" s="25">
        <v>46</v>
      </c>
      <c r="B193" s="12" t="s">
        <v>1277</v>
      </c>
    </row>
    <row r="194" spans="1:2">
      <c r="A194" s="25">
        <v>47</v>
      </c>
      <c r="B194" s="12" t="s">
        <v>1278</v>
      </c>
    </row>
    <row r="195" spans="1:2">
      <c r="A195" s="25">
        <v>48</v>
      </c>
      <c r="B195" s="12" t="s">
        <v>1279</v>
      </c>
    </row>
    <row r="196" spans="1:2">
      <c r="A196" s="25">
        <v>49</v>
      </c>
      <c r="B196" s="12" t="s">
        <v>1280</v>
      </c>
    </row>
    <row r="197" spans="1:2">
      <c r="A197" s="25">
        <v>50</v>
      </c>
      <c r="B197" s="12" t="s">
        <v>1281</v>
      </c>
    </row>
    <row r="198" spans="1:2">
      <c r="A198" s="25">
        <v>51</v>
      </c>
      <c r="B198" s="12" t="s">
        <v>1282</v>
      </c>
    </row>
    <row r="199" spans="1:2">
      <c r="A199" s="25">
        <v>52</v>
      </c>
      <c r="B199" s="12" t="s">
        <v>1283</v>
      </c>
    </row>
    <row r="200" spans="1:2" ht="18">
      <c r="A200" s="25">
        <v>53</v>
      </c>
      <c r="B200" s="12" t="s">
        <v>1284</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578CC-09F6-3E4C-9073-90E1F2279AD7}">
  <dimension ref="A1:AO157"/>
  <sheetViews>
    <sheetView topLeftCell="A28" zoomScaleNormal="100" workbookViewId="0">
      <selection activeCell="L21" sqref="L21:L81"/>
    </sheetView>
  </sheetViews>
  <sheetFormatPr baseColWidth="10" defaultColWidth="10.83203125" defaultRowHeight="16"/>
  <cols>
    <col min="1" max="1" width="25.33203125" style="1" customWidth="1"/>
    <col min="2" max="2" width="35" style="1" customWidth="1"/>
    <col min="3" max="3" width="13.6640625" style="1" customWidth="1"/>
    <col min="4" max="4" width="11" style="1" bestFit="1" customWidth="1"/>
    <col min="5" max="5" width="11.33203125" style="1" bestFit="1" customWidth="1"/>
    <col min="6" max="6" width="18.1640625" style="1" customWidth="1"/>
    <col min="7" max="7" width="19.33203125" style="1" customWidth="1"/>
    <col min="8" max="8" width="20.83203125" style="1" customWidth="1"/>
    <col min="9" max="10" width="13" style="1" bestFit="1" customWidth="1"/>
    <col min="11" max="11" width="18.6640625" style="1" customWidth="1"/>
    <col min="12" max="12" width="16.6640625" style="1" customWidth="1"/>
    <col min="13" max="13" width="29.1640625" style="1" customWidth="1"/>
    <col min="14" max="14" width="37.6640625" style="1" customWidth="1"/>
    <col min="15" max="16" width="18.33203125" style="1" customWidth="1"/>
    <col min="17" max="16384" width="10.83203125" style="1"/>
  </cols>
  <sheetData>
    <row r="1" spans="1:2">
      <c r="A1" s="10" t="s">
        <v>1816</v>
      </c>
      <c r="B1" s="10" t="s">
        <v>1817</v>
      </c>
    </row>
    <row r="2" spans="1:2">
      <c r="A2" s="16" t="s">
        <v>1722</v>
      </c>
      <c r="B2" s="12" t="s">
        <v>959</v>
      </c>
    </row>
    <row r="3" spans="1:2">
      <c r="A3" s="15" t="s">
        <v>1723</v>
      </c>
      <c r="B3" s="11" t="s">
        <v>1331</v>
      </c>
    </row>
    <row r="4" spans="1:2">
      <c r="A4" s="15" t="s">
        <v>1724</v>
      </c>
      <c r="B4" s="12" t="s">
        <v>954</v>
      </c>
    </row>
    <row r="5" spans="1:2">
      <c r="A5" s="15" t="s">
        <v>1726</v>
      </c>
      <c r="B5" s="12" t="s">
        <v>1681</v>
      </c>
    </row>
    <row r="6" spans="1:2">
      <c r="A6" s="15" t="s">
        <v>1727</v>
      </c>
      <c r="B6" s="12" t="s">
        <v>1682</v>
      </c>
    </row>
    <row r="7" spans="1:2">
      <c r="A7" s="27" t="s">
        <v>1781</v>
      </c>
      <c r="B7" s="15" t="s">
        <v>1784</v>
      </c>
    </row>
    <row r="8" spans="1:2">
      <c r="A8" s="27" t="s">
        <v>1731</v>
      </c>
      <c r="B8" s="15" t="s">
        <v>1056</v>
      </c>
    </row>
    <row r="9" spans="1:2">
      <c r="A9" s="27" t="s">
        <v>1732</v>
      </c>
      <c r="B9" s="15" t="s">
        <v>1042</v>
      </c>
    </row>
    <row r="10" spans="1:2">
      <c r="A10" s="27" t="s">
        <v>1733</v>
      </c>
      <c r="B10" s="11" t="s">
        <v>1683</v>
      </c>
    </row>
    <row r="11" spans="1:2">
      <c r="A11" s="27" t="s">
        <v>1782</v>
      </c>
      <c r="B11" s="15" t="s">
        <v>1720</v>
      </c>
    </row>
    <row r="12" spans="1:2">
      <c r="A12" s="27" t="s">
        <v>1759</v>
      </c>
      <c r="B12" s="15" t="s">
        <v>1058</v>
      </c>
    </row>
    <row r="13" spans="1:2">
      <c r="A13" s="16" t="s">
        <v>1734</v>
      </c>
      <c r="B13" s="15" t="s">
        <v>1580</v>
      </c>
    </row>
    <row r="14" spans="1:2">
      <c r="A14" s="16" t="s">
        <v>1737</v>
      </c>
      <c r="B14" s="12" t="s">
        <v>1043</v>
      </c>
    </row>
    <row r="15" spans="1:2">
      <c r="A15" s="16" t="s">
        <v>1783</v>
      </c>
      <c r="B15" s="15" t="s">
        <v>1059</v>
      </c>
    </row>
    <row r="16" spans="1:2">
      <c r="A16" s="16" t="s">
        <v>1739</v>
      </c>
      <c r="B16" s="15" t="s">
        <v>958</v>
      </c>
    </row>
    <row r="17" spans="1:41">
      <c r="A17" s="16"/>
      <c r="B17" s="15"/>
    </row>
    <row r="18" spans="1:41" ht="17" customHeight="1">
      <c r="A18" s="11" t="s">
        <v>2402</v>
      </c>
      <c r="B18" s="11"/>
      <c r="C18" s="11"/>
      <c r="D18" s="11"/>
      <c r="E18" s="11"/>
      <c r="F18" s="11"/>
      <c r="G18" s="11"/>
      <c r="H18" s="11"/>
      <c r="I18" s="11"/>
      <c r="J18" s="11"/>
      <c r="K18" s="11"/>
      <c r="L18" s="11"/>
      <c r="M18" s="11"/>
      <c r="N18" s="11"/>
      <c r="O18" s="11"/>
      <c r="P18" s="11"/>
      <c r="Q18" s="11"/>
      <c r="R18" s="11"/>
      <c r="S18" s="11"/>
      <c r="T18" s="11"/>
      <c r="V18" s="11"/>
      <c r="W18" s="11"/>
      <c r="X18" s="11"/>
      <c r="Y18" s="11"/>
      <c r="Z18" s="11"/>
      <c r="AA18" s="11"/>
      <c r="AB18" s="11"/>
      <c r="AC18" s="11"/>
      <c r="AD18" s="11"/>
      <c r="AE18" s="11"/>
      <c r="AF18" s="11"/>
      <c r="AG18" s="11"/>
      <c r="AH18" s="11"/>
      <c r="AI18" s="11"/>
      <c r="AJ18" s="11"/>
      <c r="AK18" s="11"/>
      <c r="AL18" s="11"/>
      <c r="AM18" s="11"/>
      <c r="AN18" s="11"/>
      <c r="AO18" s="11"/>
    </row>
    <row r="19" spans="1:41" ht="17" customHeight="1">
      <c r="A19" s="11"/>
      <c r="B19" s="11"/>
      <c r="C19" s="11"/>
      <c r="D19" s="11"/>
      <c r="E19" s="11"/>
      <c r="F19" s="11"/>
      <c r="G19" s="11"/>
      <c r="H19" s="11"/>
      <c r="I19" s="11"/>
      <c r="J19" s="11"/>
      <c r="K19" s="11"/>
      <c r="L19" s="11"/>
      <c r="M19" s="11"/>
      <c r="N19" s="11"/>
      <c r="O19" s="11"/>
      <c r="P19" s="11"/>
      <c r="Q19" s="11"/>
      <c r="R19" s="11"/>
      <c r="S19" s="11"/>
      <c r="T19" s="11"/>
      <c r="V19" s="11"/>
      <c r="W19" s="11"/>
      <c r="X19" s="11"/>
      <c r="Y19" s="11"/>
      <c r="Z19" s="11"/>
      <c r="AA19" s="11"/>
      <c r="AB19" s="11"/>
      <c r="AC19" s="11"/>
      <c r="AD19" s="11"/>
      <c r="AE19" s="11"/>
      <c r="AF19" s="11"/>
      <c r="AG19" s="11"/>
      <c r="AH19" s="11"/>
      <c r="AI19" s="11"/>
      <c r="AJ19" s="11"/>
      <c r="AK19" s="11"/>
      <c r="AL19" s="11"/>
      <c r="AM19" s="11"/>
      <c r="AN19" s="11"/>
      <c r="AO19" s="11"/>
    </row>
    <row r="20" spans="1:41" s="6" customFormat="1">
      <c r="A20" s="6" t="s">
        <v>1722</v>
      </c>
      <c r="B20" s="23" t="s">
        <v>1723</v>
      </c>
      <c r="C20" s="23" t="s">
        <v>1724</v>
      </c>
      <c r="D20" s="23" t="s">
        <v>1726</v>
      </c>
      <c r="E20" s="23" t="s">
        <v>1727</v>
      </c>
      <c r="F20" s="7" t="s">
        <v>1781</v>
      </c>
      <c r="G20" s="7" t="s">
        <v>1731</v>
      </c>
      <c r="H20" s="7" t="s">
        <v>1732</v>
      </c>
      <c r="I20" s="7" t="s">
        <v>1733</v>
      </c>
      <c r="J20" s="7" t="s">
        <v>1782</v>
      </c>
      <c r="K20" s="7" t="s">
        <v>1759</v>
      </c>
      <c r="L20" s="6" t="s">
        <v>1734</v>
      </c>
      <c r="M20" s="6" t="s">
        <v>1737</v>
      </c>
      <c r="N20" s="6" t="s">
        <v>1783</v>
      </c>
      <c r="O20" s="6" t="s">
        <v>1739</v>
      </c>
    </row>
    <row r="21" spans="1:41">
      <c r="A21" s="1">
        <v>1</v>
      </c>
      <c r="B21" s="1" t="s">
        <v>988</v>
      </c>
      <c r="C21" s="1" t="s">
        <v>62</v>
      </c>
      <c r="D21" s="19">
        <v>-38.24</v>
      </c>
      <c r="E21" s="19">
        <v>145.26</v>
      </c>
      <c r="F21" s="1" t="s">
        <v>1081</v>
      </c>
      <c r="G21" s="1" t="s">
        <v>1791</v>
      </c>
      <c r="H21" s="1" t="s">
        <v>358</v>
      </c>
      <c r="I21" s="20">
        <v>16.3</v>
      </c>
      <c r="J21" s="20">
        <v>45.8</v>
      </c>
      <c r="K21" s="1" t="s">
        <v>990</v>
      </c>
      <c r="L21" s="19">
        <v>6.368E-2</v>
      </c>
      <c r="M21" s="1" t="s">
        <v>991</v>
      </c>
      <c r="N21" s="1" t="s">
        <v>1804</v>
      </c>
    </row>
    <row r="22" spans="1:41">
      <c r="A22" s="1">
        <v>2</v>
      </c>
      <c r="B22" s="1" t="s">
        <v>1019</v>
      </c>
      <c r="C22" s="1" t="s">
        <v>1040</v>
      </c>
      <c r="D22" s="19">
        <v>51.19</v>
      </c>
      <c r="E22" s="19">
        <v>4.34</v>
      </c>
      <c r="F22" s="1" t="s">
        <v>1757</v>
      </c>
      <c r="G22" s="1" t="s">
        <v>1791</v>
      </c>
      <c r="H22" s="1" t="s">
        <v>358</v>
      </c>
      <c r="I22" s="20">
        <v>15</v>
      </c>
      <c r="J22" s="20">
        <v>2.5</v>
      </c>
      <c r="K22" s="1" t="s">
        <v>981</v>
      </c>
      <c r="L22" s="19">
        <v>9.4400000000000012E-2</v>
      </c>
      <c r="M22" s="1" t="s">
        <v>991</v>
      </c>
      <c r="N22" s="1" t="s">
        <v>1806</v>
      </c>
      <c r="O22" s="1" t="s">
        <v>1696</v>
      </c>
    </row>
    <row r="23" spans="1:41">
      <c r="A23" s="1" t="s">
        <v>1852</v>
      </c>
      <c r="B23" s="1" t="s">
        <v>994</v>
      </c>
      <c r="C23" s="1" t="s">
        <v>33</v>
      </c>
      <c r="D23" s="19">
        <v>45.18</v>
      </c>
      <c r="E23" s="19">
        <v>-66.28</v>
      </c>
      <c r="F23" s="1" t="s">
        <v>1081</v>
      </c>
      <c r="G23" s="1" t="s">
        <v>1792</v>
      </c>
      <c r="H23" s="1" t="s">
        <v>456</v>
      </c>
      <c r="I23" s="20">
        <v>13.85</v>
      </c>
      <c r="J23" s="20">
        <v>24.233333333333334</v>
      </c>
      <c r="K23" s="1" t="s">
        <v>990</v>
      </c>
      <c r="L23" s="19">
        <v>0.97866666666666668</v>
      </c>
      <c r="M23" s="1" t="s">
        <v>991</v>
      </c>
      <c r="N23" s="1" t="s">
        <v>1804</v>
      </c>
    </row>
    <row r="24" spans="1:41">
      <c r="A24" s="1" t="s">
        <v>1853</v>
      </c>
      <c r="B24" s="1" t="s">
        <v>1001</v>
      </c>
      <c r="C24" s="1" t="s">
        <v>33</v>
      </c>
      <c r="D24" s="19">
        <v>46.76</v>
      </c>
      <c r="E24" s="19">
        <v>-64.89</v>
      </c>
      <c r="F24" s="1" t="s">
        <v>1785</v>
      </c>
      <c r="G24" s="1" t="s">
        <v>1792</v>
      </c>
      <c r="H24" s="1" t="s">
        <v>456</v>
      </c>
      <c r="I24" s="20">
        <v>12.05</v>
      </c>
      <c r="J24" s="20">
        <v>16.850000000000001</v>
      </c>
      <c r="K24" s="1" t="s">
        <v>993</v>
      </c>
      <c r="L24" s="19">
        <v>0.27200000000000002</v>
      </c>
      <c r="M24" s="1" t="s">
        <v>991</v>
      </c>
      <c r="N24" s="1" t="s">
        <v>1804</v>
      </c>
    </row>
    <row r="25" spans="1:41">
      <c r="A25" s="1">
        <v>6</v>
      </c>
      <c r="B25" s="1" t="s">
        <v>1860</v>
      </c>
      <c r="C25" s="1" t="s">
        <v>33</v>
      </c>
      <c r="D25" s="1">
        <v>51.48</v>
      </c>
      <c r="E25" s="1">
        <v>-80.459999999999994</v>
      </c>
      <c r="F25" s="1" t="s">
        <v>1785</v>
      </c>
      <c r="G25" s="1" t="s">
        <v>1794</v>
      </c>
      <c r="H25" s="1" t="s">
        <v>456</v>
      </c>
      <c r="I25" s="1">
        <v>10</v>
      </c>
      <c r="J25" s="1">
        <v>0.2</v>
      </c>
      <c r="K25" s="1" t="s">
        <v>1879</v>
      </c>
      <c r="L25" s="19">
        <v>17.696000000000002</v>
      </c>
      <c r="M25" s="1" t="s">
        <v>991</v>
      </c>
      <c r="N25" s="1" t="s">
        <v>1882</v>
      </c>
      <c r="O25" s="1" t="s">
        <v>1883</v>
      </c>
    </row>
    <row r="26" spans="1:41">
      <c r="A26" s="1" t="s">
        <v>1854</v>
      </c>
      <c r="B26" s="1" t="s">
        <v>1861</v>
      </c>
      <c r="C26" s="1" t="s">
        <v>325</v>
      </c>
      <c r="D26" s="19">
        <v>26.03</v>
      </c>
      <c r="E26" s="19">
        <v>119.61</v>
      </c>
      <c r="F26" s="1" t="s">
        <v>1081</v>
      </c>
      <c r="G26" s="1" t="s">
        <v>1786</v>
      </c>
      <c r="H26" s="1" t="s">
        <v>430</v>
      </c>
      <c r="I26" s="20">
        <v>21.377777777777776</v>
      </c>
      <c r="J26" s="20">
        <v>4.2</v>
      </c>
      <c r="K26" s="1" t="s">
        <v>981</v>
      </c>
      <c r="L26" s="19">
        <v>68.651818181818172</v>
      </c>
      <c r="M26" s="1" t="s">
        <v>1795</v>
      </c>
      <c r="N26" s="1" t="s">
        <v>1802</v>
      </c>
      <c r="O26" s="1" t="s">
        <v>1903</v>
      </c>
    </row>
    <row r="27" spans="1:41">
      <c r="A27" s="1" t="s">
        <v>1855</v>
      </c>
      <c r="B27" s="1" t="s">
        <v>1862</v>
      </c>
      <c r="C27" s="1" t="s">
        <v>325</v>
      </c>
      <c r="D27" s="19">
        <v>31.48</v>
      </c>
      <c r="E27" s="19">
        <v>121.95</v>
      </c>
      <c r="F27" s="1" t="s">
        <v>1081</v>
      </c>
      <c r="G27" s="1" t="s">
        <v>1793</v>
      </c>
      <c r="H27" s="1" t="s">
        <v>430</v>
      </c>
      <c r="I27" s="20">
        <v>18.066666666666666</v>
      </c>
      <c r="J27" s="20">
        <v>6.166666666666667</v>
      </c>
      <c r="K27" s="1" t="s">
        <v>1008</v>
      </c>
      <c r="L27" s="19">
        <v>46.652857142857144</v>
      </c>
      <c r="M27" s="1" t="s">
        <v>1798</v>
      </c>
      <c r="N27" s="1" t="s">
        <v>1805</v>
      </c>
      <c r="O27" s="1" t="s">
        <v>1904</v>
      </c>
    </row>
    <row r="28" spans="1:41">
      <c r="A28" s="1" t="s">
        <v>1856</v>
      </c>
      <c r="B28" s="1" t="s">
        <v>1004</v>
      </c>
      <c r="C28" s="1" t="s">
        <v>325</v>
      </c>
      <c r="D28" s="19">
        <v>37.717612000000003</v>
      </c>
      <c r="E28" s="19">
        <v>119.229643</v>
      </c>
      <c r="F28" s="1" t="s">
        <v>1081</v>
      </c>
      <c r="G28" s="1" t="s">
        <v>1794</v>
      </c>
      <c r="H28" s="1" t="s">
        <v>1006</v>
      </c>
      <c r="I28" s="20">
        <v>17.52</v>
      </c>
      <c r="J28" s="20">
        <v>6.833333333333333</v>
      </c>
      <c r="K28" s="1" t="s">
        <v>993</v>
      </c>
      <c r="L28" s="19">
        <v>0.38672000000000001</v>
      </c>
      <c r="M28" s="1" t="s">
        <v>991</v>
      </c>
      <c r="N28" s="1" t="s">
        <v>1805</v>
      </c>
      <c r="O28" s="1" t="s">
        <v>1905</v>
      </c>
    </row>
    <row r="29" spans="1:41">
      <c r="A29" s="1">
        <v>29</v>
      </c>
      <c r="B29" s="1" t="s">
        <v>1014</v>
      </c>
      <c r="C29" s="1" t="s">
        <v>325</v>
      </c>
      <c r="D29" s="19">
        <v>33.61</v>
      </c>
      <c r="E29" s="19">
        <v>120.58</v>
      </c>
      <c r="F29" s="1" t="s">
        <v>1081</v>
      </c>
      <c r="G29" s="1" t="s">
        <v>1786</v>
      </c>
      <c r="H29" s="1" t="s">
        <v>430</v>
      </c>
      <c r="I29" s="20">
        <v>20</v>
      </c>
      <c r="J29" s="20">
        <v>5</v>
      </c>
      <c r="K29" s="1" t="s">
        <v>981</v>
      </c>
      <c r="L29" s="19">
        <v>53.68</v>
      </c>
      <c r="M29" s="1" t="s">
        <v>991</v>
      </c>
      <c r="N29" s="1" t="s">
        <v>1804</v>
      </c>
      <c r="O29" s="1" t="s">
        <v>1694</v>
      </c>
    </row>
    <row r="30" spans="1:41">
      <c r="A30" s="1" t="s">
        <v>1857</v>
      </c>
      <c r="B30" s="1" t="s">
        <v>1031</v>
      </c>
      <c r="C30" s="1" t="s">
        <v>325</v>
      </c>
      <c r="D30" s="19">
        <v>33.561342000000003</v>
      </c>
      <c r="E30" s="19">
        <v>120.59072999999999</v>
      </c>
      <c r="F30" s="1" t="s">
        <v>1757</v>
      </c>
      <c r="G30" s="1" t="s">
        <v>1793</v>
      </c>
      <c r="H30" s="1" t="s">
        <v>430</v>
      </c>
      <c r="I30" s="20">
        <v>18.833333333333332</v>
      </c>
      <c r="J30" s="20">
        <v>6.5</v>
      </c>
      <c r="K30" s="1" t="s">
        <v>993</v>
      </c>
      <c r="L30" s="19">
        <v>11.656533333333334</v>
      </c>
      <c r="M30" s="1" t="s">
        <v>991</v>
      </c>
      <c r="N30" s="1" t="s">
        <v>1805</v>
      </c>
      <c r="O30" s="1" t="s">
        <v>1697</v>
      </c>
    </row>
    <row r="31" spans="1:41">
      <c r="A31" s="1">
        <v>35</v>
      </c>
      <c r="B31" s="1" t="s">
        <v>1032</v>
      </c>
      <c r="C31" s="1" t="s">
        <v>325</v>
      </c>
      <c r="D31" s="19">
        <v>23.922556</v>
      </c>
      <c r="E31" s="19">
        <v>117.417303</v>
      </c>
      <c r="F31" s="1" t="s">
        <v>1757</v>
      </c>
      <c r="G31" s="1" t="s">
        <v>1786</v>
      </c>
      <c r="H31" s="1" t="s">
        <v>430</v>
      </c>
      <c r="I31" s="20"/>
      <c r="J31" s="20">
        <v>14.35</v>
      </c>
      <c r="K31" s="1" t="s">
        <v>993</v>
      </c>
      <c r="L31" s="19">
        <v>54.268800000000006</v>
      </c>
      <c r="M31" s="1" t="s">
        <v>991</v>
      </c>
      <c r="N31" s="1" t="s">
        <v>1804</v>
      </c>
    </row>
    <row r="32" spans="1:41">
      <c r="A32" s="1">
        <v>36</v>
      </c>
      <c r="B32" s="1" t="s">
        <v>1033</v>
      </c>
      <c r="C32" s="1" t="s">
        <v>325</v>
      </c>
      <c r="D32" s="19">
        <v>24.44</v>
      </c>
      <c r="E32" s="19">
        <v>117.91</v>
      </c>
      <c r="F32" s="1" t="s">
        <v>1785</v>
      </c>
      <c r="G32" s="1" t="s">
        <v>1786</v>
      </c>
      <c r="H32" s="20" t="s">
        <v>430</v>
      </c>
      <c r="I32" s="20">
        <v>29</v>
      </c>
      <c r="J32" s="20">
        <v>18</v>
      </c>
      <c r="K32" s="1" t="s">
        <v>993</v>
      </c>
      <c r="L32" s="19">
        <v>153.84</v>
      </c>
      <c r="M32" s="1" t="s">
        <v>991</v>
      </c>
      <c r="N32" s="1" t="s">
        <v>1804</v>
      </c>
    </row>
    <row r="33" spans="1:15">
      <c r="A33" s="1">
        <v>37</v>
      </c>
      <c r="B33" s="1" t="s">
        <v>1863</v>
      </c>
      <c r="C33" s="1" t="s">
        <v>325</v>
      </c>
      <c r="D33" s="19">
        <v>33.191158999999999</v>
      </c>
      <c r="E33" s="19">
        <v>120.814548</v>
      </c>
      <c r="G33" s="1" t="s">
        <v>1786</v>
      </c>
      <c r="H33" s="1" t="s">
        <v>430</v>
      </c>
      <c r="I33" s="1">
        <v>25</v>
      </c>
      <c r="J33" s="1">
        <v>5</v>
      </c>
      <c r="K33" s="1" t="s">
        <v>981</v>
      </c>
      <c r="L33" s="19">
        <v>23.64</v>
      </c>
      <c r="M33" s="1" t="s">
        <v>991</v>
      </c>
      <c r="N33" s="1" t="s">
        <v>1806</v>
      </c>
      <c r="O33" s="1" t="s">
        <v>1884</v>
      </c>
    </row>
    <row r="34" spans="1:15">
      <c r="A34" s="1">
        <v>38</v>
      </c>
      <c r="B34" s="1" t="s">
        <v>1864</v>
      </c>
      <c r="C34" s="1" t="s">
        <v>325</v>
      </c>
      <c r="D34" s="19">
        <v>40.869753000000003</v>
      </c>
      <c r="E34" s="19">
        <v>121.606039</v>
      </c>
      <c r="G34" s="1" t="s">
        <v>1794</v>
      </c>
      <c r="H34" s="1" t="s">
        <v>1006</v>
      </c>
      <c r="I34" s="20"/>
      <c r="J34" s="20">
        <v>35.5</v>
      </c>
      <c r="K34" s="1" t="s">
        <v>990</v>
      </c>
      <c r="L34" s="19">
        <v>1.92</v>
      </c>
      <c r="M34" s="1" t="s">
        <v>991</v>
      </c>
      <c r="N34" s="1" t="s">
        <v>1804</v>
      </c>
      <c r="O34" s="1" t="s">
        <v>1885</v>
      </c>
    </row>
    <row r="35" spans="1:15">
      <c r="A35" s="1">
        <v>38</v>
      </c>
      <c r="B35" s="1" t="s">
        <v>1865</v>
      </c>
      <c r="C35" s="1" t="s">
        <v>325</v>
      </c>
      <c r="D35" s="19">
        <v>40.960728000000003</v>
      </c>
      <c r="E35" s="19">
        <v>121.805564</v>
      </c>
      <c r="G35" s="1" t="s">
        <v>1794</v>
      </c>
      <c r="H35" s="1" t="s">
        <v>1006</v>
      </c>
      <c r="I35" s="20"/>
      <c r="J35" s="20">
        <v>10</v>
      </c>
      <c r="K35" s="1" t="s">
        <v>993</v>
      </c>
      <c r="L35" s="19">
        <v>-0.24</v>
      </c>
      <c r="M35" s="1" t="s">
        <v>991</v>
      </c>
      <c r="N35" s="1" t="s">
        <v>1804</v>
      </c>
      <c r="O35" s="1" t="s">
        <v>1886</v>
      </c>
    </row>
    <row r="36" spans="1:15">
      <c r="A36" s="1" t="s">
        <v>1858</v>
      </c>
      <c r="B36" s="1" t="s">
        <v>1866</v>
      </c>
      <c r="C36" s="1" t="s">
        <v>325</v>
      </c>
      <c r="D36" s="19">
        <v>41.159374999999997</v>
      </c>
      <c r="E36" s="19">
        <v>121.795197</v>
      </c>
      <c r="G36" s="1" t="s">
        <v>1794</v>
      </c>
      <c r="H36" s="1" t="s">
        <v>1006</v>
      </c>
      <c r="J36" s="1">
        <v>12</v>
      </c>
      <c r="K36" s="1" t="s">
        <v>993</v>
      </c>
      <c r="L36" s="1">
        <v>20.22</v>
      </c>
      <c r="M36" s="1" t="s">
        <v>991</v>
      </c>
      <c r="N36" s="1" t="s">
        <v>1804</v>
      </c>
      <c r="O36" s="1" t="s">
        <v>1887</v>
      </c>
    </row>
    <row r="37" spans="1:15">
      <c r="A37" s="1">
        <v>40</v>
      </c>
      <c r="B37" s="1" t="s">
        <v>1867</v>
      </c>
      <c r="C37" s="1" t="s">
        <v>325</v>
      </c>
      <c r="D37" s="19">
        <v>30.707425000000001</v>
      </c>
      <c r="E37" s="19">
        <v>121.334486</v>
      </c>
      <c r="F37" s="1" t="s">
        <v>1880</v>
      </c>
      <c r="G37" s="1" t="s">
        <v>1793</v>
      </c>
      <c r="H37" s="1" t="s">
        <v>430</v>
      </c>
      <c r="J37" s="1">
        <v>10</v>
      </c>
      <c r="K37" s="1" t="s">
        <v>993</v>
      </c>
      <c r="L37" s="1">
        <v>179.71200000000002</v>
      </c>
      <c r="M37" s="1" t="s">
        <v>991</v>
      </c>
      <c r="N37" s="1" t="s">
        <v>1804</v>
      </c>
    </row>
    <row r="38" spans="1:15">
      <c r="A38" s="1">
        <v>40</v>
      </c>
      <c r="B38" s="1" t="s">
        <v>1868</v>
      </c>
      <c r="C38" s="1" t="s">
        <v>325</v>
      </c>
      <c r="D38" s="19">
        <v>30.842707999999998</v>
      </c>
      <c r="E38" s="19">
        <v>121.651</v>
      </c>
      <c r="F38" s="1" t="s">
        <v>1785</v>
      </c>
      <c r="G38" s="1" t="s">
        <v>1793</v>
      </c>
      <c r="H38" s="1" t="s">
        <v>430</v>
      </c>
      <c r="J38" s="1">
        <v>19.3</v>
      </c>
      <c r="K38" s="1" t="s">
        <v>993</v>
      </c>
      <c r="L38" s="1">
        <v>594.43200000000002</v>
      </c>
      <c r="M38" s="1" t="s">
        <v>991</v>
      </c>
      <c r="N38" s="1" t="s">
        <v>1804</v>
      </c>
    </row>
    <row r="39" spans="1:15">
      <c r="A39" s="1">
        <v>41</v>
      </c>
      <c r="B39" s="1" t="s">
        <v>1869</v>
      </c>
      <c r="C39" s="1" t="s">
        <v>87</v>
      </c>
      <c r="D39" s="19">
        <v>53.471113000000003</v>
      </c>
      <c r="E39" s="19">
        <v>8.0950109999999995</v>
      </c>
      <c r="G39" s="1" t="s">
        <v>1791</v>
      </c>
      <c r="H39" s="1" t="s">
        <v>358</v>
      </c>
      <c r="L39" s="19">
        <v>2.4E-2</v>
      </c>
      <c r="M39" s="1" t="s">
        <v>991</v>
      </c>
      <c r="N39" s="1" t="s">
        <v>1804</v>
      </c>
      <c r="O39" s="1" t="s">
        <v>1888</v>
      </c>
    </row>
    <row r="40" spans="1:15">
      <c r="A40" s="1">
        <v>42</v>
      </c>
      <c r="B40" s="1" t="s">
        <v>1870</v>
      </c>
      <c r="C40" s="1" t="s">
        <v>87</v>
      </c>
      <c r="D40" s="19">
        <v>54.585169</v>
      </c>
      <c r="E40" s="19">
        <v>8.8460649999999994</v>
      </c>
      <c r="G40" s="1" t="s">
        <v>1791</v>
      </c>
      <c r="H40" s="1" t="s">
        <v>358</v>
      </c>
      <c r="I40" s="1">
        <v>10.199999999999999</v>
      </c>
      <c r="L40" s="1">
        <v>0.45500000000000002</v>
      </c>
      <c r="M40" s="1" t="s">
        <v>1889</v>
      </c>
      <c r="N40" s="1" t="s">
        <v>1804</v>
      </c>
      <c r="O40" s="1" t="s">
        <v>1890</v>
      </c>
    </row>
    <row r="41" spans="1:15">
      <c r="A41" s="1">
        <v>43</v>
      </c>
      <c r="B41" s="1" t="s">
        <v>996</v>
      </c>
      <c r="C41" s="1" t="s">
        <v>1038</v>
      </c>
      <c r="D41" s="19">
        <v>35.450000000000003</v>
      </c>
      <c r="E41" s="19">
        <v>133.12</v>
      </c>
      <c r="F41" s="1" t="s">
        <v>1081</v>
      </c>
      <c r="G41" s="1" t="s">
        <v>1786</v>
      </c>
      <c r="H41" s="1" t="s">
        <v>430</v>
      </c>
      <c r="I41" s="20">
        <v>28.1</v>
      </c>
      <c r="J41" s="20">
        <v>2.2000000000000002</v>
      </c>
      <c r="K41" s="1" t="s">
        <v>981</v>
      </c>
      <c r="L41" s="19">
        <v>1455.4285714285716</v>
      </c>
      <c r="M41" s="1" t="s">
        <v>991</v>
      </c>
      <c r="N41" s="1" t="s">
        <v>1804</v>
      </c>
    </row>
    <row r="42" spans="1:15">
      <c r="A42" s="1">
        <v>44</v>
      </c>
      <c r="B42" s="1" t="s">
        <v>985</v>
      </c>
      <c r="C42" s="1" t="s">
        <v>240</v>
      </c>
      <c r="D42" s="19">
        <v>36.85</v>
      </c>
      <c r="E42" s="19">
        <v>-6.35</v>
      </c>
      <c r="F42" s="1" t="s">
        <v>1785</v>
      </c>
      <c r="G42" s="1" t="s">
        <v>1790</v>
      </c>
      <c r="H42" s="1" t="s">
        <v>629</v>
      </c>
      <c r="I42" s="20">
        <v>21</v>
      </c>
      <c r="J42" s="20">
        <v>16</v>
      </c>
      <c r="K42" s="1" t="s">
        <v>993</v>
      </c>
      <c r="L42" s="19">
        <v>5.1840000000000002</v>
      </c>
      <c r="M42" s="1" t="s">
        <v>1742</v>
      </c>
      <c r="N42" s="1" t="s">
        <v>1803</v>
      </c>
    </row>
    <row r="43" spans="1:15">
      <c r="A43" s="1">
        <v>45</v>
      </c>
      <c r="B43" s="1" t="s">
        <v>1029</v>
      </c>
      <c r="C43" s="1" t="s">
        <v>1039</v>
      </c>
      <c r="D43" s="19">
        <v>25.11</v>
      </c>
      <c r="E43" s="19">
        <v>121.46</v>
      </c>
      <c r="F43" s="1" t="s">
        <v>1081</v>
      </c>
      <c r="G43" s="1" t="s">
        <v>1786</v>
      </c>
      <c r="H43" s="1" t="s">
        <v>430</v>
      </c>
      <c r="I43" s="20">
        <v>28</v>
      </c>
      <c r="J43" s="20"/>
      <c r="L43" s="19">
        <v>43.68</v>
      </c>
      <c r="M43" s="1" t="s">
        <v>991</v>
      </c>
      <c r="N43" s="1" t="s">
        <v>1804</v>
      </c>
    </row>
    <row r="44" spans="1:15">
      <c r="A44" s="1">
        <v>46</v>
      </c>
      <c r="B44" s="1" t="s">
        <v>998</v>
      </c>
      <c r="C44" s="1" t="s">
        <v>189</v>
      </c>
      <c r="D44" s="19">
        <v>51.79</v>
      </c>
      <c r="E44" s="19">
        <v>1.01</v>
      </c>
      <c r="F44" s="1" t="s">
        <v>1785</v>
      </c>
      <c r="G44" s="1" t="s">
        <v>1791</v>
      </c>
      <c r="H44" s="1" t="s">
        <v>358</v>
      </c>
      <c r="I44" s="20"/>
      <c r="J44" s="20">
        <v>30</v>
      </c>
      <c r="K44" s="1" t="s">
        <v>990</v>
      </c>
      <c r="L44" s="19">
        <v>0.9887999999999999</v>
      </c>
      <c r="M44" s="1" t="s">
        <v>991</v>
      </c>
      <c r="N44" s="1" t="s">
        <v>1804</v>
      </c>
      <c r="O44" s="1" t="s">
        <v>1691</v>
      </c>
    </row>
    <row r="45" spans="1:15">
      <c r="A45" s="1">
        <v>47</v>
      </c>
      <c r="B45" s="1" t="s">
        <v>1035</v>
      </c>
      <c r="C45" s="1" t="s">
        <v>189</v>
      </c>
      <c r="D45" s="19">
        <v>51.722102999999997</v>
      </c>
      <c r="E45" s="19">
        <v>0.722356</v>
      </c>
      <c r="F45" s="1" t="s">
        <v>1757</v>
      </c>
      <c r="G45" s="1" t="s">
        <v>1791</v>
      </c>
      <c r="H45" s="1" t="s">
        <v>358</v>
      </c>
      <c r="I45" s="20"/>
      <c r="J45" s="20"/>
      <c r="L45" s="19">
        <v>0.48</v>
      </c>
      <c r="M45" s="1" t="s">
        <v>991</v>
      </c>
      <c r="N45" s="1" t="s">
        <v>1804</v>
      </c>
    </row>
    <row r="46" spans="1:15">
      <c r="A46" s="1">
        <v>48</v>
      </c>
      <c r="B46" s="1" t="s">
        <v>1871</v>
      </c>
      <c r="C46" s="1" t="s">
        <v>189</v>
      </c>
      <c r="D46" s="19">
        <v>51.776425000000003</v>
      </c>
      <c r="E46" s="19">
        <v>1.0381590000000001</v>
      </c>
      <c r="G46" s="1" t="s">
        <v>1791</v>
      </c>
      <c r="H46" s="1" t="s">
        <v>358</v>
      </c>
      <c r="L46" s="19">
        <v>0.61917808219178083</v>
      </c>
      <c r="M46" s="1" t="s">
        <v>1891</v>
      </c>
      <c r="N46" s="1" t="s">
        <v>1804</v>
      </c>
      <c r="O46" s="1" t="s">
        <v>1892</v>
      </c>
    </row>
    <row r="47" spans="1:15">
      <c r="A47" s="1">
        <v>49</v>
      </c>
      <c r="B47" s="1" t="s">
        <v>1009</v>
      </c>
      <c r="C47" s="1" t="s">
        <v>189</v>
      </c>
      <c r="D47" s="19">
        <v>53.68</v>
      </c>
      <c r="E47" s="19">
        <v>-2.95</v>
      </c>
      <c r="F47" s="1" t="s">
        <v>1081</v>
      </c>
      <c r="G47" s="1" t="s">
        <v>1791</v>
      </c>
      <c r="H47" s="1" t="s">
        <v>358</v>
      </c>
      <c r="I47" s="20">
        <v>14.7</v>
      </c>
      <c r="J47" s="20">
        <v>2.2999999999999998</v>
      </c>
      <c r="K47" s="1" t="s">
        <v>981</v>
      </c>
      <c r="L47" s="19">
        <v>15.36</v>
      </c>
      <c r="M47" s="1" t="s">
        <v>991</v>
      </c>
      <c r="N47" s="1" t="s">
        <v>1804</v>
      </c>
    </row>
    <row r="48" spans="1:15">
      <c r="A48" s="1">
        <v>50</v>
      </c>
      <c r="B48" s="1" t="s">
        <v>982</v>
      </c>
      <c r="C48" s="1" t="s">
        <v>476</v>
      </c>
      <c r="D48" s="19">
        <v>33.92</v>
      </c>
      <c r="E48" s="19">
        <v>-117.25</v>
      </c>
      <c r="F48" s="1" t="s">
        <v>1757</v>
      </c>
      <c r="G48" s="1" t="s">
        <v>1790</v>
      </c>
      <c r="H48" s="1" t="s">
        <v>629</v>
      </c>
      <c r="I48" s="20">
        <v>20.2</v>
      </c>
      <c r="J48" s="20"/>
      <c r="L48" s="19">
        <v>2.16</v>
      </c>
      <c r="M48" s="1" t="s">
        <v>1741</v>
      </c>
      <c r="N48" s="1" t="s">
        <v>1803</v>
      </c>
    </row>
    <row r="49" spans="1:15">
      <c r="A49" s="1">
        <v>50</v>
      </c>
      <c r="B49" s="1" t="s">
        <v>984</v>
      </c>
      <c r="C49" s="1" t="s">
        <v>476</v>
      </c>
      <c r="D49" s="19">
        <v>33.08</v>
      </c>
      <c r="E49" s="19">
        <v>-117.29</v>
      </c>
      <c r="F49" s="1" t="s">
        <v>1757</v>
      </c>
      <c r="G49" s="1" t="s">
        <v>1790</v>
      </c>
      <c r="H49" s="1" t="s">
        <v>629</v>
      </c>
      <c r="I49" s="20">
        <v>25.8</v>
      </c>
      <c r="J49" s="20"/>
      <c r="L49" s="19">
        <v>3.6480000000000001</v>
      </c>
      <c r="M49" s="1" t="s">
        <v>1741</v>
      </c>
      <c r="N49" s="1" t="s">
        <v>1803</v>
      </c>
    </row>
    <row r="50" spans="1:15">
      <c r="A50" s="1">
        <v>51</v>
      </c>
      <c r="B50" s="1" t="s">
        <v>992</v>
      </c>
      <c r="C50" s="1" t="s">
        <v>476</v>
      </c>
      <c r="D50" s="19">
        <v>37.619999999999997</v>
      </c>
      <c r="E50" s="19">
        <v>-77.12</v>
      </c>
      <c r="F50" s="1" t="s">
        <v>1081</v>
      </c>
      <c r="G50" s="1" t="s">
        <v>1786</v>
      </c>
      <c r="H50" s="1" t="s">
        <v>430</v>
      </c>
      <c r="I50" s="20">
        <v>16</v>
      </c>
      <c r="J50" s="20">
        <v>11.5</v>
      </c>
      <c r="K50" s="1" t="s">
        <v>993</v>
      </c>
      <c r="L50" s="19">
        <v>42.192</v>
      </c>
      <c r="M50" s="1" t="s">
        <v>991</v>
      </c>
      <c r="N50" s="1" t="s">
        <v>1804</v>
      </c>
    </row>
    <row r="51" spans="1:15">
      <c r="A51" s="1">
        <v>52</v>
      </c>
      <c r="B51" s="1" t="s">
        <v>995</v>
      </c>
      <c r="C51" s="1" t="s">
        <v>476</v>
      </c>
      <c r="D51" s="19">
        <v>38.39</v>
      </c>
      <c r="E51" s="19">
        <v>-76.05</v>
      </c>
      <c r="F51" s="1" t="s">
        <v>1785</v>
      </c>
      <c r="G51" s="1" t="s">
        <v>1786</v>
      </c>
      <c r="H51" s="1" t="s">
        <v>430</v>
      </c>
      <c r="I51" s="20"/>
      <c r="J51" s="20">
        <v>12.3</v>
      </c>
      <c r="K51" s="1" t="s">
        <v>993</v>
      </c>
      <c r="L51" s="19">
        <v>92</v>
      </c>
      <c r="M51" s="1" t="s">
        <v>991</v>
      </c>
      <c r="N51" s="1" t="s">
        <v>1804</v>
      </c>
    </row>
    <row r="52" spans="1:15">
      <c r="A52" s="1">
        <v>53</v>
      </c>
      <c r="B52" s="1" t="s">
        <v>997</v>
      </c>
      <c r="C52" s="1" t="s">
        <v>476</v>
      </c>
      <c r="D52" s="19">
        <v>38.880000000000003</v>
      </c>
      <c r="E52" s="19">
        <v>-76.55</v>
      </c>
      <c r="F52" s="1" t="s">
        <v>1785</v>
      </c>
      <c r="G52" s="1" t="s">
        <v>1786</v>
      </c>
      <c r="H52" s="1" t="s">
        <v>430</v>
      </c>
      <c r="I52" s="20"/>
      <c r="J52" s="20"/>
      <c r="K52" s="1" t="s">
        <v>993</v>
      </c>
      <c r="L52" s="19">
        <v>0.28160000000000002</v>
      </c>
      <c r="M52" s="1" t="s">
        <v>991</v>
      </c>
      <c r="N52" s="1" t="s">
        <v>1804</v>
      </c>
    </row>
    <row r="53" spans="1:15">
      <c r="A53" s="1" t="s">
        <v>1907</v>
      </c>
      <c r="B53" s="1" t="s">
        <v>999</v>
      </c>
      <c r="C53" s="1" t="s">
        <v>476</v>
      </c>
      <c r="D53" s="19">
        <v>31.49</v>
      </c>
      <c r="E53" s="19">
        <v>-81.25</v>
      </c>
      <c r="F53" s="1" t="s">
        <v>1081</v>
      </c>
      <c r="G53" s="1" t="s">
        <v>1786</v>
      </c>
      <c r="H53" s="1" t="s">
        <v>430</v>
      </c>
      <c r="I53" s="20">
        <v>17.384999999999998</v>
      </c>
      <c r="J53" s="20"/>
      <c r="L53" s="19">
        <v>33.700000000000003</v>
      </c>
      <c r="M53" s="1" t="s">
        <v>1796</v>
      </c>
      <c r="N53" s="1" t="s">
        <v>1805</v>
      </c>
      <c r="O53" s="1" t="s">
        <v>1906</v>
      </c>
    </row>
    <row r="54" spans="1:15">
      <c r="A54" s="1">
        <v>56</v>
      </c>
      <c r="B54" s="1" t="s">
        <v>1000</v>
      </c>
      <c r="C54" s="1" t="s">
        <v>476</v>
      </c>
      <c r="D54" s="19">
        <v>29.5</v>
      </c>
      <c r="E54" s="19">
        <v>-90.44</v>
      </c>
      <c r="F54" s="1" t="s">
        <v>1785</v>
      </c>
      <c r="G54" s="1" t="s">
        <v>1786</v>
      </c>
      <c r="H54" s="1" t="s">
        <v>430</v>
      </c>
      <c r="I54" s="20">
        <v>22.9</v>
      </c>
      <c r="J54" s="20">
        <v>7.3</v>
      </c>
      <c r="K54" s="1" t="s">
        <v>993</v>
      </c>
      <c r="L54" s="19">
        <v>37.808</v>
      </c>
      <c r="M54" s="1" t="s">
        <v>1797</v>
      </c>
      <c r="N54" s="1" t="s">
        <v>1804</v>
      </c>
      <c r="O54" s="1" t="s">
        <v>1893</v>
      </c>
    </row>
    <row r="55" spans="1:15">
      <c r="A55" s="1">
        <v>57</v>
      </c>
      <c r="B55" s="1" t="s">
        <v>1002</v>
      </c>
      <c r="C55" s="1" t="s">
        <v>476</v>
      </c>
      <c r="D55" s="19">
        <v>42.74</v>
      </c>
      <c r="E55" s="19">
        <v>-70.84</v>
      </c>
      <c r="F55" s="1" t="s">
        <v>1757</v>
      </c>
      <c r="G55" s="1" t="s">
        <v>1792</v>
      </c>
      <c r="H55" s="1" t="s">
        <v>456</v>
      </c>
      <c r="I55" s="20">
        <v>14</v>
      </c>
      <c r="J55" s="20">
        <v>13</v>
      </c>
      <c r="K55" s="1" t="s">
        <v>993</v>
      </c>
      <c r="L55" s="19">
        <v>5.8528000000000002</v>
      </c>
      <c r="M55" s="1" t="s">
        <v>991</v>
      </c>
      <c r="N55" s="1" t="s">
        <v>1804</v>
      </c>
    </row>
    <row r="56" spans="1:15">
      <c r="A56" s="1">
        <v>58</v>
      </c>
      <c r="B56" s="1" t="s">
        <v>1007</v>
      </c>
      <c r="C56" s="1" t="s">
        <v>476</v>
      </c>
      <c r="D56" s="19">
        <v>40.82</v>
      </c>
      <c r="E56" s="19">
        <v>-74.05</v>
      </c>
      <c r="F56" s="1" t="s">
        <v>1789</v>
      </c>
      <c r="G56" s="1" t="s">
        <v>1794</v>
      </c>
      <c r="H56" s="1" t="s">
        <v>502</v>
      </c>
      <c r="I56" s="20">
        <v>11</v>
      </c>
      <c r="J56" s="20">
        <v>5</v>
      </c>
      <c r="K56" s="1" t="s">
        <v>981</v>
      </c>
      <c r="L56" s="19">
        <v>15.776</v>
      </c>
      <c r="M56" s="1" t="s">
        <v>991</v>
      </c>
      <c r="N56" s="1" t="s">
        <v>1804</v>
      </c>
    </row>
    <row r="57" spans="1:15">
      <c r="A57" s="1">
        <v>59</v>
      </c>
      <c r="B57" s="1" t="s">
        <v>1010</v>
      </c>
      <c r="C57" s="1" t="s">
        <v>476</v>
      </c>
      <c r="D57" s="19">
        <v>30.44</v>
      </c>
      <c r="E57" s="19">
        <v>-87.8</v>
      </c>
      <c r="F57" s="1" t="s">
        <v>1757</v>
      </c>
      <c r="G57" s="1" t="s">
        <v>1786</v>
      </c>
      <c r="H57" s="1" t="s">
        <v>430</v>
      </c>
      <c r="I57" s="20" t="s">
        <v>1041</v>
      </c>
      <c r="J57" s="20">
        <v>2.2999999999999998</v>
      </c>
      <c r="K57" s="1" t="s">
        <v>981</v>
      </c>
      <c r="L57" s="19">
        <v>28.8</v>
      </c>
      <c r="M57" s="1" t="s">
        <v>991</v>
      </c>
      <c r="N57" s="1" t="s">
        <v>1804</v>
      </c>
    </row>
    <row r="58" spans="1:15">
      <c r="A58" s="1">
        <v>59</v>
      </c>
      <c r="B58" s="1" t="s">
        <v>1011</v>
      </c>
      <c r="C58" s="1" t="s">
        <v>476</v>
      </c>
      <c r="D58" s="19">
        <v>30.58</v>
      </c>
      <c r="E58" s="19">
        <v>-88.11</v>
      </c>
      <c r="F58" s="1" t="s">
        <v>1757</v>
      </c>
      <c r="G58" s="1" t="s">
        <v>1793</v>
      </c>
      <c r="H58" s="1" t="s">
        <v>430</v>
      </c>
      <c r="I58" s="20" t="s">
        <v>1041</v>
      </c>
      <c r="J58" s="20">
        <v>4.7</v>
      </c>
      <c r="K58" s="1" t="s">
        <v>981</v>
      </c>
      <c r="L58" s="19">
        <v>14.4</v>
      </c>
      <c r="M58" s="1" t="s">
        <v>991</v>
      </c>
      <c r="N58" s="1" t="s">
        <v>1804</v>
      </c>
    </row>
    <row r="59" spans="1:15">
      <c r="A59" s="1">
        <v>59</v>
      </c>
      <c r="B59" s="1" t="s">
        <v>1013</v>
      </c>
      <c r="C59" s="1" t="s">
        <v>476</v>
      </c>
      <c r="D59" s="19">
        <v>30.25</v>
      </c>
      <c r="E59" s="19">
        <v>-88.12</v>
      </c>
      <c r="F59" s="1" t="s">
        <v>1757</v>
      </c>
      <c r="G59" s="1" t="s">
        <v>1786</v>
      </c>
      <c r="H59" s="1" t="s">
        <v>430</v>
      </c>
      <c r="I59" s="20" t="s">
        <v>1041</v>
      </c>
      <c r="J59" s="20">
        <v>20.7</v>
      </c>
      <c r="K59" s="1" t="s">
        <v>990</v>
      </c>
      <c r="L59" s="19">
        <v>15.6</v>
      </c>
      <c r="M59" s="1" t="s">
        <v>991</v>
      </c>
      <c r="N59" s="1" t="s">
        <v>1804</v>
      </c>
    </row>
    <row r="60" spans="1:15">
      <c r="A60" s="1">
        <v>60</v>
      </c>
      <c r="B60" s="1" t="s">
        <v>1692</v>
      </c>
      <c r="C60" s="1" t="s">
        <v>476</v>
      </c>
      <c r="D60" s="1">
        <v>39.619999999999997</v>
      </c>
      <c r="E60" s="1">
        <v>-75.45</v>
      </c>
      <c r="F60" s="1" t="s">
        <v>1757</v>
      </c>
      <c r="G60" s="1" t="s">
        <v>1786</v>
      </c>
      <c r="H60" s="1" t="s">
        <v>430</v>
      </c>
      <c r="I60" s="20">
        <v>15</v>
      </c>
      <c r="J60" s="20"/>
      <c r="K60" s="1" t="s">
        <v>981</v>
      </c>
      <c r="L60" s="19">
        <v>1474.24</v>
      </c>
      <c r="M60" s="1" t="s">
        <v>991</v>
      </c>
      <c r="N60" s="1" t="s">
        <v>1804</v>
      </c>
    </row>
    <row r="61" spans="1:15">
      <c r="A61" s="1">
        <v>60</v>
      </c>
      <c r="B61" s="1" t="s">
        <v>1693</v>
      </c>
      <c r="C61" s="1" t="s">
        <v>476</v>
      </c>
      <c r="D61" s="1">
        <v>39.43</v>
      </c>
      <c r="E61" s="1">
        <v>-75.41</v>
      </c>
      <c r="F61" s="1" t="s">
        <v>1757</v>
      </c>
      <c r="G61" s="1" t="s">
        <v>1786</v>
      </c>
      <c r="H61" s="1" t="s">
        <v>430</v>
      </c>
      <c r="I61" s="20">
        <v>15</v>
      </c>
      <c r="J61" s="20"/>
      <c r="K61" s="1" t="s">
        <v>993</v>
      </c>
      <c r="L61" s="19">
        <v>73.739999999999995</v>
      </c>
      <c r="M61" s="1" t="s">
        <v>991</v>
      </c>
      <c r="N61" s="1" t="s">
        <v>1804</v>
      </c>
    </row>
    <row r="62" spans="1:15">
      <c r="A62" s="1">
        <v>61</v>
      </c>
      <c r="B62" s="1" t="s">
        <v>1015</v>
      </c>
      <c r="C62" s="1" t="s">
        <v>476</v>
      </c>
      <c r="D62" s="19">
        <v>41.48</v>
      </c>
      <c r="E62" s="19">
        <v>-71.39</v>
      </c>
      <c r="F62" s="1" t="s">
        <v>1081</v>
      </c>
      <c r="G62" s="1" t="s">
        <v>1794</v>
      </c>
      <c r="H62" s="1" t="s">
        <v>456</v>
      </c>
      <c r="I62" s="20">
        <v>20</v>
      </c>
      <c r="J62" s="20">
        <v>10.7</v>
      </c>
      <c r="K62" s="1" t="s">
        <v>993</v>
      </c>
      <c r="L62" s="19">
        <v>19.968</v>
      </c>
      <c r="M62" s="1" t="s">
        <v>991</v>
      </c>
      <c r="N62" s="1" t="s">
        <v>1804</v>
      </c>
      <c r="O62" s="1" t="s">
        <v>1695</v>
      </c>
    </row>
    <row r="63" spans="1:15">
      <c r="A63" s="1">
        <v>62</v>
      </c>
      <c r="B63" s="1" t="s">
        <v>1016</v>
      </c>
      <c r="C63" s="1" t="s">
        <v>476</v>
      </c>
      <c r="D63" s="19">
        <v>31.93</v>
      </c>
      <c r="E63" s="19">
        <v>-81.02</v>
      </c>
      <c r="F63" s="1" t="s">
        <v>1785</v>
      </c>
      <c r="G63" s="1" t="s">
        <v>1786</v>
      </c>
      <c r="H63" s="1" t="s">
        <v>430</v>
      </c>
      <c r="I63" s="20">
        <v>21</v>
      </c>
      <c r="J63" s="20"/>
      <c r="L63" s="19">
        <v>2.7396799999999999</v>
      </c>
      <c r="M63" s="1" t="s">
        <v>1799</v>
      </c>
      <c r="N63" s="1" t="s">
        <v>1806</v>
      </c>
      <c r="O63" s="1" t="s">
        <v>1017</v>
      </c>
    </row>
    <row r="64" spans="1:15">
      <c r="A64" s="1">
        <v>63</v>
      </c>
      <c r="B64" s="1" t="s">
        <v>1018</v>
      </c>
      <c r="C64" s="1" t="s">
        <v>476</v>
      </c>
      <c r="D64" s="19">
        <v>41.55</v>
      </c>
      <c r="E64" s="19">
        <v>-70.55</v>
      </c>
      <c r="F64" s="1" t="s">
        <v>1081</v>
      </c>
      <c r="G64" s="1" t="s">
        <v>1794</v>
      </c>
      <c r="H64" s="1" t="s">
        <v>456</v>
      </c>
      <c r="I64" s="20">
        <v>20.3</v>
      </c>
      <c r="J64" s="20">
        <v>29.1</v>
      </c>
      <c r="K64" s="1" t="s">
        <v>990</v>
      </c>
      <c r="L64" s="19">
        <v>1.5888</v>
      </c>
      <c r="M64" s="1" t="s">
        <v>991</v>
      </c>
      <c r="N64" s="1" t="s">
        <v>1806</v>
      </c>
    </row>
    <row r="65" spans="1:15">
      <c r="A65" s="1">
        <v>54</v>
      </c>
      <c r="B65" s="1" t="s">
        <v>1022</v>
      </c>
      <c r="C65" s="1" t="s">
        <v>476</v>
      </c>
      <c r="D65" s="19">
        <v>38.06</v>
      </c>
      <c r="E65" s="19">
        <v>-75.36</v>
      </c>
      <c r="F65" s="1" t="s">
        <v>1757</v>
      </c>
      <c r="G65" s="1" t="s">
        <v>1786</v>
      </c>
      <c r="H65" s="1" t="s">
        <v>430</v>
      </c>
      <c r="I65" s="20">
        <v>21.65</v>
      </c>
      <c r="J65" s="20"/>
      <c r="L65" s="19">
        <v>-0.28999999999999998</v>
      </c>
      <c r="M65" s="1" t="s">
        <v>1800</v>
      </c>
      <c r="N65" s="1" t="s">
        <v>1806</v>
      </c>
    </row>
    <row r="66" spans="1:15">
      <c r="A66" s="1">
        <v>54</v>
      </c>
      <c r="B66" s="1" t="s">
        <v>1020</v>
      </c>
      <c r="C66" s="1" t="s">
        <v>476</v>
      </c>
      <c r="D66" s="19">
        <v>37.18</v>
      </c>
      <c r="E66" s="19">
        <v>-76.400000000000006</v>
      </c>
      <c r="F66" s="1" t="s">
        <v>1757</v>
      </c>
      <c r="G66" s="1" t="s">
        <v>1786</v>
      </c>
      <c r="H66" s="1" t="s">
        <v>430</v>
      </c>
      <c r="I66" s="20">
        <v>17.670000000000002</v>
      </c>
      <c r="J66" s="20">
        <v>14</v>
      </c>
      <c r="K66" s="1" t="s">
        <v>993</v>
      </c>
      <c r="L66" s="38">
        <v>3.19</v>
      </c>
      <c r="M66" s="1" t="s">
        <v>1800</v>
      </c>
      <c r="N66" s="1" t="s">
        <v>1806</v>
      </c>
    </row>
    <row r="67" spans="1:15">
      <c r="A67" s="10">
        <v>54</v>
      </c>
      <c r="B67" s="1" t="s">
        <v>1021</v>
      </c>
      <c r="C67" s="1" t="s">
        <v>476</v>
      </c>
      <c r="D67" s="19">
        <v>38.82</v>
      </c>
      <c r="E67" s="19">
        <v>-76.17</v>
      </c>
      <c r="F67" s="1" t="s">
        <v>1757</v>
      </c>
      <c r="G67" s="1" t="s">
        <v>1786</v>
      </c>
      <c r="H67" s="1" t="s">
        <v>430</v>
      </c>
      <c r="I67" s="20">
        <v>21.15</v>
      </c>
      <c r="J67" s="20"/>
      <c r="L67" s="22">
        <v>0.47</v>
      </c>
      <c r="M67" s="1" t="s">
        <v>1800</v>
      </c>
      <c r="N67" s="1" t="s">
        <v>1806</v>
      </c>
    </row>
    <row r="68" spans="1:15">
      <c r="A68" s="11">
        <v>54</v>
      </c>
      <c r="B68" s="11" t="s">
        <v>1023</v>
      </c>
      <c r="C68" s="1" t="s">
        <v>476</v>
      </c>
      <c r="D68" s="19">
        <v>33.32</v>
      </c>
      <c r="E68" s="19">
        <v>-79.28</v>
      </c>
      <c r="F68" s="1" t="s">
        <v>1757</v>
      </c>
      <c r="G68" s="1" t="s">
        <v>1786</v>
      </c>
      <c r="H68" s="1" t="s">
        <v>430</v>
      </c>
      <c r="I68" s="20">
        <v>19.82</v>
      </c>
      <c r="J68" s="20"/>
      <c r="L68" s="38">
        <v>1.18</v>
      </c>
      <c r="M68" s="1" t="s">
        <v>1800</v>
      </c>
      <c r="N68" s="1" t="s">
        <v>1806</v>
      </c>
    </row>
    <row r="69" spans="1:15">
      <c r="A69" s="11">
        <v>54</v>
      </c>
      <c r="B69" s="11" t="s">
        <v>1024</v>
      </c>
      <c r="C69" s="1" t="s">
        <v>476</v>
      </c>
      <c r="D69" s="19">
        <v>30.08</v>
      </c>
      <c r="E69" s="19">
        <v>-84.5</v>
      </c>
      <c r="F69" s="1" t="s">
        <v>1757</v>
      </c>
      <c r="G69" s="1" t="s">
        <v>1786</v>
      </c>
      <c r="H69" s="1" t="s">
        <v>430</v>
      </c>
      <c r="I69" s="20">
        <v>18.27</v>
      </c>
      <c r="J69" s="20"/>
      <c r="L69" s="38">
        <v>3.39</v>
      </c>
      <c r="M69" s="1" t="s">
        <v>1800</v>
      </c>
      <c r="N69" s="1" t="s">
        <v>1806</v>
      </c>
    </row>
    <row r="70" spans="1:15">
      <c r="A70" s="11">
        <v>64</v>
      </c>
      <c r="B70" s="11" t="s">
        <v>1025</v>
      </c>
      <c r="C70" s="1" t="s">
        <v>476</v>
      </c>
      <c r="D70" s="19">
        <v>29.51</v>
      </c>
      <c r="E70" s="19">
        <v>-90.01</v>
      </c>
      <c r="F70" s="1" t="s">
        <v>1757</v>
      </c>
      <c r="G70" s="1" t="s">
        <v>1786</v>
      </c>
      <c r="H70" s="1" t="s">
        <v>430</v>
      </c>
      <c r="I70" s="20"/>
      <c r="J70" s="20"/>
      <c r="L70" s="19">
        <v>117.568</v>
      </c>
      <c r="M70" s="1" t="s">
        <v>1800</v>
      </c>
      <c r="N70" s="1" t="s">
        <v>1806</v>
      </c>
    </row>
    <row r="71" spans="1:15">
      <c r="A71" s="11">
        <v>65</v>
      </c>
      <c r="B71" s="11" t="s">
        <v>1027</v>
      </c>
      <c r="C71" s="1" t="s">
        <v>476</v>
      </c>
      <c r="D71" s="19">
        <v>48.08</v>
      </c>
      <c r="E71" s="19">
        <v>-123.04</v>
      </c>
      <c r="F71" s="1" t="s">
        <v>1757</v>
      </c>
      <c r="G71" s="1" t="s">
        <v>1790</v>
      </c>
      <c r="H71" s="1" t="s">
        <v>529</v>
      </c>
      <c r="I71" s="20">
        <v>8.6</v>
      </c>
      <c r="J71" s="20">
        <v>30.1</v>
      </c>
      <c r="K71" s="1" t="s">
        <v>990</v>
      </c>
      <c r="L71" s="19">
        <v>6.7680000000000004E-2</v>
      </c>
      <c r="M71" s="1" t="s">
        <v>991</v>
      </c>
      <c r="N71" s="1" t="s">
        <v>1806</v>
      </c>
    </row>
    <row r="72" spans="1:15">
      <c r="A72" s="11">
        <v>66</v>
      </c>
      <c r="B72" s="11" t="s">
        <v>1028</v>
      </c>
      <c r="C72" s="1" t="s">
        <v>476</v>
      </c>
      <c r="D72" s="19">
        <v>26.1</v>
      </c>
      <c r="E72" s="19">
        <v>-81.77</v>
      </c>
      <c r="F72" s="1" t="s">
        <v>1789</v>
      </c>
      <c r="G72" s="1" t="s">
        <v>1786</v>
      </c>
      <c r="H72" s="1" t="s">
        <v>430</v>
      </c>
      <c r="I72" s="20">
        <v>22.2</v>
      </c>
      <c r="J72" s="20">
        <v>3.93</v>
      </c>
      <c r="K72" s="1" t="s">
        <v>981</v>
      </c>
      <c r="L72" s="19">
        <v>78.912000000000006</v>
      </c>
      <c r="M72" s="1" t="s">
        <v>1795</v>
      </c>
      <c r="N72" s="1" t="s">
        <v>1806</v>
      </c>
    </row>
    <row r="73" spans="1:15">
      <c r="A73" s="11">
        <v>67</v>
      </c>
      <c r="B73" s="11" t="s">
        <v>1030</v>
      </c>
      <c r="C73" s="1" t="s">
        <v>476</v>
      </c>
      <c r="D73" s="19">
        <v>38.590000000000003</v>
      </c>
      <c r="E73" s="19">
        <v>-76.13</v>
      </c>
      <c r="F73" s="1" t="s">
        <v>1081</v>
      </c>
      <c r="G73" s="1" t="s">
        <v>1786</v>
      </c>
      <c r="H73" s="1" t="s">
        <v>430</v>
      </c>
      <c r="I73" s="20"/>
      <c r="J73" s="20">
        <v>5</v>
      </c>
      <c r="K73" s="1" t="s">
        <v>981</v>
      </c>
      <c r="L73" s="19">
        <v>29.312000000000001</v>
      </c>
      <c r="M73" s="1" t="s">
        <v>1801</v>
      </c>
      <c r="N73" s="1" t="s">
        <v>1806</v>
      </c>
    </row>
    <row r="74" spans="1:15">
      <c r="A74" s="11">
        <v>68</v>
      </c>
      <c r="B74" s="11" t="s">
        <v>1872</v>
      </c>
      <c r="C74" s="1" t="s">
        <v>476</v>
      </c>
      <c r="D74" s="19">
        <v>41.588053000000002</v>
      </c>
      <c r="E74" s="19">
        <v>-70.642478999999994</v>
      </c>
      <c r="G74" s="1" t="s">
        <v>1792</v>
      </c>
      <c r="H74" s="1" t="s">
        <v>456</v>
      </c>
      <c r="I74" s="1">
        <v>10</v>
      </c>
      <c r="K74" s="20"/>
      <c r="L74" s="19">
        <v>4.3840000000000003</v>
      </c>
      <c r="M74" s="1" t="s">
        <v>991</v>
      </c>
      <c r="N74" s="1" t="s">
        <v>1804</v>
      </c>
      <c r="O74" s="1" t="s">
        <v>1894</v>
      </c>
    </row>
    <row r="75" spans="1:15">
      <c r="A75" s="11">
        <v>69</v>
      </c>
      <c r="B75" s="11" t="s">
        <v>1873</v>
      </c>
      <c r="C75" s="1" t="s">
        <v>476</v>
      </c>
      <c r="D75" s="1">
        <v>37.56</v>
      </c>
      <c r="E75" s="1">
        <v>-76.88</v>
      </c>
      <c r="F75" s="1" t="s">
        <v>1785</v>
      </c>
      <c r="G75" s="1" t="s">
        <v>1786</v>
      </c>
      <c r="H75" s="1" t="s">
        <v>430</v>
      </c>
      <c r="I75" s="1">
        <v>20</v>
      </c>
      <c r="K75" s="1" t="s">
        <v>1879</v>
      </c>
      <c r="L75" s="1">
        <v>197.26400000000001</v>
      </c>
      <c r="M75" s="1" t="s">
        <v>991</v>
      </c>
      <c r="N75" s="1" t="s">
        <v>1805</v>
      </c>
      <c r="O75" s="1" t="s">
        <v>1895</v>
      </c>
    </row>
    <row r="76" spans="1:15">
      <c r="A76" s="11" t="s">
        <v>1859</v>
      </c>
      <c r="B76" s="11" t="s">
        <v>1874</v>
      </c>
      <c r="C76" s="1" t="s">
        <v>476</v>
      </c>
      <c r="D76" s="19">
        <v>42.706800000000001</v>
      </c>
      <c r="E76" s="19">
        <v>-70.840586000000002</v>
      </c>
      <c r="F76" s="1" t="s">
        <v>1881</v>
      </c>
      <c r="G76" s="1" t="s">
        <v>1794</v>
      </c>
      <c r="H76" s="1" t="s">
        <v>456</v>
      </c>
      <c r="I76" s="20"/>
      <c r="J76" s="20">
        <v>20</v>
      </c>
      <c r="K76" s="1" t="s">
        <v>1026</v>
      </c>
      <c r="L76" s="19">
        <v>4.59</v>
      </c>
      <c r="M76" s="1" t="s">
        <v>991</v>
      </c>
      <c r="N76" s="1" t="s">
        <v>1804</v>
      </c>
      <c r="O76" s="1" t="s">
        <v>1896</v>
      </c>
    </row>
    <row r="77" spans="1:15">
      <c r="A77" s="11">
        <v>72</v>
      </c>
      <c r="B77" s="11" t="s">
        <v>1875</v>
      </c>
      <c r="C77" s="1" t="s">
        <v>476</v>
      </c>
      <c r="D77" s="19">
        <v>30.266642000000001</v>
      </c>
      <c r="E77" s="19">
        <v>-90.378583000000006</v>
      </c>
      <c r="G77" s="1" t="s">
        <v>1786</v>
      </c>
      <c r="H77" s="1" t="s">
        <v>430</v>
      </c>
      <c r="L77" s="1">
        <v>912</v>
      </c>
      <c r="M77" s="1" t="s">
        <v>991</v>
      </c>
      <c r="N77" s="1" t="s">
        <v>1804</v>
      </c>
      <c r="O77" s="1" t="s">
        <v>1897</v>
      </c>
    </row>
    <row r="78" spans="1:15">
      <c r="A78" s="11">
        <v>73</v>
      </c>
      <c r="B78" s="11" t="s">
        <v>1876</v>
      </c>
      <c r="C78" s="1" t="s">
        <v>476</v>
      </c>
      <c r="D78" s="19">
        <v>34.400832999999999</v>
      </c>
      <c r="E78" s="19">
        <v>-119.535833</v>
      </c>
      <c r="G78" s="1" t="s">
        <v>1790</v>
      </c>
      <c r="H78" s="1" t="s">
        <v>529</v>
      </c>
      <c r="J78" s="1">
        <v>35</v>
      </c>
      <c r="K78" s="1" t="s">
        <v>990</v>
      </c>
      <c r="L78" s="1">
        <v>1.34</v>
      </c>
      <c r="M78" s="1" t="s">
        <v>991</v>
      </c>
      <c r="N78" s="1" t="s">
        <v>1806</v>
      </c>
      <c r="O78" s="1" t="s">
        <v>1898</v>
      </c>
    </row>
    <row r="79" spans="1:15">
      <c r="A79" s="11">
        <v>74</v>
      </c>
      <c r="B79" s="11" t="s">
        <v>1877</v>
      </c>
      <c r="C79" s="1" t="s">
        <v>476</v>
      </c>
      <c r="D79" s="19">
        <v>39.083300000000001</v>
      </c>
      <c r="E79" s="19">
        <v>-75.433000000000007</v>
      </c>
      <c r="G79" s="1" t="s">
        <v>1786</v>
      </c>
      <c r="H79" s="1" t="s">
        <v>430</v>
      </c>
      <c r="I79" s="1">
        <v>21.4</v>
      </c>
      <c r="J79" s="1">
        <v>17</v>
      </c>
      <c r="K79" s="1" t="s">
        <v>993</v>
      </c>
      <c r="L79" s="1">
        <v>0.41472000000000003</v>
      </c>
      <c r="M79" s="1" t="s">
        <v>1899</v>
      </c>
      <c r="N79" s="1" t="s">
        <v>1806</v>
      </c>
      <c r="O79" s="1" t="s">
        <v>1900</v>
      </c>
    </row>
    <row r="80" spans="1:15">
      <c r="A80" s="11">
        <v>75</v>
      </c>
      <c r="B80" s="11" t="s">
        <v>1878</v>
      </c>
      <c r="C80" s="1" t="s">
        <v>476</v>
      </c>
      <c r="D80" s="19">
        <v>41.754353999999999</v>
      </c>
      <c r="E80" s="19">
        <v>-70.115628999999998</v>
      </c>
      <c r="G80" s="1" t="s">
        <v>1794</v>
      </c>
      <c r="H80" s="1" t="s">
        <v>456</v>
      </c>
      <c r="I80" s="1">
        <v>21</v>
      </c>
      <c r="J80" s="1">
        <v>26.8</v>
      </c>
      <c r="K80" s="1" t="s">
        <v>990</v>
      </c>
      <c r="L80" s="19">
        <v>3.1809023999999995</v>
      </c>
      <c r="M80" s="1" t="s">
        <v>1901</v>
      </c>
      <c r="N80" s="1" t="s">
        <v>1806</v>
      </c>
      <c r="O80" s="1" t="s">
        <v>1902</v>
      </c>
    </row>
    <row r="81" spans="1:2">
      <c r="A81" s="11"/>
      <c r="B81" s="11"/>
    </row>
    <row r="82" spans="1:2">
      <c r="A82" s="10" t="s">
        <v>1730</v>
      </c>
      <c r="B82" s="11"/>
    </row>
    <row r="83" spans="1:2">
      <c r="A83" s="11">
        <v>1</v>
      </c>
      <c r="B83" s="1" t="s">
        <v>1908</v>
      </c>
    </row>
    <row r="84" spans="1:2">
      <c r="A84" s="11">
        <v>2</v>
      </c>
      <c r="B84" s="1" t="s">
        <v>1909</v>
      </c>
    </row>
    <row r="85" spans="1:2">
      <c r="A85" s="11">
        <v>3</v>
      </c>
      <c r="B85" s="1" t="s">
        <v>1910</v>
      </c>
    </row>
    <row r="86" spans="1:2">
      <c r="A86" s="11">
        <v>4</v>
      </c>
      <c r="B86" s="1" t="s">
        <v>1911</v>
      </c>
    </row>
    <row r="87" spans="1:2">
      <c r="A87" s="11">
        <v>5</v>
      </c>
      <c r="B87" s="1" t="s">
        <v>1912</v>
      </c>
    </row>
    <row r="88" spans="1:2">
      <c r="A88" s="11">
        <v>6</v>
      </c>
      <c r="B88" s="1" t="s">
        <v>1913</v>
      </c>
    </row>
    <row r="89" spans="1:2">
      <c r="A89" s="11">
        <v>7</v>
      </c>
      <c r="B89" s="1" t="s">
        <v>1914</v>
      </c>
    </row>
    <row r="90" spans="1:2">
      <c r="A90" s="11">
        <v>8</v>
      </c>
      <c r="B90" s="1" t="s">
        <v>1915</v>
      </c>
    </row>
    <row r="91" spans="1:2">
      <c r="A91" s="11">
        <v>9</v>
      </c>
      <c r="B91" s="1" t="s">
        <v>1916</v>
      </c>
    </row>
    <row r="92" spans="1:2">
      <c r="A92" s="11">
        <v>10</v>
      </c>
      <c r="B92" s="1" t="s">
        <v>1917</v>
      </c>
    </row>
    <row r="93" spans="1:2">
      <c r="A93" s="11">
        <v>11</v>
      </c>
      <c r="B93" s="1" t="s">
        <v>1918</v>
      </c>
    </row>
    <row r="94" spans="1:2">
      <c r="A94" s="11">
        <v>12</v>
      </c>
      <c r="B94" s="1" t="s">
        <v>1919</v>
      </c>
    </row>
    <row r="95" spans="1:2">
      <c r="A95" s="11">
        <v>13</v>
      </c>
      <c r="B95" s="1" t="s">
        <v>1920</v>
      </c>
    </row>
    <row r="96" spans="1:2">
      <c r="A96" s="11">
        <v>14</v>
      </c>
      <c r="B96" s="1" t="s">
        <v>1921</v>
      </c>
    </row>
    <row r="97" spans="1:2">
      <c r="A97" s="11">
        <v>15</v>
      </c>
      <c r="B97" s="1" t="s">
        <v>1922</v>
      </c>
    </row>
    <row r="98" spans="1:2">
      <c r="A98" s="11">
        <v>16</v>
      </c>
      <c r="B98" s="1" t="s">
        <v>1923</v>
      </c>
    </row>
    <row r="99" spans="1:2">
      <c r="A99" s="11">
        <v>17</v>
      </c>
      <c r="B99" s="1" t="s">
        <v>1924</v>
      </c>
    </row>
    <row r="100" spans="1:2">
      <c r="A100" s="11">
        <v>18</v>
      </c>
      <c r="B100" s="1" t="s">
        <v>1925</v>
      </c>
    </row>
    <row r="101" spans="1:2">
      <c r="A101" s="11">
        <v>19</v>
      </c>
      <c r="B101" s="1" t="s">
        <v>1926</v>
      </c>
    </row>
    <row r="102" spans="1:2">
      <c r="A102" s="11">
        <v>20</v>
      </c>
      <c r="B102" s="1" t="s">
        <v>1927</v>
      </c>
    </row>
    <row r="103" spans="1:2">
      <c r="A103" s="11">
        <v>21</v>
      </c>
      <c r="B103" s="1" t="s">
        <v>1928</v>
      </c>
    </row>
    <row r="104" spans="1:2">
      <c r="A104" s="11">
        <v>22</v>
      </c>
      <c r="B104" s="1" t="s">
        <v>1929</v>
      </c>
    </row>
    <row r="105" spans="1:2">
      <c r="A105" s="11">
        <v>23</v>
      </c>
      <c r="B105" s="1" t="s">
        <v>1930</v>
      </c>
    </row>
    <row r="106" spans="1:2">
      <c r="A106" s="11">
        <v>24</v>
      </c>
      <c r="B106" s="1" t="s">
        <v>1931</v>
      </c>
    </row>
    <row r="107" spans="1:2">
      <c r="A107" s="11">
        <v>25</v>
      </c>
      <c r="B107" s="1" t="s">
        <v>1932</v>
      </c>
    </row>
    <row r="108" spans="1:2">
      <c r="A108" s="11">
        <v>26</v>
      </c>
      <c r="B108" s="1" t="s">
        <v>1933</v>
      </c>
    </row>
    <row r="109" spans="1:2">
      <c r="A109" s="11">
        <v>27</v>
      </c>
      <c r="B109" s="1" t="s">
        <v>1934</v>
      </c>
    </row>
    <row r="110" spans="1:2">
      <c r="A110" s="11">
        <v>28</v>
      </c>
      <c r="B110" s="1" t="s">
        <v>1935</v>
      </c>
    </row>
    <row r="111" spans="1:2">
      <c r="A111" s="11">
        <v>29</v>
      </c>
      <c r="B111" s="1" t="s">
        <v>1936</v>
      </c>
    </row>
    <row r="112" spans="1:2">
      <c r="A112" s="11">
        <v>30</v>
      </c>
      <c r="B112" s="1" t="s">
        <v>1937</v>
      </c>
    </row>
    <row r="113" spans="1:2">
      <c r="A113" s="11">
        <v>31</v>
      </c>
      <c r="B113" s="1" t="s">
        <v>1938</v>
      </c>
    </row>
    <row r="114" spans="1:2">
      <c r="A114" s="11">
        <v>32</v>
      </c>
      <c r="B114" s="1" t="s">
        <v>1939</v>
      </c>
    </row>
    <row r="115" spans="1:2">
      <c r="A115" s="11">
        <v>33</v>
      </c>
      <c r="B115" s="1" t="s">
        <v>1940</v>
      </c>
    </row>
    <row r="116" spans="1:2">
      <c r="A116" s="11">
        <v>34</v>
      </c>
      <c r="B116" s="1" t="s">
        <v>1941</v>
      </c>
    </row>
    <row r="117" spans="1:2">
      <c r="A117" s="11">
        <v>35</v>
      </c>
      <c r="B117" s="1" t="s">
        <v>1942</v>
      </c>
    </row>
    <row r="118" spans="1:2">
      <c r="A118" s="11">
        <v>36</v>
      </c>
      <c r="B118" s="1" t="s">
        <v>1943</v>
      </c>
    </row>
    <row r="119" spans="1:2">
      <c r="A119" s="11">
        <v>37</v>
      </c>
      <c r="B119" s="1" t="s">
        <v>1944</v>
      </c>
    </row>
    <row r="120" spans="1:2">
      <c r="A120" s="11">
        <v>38</v>
      </c>
      <c r="B120" s="1" t="s">
        <v>1945</v>
      </c>
    </row>
    <row r="121" spans="1:2" ht="17" customHeight="1">
      <c r="A121" s="1">
        <v>39</v>
      </c>
      <c r="B121" s="1" t="s">
        <v>1946</v>
      </c>
    </row>
    <row r="122" spans="1:2">
      <c r="A122" s="1">
        <v>40</v>
      </c>
      <c r="B122" s="1" t="s">
        <v>1947</v>
      </c>
    </row>
    <row r="123" spans="1:2">
      <c r="A123" s="1">
        <v>41</v>
      </c>
      <c r="B123" s="1" t="s">
        <v>1948</v>
      </c>
    </row>
    <row r="124" spans="1:2">
      <c r="A124" s="1">
        <v>42</v>
      </c>
      <c r="B124" s="1" t="s">
        <v>1949</v>
      </c>
    </row>
    <row r="125" spans="1:2">
      <c r="A125" s="1">
        <v>43</v>
      </c>
      <c r="B125" s="1" t="s">
        <v>1950</v>
      </c>
    </row>
    <row r="126" spans="1:2">
      <c r="A126" s="1">
        <v>44</v>
      </c>
      <c r="B126" s="1" t="s">
        <v>1951</v>
      </c>
    </row>
    <row r="127" spans="1:2">
      <c r="A127" s="1">
        <v>45</v>
      </c>
      <c r="B127" s="1" t="s">
        <v>1952</v>
      </c>
    </row>
    <row r="128" spans="1:2">
      <c r="A128" s="1">
        <v>46</v>
      </c>
      <c r="B128" s="1" t="s">
        <v>1953</v>
      </c>
    </row>
    <row r="129" spans="1:2">
      <c r="A129" s="1">
        <v>47</v>
      </c>
      <c r="B129" s="1" t="s">
        <v>1954</v>
      </c>
    </row>
    <row r="130" spans="1:2">
      <c r="A130" s="1">
        <v>48</v>
      </c>
      <c r="B130" s="1" t="s">
        <v>1955</v>
      </c>
    </row>
    <row r="131" spans="1:2">
      <c r="A131" s="1">
        <v>49</v>
      </c>
      <c r="B131" s="1" t="s">
        <v>1956</v>
      </c>
    </row>
    <row r="132" spans="1:2">
      <c r="A132" s="1">
        <v>50</v>
      </c>
      <c r="B132" s="1" t="s">
        <v>1957</v>
      </c>
    </row>
    <row r="133" spans="1:2">
      <c r="A133" s="1">
        <v>51</v>
      </c>
      <c r="B133" s="1" t="s">
        <v>1958</v>
      </c>
    </row>
    <row r="134" spans="1:2">
      <c r="A134" s="1">
        <v>52</v>
      </c>
      <c r="B134" s="1" t="s">
        <v>1045</v>
      </c>
    </row>
    <row r="135" spans="1:2">
      <c r="A135" s="1">
        <v>53</v>
      </c>
      <c r="B135" s="1" t="s">
        <v>1959</v>
      </c>
    </row>
    <row r="136" spans="1:2">
      <c r="A136" s="1">
        <v>54</v>
      </c>
      <c r="B136" s="1" t="s">
        <v>1960</v>
      </c>
    </row>
    <row r="137" spans="1:2">
      <c r="A137" s="1">
        <v>55</v>
      </c>
      <c r="B137" s="1" t="s">
        <v>1961</v>
      </c>
    </row>
    <row r="138" spans="1:2">
      <c r="A138" s="1">
        <v>56</v>
      </c>
      <c r="B138" s="1" t="s">
        <v>1962</v>
      </c>
    </row>
    <row r="139" spans="1:2">
      <c r="A139" s="1">
        <v>57</v>
      </c>
      <c r="B139" s="1" t="s">
        <v>1963</v>
      </c>
    </row>
    <row r="140" spans="1:2">
      <c r="A140" s="1">
        <v>58</v>
      </c>
      <c r="B140" s="1" t="s">
        <v>1964</v>
      </c>
    </row>
    <row r="141" spans="1:2" ht="17" customHeight="1">
      <c r="A141" s="1">
        <v>59</v>
      </c>
      <c r="B141" s="1" t="s">
        <v>1965</v>
      </c>
    </row>
    <row r="142" spans="1:2">
      <c r="A142" s="1">
        <v>60</v>
      </c>
      <c r="B142" s="1" t="s">
        <v>1966</v>
      </c>
    </row>
    <row r="143" spans="1:2">
      <c r="A143" s="1">
        <v>61</v>
      </c>
      <c r="B143" s="1" t="s">
        <v>1967</v>
      </c>
    </row>
    <row r="144" spans="1:2">
      <c r="A144" s="1">
        <v>62</v>
      </c>
      <c r="B144" s="1" t="s">
        <v>1968</v>
      </c>
    </row>
    <row r="145" spans="1:2">
      <c r="A145" s="1">
        <v>63</v>
      </c>
      <c r="B145" s="1" t="s">
        <v>1969</v>
      </c>
    </row>
    <row r="146" spans="1:2">
      <c r="A146" s="1">
        <v>64</v>
      </c>
      <c r="B146" s="1" t="s">
        <v>1970</v>
      </c>
    </row>
    <row r="147" spans="1:2">
      <c r="A147" s="1">
        <v>65</v>
      </c>
      <c r="B147" s="1" t="s">
        <v>1971</v>
      </c>
    </row>
    <row r="148" spans="1:2">
      <c r="A148" s="1">
        <v>66</v>
      </c>
      <c r="B148" s="1" t="s">
        <v>1972</v>
      </c>
    </row>
    <row r="149" spans="1:2">
      <c r="A149" s="1">
        <v>67</v>
      </c>
      <c r="B149" s="1" t="s">
        <v>1973</v>
      </c>
    </row>
    <row r="150" spans="1:2">
      <c r="A150" s="1">
        <v>68</v>
      </c>
      <c r="B150" s="1" t="s">
        <v>1974</v>
      </c>
    </row>
    <row r="151" spans="1:2">
      <c r="A151" s="1">
        <v>69</v>
      </c>
      <c r="B151" s="1" t="s">
        <v>1975</v>
      </c>
    </row>
    <row r="152" spans="1:2">
      <c r="A152" s="1">
        <v>70</v>
      </c>
      <c r="B152" s="1" t="s">
        <v>1976</v>
      </c>
    </row>
    <row r="153" spans="1:2">
      <c r="A153" s="1">
        <v>71</v>
      </c>
      <c r="B153" s="1" t="s">
        <v>1977</v>
      </c>
    </row>
    <row r="154" spans="1:2">
      <c r="A154" s="1">
        <v>72</v>
      </c>
      <c r="B154" s="1" t="s">
        <v>1978</v>
      </c>
    </row>
    <row r="155" spans="1:2">
      <c r="A155" s="1">
        <v>73</v>
      </c>
      <c r="B155" s="1" t="s">
        <v>1979</v>
      </c>
    </row>
    <row r="156" spans="1:2">
      <c r="A156" s="1">
        <v>74</v>
      </c>
      <c r="B156" s="1" t="s">
        <v>1980</v>
      </c>
    </row>
    <row r="157" spans="1:2">
      <c r="A157" s="1">
        <v>75</v>
      </c>
      <c r="B157" s="1" t="s">
        <v>1981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270B-F205-FB4F-8CD2-C539E9AD26F8}">
  <dimension ref="A1:AO136"/>
  <sheetViews>
    <sheetView topLeftCell="A8" workbookViewId="0">
      <selection activeCell="K20" sqref="K20:K78"/>
    </sheetView>
  </sheetViews>
  <sheetFormatPr baseColWidth="10" defaultColWidth="10.83203125" defaultRowHeight="16"/>
  <cols>
    <col min="1" max="1" width="18.6640625" style="15" customWidth="1"/>
    <col min="2" max="2" width="28.5" style="15" customWidth="1"/>
    <col min="3" max="3" width="20" style="15" customWidth="1"/>
    <col min="4" max="6" width="10.83203125" style="15"/>
    <col min="7" max="7" width="16.83203125" style="15" customWidth="1"/>
    <col min="8" max="8" width="19.83203125" style="15" customWidth="1"/>
    <col min="9" max="10" width="10.83203125" style="15"/>
    <col min="11" max="11" width="14.6640625" style="15" customWidth="1"/>
    <col min="12" max="12" width="43" style="15" customWidth="1"/>
    <col min="13" max="13" width="21.83203125" style="15" customWidth="1"/>
    <col min="14" max="14" width="22" style="15" customWidth="1"/>
    <col min="15" max="16384" width="10.83203125" style="15"/>
  </cols>
  <sheetData>
    <row r="1" spans="1:2">
      <c r="A1" s="10" t="s">
        <v>1816</v>
      </c>
      <c r="B1" s="10" t="s">
        <v>1817</v>
      </c>
    </row>
    <row r="2" spans="1:2">
      <c r="A2" s="16" t="s">
        <v>1722</v>
      </c>
      <c r="B2" s="12" t="s">
        <v>959</v>
      </c>
    </row>
    <row r="3" spans="1:2">
      <c r="A3" s="15" t="s">
        <v>1723</v>
      </c>
      <c r="B3" s="11" t="s">
        <v>1331</v>
      </c>
    </row>
    <row r="4" spans="1:2">
      <c r="A4" s="15" t="s">
        <v>1724</v>
      </c>
      <c r="B4" s="12" t="s">
        <v>954</v>
      </c>
    </row>
    <row r="5" spans="1:2">
      <c r="A5" s="15" t="s">
        <v>1726</v>
      </c>
      <c r="B5" s="12" t="s">
        <v>1681</v>
      </c>
    </row>
    <row r="6" spans="1:2">
      <c r="A6" s="15" t="s">
        <v>1727</v>
      </c>
      <c r="B6" s="12" t="s">
        <v>1682</v>
      </c>
    </row>
    <row r="7" spans="1:2">
      <c r="A7" s="27" t="s">
        <v>1781</v>
      </c>
      <c r="B7" s="15" t="s">
        <v>1784</v>
      </c>
    </row>
    <row r="8" spans="1:2">
      <c r="A8" s="27" t="s">
        <v>1731</v>
      </c>
      <c r="B8" s="15" t="s">
        <v>1056</v>
      </c>
    </row>
    <row r="9" spans="1:2">
      <c r="A9" s="27" t="s">
        <v>1732</v>
      </c>
      <c r="B9" s="15" t="s">
        <v>1042</v>
      </c>
    </row>
    <row r="10" spans="1:2">
      <c r="A10" s="27" t="s">
        <v>1733</v>
      </c>
      <c r="B10" s="11" t="s">
        <v>1683</v>
      </c>
    </row>
    <row r="11" spans="1:2">
      <c r="A11" s="27" t="s">
        <v>1782</v>
      </c>
      <c r="B11" s="15" t="s">
        <v>1720</v>
      </c>
    </row>
    <row r="12" spans="1:2">
      <c r="A12" s="16" t="s">
        <v>1734</v>
      </c>
      <c r="B12" s="15" t="s">
        <v>1580</v>
      </c>
    </row>
    <row r="13" spans="1:2">
      <c r="A13" s="16" t="s">
        <v>1737</v>
      </c>
      <c r="B13" s="12" t="s">
        <v>1043</v>
      </c>
    </row>
    <row r="14" spans="1:2">
      <c r="A14" s="16" t="s">
        <v>1783</v>
      </c>
      <c r="B14" s="15" t="s">
        <v>1059</v>
      </c>
    </row>
    <row r="15" spans="1:2" s="6" customFormat="1">
      <c r="A15" s="16" t="s">
        <v>1739</v>
      </c>
      <c r="B15" s="15" t="s">
        <v>958</v>
      </c>
    </row>
    <row r="16" spans="1:2" s="6" customFormat="1">
      <c r="A16" s="16"/>
    </row>
    <row r="17" spans="1:41" s="1" customFormat="1" ht="17" customHeight="1">
      <c r="A17" s="11" t="s">
        <v>2402</v>
      </c>
      <c r="B17" s="11"/>
      <c r="C17" s="11"/>
      <c r="D17" s="11"/>
      <c r="E17" s="11"/>
      <c r="F17" s="11"/>
      <c r="G17" s="11"/>
      <c r="H17" s="11"/>
      <c r="I17" s="11"/>
      <c r="J17" s="11"/>
      <c r="K17" s="11"/>
      <c r="L17" s="11"/>
      <c r="M17" s="11"/>
      <c r="N17" s="11"/>
      <c r="O17" s="11"/>
      <c r="P17" s="11"/>
      <c r="Q17" s="11"/>
      <c r="R17" s="11"/>
      <c r="S17" s="11"/>
      <c r="T17" s="11"/>
      <c r="V17" s="11"/>
      <c r="W17" s="11"/>
      <c r="X17" s="11"/>
      <c r="Y17" s="11"/>
      <c r="Z17" s="11"/>
      <c r="AA17" s="11"/>
      <c r="AB17" s="11"/>
      <c r="AC17" s="11"/>
      <c r="AD17" s="11"/>
      <c r="AE17" s="11"/>
      <c r="AF17" s="11"/>
      <c r="AG17" s="11"/>
      <c r="AH17" s="11"/>
      <c r="AI17" s="11"/>
      <c r="AJ17" s="11"/>
      <c r="AK17" s="11"/>
      <c r="AL17" s="11"/>
      <c r="AM17" s="11"/>
      <c r="AN17" s="11"/>
      <c r="AO17" s="11"/>
    </row>
    <row r="18" spans="1:41" s="1" customFormat="1" ht="17" customHeight="1">
      <c r="A18" s="11"/>
      <c r="B18" s="11"/>
      <c r="C18" s="11"/>
      <c r="D18" s="11"/>
      <c r="E18" s="11"/>
      <c r="F18" s="11"/>
      <c r="G18" s="11"/>
      <c r="H18" s="11"/>
      <c r="I18" s="11"/>
      <c r="J18" s="11"/>
      <c r="K18" s="11"/>
      <c r="L18" s="11"/>
      <c r="M18" s="11"/>
      <c r="N18" s="11"/>
      <c r="O18" s="11"/>
      <c r="P18" s="11"/>
      <c r="Q18" s="11"/>
      <c r="R18" s="11"/>
      <c r="S18" s="11"/>
      <c r="T18" s="11"/>
      <c r="V18" s="11"/>
      <c r="W18" s="11"/>
      <c r="X18" s="11"/>
      <c r="Y18" s="11"/>
      <c r="Z18" s="11"/>
      <c r="AA18" s="11"/>
      <c r="AB18" s="11"/>
      <c r="AC18" s="11"/>
      <c r="AD18" s="11"/>
      <c r="AE18" s="11"/>
      <c r="AF18" s="11"/>
      <c r="AG18" s="11"/>
      <c r="AH18" s="11"/>
      <c r="AI18" s="11"/>
      <c r="AJ18" s="11"/>
      <c r="AK18" s="11"/>
      <c r="AL18" s="11"/>
      <c r="AM18" s="11"/>
      <c r="AN18" s="11"/>
      <c r="AO18" s="11"/>
    </row>
    <row r="19" spans="1:41" s="6" customFormat="1">
      <c r="A19" s="6" t="s">
        <v>1722</v>
      </c>
      <c r="B19" s="23" t="s">
        <v>1723</v>
      </c>
      <c r="C19" s="23" t="s">
        <v>1724</v>
      </c>
      <c r="D19" s="23" t="s">
        <v>1726</v>
      </c>
      <c r="E19" s="23" t="s">
        <v>1727</v>
      </c>
      <c r="F19" s="7" t="s">
        <v>1781</v>
      </c>
      <c r="G19" s="7" t="s">
        <v>1731</v>
      </c>
      <c r="H19" s="7" t="s">
        <v>1732</v>
      </c>
      <c r="I19" s="7" t="s">
        <v>1733</v>
      </c>
      <c r="J19" s="7" t="s">
        <v>1782</v>
      </c>
      <c r="K19" s="6" t="s">
        <v>1734</v>
      </c>
      <c r="L19" s="6" t="s">
        <v>1737</v>
      </c>
      <c r="M19" s="6" t="s">
        <v>1783</v>
      </c>
      <c r="N19" s="6" t="s">
        <v>1739</v>
      </c>
    </row>
    <row r="20" spans="1:41">
      <c r="A20" s="15">
        <v>1</v>
      </c>
      <c r="B20" s="15" t="s">
        <v>1066</v>
      </c>
      <c r="C20" s="15" t="s">
        <v>1104</v>
      </c>
      <c r="D20" s="24">
        <v>13.12</v>
      </c>
      <c r="E20" s="24">
        <v>92.94</v>
      </c>
      <c r="F20" s="21" t="s">
        <v>1785</v>
      </c>
      <c r="G20" s="21" t="s">
        <v>1995</v>
      </c>
      <c r="H20" s="21" t="s">
        <v>562</v>
      </c>
      <c r="I20" s="21">
        <v>28.1</v>
      </c>
      <c r="J20" s="21">
        <v>11.7</v>
      </c>
      <c r="K20" s="24">
        <v>4.6399999999999997</v>
      </c>
      <c r="L20" s="15" t="s">
        <v>1742</v>
      </c>
      <c r="M20" s="15" t="s">
        <v>1803</v>
      </c>
      <c r="O20" s="15" t="str">
        <f>LOWER(N20)</f>
        <v/>
      </c>
      <c r="S20" s="15" t="str">
        <f>LOWER(R20)</f>
        <v/>
      </c>
      <c r="T20" s="15" t="str">
        <f>LOWER(U20)</f>
        <v/>
      </c>
    </row>
    <row r="21" spans="1:41">
      <c r="A21" s="15" t="s">
        <v>1982</v>
      </c>
      <c r="B21" s="15" t="s">
        <v>1067</v>
      </c>
      <c r="C21" s="15" t="s">
        <v>1996</v>
      </c>
      <c r="D21" s="24">
        <v>11.79</v>
      </c>
      <c r="E21" s="24">
        <v>92.7</v>
      </c>
      <c r="F21" s="21" t="s">
        <v>1785</v>
      </c>
      <c r="G21" s="21" t="s">
        <v>1995</v>
      </c>
      <c r="H21" s="21" t="s">
        <v>562</v>
      </c>
      <c r="I21" s="21">
        <v>27.950000000000003</v>
      </c>
      <c r="J21" s="21">
        <v>19.125</v>
      </c>
      <c r="K21" s="24">
        <v>6.6624999999999996</v>
      </c>
      <c r="L21" s="15" t="s">
        <v>2369</v>
      </c>
      <c r="M21" s="15" t="s">
        <v>1882</v>
      </c>
      <c r="N21" s="15" t="s">
        <v>2040</v>
      </c>
      <c r="O21" s="15" t="str">
        <f t="shared" ref="O21:O78" si="0">LOWER(N21)</f>
        <v>water-air flux ref 1,2, sediment-air flux ref 1</v>
      </c>
      <c r="S21" s="15" t="str">
        <f t="shared" ref="S21:S78" si="1">LOWER(R21)</f>
        <v/>
      </c>
      <c r="T21" s="15" t="str">
        <f t="shared" ref="T21:T78" si="2">LOWER(U21)</f>
        <v/>
      </c>
    </row>
    <row r="22" spans="1:41">
      <c r="A22" s="15">
        <v>3</v>
      </c>
      <c r="B22" s="21" t="s">
        <v>1060</v>
      </c>
      <c r="C22" s="21" t="s">
        <v>62</v>
      </c>
      <c r="D22" s="24">
        <v>-27.77</v>
      </c>
      <c r="E22" s="24">
        <v>153.38</v>
      </c>
      <c r="F22" s="21" t="s">
        <v>1785</v>
      </c>
      <c r="G22" s="21" t="s">
        <v>980</v>
      </c>
      <c r="H22" s="21" t="s">
        <v>430</v>
      </c>
      <c r="I22" s="21">
        <v>22.2</v>
      </c>
      <c r="J22" s="21">
        <v>35.5</v>
      </c>
      <c r="K22" s="24">
        <v>3.4196800000000001</v>
      </c>
      <c r="L22" s="15" t="s">
        <v>1742</v>
      </c>
      <c r="M22" s="15" t="s">
        <v>1803</v>
      </c>
      <c r="N22" s="15" t="s">
        <v>1062</v>
      </c>
      <c r="O22" s="15" t="str">
        <f t="shared" si="0"/>
        <v>average of creek mouth and upstream</v>
      </c>
      <c r="S22" s="15" t="str">
        <f t="shared" si="1"/>
        <v/>
      </c>
      <c r="T22" s="15" t="str">
        <f t="shared" si="2"/>
        <v/>
      </c>
    </row>
    <row r="23" spans="1:41">
      <c r="A23" s="15">
        <v>4</v>
      </c>
      <c r="B23" s="15" t="s">
        <v>1063</v>
      </c>
      <c r="C23" s="21" t="s">
        <v>62</v>
      </c>
      <c r="D23" s="24">
        <v>-23.52</v>
      </c>
      <c r="E23" s="24">
        <v>150.87</v>
      </c>
      <c r="F23" s="21" t="s">
        <v>1785</v>
      </c>
      <c r="G23" s="21" t="s">
        <v>980</v>
      </c>
      <c r="H23" s="21" t="s">
        <v>430</v>
      </c>
      <c r="I23" s="21">
        <v>24.2</v>
      </c>
      <c r="J23" s="21">
        <v>23.8</v>
      </c>
      <c r="K23" s="24">
        <v>9.170399999999999</v>
      </c>
      <c r="L23" s="15" t="s">
        <v>1742</v>
      </c>
      <c r="M23" s="15" t="s">
        <v>1803</v>
      </c>
      <c r="O23" s="15" t="str">
        <f t="shared" si="0"/>
        <v/>
      </c>
      <c r="S23" s="15" t="str">
        <f t="shared" si="1"/>
        <v/>
      </c>
      <c r="T23" s="15" t="str">
        <f t="shared" si="2"/>
        <v/>
      </c>
    </row>
    <row r="24" spans="1:41">
      <c r="A24" s="15">
        <v>4</v>
      </c>
      <c r="B24" s="15" t="s">
        <v>1064</v>
      </c>
      <c r="C24" s="21" t="s">
        <v>62</v>
      </c>
      <c r="D24" s="24">
        <v>-19.68</v>
      </c>
      <c r="E24" s="24">
        <v>147.61000000000001</v>
      </c>
      <c r="F24" s="21" t="s">
        <v>1785</v>
      </c>
      <c r="G24" s="21" t="s">
        <v>1995</v>
      </c>
      <c r="H24" s="21" t="s">
        <v>562</v>
      </c>
      <c r="I24" s="15">
        <v>27.2</v>
      </c>
      <c r="J24" s="21">
        <v>33.700000000000003</v>
      </c>
      <c r="K24" s="24">
        <v>3.2719999999999998</v>
      </c>
      <c r="L24" s="15" t="s">
        <v>1742</v>
      </c>
      <c r="M24" s="15" t="s">
        <v>1803</v>
      </c>
      <c r="O24" s="15" t="str">
        <f t="shared" si="0"/>
        <v/>
      </c>
      <c r="S24" s="15" t="str">
        <f t="shared" si="1"/>
        <v/>
      </c>
      <c r="T24" s="15" t="str">
        <f t="shared" si="2"/>
        <v/>
      </c>
    </row>
    <row r="25" spans="1:41">
      <c r="A25" s="15">
        <v>4</v>
      </c>
      <c r="B25" s="15" t="s">
        <v>1065</v>
      </c>
      <c r="C25" s="21" t="s">
        <v>62</v>
      </c>
      <c r="D25" s="24">
        <v>-17.5</v>
      </c>
      <c r="E25" s="24">
        <v>146.06</v>
      </c>
      <c r="F25" s="21" t="s">
        <v>1081</v>
      </c>
      <c r="G25" s="21" t="s">
        <v>1995</v>
      </c>
      <c r="H25" s="21" t="s">
        <v>355</v>
      </c>
      <c r="I25" s="21">
        <v>26.7</v>
      </c>
      <c r="J25" s="21">
        <v>8.3000000000000007</v>
      </c>
      <c r="K25" s="24">
        <v>10.555999999999999</v>
      </c>
      <c r="L25" s="15" t="s">
        <v>1742</v>
      </c>
      <c r="M25" s="15" t="s">
        <v>1803</v>
      </c>
      <c r="O25" s="15" t="str">
        <f t="shared" si="0"/>
        <v/>
      </c>
      <c r="S25" s="15" t="str">
        <f t="shared" si="1"/>
        <v/>
      </c>
      <c r="T25" s="15" t="str">
        <f t="shared" si="2"/>
        <v/>
      </c>
    </row>
    <row r="26" spans="1:41">
      <c r="A26" s="15">
        <v>5</v>
      </c>
      <c r="B26" s="15" t="s">
        <v>988</v>
      </c>
      <c r="C26" s="21" t="s">
        <v>62</v>
      </c>
      <c r="D26" s="24">
        <v>-38.24</v>
      </c>
      <c r="E26" s="24">
        <v>145.26</v>
      </c>
      <c r="F26" s="21" t="s">
        <v>1081</v>
      </c>
      <c r="G26" s="15" t="s">
        <v>989</v>
      </c>
      <c r="H26" s="15" t="s">
        <v>358</v>
      </c>
      <c r="I26" s="15">
        <v>17.2</v>
      </c>
      <c r="J26" s="21">
        <v>12.8</v>
      </c>
      <c r="K26" s="24">
        <v>0.60160000000000002</v>
      </c>
      <c r="L26" s="15" t="s">
        <v>991</v>
      </c>
      <c r="M26" s="15" t="s">
        <v>1804</v>
      </c>
      <c r="N26" s="15" t="s">
        <v>1700</v>
      </c>
      <c r="O26" s="15" t="str">
        <f t="shared" si="0"/>
        <v>average of m1, m2, m3</v>
      </c>
      <c r="S26" s="15" t="str">
        <f t="shared" si="1"/>
        <v/>
      </c>
      <c r="T26" s="15" t="str">
        <f t="shared" si="2"/>
        <v/>
      </c>
    </row>
    <row r="27" spans="1:41">
      <c r="A27" s="15">
        <v>6</v>
      </c>
      <c r="B27" s="15" t="s">
        <v>1084</v>
      </c>
      <c r="C27" s="21" t="s">
        <v>62</v>
      </c>
      <c r="D27" s="24">
        <v>-16.38</v>
      </c>
      <c r="E27" s="24">
        <v>145.56</v>
      </c>
      <c r="F27" s="21" t="s">
        <v>1785</v>
      </c>
      <c r="G27" s="15" t="s">
        <v>1995</v>
      </c>
      <c r="H27" s="15" t="s">
        <v>371</v>
      </c>
      <c r="J27" s="21"/>
      <c r="K27" s="24">
        <v>8.4480000000000004</v>
      </c>
      <c r="L27" s="15" t="s">
        <v>991</v>
      </c>
      <c r="M27" s="15" t="s">
        <v>1804</v>
      </c>
      <c r="O27" s="15" t="str">
        <f t="shared" si="0"/>
        <v/>
      </c>
      <c r="S27" s="15" t="str">
        <f t="shared" si="1"/>
        <v/>
      </c>
      <c r="T27" s="15" t="str">
        <f t="shared" si="2"/>
        <v/>
      </c>
    </row>
    <row r="28" spans="1:41">
      <c r="A28" s="15">
        <v>6</v>
      </c>
      <c r="B28" s="15" t="s">
        <v>1085</v>
      </c>
      <c r="C28" s="21" t="s">
        <v>62</v>
      </c>
      <c r="D28" s="24">
        <v>-16.48</v>
      </c>
      <c r="E28" s="24">
        <v>145.54</v>
      </c>
      <c r="F28" s="21" t="s">
        <v>1081</v>
      </c>
      <c r="G28" s="15" t="s">
        <v>1995</v>
      </c>
      <c r="H28" s="15" t="s">
        <v>371</v>
      </c>
      <c r="J28" s="21"/>
      <c r="K28" s="24">
        <v>1.0260799999999999</v>
      </c>
      <c r="L28" s="15" t="s">
        <v>991</v>
      </c>
      <c r="M28" s="15" t="s">
        <v>1804</v>
      </c>
      <c r="O28" s="15" t="str">
        <f t="shared" si="0"/>
        <v/>
      </c>
      <c r="S28" s="15" t="str">
        <f t="shared" si="1"/>
        <v/>
      </c>
      <c r="T28" s="15" t="str">
        <f t="shared" si="2"/>
        <v/>
      </c>
    </row>
    <row r="29" spans="1:41">
      <c r="A29" s="15" t="s">
        <v>1983</v>
      </c>
      <c r="B29" s="15" t="s">
        <v>1083</v>
      </c>
      <c r="C29" s="21" t="s">
        <v>62</v>
      </c>
      <c r="D29" s="24">
        <v>-27.51</v>
      </c>
      <c r="E29" s="24">
        <v>152.97999999999999</v>
      </c>
      <c r="F29" s="21" t="s">
        <v>1081</v>
      </c>
      <c r="G29" s="21" t="s">
        <v>980</v>
      </c>
      <c r="H29" s="21" t="s">
        <v>430</v>
      </c>
      <c r="I29" s="15">
        <v>23.35</v>
      </c>
      <c r="J29" s="21">
        <v>26</v>
      </c>
      <c r="K29" s="24">
        <v>5.0304000000000002</v>
      </c>
      <c r="L29" s="15" t="s">
        <v>991</v>
      </c>
      <c r="M29" s="15" t="s">
        <v>1804</v>
      </c>
      <c r="O29" s="15" t="str">
        <f t="shared" si="0"/>
        <v/>
      </c>
      <c r="S29" s="15" t="str">
        <f t="shared" si="1"/>
        <v/>
      </c>
      <c r="T29" s="15" t="str">
        <f t="shared" si="2"/>
        <v/>
      </c>
    </row>
    <row r="30" spans="1:41">
      <c r="A30" s="15">
        <v>9</v>
      </c>
      <c r="B30" s="15" t="s">
        <v>1092</v>
      </c>
      <c r="C30" s="15" t="s">
        <v>62</v>
      </c>
      <c r="D30" s="24">
        <v>-18.420000000000002</v>
      </c>
      <c r="E30" s="24">
        <v>146.19</v>
      </c>
      <c r="F30" s="21" t="s">
        <v>1785</v>
      </c>
      <c r="G30" s="21" t="s">
        <v>980</v>
      </c>
      <c r="H30" s="15" t="s">
        <v>430</v>
      </c>
      <c r="J30" s="21"/>
      <c r="K30" s="40">
        <v>0</v>
      </c>
      <c r="L30" s="15" t="s">
        <v>991</v>
      </c>
      <c r="M30" s="15" t="s">
        <v>1804</v>
      </c>
      <c r="N30" s="15" t="s">
        <v>1702</v>
      </c>
      <c r="O30" s="15" t="str">
        <f t="shared" si="0"/>
        <v>hm1 mangrove station</v>
      </c>
      <c r="S30" s="15" t="str">
        <f t="shared" si="1"/>
        <v/>
      </c>
      <c r="T30" s="15" t="str">
        <f t="shared" si="2"/>
        <v/>
      </c>
    </row>
    <row r="31" spans="1:41">
      <c r="A31" s="15">
        <v>10</v>
      </c>
      <c r="B31" s="15" t="s">
        <v>1998</v>
      </c>
      <c r="C31" s="15" t="s">
        <v>62</v>
      </c>
      <c r="D31" s="15">
        <v>-27.453990000000001</v>
      </c>
      <c r="E31" s="15">
        <v>153.430026</v>
      </c>
      <c r="F31" s="21" t="s">
        <v>1785</v>
      </c>
      <c r="G31" s="21" t="s">
        <v>980</v>
      </c>
      <c r="H31" s="21" t="s">
        <v>430</v>
      </c>
      <c r="J31" s="21" t="s">
        <v>1999</v>
      </c>
      <c r="K31" s="24">
        <v>438.4</v>
      </c>
      <c r="L31" s="15" t="s">
        <v>991</v>
      </c>
      <c r="M31" s="15" t="s">
        <v>1804</v>
      </c>
      <c r="N31" s="15" t="s">
        <v>2000</v>
      </c>
      <c r="O31" s="15" t="str">
        <f t="shared" si="0"/>
        <v>st 1-3, low, mid and high intertidal</v>
      </c>
      <c r="S31" s="15" t="str">
        <f t="shared" si="1"/>
        <v/>
      </c>
      <c r="T31" s="15" t="str">
        <f t="shared" si="2"/>
        <v/>
      </c>
    </row>
    <row r="32" spans="1:41">
      <c r="A32" s="15">
        <v>11</v>
      </c>
      <c r="B32" s="15" t="s">
        <v>2001</v>
      </c>
      <c r="C32" s="15" t="s">
        <v>62</v>
      </c>
      <c r="D32" s="15">
        <v>-17.465174999999999</v>
      </c>
      <c r="E32" s="15">
        <v>140.81632300000001</v>
      </c>
      <c r="G32" s="15" t="s">
        <v>1995</v>
      </c>
      <c r="H32" s="15" t="s">
        <v>562</v>
      </c>
      <c r="J32" s="21"/>
      <c r="K32" s="24">
        <v>2.87</v>
      </c>
      <c r="L32" s="15" t="s">
        <v>2370</v>
      </c>
      <c r="M32" s="15" t="s">
        <v>2379</v>
      </c>
      <c r="N32" s="15" t="s">
        <v>2002</v>
      </c>
      <c r="O32" s="15" t="str">
        <f t="shared" si="0"/>
        <v>average of sediment and tree stem flux in dead and living mangroves</v>
      </c>
      <c r="S32" s="15" t="str">
        <f t="shared" si="1"/>
        <v/>
      </c>
      <c r="T32" s="15" t="str">
        <f t="shared" si="2"/>
        <v/>
      </c>
    </row>
    <row r="33" spans="1:20">
      <c r="A33" s="15">
        <v>12</v>
      </c>
      <c r="B33" s="15" t="s">
        <v>1082</v>
      </c>
      <c r="C33" s="15" t="s">
        <v>25</v>
      </c>
      <c r="D33" s="24">
        <v>-0.87436199999999997</v>
      </c>
      <c r="E33" s="24">
        <v>-46.650483999999999</v>
      </c>
      <c r="F33" s="21" t="s">
        <v>1785</v>
      </c>
      <c r="G33" s="21" t="s">
        <v>1995</v>
      </c>
      <c r="H33" s="21" t="s">
        <v>371</v>
      </c>
      <c r="I33" s="15">
        <v>29.2</v>
      </c>
      <c r="J33" s="21">
        <v>34.5</v>
      </c>
      <c r="K33" s="24">
        <v>13.68</v>
      </c>
      <c r="L33" s="15" t="s">
        <v>1742</v>
      </c>
      <c r="M33" s="15" t="s">
        <v>1803</v>
      </c>
      <c r="O33" s="15" t="str">
        <f t="shared" si="0"/>
        <v/>
      </c>
      <c r="S33" s="15" t="str">
        <f t="shared" si="1"/>
        <v/>
      </c>
      <c r="T33" s="15" t="str">
        <f t="shared" si="2"/>
        <v/>
      </c>
    </row>
    <row r="34" spans="1:20">
      <c r="A34" s="15">
        <v>13</v>
      </c>
      <c r="B34" s="15" t="s">
        <v>2003</v>
      </c>
      <c r="C34" s="15" t="s">
        <v>25</v>
      </c>
      <c r="D34" s="24">
        <v>-2.9624130000000002</v>
      </c>
      <c r="E34" s="24">
        <v>-41.272489</v>
      </c>
      <c r="F34" s="21" t="s">
        <v>1785</v>
      </c>
      <c r="G34" s="15" t="s">
        <v>1995</v>
      </c>
      <c r="H34" s="15" t="s">
        <v>562</v>
      </c>
      <c r="J34" s="21"/>
      <c r="K34" s="24">
        <v>3.1199999999999999E-2</v>
      </c>
      <c r="L34" s="15" t="s">
        <v>991</v>
      </c>
      <c r="M34" s="15" t="s">
        <v>1804</v>
      </c>
      <c r="O34" s="15" t="str">
        <f t="shared" si="0"/>
        <v/>
      </c>
      <c r="S34" s="15" t="str">
        <f t="shared" si="1"/>
        <v/>
      </c>
      <c r="T34" s="15" t="str">
        <f t="shared" si="2"/>
        <v/>
      </c>
    </row>
    <row r="35" spans="1:20">
      <c r="A35" s="15">
        <v>13</v>
      </c>
      <c r="B35" s="15" t="s">
        <v>2004</v>
      </c>
      <c r="C35" s="15" t="s">
        <v>25</v>
      </c>
      <c r="D35" s="15">
        <v>-3.7723059999999999</v>
      </c>
      <c r="E35" s="15">
        <v>-38.451815000000003</v>
      </c>
      <c r="F35" s="21" t="s">
        <v>1081</v>
      </c>
      <c r="G35" s="15" t="s">
        <v>1995</v>
      </c>
      <c r="H35" s="15" t="s">
        <v>562</v>
      </c>
      <c r="J35" s="21"/>
      <c r="K35" s="24">
        <v>1.7000000000000001E-2</v>
      </c>
      <c r="L35" s="15" t="s">
        <v>991</v>
      </c>
      <c r="M35" s="15" t="s">
        <v>1804</v>
      </c>
      <c r="O35" s="15" t="str">
        <f t="shared" si="0"/>
        <v/>
      </c>
      <c r="S35" s="15" t="str">
        <f t="shared" si="1"/>
        <v/>
      </c>
      <c r="T35" s="15" t="str">
        <f t="shared" si="2"/>
        <v/>
      </c>
    </row>
    <row r="36" spans="1:20">
      <c r="A36" s="15" t="s">
        <v>1984</v>
      </c>
      <c r="B36" s="15" t="s">
        <v>2005</v>
      </c>
      <c r="C36" s="15" t="s">
        <v>25</v>
      </c>
      <c r="D36" s="15">
        <v>-4.4581929999999996</v>
      </c>
      <c r="E36" s="15">
        <v>-37.786633999999999</v>
      </c>
      <c r="F36" s="21" t="s">
        <v>1081</v>
      </c>
      <c r="G36" s="15" t="s">
        <v>1995</v>
      </c>
      <c r="H36" s="15" t="s">
        <v>562</v>
      </c>
      <c r="I36" s="15">
        <v>27</v>
      </c>
      <c r="J36" s="21"/>
      <c r="K36" s="24">
        <v>6.1055000000000001</v>
      </c>
      <c r="L36" s="15" t="s">
        <v>991</v>
      </c>
      <c r="M36" s="15" t="s">
        <v>1804</v>
      </c>
      <c r="N36" s="15" t="s">
        <v>2006</v>
      </c>
      <c r="O36" s="15" t="str">
        <f t="shared" si="0"/>
        <v>average of unaffected site ef and shrimp effluent affected site ed</v>
      </c>
      <c r="S36" s="15" t="str">
        <f t="shared" si="1"/>
        <v/>
      </c>
      <c r="T36" s="15" t="str">
        <f t="shared" si="2"/>
        <v/>
      </c>
    </row>
    <row r="37" spans="1:20">
      <c r="A37" s="15" t="s">
        <v>1985</v>
      </c>
      <c r="B37" s="15" t="s">
        <v>1086</v>
      </c>
      <c r="C37" s="15" t="s">
        <v>325</v>
      </c>
      <c r="D37" s="24">
        <v>24.39</v>
      </c>
      <c r="E37" s="24">
        <v>117.9</v>
      </c>
      <c r="F37" s="21" t="s">
        <v>1081</v>
      </c>
      <c r="G37" s="21" t="s">
        <v>980</v>
      </c>
      <c r="H37" s="21" t="s">
        <v>430</v>
      </c>
      <c r="I37" s="15">
        <v>20.3</v>
      </c>
      <c r="J37" s="21">
        <v>13.666666666666666</v>
      </c>
      <c r="K37" s="24">
        <v>41.684399999999997</v>
      </c>
      <c r="L37" s="15" t="s">
        <v>991</v>
      </c>
      <c r="M37" s="15" t="s">
        <v>1804</v>
      </c>
      <c r="O37" s="15" t="str">
        <f t="shared" si="0"/>
        <v/>
      </c>
      <c r="S37" s="15" t="str">
        <f t="shared" si="1"/>
        <v/>
      </c>
      <c r="T37" s="15" t="str">
        <f t="shared" si="2"/>
        <v/>
      </c>
    </row>
    <row r="38" spans="1:20">
      <c r="A38" s="15">
        <v>19</v>
      </c>
      <c r="B38" s="15" t="s">
        <v>1095</v>
      </c>
      <c r="C38" s="15" t="s">
        <v>325</v>
      </c>
      <c r="D38" s="24">
        <v>19.62</v>
      </c>
      <c r="E38" s="24">
        <v>110.76</v>
      </c>
      <c r="F38" s="21" t="s">
        <v>1081</v>
      </c>
      <c r="G38" s="21" t="s">
        <v>980</v>
      </c>
      <c r="H38" s="15" t="s">
        <v>430</v>
      </c>
      <c r="I38" s="15">
        <v>27.1</v>
      </c>
      <c r="J38" s="21">
        <v>17.100000000000001</v>
      </c>
      <c r="K38" s="24">
        <v>1.79776</v>
      </c>
      <c r="L38" s="15" t="s">
        <v>991</v>
      </c>
      <c r="M38" s="15" t="s">
        <v>1804</v>
      </c>
      <c r="O38" s="15" t="str">
        <f t="shared" si="0"/>
        <v/>
      </c>
      <c r="S38" s="15" t="str">
        <f t="shared" si="1"/>
        <v/>
      </c>
      <c r="T38" s="15" t="str">
        <f t="shared" si="2"/>
        <v/>
      </c>
    </row>
    <row r="39" spans="1:20">
      <c r="A39" s="15" t="s">
        <v>1986</v>
      </c>
      <c r="B39" s="15" t="s">
        <v>1032</v>
      </c>
      <c r="C39" s="15" t="s">
        <v>325</v>
      </c>
      <c r="D39" s="24">
        <v>23.93</v>
      </c>
      <c r="E39" s="24">
        <v>117.41</v>
      </c>
      <c r="F39" s="21" t="s">
        <v>1081</v>
      </c>
      <c r="G39" s="21" t="s">
        <v>980</v>
      </c>
      <c r="H39" s="15" t="s">
        <v>430</v>
      </c>
      <c r="I39" s="15">
        <v>23.6</v>
      </c>
      <c r="J39" s="21">
        <v>9.5</v>
      </c>
      <c r="K39" s="24">
        <v>5.6458400000000006</v>
      </c>
      <c r="L39" s="15" t="s">
        <v>991</v>
      </c>
      <c r="M39" s="15" t="s">
        <v>1804</v>
      </c>
      <c r="O39" s="15" t="str">
        <f t="shared" si="0"/>
        <v/>
      </c>
      <c r="S39" s="15" t="str">
        <f t="shared" si="1"/>
        <v/>
      </c>
      <c r="T39" s="15" t="str">
        <f t="shared" si="2"/>
        <v/>
      </c>
    </row>
    <row r="40" spans="1:20">
      <c r="A40" s="15">
        <v>21</v>
      </c>
      <c r="B40" s="15" t="s">
        <v>1087</v>
      </c>
      <c r="C40" s="15" t="s">
        <v>325</v>
      </c>
      <c r="D40" s="24">
        <v>22.48</v>
      </c>
      <c r="E40" s="24">
        <v>114.02</v>
      </c>
      <c r="F40" s="21" t="s">
        <v>1081</v>
      </c>
      <c r="G40" s="21" t="s">
        <v>980</v>
      </c>
      <c r="H40" s="15" t="s">
        <v>430</v>
      </c>
      <c r="J40" s="21">
        <v>14</v>
      </c>
      <c r="K40" s="24">
        <v>10.24</v>
      </c>
      <c r="L40" s="15" t="s">
        <v>991</v>
      </c>
      <c r="M40" s="15" t="s">
        <v>1804</v>
      </c>
      <c r="N40" s="15" t="s">
        <v>1699</v>
      </c>
      <c r="O40" s="15" t="str">
        <f t="shared" si="0"/>
        <v>average of ft, skt and mp</v>
      </c>
      <c r="S40" s="15" t="str">
        <f t="shared" si="1"/>
        <v/>
      </c>
      <c r="T40" s="15" t="str">
        <f t="shared" si="2"/>
        <v/>
      </c>
    </row>
    <row r="41" spans="1:20">
      <c r="A41" s="15">
        <v>22</v>
      </c>
      <c r="B41" s="15" t="s">
        <v>2007</v>
      </c>
      <c r="C41" s="15" t="s">
        <v>325</v>
      </c>
      <c r="D41" s="24">
        <v>19.850000000000001</v>
      </c>
      <c r="E41" s="24">
        <v>110.4</v>
      </c>
      <c r="F41" s="21" t="s">
        <v>1081</v>
      </c>
      <c r="G41" s="21" t="s">
        <v>980</v>
      </c>
      <c r="H41" s="15" t="s">
        <v>430</v>
      </c>
      <c r="I41" s="15">
        <v>25</v>
      </c>
      <c r="J41" s="21">
        <v>20</v>
      </c>
      <c r="K41" s="24">
        <v>0.64736000000000005</v>
      </c>
      <c r="L41" s="15" t="s">
        <v>991</v>
      </c>
      <c r="M41" s="15" t="s">
        <v>1806</v>
      </c>
      <c r="O41" s="15" t="str">
        <f t="shared" si="0"/>
        <v/>
      </c>
      <c r="S41" s="15" t="str">
        <f t="shared" si="1"/>
        <v/>
      </c>
      <c r="T41" s="15" t="str">
        <f t="shared" si="2"/>
        <v/>
      </c>
    </row>
    <row r="42" spans="1:20">
      <c r="A42" s="15">
        <v>23</v>
      </c>
      <c r="B42" s="15" t="s">
        <v>2008</v>
      </c>
      <c r="C42" s="15" t="s">
        <v>325</v>
      </c>
      <c r="D42" s="15">
        <v>19.982161999999999</v>
      </c>
      <c r="E42" s="15">
        <v>110.550844</v>
      </c>
      <c r="F42" s="21" t="s">
        <v>1081</v>
      </c>
      <c r="G42" s="21" t="s">
        <v>980</v>
      </c>
      <c r="H42" s="15" t="s">
        <v>430</v>
      </c>
      <c r="I42" s="15">
        <v>16.100000000000001</v>
      </c>
      <c r="J42" s="21">
        <v>12.3</v>
      </c>
      <c r="K42" s="24">
        <v>30.96</v>
      </c>
      <c r="L42" s="15" t="s">
        <v>2371</v>
      </c>
      <c r="M42" s="15" t="s">
        <v>2380</v>
      </c>
      <c r="N42" s="15" t="s">
        <v>2009</v>
      </c>
      <c r="O42" s="15" t="str">
        <f t="shared" si="0"/>
        <v>4 mangrove sites, sediment-air flux, water-air flux, leaf flux and stem flux</v>
      </c>
      <c r="S42" s="15" t="str">
        <f t="shared" si="1"/>
        <v/>
      </c>
      <c r="T42" s="15" t="str">
        <f t="shared" si="2"/>
        <v/>
      </c>
    </row>
    <row r="43" spans="1:20">
      <c r="A43" s="15">
        <v>24</v>
      </c>
      <c r="B43" s="15" t="s">
        <v>1103</v>
      </c>
      <c r="C43" s="15" t="s">
        <v>1112</v>
      </c>
      <c r="D43" s="24">
        <v>10.92</v>
      </c>
      <c r="E43" s="24">
        <v>-74.55</v>
      </c>
      <c r="F43" s="21" t="s">
        <v>1081</v>
      </c>
      <c r="G43" s="15" t="s">
        <v>1995</v>
      </c>
      <c r="H43" s="15" t="s">
        <v>562</v>
      </c>
      <c r="I43" s="15">
        <v>32.200000000000003</v>
      </c>
      <c r="J43" s="21">
        <v>12.5</v>
      </c>
      <c r="K43" s="24">
        <v>106.9952</v>
      </c>
      <c r="L43" s="15" t="s">
        <v>991</v>
      </c>
      <c r="M43" s="15" t="s">
        <v>1806</v>
      </c>
      <c r="O43" s="15" t="str">
        <f t="shared" si="0"/>
        <v/>
      </c>
      <c r="S43" s="15" t="str">
        <f t="shared" si="1"/>
        <v/>
      </c>
      <c r="T43" s="15" t="str">
        <f t="shared" si="2"/>
        <v/>
      </c>
    </row>
    <row r="44" spans="1:20">
      <c r="A44" s="15">
        <v>21</v>
      </c>
      <c r="B44" s="15" t="s">
        <v>1088</v>
      </c>
      <c r="C44" s="15" t="s">
        <v>960</v>
      </c>
      <c r="D44" s="24">
        <v>22.42</v>
      </c>
      <c r="E44" s="24">
        <v>114.28</v>
      </c>
      <c r="F44" s="21" t="s">
        <v>1081</v>
      </c>
      <c r="G44" s="21" t="s">
        <v>980</v>
      </c>
      <c r="H44" s="15" t="s">
        <v>430</v>
      </c>
      <c r="J44" s="21">
        <v>23</v>
      </c>
      <c r="K44" s="24">
        <v>105.21599999999999</v>
      </c>
      <c r="L44" s="15" t="s">
        <v>991</v>
      </c>
      <c r="M44" s="15" t="s">
        <v>1804</v>
      </c>
      <c r="N44" s="15" t="s">
        <v>1701</v>
      </c>
      <c r="O44" s="15" t="str">
        <f t="shared" si="0"/>
        <v>site yso</v>
      </c>
      <c r="S44" s="15" t="str">
        <f t="shared" si="1"/>
        <v/>
      </c>
      <c r="T44" s="15" t="str">
        <f t="shared" si="2"/>
        <v/>
      </c>
    </row>
    <row r="45" spans="1:20">
      <c r="A45" s="15" t="s">
        <v>1987</v>
      </c>
      <c r="B45" s="15" t="s">
        <v>1089</v>
      </c>
      <c r="C45" s="15" t="s">
        <v>43</v>
      </c>
      <c r="D45" s="24">
        <v>21.66</v>
      </c>
      <c r="E45" s="24">
        <v>88.34</v>
      </c>
      <c r="F45" s="21" t="s">
        <v>1785</v>
      </c>
      <c r="G45" s="15" t="s">
        <v>1995</v>
      </c>
      <c r="H45" s="15" t="s">
        <v>562</v>
      </c>
      <c r="I45" s="15">
        <v>24.8</v>
      </c>
      <c r="J45" s="21">
        <v>24.55</v>
      </c>
      <c r="K45" s="24">
        <v>191.827</v>
      </c>
      <c r="L45" s="15" t="s">
        <v>2372</v>
      </c>
      <c r="M45" s="15" t="s">
        <v>2381</v>
      </c>
      <c r="N45" s="15" t="s">
        <v>2010</v>
      </c>
      <c r="O45" s="15" t="str">
        <f t="shared" si="0"/>
        <v>sediment-air flux ref 21, canopy-air flux from towers ref 22</v>
      </c>
      <c r="S45" s="15" t="str">
        <f t="shared" si="1"/>
        <v/>
      </c>
      <c r="T45" s="15" t="str">
        <f t="shared" si="2"/>
        <v/>
      </c>
    </row>
    <row r="46" spans="1:20">
      <c r="A46" s="15">
        <v>27</v>
      </c>
      <c r="B46" s="15" t="s">
        <v>2011</v>
      </c>
      <c r="C46" s="15" t="s">
        <v>43</v>
      </c>
      <c r="D46" s="15">
        <v>22.122810000000001</v>
      </c>
      <c r="E46" s="15">
        <v>88.868379000000004</v>
      </c>
      <c r="G46" s="15" t="s">
        <v>1995</v>
      </c>
      <c r="H46" s="15" t="s">
        <v>562</v>
      </c>
      <c r="J46" s="21"/>
      <c r="K46" s="24">
        <v>-0.504</v>
      </c>
      <c r="L46" s="15" t="s">
        <v>991</v>
      </c>
      <c r="M46" s="15" t="s">
        <v>1804</v>
      </c>
      <c r="N46" s="15" t="s">
        <v>2012</v>
      </c>
      <c r="O46" s="15" t="str">
        <f t="shared" si="0"/>
        <v>with and without pneumatophores</v>
      </c>
      <c r="S46" s="15" t="str">
        <f t="shared" si="1"/>
        <v/>
      </c>
      <c r="T46" s="15" t="str">
        <f t="shared" si="2"/>
        <v/>
      </c>
    </row>
    <row r="47" spans="1:20">
      <c r="A47" s="15">
        <v>28</v>
      </c>
      <c r="B47" s="15" t="s">
        <v>2013</v>
      </c>
      <c r="C47" s="15" t="s">
        <v>43</v>
      </c>
      <c r="D47" s="15">
        <v>21.815300000000001</v>
      </c>
      <c r="E47" s="15">
        <v>88.630350000000007</v>
      </c>
      <c r="F47" s="21" t="s">
        <v>1785</v>
      </c>
      <c r="G47" s="15" t="s">
        <v>1995</v>
      </c>
      <c r="H47" s="15" t="s">
        <v>562</v>
      </c>
      <c r="I47" s="15">
        <v>29.5</v>
      </c>
      <c r="J47" s="21"/>
      <c r="K47" s="24">
        <v>150.22</v>
      </c>
      <c r="L47" s="15" t="s">
        <v>2373</v>
      </c>
      <c r="M47" s="15" t="s">
        <v>2382</v>
      </c>
      <c r="N47" s="15" t="s">
        <v>2014</v>
      </c>
      <c r="O47" s="15" t="str">
        <f t="shared" si="0"/>
        <v>april-may 2012</v>
      </c>
      <c r="S47" s="15" t="str">
        <f t="shared" si="1"/>
        <v/>
      </c>
      <c r="T47" s="15" t="str">
        <f t="shared" si="2"/>
        <v/>
      </c>
    </row>
    <row r="48" spans="1:20">
      <c r="A48" s="15">
        <v>29</v>
      </c>
      <c r="B48" s="15" t="s">
        <v>2015</v>
      </c>
      <c r="C48" s="15" t="s">
        <v>43</v>
      </c>
      <c r="D48" s="15">
        <v>21.68805</v>
      </c>
      <c r="E48" s="15">
        <v>88.322308000000007</v>
      </c>
      <c r="F48" s="21" t="s">
        <v>1785</v>
      </c>
      <c r="G48" s="15" t="s">
        <v>1995</v>
      </c>
      <c r="H48" s="15" t="s">
        <v>562</v>
      </c>
      <c r="J48" s="21">
        <v>18</v>
      </c>
      <c r="K48" s="24">
        <v>1.0900000000000001</v>
      </c>
      <c r="L48" s="15" t="s">
        <v>1742</v>
      </c>
      <c r="M48" s="15" t="s">
        <v>1803</v>
      </c>
      <c r="N48" s="15" t="s">
        <v>2016</v>
      </c>
      <c r="O48" s="15" t="str">
        <f t="shared" si="0"/>
        <v>stn1-4</v>
      </c>
      <c r="S48" s="15" t="str">
        <f t="shared" si="1"/>
        <v/>
      </c>
      <c r="T48" s="15" t="str">
        <f t="shared" si="2"/>
        <v/>
      </c>
    </row>
    <row r="49" spans="1:20">
      <c r="A49" s="16" t="s">
        <v>1988</v>
      </c>
      <c r="B49" s="15" t="s">
        <v>1090</v>
      </c>
      <c r="C49" s="15" t="s">
        <v>43</v>
      </c>
      <c r="D49" s="24">
        <v>20.72</v>
      </c>
      <c r="E49" s="24">
        <v>86.86</v>
      </c>
      <c r="F49" s="21" t="s">
        <v>1785</v>
      </c>
      <c r="G49" s="15" t="s">
        <v>1995</v>
      </c>
      <c r="H49" s="15" t="s">
        <v>562</v>
      </c>
      <c r="I49" s="15">
        <v>31</v>
      </c>
      <c r="J49" s="21">
        <v>15</v>
      </c>
      <c r="K49" s="24">
        <v>15.379999999999999</v>
      </c>
      <c r="L49" s="15" t="s">
        <v>991</v>
      </c>
      <c r="M49" s="15" t="s">
        <v>1804</v>
      </c>
      <c r="O49" s="15" t="str">
        <f t="shared" si="0"/>
        <v/>
      </c>
      <c r="S49" s="15" t="str">
        <f t="shared" si="1"/>
        <v/>
      </c>
      <c r="T49" s="15" t="str">
        <f t="shared" si="2"/>
        <v/>
      </c>
    </row>
    <row r="50" spans="1:20">
      <c r="A50" s="15" t="s">
        <v>1989</v>
      </c>
      <c r="B50" s="15" t="s">
        <v>1099</v>
      </c>
      <c r="C50" s="15" t="s">
        <v>43</v>
      </c>
      <c r="D50" s="24">
        <v>11.42</v>
      </c>
      <c r="E50" s="24">
        <v>79.790000000000006</v>
      </c>
      <c r="F50" s="21" t="s">
        <v>1785</v>
      </c>
      <c r="G50" s="15" t="s">
        <v>1995</v>
      </c>
      <c r="H50" s="15" t="s">
        <v>562</v>
      </c>
      <c r="I50" s="15">
        <v>27.4</v>
      </c>
      <c r="J50" s="21">
        <v>22.1</v>
      </c>
      <c r="K50" s="24">
        <v>100.06</v>
      </c>
      <c r="L50" s="15" t="s">
        <v>991</v>
      </c>
      <c r="M50" s="15" t="s">
        <v>1806</v>
      </c>
      <c r="O50" s="15" t="str">
        <f t="shared" si="0"/>
        <v/>
      </c>
      <c r="S50" s="15" t="str">
        <f t="shared" si="1"/>
        <v/>
      </c>
      <c r="T50" s="15" t="str">
        <f t="shared" si="2"/>
        <v/>
      </c>
    </row>
    <row r="51" spans="1:20">
      <c r="A51" s="15">
        <v>34</v>
      </c>
      <c r="B51" s="15" t="s">
        <v>1102</v>
      </c>
      <c r="C51" s="15" t="s">
        <v>43</v>
      </c>
      <c r="D51" s="24">
        <v>10.35</v>
      </c>
      <c r="E51" s="24">
        <v>79.53</v>
      </c>
      <c r="F51" s="21" t="s">
        <v>1081</v>
      </c>
      <c r="G51" s="15" t="s">
        <v>1995</v>
      </c>
      <c r="H51" s="15" t="s">
        <v>562</v>
      </c>
      <c r="J51" s="21">
        <v>22.6</v>
      </c>
      <c r="K51" s="24">
        <v>25.209599999999998</v>
      </c>
      <c r="L51" s="15" t="s">
        <v>991</v>
      </c>
      <c r="M51" s="15" t="s">
        <v>1806</v>
      </c>
      <c r="O51" s="15" t="str">
        <f t="shared" si="0"/>
        <v/>
      </c>
      <c r="S51" s="15" t="str">
        <f t="shared" si="1"/>
        <v/>
      </c>
      <c r="T51" s="15" t="str">
        <f t="shared" si="2"/>
        <v/>
      </c>
    </row>
    <row r="52" spans="1:20">
      <c r="A52" s="15">
        <v>35</v>
      </c>
      <c r="B52" s="15" t="s">
        <v>1096</v>
      </c>
      <c r="C52" s="15" t="s">
        <v>1111</v>
      </c>
      <c r="D52" s="24">
        <v>1.69</v>
      </c>
      <c r="E52" s="24">
        <v>124.97</v>
      </c>
      <c r="F52" s="21" t="s">
        <v>1785</v>
      </c>
      <c r="G52" s="21" t="s">
        <v>1995</v>
      </c>
      <c r="H52" s="21" t="s">
        <v>355</v>
      </c>
      <c r="J52" s="21">
        <v>33.44</v>
      </c>
      <c r="K52" s="24">
        <v>-0.99839999999999995</v>
      </c>
      <c r="L52" s="15" t="s">
        <v>991</v>
      </c>
      <c r="M52" s="15" t="s">
        <v>1804</v>
      </c>
      <c r="O52" s="15" t="str">
        <f t="shared" si="0"/>
        <v/>
      </c>
      <c r="S52" s="15" t="str">
        <f t="shared" si="1"/>
        <v/>
      </c>
      <c r="T52" s="15" t="str">
        <f t="shared" si="2"/>
        <v/>
      </c>
    </row>
    <row r="53" spans="1:20">
      <c r="A53" s="15">
        <v>35</v>
      </c>
      <c r="B53" s="15" t="s">
        <v>1097</v>
      </c>
      <c r="C53" s="15" t="s">
        <v>1111</v>
      </c>
      <c r="D53" s="24">
        <v>1.67</v>
      </c>
      <c r="E53" s="24">
        <v>125.03</v>
      </c>
      <c r="F53" s="21" t="s">
        <v>1785</v>
      </c>
      <c r="G53" s="21" t="s">
        <v>1995</v>
      </c>
      <c r="H53" s="15" t="s">
        <v>355</v>
      </c>
      <c r="J53" s="21">
        <v>30.11</v>
      </c>
      <c r="K53" s="24">
        <v>1.2287999999999999</v>
      </c>
      <c r="L53" s="15" t="s">
        <v>991</v>
      </c>
      <c r="M53" s="15" t="s">
        <v>1804</v>
      </c>
      <c r="O53" s="15" t="str">
        <f t="shared" si="0"/>
        <v/>
      </c>
      <c r="S53" s="15" t="str">
        <f t="shared" si="1"/>
        <v/>
      </c>
      <c r="T53" s="15" t="str">
        <f t="shared" si="2"/>
        <v/>
      </c>
    </row>
    <row r="54" spans="1:20">
      <c r="A54" s="15">
        <v>35</v>
      </c>
      <c r="B54" s="15" t="s">
        <v>1098</v>
      </c>
      <c r="C54" s="15" t="s">
        <v>1111</v>
      </c>
      <c r="D54" s="24">
        <v>1.38</v>
      </c>
      <c r="E54" s="24">
        <v>125.09</v>
      </c>
      <c r="F54" s="21" t="s">
        <v>1785</v>
      </c>
      <c r="G54" s="15" t="s">
        <v>1995</v>
      </c>
      <c r="H54" s="15" t="s">
        <v>355</v>
      </c>
      <c r="J54" s="21">
        <v>27.45</v>
      </c>
      <c r="K54" s="24">
        <v>0.61439999999999995</v>
      </c>
      <c r="L54" s="15" t="s">
        <v>991</v>
      </c>
      <c r="M54" s="15" t="s">
        <v>1804</v>
      </c>
      <c r="O54" s="15" t="str">
        <f t="shared" si="0"/>
        <v/>
      </c>
      <c r="S54" s="15" t="str">
        <f t="shared" si="1"/>
        <v/>
      </c>
      <c r="T54" s="15" t="str">
        <f t="shared" si="2"/>
        <v/>
      </c>
    </row>
    <row r="55" spans="1:20">
      <c r="A55" s="15">
        <v>36</v>
      </c>
      <c r="B55" s="15" t="s">
        <v>2017</v>
      </c>
      <c r="C55" s="15" t="s">
        <v>1111</v>
      </c>
      <c r="D55" s="15">
        <v>-5.587072</v>
      </c>
      <c r="E55" s="15">
        <v>105.243658</v>
      </c>
      <c r="F55" s="21" t="s">
        <v>1785</v>
      </c>
      <c r="G55" s="15" t="s">
        <v>1995</v>
      </c>
      <c r="H55" s="15" t="s">
        <v>355</v>
      </c>
      <c r="J55" s="21"/>
      <c r="K55" s="24">
        <v>1.9989333333333332</v>
      </c>
      <c r="L55" s="15" t="s">
        <v>991</v>
      </c>
      <c r="M55" s="15" t="s">
        <v>1804</v>
      </c>
      <c r="N55" s="15" t="s">
        <v>2018</v>
      </c>
      <c r="O55" s="15" t="str">
        <f t="shared" si="0"/>
        <v>average of hba, hbr, hbs, 2006-2007</v>
      </c>
      <c r="S55" s="15" t="str">
        <f t="shared" si="1"/>
        <v/>
      </c>
      <c r="T55" s="15" t="str">
        <f t="shared" si="2"/>
        <v/>
      </c>
    </row>
    <row r="56" spans="1:20">
      <c r="A56" s="15">
        <v>36</v>
      </c>
      <c r="B56" s="15" t="s">
        <v>2019</v>
      </c>
      <c r="C56" s="15" t="s">
        <v>1111</v>
      </c>
      <c r="D56" s="15">
        <v>-4.235398</v>
      </c>
      <c r="E56" s="15">
        <v>119.599114</v>
      </c>
      <c r="F56" s="21" t="s">
        <v>1785</v>
      </c>
      <c r="G56" s="15" t="s">
        <v>1995</v>
      </c>
      <c r="H56" s="15" t="s">
        <v>355</v>
      </c>
      <c r="J56" s="21"/>
      <c r="K56" s="24">
        <v>1.3728000000000002</v>
      </c>
      <c r="L56" s="15" t="s">
        <v>991</v>
      </c>
      <c r="M56" s="15" t="s">
        <v>1804</v>
      </c>
      <c r="N56" s="15" t="s">
        <v>2020</v>
      </c>
      <c r="O56" s="15" t="str">
        <f t="shared" si="0"/>
        <v>2006-2007</v>
      </c>
      <c r="S56" s="15" t="str">
        <f t="shared" si="1"/>
        <v/>
      </c>
      <c r="T56" s="15" t="str">
        <f t="shared" si="2"/>
        <v/>
      </c>
    </row>
    <row r="57" spans="1:20">
      <c r="A57" s="15">
        <v>37</v>
      </c>
      <c r="B57" s="15" t="s">
        <v>2021</v>
      </c>
      <c r="C57" s="15" t="s">
        <v>1111</v>
      </c>
      <c r="D57" s="15">
        <v>-5.51</v>
      </c>
      <c r="E57" s="15">
        <v>119.29</v>
      </c>
      <c r="F57" s="21" t="s">
        <v>1785</v>
      </c>
      <c r="G57" s="15" t="s">
        <v>1995</v>
      </c>
      <c r="H57" s="15" t="s">
        <v>355</v>
      </c>
      <c r="I57" s="15">
        <v>32</v>
      </c>
      <c r="J57" s="21"/>
      <c r="K57" s="24">
        <v>15.3</v>
      </c>
      <c r="L57" s="15" t="s">
        <v>991</v>
      </c>
      <c r="M57" s="15" t="s">
        <v>1804</v>
      </c>
      <c r="N57" s="15" t="s">
        <v>2022</v>
      </c>
      <c r="O57" s="15" t="str">
        <f t="shared" si="0"/>
        <v>ref 1 ti</v>
      </c>
      <c r="S57" s="15" t="str">
        <f t="shared" si="1"/>
        <v/>
      </c>
      <c r="T57" s="15" t="str">
        <f t="shared" si="2"/>
        <v/>
      </c>
    </row>
    <row r="58" spans="1:20">
      <c r="A58" s="15">
        <v>37</v>
      </c>
      <c r="B58" s="15" t="s">
        <v>2023</v>
      </c>
      <c r="C58" s="15" t="s">
        <v>1111</v>
      </c>
      <c r="D58" s="15">
        <v>1.59</v>
      </c>
      <c r="E58" s="15">
        <v>124.84</v>
      </c>
      <c r="F58" s="21" t="s">
        <v>1785</v>
      </c>
      <c r="G58" s="15" t="s">
        <v>1995</v>
      </c>
      <c r="H58" s="15" t="s">
        <v>355</v>
      </c>
      <c r="I58" s="15">
        <v>32</v>
      </c>
      <c r="J58" s="21"/>
      <c r="K58" s="24">
        <v>203.3</v>
      </c>
      <c r="L58" s="15" t="s">
        <v>991</v>
      </c>
      <c r="M58" s="15" t="s">
        <v>1804</v>
      </c>
      <c r="N58" s="15" t="s">
        <v>2024</v>
      </c>
      <c r="O58" s="15" t="str">
        <f t="shared" si="0"/>
        <v>ref 2tw and ref 3tw</v>
      </c>
      <c r="S58" s="15" t="str">
        <f t="shared" si="1"/>
        <v/>
      </c>
      <c r="T58" s="15" t="str">
        <f t="shared" si="2"/>
        <v/>
      </c>
    </row>
    <row r="59" spans="1:20">
      <c r="A59" s="15">
        <v>38</v>
      </c>
      <c r="B59" s="15" t="s">
        <v>1093</v>
      </c>
      <c r="C59" s="15" t="s">
        <v>1110</v>
      </c>
      <c r="D59" s="24">
        <v>4.87</v>
      </c>
      <c r="E59" s="24">
        <v>100.6</v>
      </c>
      <c r="F59" s="21" t="s">
        <v>1785</v>
      </c>
      <c r="G59" s="21" t="s">
        <v>1995</v>
      </c>
      <c r="H59" s="21" t="s">
        <v>355</v>
      </c>
      <c r="J59" s="21"/>
      <c r="K59" s="40">
        <v>0</v>
      </c>
      <c r="L59" s="15" t="s">
        <v>991</v>
      </c>
      <c r="M59" s="15" t="s">
        <v>1804</v>
      </c>
      <c r="O59" s="15" t="str">
        <f t="shared" si="0"/>
        <v/>
      </c>
      <c r="S59" s="15" t="str">
        <f t="shared" si="1"/>
        <v/>
      </c>
      <c r="T59" s="15" t="str">
        <f t="shared" si="2"/>
        <v/>
      </c>
    </row>
    <row r="60" spans="1:20">
      <c r="A60" s="15">
        <v>39</v>
      </c>
      <c r="B60" s="15" t="s">
        <v>1077</v>
      </c>
      <c r="C60" s="15" t="s">
        <v>1109</v>
      </c>
      <c r="D60" s="24">
        <v>20.84</v>
      </c>
      <c r="E60" s="24">
        <v>-90.38</v>
      </c>
      <c r="F60" s="21" t="s">
        <v>1785</v>
      </c>
      <c r="G60" s="21" t="s">
        <v>2025</v>
      </c>
      <c r="H60" s="21" t="s">
        <v>1078</v>
      </c>
      <c r="I60" s="15">
        <v>28.03</v>
      </c>
      <c r="J60" s="21">
        <v>22.6</v>
      </c>
      <c r="K60" s="24">
        <v>24.5</v>
      </c>
      <c r="L60" s="15" t="s">
        <v>2374</v>
      </c>
      <c r="M60" s="15" t="s">
        <v>2383</v>
      </c>
      <c r="O60" s="15" t="str">
        <f t="shared" si="0"/>
        <v/>
      </c>
      <c r="S60" s="15" t="str">
        <f t="shared" si="1"/>
        <v/>
      </c>
      <c r="T60" s="15" t="str">
        <f t="shared" si="2"/>
        <v/>
      </c>
    </row>
    <row r="61" spans="1:20">
      <c r="A61" s="15">
        <v>39</v>
      </c>
      <c r="B61" s="15" t="s">
        <v>1079</v>
      </c>
      <c r="C61" s="15" t="s">
        <v>1109</v>
      </c>
      <c r="D61" s="24">
        <v>21.26</v>
      </c>
      <c r="E61" s="24">
        <v>-89.67</v>
      </c>
      <c r="F61" s="21" t="s">
        <v>1081</v>
      </c>
      <c r="G61" s="21" t="s">
        <v>2025</v>
      </c>
      <c r="H61" s="21" t="s">
        <v>1078</v>
      </c>
      <c r="I61" s="15">
        <v>27.45</v>
      </c>
      <c r="J61" s="21">
        <v>32.82</v>
      </c>
      <c r="K61" s="24">
        <v>13.77</v>
      </c>
      <c r="L61" s="15" t="s">
        <v>2374</v>
      </c>
      <c r="M61" s="15" t="s">
        <v>2383</v>
      </c>
      <c r="O61" s="15" t="str">
        <f t="shared" si="0"/>
        <v/>
      </c>
      <c r="S61" s="15" t="str">
        <f t="shared" si="1"/>
        <v/>
      </c>
      <c r="T61" s="15" t="str">
        <f t="shared" si="2"/>
        <v/>
      </c>
    </row>
    <row r="62" spans="1:20">
      <c r="A62" s="15">
        <v>39</v>
      </c>
      <c r="B62" s="15" t="s">
        <v>1080</v>
      </c>
      <c r="C62" s="15" t="s">
        <v>1109</v>
      </c>
      <c r="D62" s="24">
        <v>18.47</v>
      </c>
      <c r="E62" s="24">
        <v>-91.78</v>
      </c>
      <c r="F62" s="21" t="s">
        <v>1081</v>
      </c>
      <c r="G62" s="21" t="s">
        <v>1995</v>
      </c>
      <c r="H62" s="15" t="s">
        <v>562</v>
      </c>
      <c r="I62" s="15">
        <v>30.28</v>
      </c>
      <c r="J62" s="21">
        <v>17.920000000000002</v>
      </c>
      <c r="K62" s="24">
        <v>7.5140799999999999</v>
      </c>
      <c r="L62" s="15" t="s">
        <v>1742</v>
      </c>
      <c r="M62" s="15" t="s">
        <v>1803</v>
      </c>
      <c r="O62" s="15" t="str">
        <f t="shared" si="0"/>
        <v/>
      </c>
      <c r="S62" s="15" t="str">
        <f t="shared" si="1"/>
        <v/>
      </c>
      <c r="T62" s="15" t="str">
        <f t="shared" si="2"/>
        <v/>
      </c>
    </row>
    <row r="63" spans="1:20">
      <c r="A63" s="15" t="s">
        <v>1990</v>
      </c>
      <c r="B63" s="15" t="s">
        <v>1100</v>
      </c>
      <c r="C63" s="15" t="s">
        <v>1109</v>
      </c>
      <c r="D63" s="24">
        <v>24.31</v>
      </c>
      <c r="E63" s="24">
        <v>-110.31</v>
      </c>
      <c r="F63" s="21" t="s">
        <v>1785</v>
      </c>
      <c r="G63" s="21" t="s">
        <v>1071</v>
      </c>
      <c r="H63" s="21" t="s">
        <v>1101</v>
      </c>
      <c r="J63" s="21"/>
      <c r="K63" s="40">
        <v>4.4000000000000003E-3</v>
      </c>
      <c r="L63" s="15" t="s">
        <v>991</v>
      </c>
      <c r="M63" s="15" t="s">
        <v>1806</v>
      </c>
      <c r="O63" s="15" t="str">
        <f t="shared" si="0"/>
        <v/>
      </c>
      <c r="S63" s="15" t="str">
        <f t="shared" si="1"/>
        <v/>
      </c>
      <c r="T63" s="15" t="str">
        <f t="shared" si="2"/>
        <v/>
      </c>
    </row>
    <row r="64" spans="1:20">
      <c r="A64" s="15" t="s">
        <v>1991</v>
      </c>
      <c r="B64" s="15" t="s">
        <v>1075</v>
      </c>
      <c r="C64" s="15" t="s">
        <v>1107</v>
      </c>
      <c r="D64" s="15">
        <v>-22.28</v>
      </c>
      <c r="E64" s="15">
        <v>166.47</v>
      </c>
      <c r="F64" s="21" t="s">
        <v>1081</v>
      </c>
      <c r="G64" s="15" t="s">
        <v>2025</v>
      </c>
      <c r="H64" s="15" t="s">
        <v>562</v>
      </c>
      <c r="I64" s="21">
        <v>27.25</v>
      </c>
      <c r="J64" s="21">
        <v>34.700000000000003</v>
      </c>
      <c r="K64" s="24">
        <v>4.2485999999999997</v>
      </c>
      <c r="L64" s="15" t="s">
        <v>2375</v>
      </c>
      <c r="M64" s="15" t="s">
        <v>1807</v>
      </c>
      <c r="N64" s="15" t="s">
        <v>2027</v>
      </c>
      <c r="O64" s="15" t="str">
        <f t="shared" si="0"/>
        <v>water-air flux ref 38, sediment-air flux ref 39</v>
      </c>
      <c r="S64" s="15" t="str">
        <f t="shared" si="1"/>
        <v/>
      </c>
      <c r="T64" s="15" t="str">
        <f t="shared" si="2"/>
        <v/>
      </c>
    </row>
    <row r="65" spans="1:20">
      <c r="A65" s="15">
        <v>44</v>
      </c>
      <c r="B65" s="15" t="s">
        <v>2028</v>
      </c>
      <c r="C65" s="15" t="s">
        <v>2029</v>
      </c>
      <c r="D65" s="24">
        <v>9.9304799999999993</v>
      </c>
      <c r="E65" s="24">
        <v>118.75512999999999</v>
      </c>
      <c r="F65" s="21" t="s">
        <v>1785</v>
      </c>
      <c r="G65" s="21" t="s">
        <v>1995</v>
      </c>
      <c r="H65" s="21" t="s">
        <v>562</v>
      </c>
      <c r="J65" s="21">
        <v>20.100000000000001</v>
      </c>
      <c r="K65" s="24">
        <v>2.36</v>
      </c>
      <c r="L65" s="15" t="s">
        <v>991</v>
      </c>
      <c r="M65" s="15" t="s">
        <v>1804</v>
      </c>
      <c r="N65" s="15" t="s">
        <v>2030</v>
      </c>
      <c r="O65" s="15" t="str">
        <f t="shared" si="0"/>
        <v>average of bacungan, santa cruz and salvacion</v>
      </c>
      <c r="S65" s="15" t="str">
        <f t="shared" si="1"/>
        <v/>
      </c>
      <c r="T65" s="15" t="str">
        <f t="shared" si="2"/>
        <v/>
      </c>
    </row>
    <row r="66" spans="1:20">
      <c r="A66" s="15">
        <v>45</v>
      </c>
      <c r="B66" s="15" t="s">
        <v>1091</v>
      </c>
      <c r="C66" s="15" t="s">
        <v>465</v>
      </c>
      <c r="D66" s="24">
        <v>17.97</v>
      </c>
      <c r="E66" s="24">
        <v>-67.040000000000006</v>
      </c>
      <c r="F66" s="21" t="s">
        <v>1081</v>
      </c>
      <c r="G66" s="15" t="s">
        <v>1995</v>
      </c>
      <c r="H66" s="15" t="s">
        <v>355</v>
      </c>
      <c r="J66" s="21">
        <v>26.3</v>
      </c>
      <c r="K66" s="24">
        <v>2.8495999999999997</v>
      </c>
      <c r="L66" s="15" t="s">
        <v>991</v>
      </c>
      <c r="M66" s="15" t="s">
        <v>1804</v>
      </c>
      <c r="N66" s="15" t="s">
        <v>1703</v>
      </c>
      <c r="O66" s="15" t="str">
        <f t="shared" si="0"/>
        <v>average of  bahia/red, stp/red, stp/white, guaniquilla</v>
      </c>
      <c r="S66" s="15" t="str">
        <f t="shared" si="1"/>
        <v/>
      </c>
      <c r="T66" s="15" t="str">
        <f t="shared" si="2"/>
        <v/>
      </c>
    </row>
    <row r="67" spans="1:20">
      <c r="A67" s="15">
        <v>46</v>
      </c>
      <c r="B67" s="15" t="s">
        <v>1094</v>
      </c>
      <c r="C67" s="15" t="s">
        <v>1039</v>
      </c>
      <c r="D67" s="24">
        <v>24.74</v>
      </c>
      <c r="E67" s="24">
        <v>120.89</v>
      </c>
      <c r="F67" s="21" t="s">
        <v>1081</v>
      </c>
      <c r="G67" s="21" t="s">
        <v>980</v>
      </c>
      <c r="H67" s="15" t="s">
        <v>430</v>
      </c>
      <c r="I67" s="15">
        <v>23</v>
      </c>
      <c r="J67" s="21"/>
      <c r="K67" s="24">
        <v>3.36</v>
      </c>
      <c r="L67" s="15" t="s">
        <v>991</v>
      </c>
      <c r="M67" s="15" t="s">
        <v>1804</v>
      </c>
      <c r="O67" s="15" t="str">
        <f t="shared" si="0"/>
        <v/>
      </c>
      <c r="S67" s="15" t="str">
        <f t="shared" si="1"/>
        <v/>
      </c>
      <c r="T67" s="15" t="str">
        <f t="shared" si="2"/>
        <v/>
      </c>
    </row>
    <row r="68" spans="1:20">
      <c r="A68" s="10">
        <v>47</v>
      </c>
      <c r="B68" s="15" t="s">
        <v>2031</v>
      </c>
      <c r="C68" s="15" t="s">
        <v>1039</v>
      </c>
      <c r="D68" s="15">
        <v>22.720848</v>
      </c>
      <c r="E68" s="15">
        <v>120.25945400000001</v>
      </c>
      <c r="F68" s="21" t="s">
        <v>1081</v>
      </c>
      <c r="G68" s="21" t="s">
        <v>980</v>
      </c>
      <c r="H68" s="21" t="s">
        <v>430</v>
      </c>
      <c r="I68" s="15">
        <v>24</v>
      </c>
      <c r="J68" s="21"/>
      <c r="K68" s="24">
        <v>31.266066481994386</v>
      </c>
      <c r="L68" s="15" t="s">
        <v>1741</v>
      </c>
      <c r="M68" s="15" t="s">
        <v>1803</v>
      </c>
      <c r="N68" s="15" t="s">
        <v>2032</v>
      </c>
      <c r="O68" s="15" t="str">
        <f t="shared" si="0"/>
        <v>4 seasons (in, ma, mb, out)</v>
      </c>
      <c r="S68" s="15" t="str">
        <f t="shared" si="1"/>
        <v/>
      </c>
      <c r="T68" s="15" t="str">
        <f t="shared" si="2"/>
        <v/>
      </c>
    </row>
    <row r="69" spans="1:20">
      <c r="A69" s="11">
        <v>48</v>
      </c>
      <c r="B69" s="11" t="s">
        <v>1070</v>
      </c>
      <c r="C69" s="15" t="s">
        <v>1106</v>
      </c>
      <c r="D69" s="24">
        <v>22.3</v>
      </c>
      <c r="E69" s="24">
        <v>39.1</v>
      </c>
      <c r="F69" s="21" t="s">
        <v>1081</v>
      </c>
      <c r="G69" s="21" t="s">
        <v>1071</v>
      </c>
      <c r="H69" s="21" t="s">
        <v>447</v>
      </c>
      <c r="I69" s="21">
        <v>21.2</v>
      </c>
      <c r="J69" s="21">
        <v>35.5</v>
      </c>
      <c r="K69" s="24">
        <v>5.4399999999999997E-2</v>
      </c>
      <c r="L69" s="15" t="s">
        <v>2376</v>
      </c>
      <c r="M69" s="15" t="s">
        <v>1803</v>
      </c>
      <c r="O69" s="15" t="str">
        <f t="shared" si="0"/>
        <v/>
      </c>
      <c r="S69" s="15" t="str">
        <f t="shared" si="1"/>
        <v/>
      </c>
      <c r="T69" s="15" t="str">
        <f t="shared" si="2"/>
        <v/>
      </c>
    </row>
    <row r="70" spans="1:20">
      <c r="A70" s="11">
        <v>48</v>
      </c>
      <c r="B70" s="11" t="s">
        <v>1072</v>
      </c>
      <c r="C70" s="15" t="s">
        <v>1106</v>
      </c>
      <c r="D70" s="24">
        <v>27.32</v>
      </c>
      <c r="E70" s="24">
        <v>35.72</v>
      </c>
      <c r="F70" s="21" t="s">
        <v>1785</v>
      </c>
      <c r="G70" s="21" t="s">
        <v>1071</v>
      </c>
      <c r="H70" s="21" t="s">
        <v>447</v>
      </c>
      <c r="I70" s="21">
        <v>23.6</v>
      </c>
      <c r="J70" s="21">
        <v>40.200000000000003</v>
      </c>
      <c r="K70" s="24">
        <v>0.21280000000000002</v>
      </c>
      <c r="L70" s="15" t="s">
        <v>2376</v>
      </c>
      <c r="M70" s="15" t="s">
        <v>1803</v>
      </c>
      <c r="O70" s="15" t="str">
        <f t="shared" si="0"/>
        <v/>
      </c>
      <c r="S70" s="15" t="str">
        <f t="shared" si="1"/>
        <v/>
      </c>
      <c r="T70" s="15" t="str">
        <f t="shared" si="2"/>
        <v/>
      </c>
    </row>
    <row r="71" spans="1:20">
      <c r="A71" s="11">
        <v>48</v>
      </c>
      <c r="B71" s="11" t="s">
        <v>1073</v>
      </c>
      <c r="C71" s="15" t="s">
        <v>1106</v>
      </c>
      <c r="D71" s="24">
        <v>26.22</v>
      </c>
      <c r="E71" s="24">
        <v>36.46</v>
      </c>
      <c r="F71" s="21" t="s">
        <v>1785</v>
      </c>
      <c r="G71" s="21" t="s">
        <v>1071</v>
      </c>
      <c r="H71" s="21" t="s">
        <v>447</v>
      </c>
      <c r="I71" s="21">
        <v>23.7</v>
      </c>
      <c r="J71" s="21">
        <v>40</v>
      </c>
      <c r="K71" s="24">
        <v>4.8799999999999996E-2</v>
      </c>
      <c r="L71" s="15" t="s">
        <v>2376</v>
      </c>
      <c r="M71" s="15" t="s">
        <v>1803</v>
      </c>
      <c r="O71" s="15" t="str">
        <f t="shared" si="0"/>
        <v/>
      </c>
      <c r="S71" s="15" t="str">
        <f t="shared" si="1"/>
        <v/>
      </c>
      <c r="T71" s="15" t="str">
        <f t="shared" si="2"/>
        <v/>
      </c>
    </row>
    <row r="72" spans="1:20">
      <c r="A72" s="11">
        <v>48</v>
      </c>
      <c r="B72" s="11" t="s">
        <v>1074</v>
      </c>
      <c r="C72" s="15" t="s">
        <v>1106</v>
      </c>
      <c r="D72" s="24">
        <v>17.100000000000001</v>
      </c>
      <c r="E72" s="24">
        <v>42.4</v>
      </c>
      <c r="F72" s="21" t="s">
        <v>1785</v>
      </c>
      <c r="G72" s="21" t="s">
        <v>1071</v>
      </c>
      <c r="H72" s="21" t="s">
        <v>447</v>
      </c>
      <c r="I72" s="21">
        <v>27.8</v>
      </c>
      <c r="J72" s="21">
        <v>38</v>
      </c>
      <c r="K72" s="24">
        <v>0.10640000000000001</v>
      </c>
      <c r="L72" s="15" t="s">
        <v>2376</v>
      </c>
      <c r="M72" s="15" t="s">
        <v>1803</v>
      </c>
      <c r="O72" s="15" t="str">
        <f t="shared" si="0"/>
        <v/>
      </c>
      <c r="S72" s="15" t="str">
        <f t="shared" si="1"/>
        <v/>
      </c>
      <c r="T72" s="15" t="str">
        <f t="shared" si="2"/>
        <v/>
      </c>
    </row>
    <row r="73" spans="1:20">
      <c r="A73" s="11" t="s">
        <v>1992</v>
      </c>
      <c r="B73" s="11" t="s">
        <v>1069</v>
      </c>
      <c r="C73" s="15" t="s">
        <v>1105</v>
      </c>
      <c r="D73" s="24">
        <v>-6.87</v>
      </c>
      <c r="E73" s="24">
        <v>39.450000000000003</v>
      </c>
      <c r="F73" s="21" t="s">
        <v>1785</v>
      </c>
      <c r="G73" s="21" t="s">
        <v>1995</v>
      </c>
      <c r="H73" s="21" t="s">
        <v>562</v>
      </c>
      <c r="I73" s="15">
        <v>27.5</v>
      </c>
      <c r="J73" s="21">
        <v>36.5</v>
      </c>
      <c r="K73" s="24">
        <v>0.72499999999999998</v>
      </c>
      <c r="L73" s="15" t="s">
        <v>2377</v>
      </c>
      <c r="M73" s="15" t="s">
        <v>1807</v>
      </c>
      <c r="N73" s="15" t="s">
        <v>2033</v>
      </c>
      <c r="O73" s="15" t="str">
        <f t="shared" si="0"/>
        <v>water-air flux ref 44, 45, sediment-air flux ref 45</v>
      </c>
      <c r="S73" s="15" t="str">
        <f t="shared" si="1"/>
        <v/>
      </c>
      <c r="T73" s="15" t="str">
        <f t="shared" si="2"/>
        <v/>
      </c>
    </row>
    <row r="74" spans="1:20" ht="17" customHeight="1">
      <c r="A74" s="11" t="s">
        <v>1993</v>
      </c>
      <c r="B74" s="11" t="s">
        <v>1068</v>
      </c>
      <c r="C74" s="15" t="s">
        <v>1105</v>
      </c>
      <c r="D74" s="24">
        <v>-6.28</v>
      </c>
      <c r="E74" s="24">
        <v>39.299999999999997</v>
      </c>
      <c r="F74" s="21" t="s">
        <v>1081</v>
      </c>
      <c r="G74" s="21" t="s">
        <v>1995</v>
      </c>
      <c r="H74" s="21" t="s">
        <v>562</v>
      </c>
      <c r="I74" s="15">
        <v>32.25</v>
      </c>
      <c r="J74" s="21">
        <v>27.7</v>
      </c>
      <c r="K74" s="24">
        <v>8.6053999999999995</v>
      </c>
      <c r="L74" s="15" t="s">
        <v>2377</v>
      </c>
      <c r="M74" s="15" t="s">
        <v>1807</v>
      </c>
      <c r="N74" s="15" t="s">
        <v>2034</v>
      </c>
      <c r="O74" s="15" t="str">
        <f t="shared" si="0"/>
        <v>water air flux ref 44 , sediment-air flux ref 44,45</v>
      </c>
      <c r="S74" s="15" t="str">
        <f t="shared" si="1"/>
        <v/>
      </c>
      <c r="T74" s="15" t="str">
        <f t="shared" si="2"/>
        <v/>
      </c>
    </row>
    <row r="75" spans="1:20">
      <c r="A75" s="11">
        <v>52</v>
      </c>
      <c r="B75" s="11" t="s">
        <v>1076</v>
      </c>
      <c r="C75" s="15" t="s">
        <v>1108</v>
      </c>
      <c r="D75" s="24">
        <v>9.35</v>
      </c>
      <c r="E75" s="24">
        <v>98.35</v>
      </c>
      <c r="F75" s="21" t="s">
        <v>1785</v>
      </c>
      <c r="G75" s="21" t="s">
        <v>1995</v>
      </c>
      <c r="H75" s="21" t="s">
        <v>371</v>
      </c>
      <c r="J75" s="21"/>
      <c r="K75" s="24">
        <v>0.41500000000000004</v>
      </c>
      <c r="L75" s="15" t="s">
        <v>2375</v>
      </c>
      <c r="M75" s="15" t="s">
        <v>1807</v>
      </c>
      <c r="O75" s="15" t="str">
        <f t="shared" si="0"/>
        <v/>
      </c>
      <c r="S75" s="15" t="str">
        <f t="shared" si="1"/>
        <v/>
      </c>
      <c r="T75" s="15" t="str">
        <f t="shared" si="2"/>
        <v/>
      </c>
    </row>
    <row r="76" spans="1:20">
      <c r="A76" s="11">
        <v>53</v>
      </c>
      <c r="B76" s="11" t="s">
        <v>2035</v>
      </c>
      <c r="C76" s="15" t="s">
        <v>476</v>
      </c>
      <c r="D76" s="24">
        <v>26.08</v>
      </c>
      <c r="E76" s="24">
        <v>-81.77</v>
      </c>
      <c r="F76" s="21" t="s">
        <v>1785</v>
      </c>
      <c r="G76" s="21" t="s">
        <v>980</v>
      </c>
      <c r="H76" s="21" t="s">
        <v>430</v>
      </c>
      <c r="I76" s="15">
        <v>25</v>
      </c>
      <c r="J76" s="21">
        <v>27</v>
      </c>
      <c r="K76" s="24">
        <v>1.1199999999999999</v>
      </c>
      <c r="L76" s="15" t="s">
        <v>2371</v>
      </c>
      <c r="M76" s="15" t="s">
        <v>1806</v>
      </c>
      <c r="O76" s="15" t="str">
        <f t="shared" si="0"/>
        <v/>
      </c>
      <c r="S76" s="15" t="str">
        <f t="shared" si="1"/>
        <v/>
      </c>
      <c r="T76" s="15" t="str">
        <f t="shared" si="2"/>
        <v/>
      </c>
    </row>
    <row r="77" spans="1:20">
      <c r="A77" s="11">
        <v>54</v>
      </c>
      <c r="B77" s="11" t="s">
        <v>2036</v>
      </c>
      <c r="C77" s="15" t="s">
        <v>476</v>
      </c>
      <c r="D77" s="15">
        <v>25.407885</v>
      </c>
      <c r="E77" s="15">
        <v>-80.9191</v>
      </c>
      <c r="F77" s="21" t="s">
        <v>1785</v>
      </c>
      <c r="G77" s="15" t="s">
        <v>1995</v>
      </c>
      <c r="H77" s="15" t="s">
        <v>562</v>
      </c>
      <c r="J77" s="21"/>
      <c r="K77" s="24">
        <v>43.05</v>
      </c>
      <c r="L77" s="15" t="s">
        <v>991</v>
      </c>
      <c r="M77" s="15" t="s">
        <v>2384</v>
      </c>
      <c r="N77" s="15" t="s">
        <v>2037</v>
      </c>
      <c r="O77" s="15" t="str">
        <f t="shared" si="0"/>
        <v>red mangroves and red dwarf mangroves</v>
      </c>
      <c r="S77" s="15" t="str">
        <f t="shared" si="1"/>
        <v/>
      </c>
      <c r="T77" s="15" t="str">
        <f t="shared" si="2"/>
        <v/>
      </c>
    </row>
    <row r="78" spans="1:20">
      <c r="A78" s="11" t="s">
        <v>1994</v>
      </c>
      <c r="B78" s="11" t="s">
        <v>2038</v>
      </c>
      <c r="C78" s="15" t="s">
        <v>476</v>
      </c>
      <c r="D78" s="24">
        <v>25.16</v>
      </c>
      <c r="E78" s="24">
        <v>-80.819999999999993</v>
      </c>
      <c r="F78" s="21" t="s">
        <v>1785</v>
      </c>
      <c r="G78" s="15" t="s">
        <v>1995</v>
      </c>
      <c r="H78" s="15" t="s">
        <v>562</v>
      </c>
      <c r="I78" s="15">
        <v>21.75</v>
      </c>
      <c r="J78" s="21">
        <v>6</v>
      </c>
      <c r="K78" s="24">
        <v>42.984999999999999</v>
      </c>
      <c r="L78" s="15" t="s">
        <v>2378</v>
      </c>
      <c r="M78" s="15" t="s">
        <v>2385</v>
      </c>
      <c r="N78" s="15" t="s">
        <v>2039</v>
      </c>
      <c r="O78" s="15" t="str">
        <f t="shared" si="0"/>
        <v>sediment-war-air flux ref 49, water-air flux ref 50</v>
      </c>
      <c r="S78" s="15" t="str">
        <f t="shared" si="1"/>
        <v/>
      </c>
      <c r="T78" s="15" t="str">
        <f t="shared" si="2"/>
        <v/>
      </c>
    </row>
    <row r="79" spans="1:20">
      <c r="A79" s="11"/>
      <c r="B79" s="11"/>
      <c r="D79" s="24"/>
      <c r="E79" s="24"/>
      <c r="F79" s="21"/>
      <c r="J79" s="21"/>
      <c r="K79" s="24"/>
    </row>
    <row r="80" spans="1:20">
      <c r="A80" s="10" t="s">
        <v>1730</v>
      </c>
      <c r="B80" s="11"/>
    </row>
    <row r="81" spans="1:2">
      <c r="A81" s="11">
        <v>1</v>
      </c>
      <c r="B81" s="15" t="s">
        <v>2042</v>
      </c>
    </row>
    <row r="82" spans="1:2">
      <c r="A82" s="11">
        <v>2</v>
      </c>
      <c r="B82" s="15" t="s">
        <v>2043</v>
      </c>
    </row>
    <row r="83" spans="1:2">
      <c r="A83" s="11">
        <v>3</v>
      </c>
      <c r="B83" s="15" t="s">
        <v>2044</v>
      </c>
    </row>
    <row r="84" spans="1:2">
      <c r="A84" s="11">
        <v>4</v>
      </c>
      <c r="B84" s="15" t="s">
        <v>2045</v>
      </c>
    </row>
    <row r="85" spans="1:2">
      <c r="A85" s="11">
        <v>5</v>
      </c>
      <c r="B85" s="15" t="s">
        <v>1908</v>
      </c>
    </row>
    <row r="86" spans="1:2">
      <c r="A86" s="11">
        <v>6</v>
      </c>
      <c r="B86" s="15" t="s">
        <v>2046</v>
      </c>
    </row>
    <row r="87" spans="1:2">
      <c r="A87" s="11">
        <v>7</v>
      </c>
      <c r="B87" s="15" t="s">
        <v>2047</v>
      </c>
    </row>
    <row r="88" spans="1:2">
      <c r="A88" s="11">
        <v>8</v>
      </c>
      <c r="B88" s="15" t="s">
        <v>2048</v>
      </c>
    </row>
    <row r="89" spans="1:2">
      <c r="A89" s="11">
        <v>9</v>
      </c>
      <c r="B89" s="15" t="s">
        <v>2049</v>
      </c>
    </row>
    <row r="90" spans="1:2">
      <c r="A90" s="11">
        <v>10</v>
      </c>
      <c r="B90" s="15" t="s">
        <v>2050</v>
      </c>
    </row>
    <row r="91" spans="1:2">
      <c r="A91" s="11">
        <v>11</v>
      </c>
      <c r="B91" s="15" t="s">
        <v>2051</v>
      </c>
    </row>
    <row r="92" spans="1:2">
      <c r="A92" s="11">
        <v>12</v>
      </c>
      <c r="B92" s="15" t="s">
        <v>2052</v>
      </c>
    </row>
    <row r="93" spans="1:2">
      <c r="A93" s="11">
        <v>13</v>
      </c>
      <c r="B93" s="15" t="s">
        <v>2053</v>
      </c>
    </row>
    <row r="94" spans="1:2">
      <c r="A94" s="11">
        <v>14</v>
      </c>
      <c r="B94" s="15" t="s">
        <v>2054</v>
      </c>
    </row>
    <row r="95" spans="1:2">
      <c r="A95" s="11">
        <v>15</v>
      </c>
      <c r="B95" s="15" t="s">
        <v>2055</v>
      </c>
    </row>
    <row r="96" spans="1:2">
      <c r="A96" s="11">
        <v>16</v>
      </c>
      <c r="B96" s="15" t="s">
        <v>2056</v>
      </c>
    </row>
    <row r="97" spans="1:2">
      <c r="A97" s="11">
        <v>17</v>
      </c>
      <c r="B97" s="15" t="s">
        <v>1943</v>
      </c>
    </row>
    <row r="98" spans="1:2">
      <c r="A98" s="11">
        <v>18</v>
      </c>
      <c r="B98" s="15" t="s">
        <v>2057</v>
      </c>
    </row>
    <row r="99" spans="1:2">
      <c r="A99" s="11">
        <v>19</v>
      </c>
      <c r="B99" s="15" t="s">
        <v>2058</v>
      </c>
    </row>
    <row r="100" spans="1:2">
      <c r="A100" s="11">
        <v>20</v>
      </c>
      <c r="B100" s="15" t="s">
        <v>2059</v>
      </c>
    </row>
    <row r="101" spans="1:2">
      <c r="A101" s="11">
        <v>21</v>
      </c>
      <c r="B101" s="15" t="s">
        <v>2060</v>
      </c>
    </row>
    <row r="102" spans="1:2">
      <c r="A102" s="11">
        <v>22</v>
      </c>
      <c r="B102" s="15" t="s">
        <v>2061</v>
      </c>
    </row>
    <row r="103" spans="1:2">
      <c r="A103" s="11">
        <v>23</v>
      </c>
      <c r="B103" s="15" t="s">
        <v>2062</v>
      </c>
    </row>
    <row r="104" spans="1:2">
      <c r="A104" s="11">
        <v>24</v>
      </c>
      <c r="B104" s="15" t="s">
        <v>2063</v>
      </c>
    </row>
    <row r="105" spans="1:2">
      <c r="A105" s="11">
        <v>25</v>
      </c>
      <c r="B105" s="15" t="s">
        <v>2064</v>
      </c>
    </row>
    <row r="106" spans="1:2">
      <c r="A106" s="11">
        <v>26</v>
      </c>
      <c r="B106" s="15" t="s">
        <v>2065</v>
      </c>
    </row>
    <row r="107" spans="1:2">
      <c r="A107" s="11">
        <v>27</v>
      </c>
      <c r="B107" s="15" t="s">
        <v>2041</v>
      </c>
    </row>
    <row r="108" spans="1:2">
      <c r="A108" s="11">
        <v>28</v>
      </c>
      <c r="B108" s="15" t="s">
        <v>2066</v>
      </c>
    </row>
    <row r="109" spans="1:2">
      <c r="A109" s="15">
        <v>29</v>
      </c>
      <c r="B109" s="15" t="s">
        <v>2067</v>
      </c>
    </row>
    <row r="110" spans="1:2">
      <c r="A110" s="15">
        <v>30</v>
      </c>
      <c r="B110" s="15" t="s">
        <v>2068</v>
      </c>
    </row>
    <row r="111" spans="1:2">
      <c r="A111" s="15">
        <v>31</v>
      </c>
      <c r="B111" s="15" t="s">
        <v>2069</v>
      </c>
    </row>
    <row r="112" spans="1:2">
      <c r="A112" s="15">
        <v>32</v>
      </c>
      <c r="B112" s="15" t="s">
        <v>2070</v>
      </c>
    </row>
    <row r="113" spans="1:2">
      <c r="A113" s="15">
        <v>33</v>
      </c>
      <c r="B113" s="15" t="s">
        <v>2071</v>
      </c>
    </row>
    <row r="114" spans="1:2">
      <c r="A114" s="15">
        <v>34</v>
      </c>
      <c r="B114" s="15" t="s">
        <v>2072</v>
      </c>
    </row>
    <row r="115" spans="1:2">
      <c r="A115" s="15">
        <v>35</v>
      </c>
      <c r="B115" s="15" t="s">
        <v>2073</v>
      </c>
    </row>
    <row r="116" spans="1:2">
      <c r="A116" s="15">
        <v>36</v>
      </c>
      <c r="B116" s="15" t="s">
        <v>2074</v>
      </c>
    </row>
    <row r="117" spans="1:2">
      <c r="A117" s="11">
        <v>37</v>
      </c>
      <c r="B117" s="15" t="s">
        <v>2075</v>
      </c>
    </row>
    <row r="118" spans="1:2">
      <c r="A118" s="15">
        <v>38</v>
      </c>
      <c r="B118" s="15" t="s">
        <v>2076</v>
      </c>
    </row>
    <row r="119" spans="1:2">
      <c r="A119" s="15">
        <v>39</v>
      </c>
      <c r="B119" s="15" t="s">
        <v>2077</v>
      </c>
    </row>
    <row r="120" spans="1:2">
      <c r="A120" s="15">
        <v>40</v>
      </c>
      <c r="B120" s="15" t="s">
        <v>2078</v>
      </c>
    </row>
    <row r="121" spans="1:2">
      <c r="A121" s="15">
        <v>41</v>
      </c>
      <c r="B121" s="15" t="s">
        <v>2079</v>
      </c>
    </row>
    <row r="122" spans="1:2">
      <c r="A122" s="15">
        <v>42</v>
      </c>
      <c r="B122" s="15" t="s">
        <v>2080</v>
      </c>
    </row>
    <row r="123" spans="1:2">
      <c r="A123" s="15">
        <v>43</v>
      </c>
      <c r="B123" s="15" t="s">
        <v>2081</v>
      </c>
    </row>
    <row r="124" spans="1:2">
      <c r="A124" s="15">
        <v>44</v>
      </c>
      <c r="B124" s="15" t="s">
        <v>2082</v>
      </c>
    </row>
    <row r="125" spans="1:2">
      <c r="A125" s="15">
        <v>45</v>
      </c>
      <c r="B125" s="15" t="s">
        <v>2083</v>
      </c>
    </row>
    <row r="126" spans="1:2">
      <c r="A126" s="15">
        <v>46</v>
      </c>
      <c r="B126" s="15" t="s">
        <v>2084</v>
      </c>
    </row>
    <row r="127" spans="1:2">
      <c r="A127" s="15">
        <v>47</v>
      </c>
      <c r="B127" s="15" t="s">
        <v>2085</v>
      </c>
    </row>
    <row r="128" spans="1:2">
      <c r="A128" s="15">
        <v>48</v>
      </c>
      <c r="B128" s="15" t="s">
        <v>2086</v>
      </c>
    </row>
    <row r="129" spans="1:2">
      <c r="A129" s="15">
        <v>49</v>
      </c>
      <c r="B129" s="15" t="s">
        <v>2087</v>
      </c>
    </row>
    <row r="130" spans="1:2">
      <c r="A130" s="15">
        <v>50</v>
      </c>
      <c r="B130" s="15" t="s">
        <v>2088</v>
      </c>
    </row>
    <row r="131" spans="1:2">
      <c r="A131" s="15">
        <v>51</v>
      </c>
      <c r="B131" s="15" t="s">
        <v>2089</v>
      </c>
    </row>
    <row r="132" spans="1:2">
      <c r="A132" s="15">
        <v>52</v>
      </c>
      <c r="B132" s="15" t="s">
        <v>2090</v>
      </c>
    </row>
    <row r="133" spans="1:2">
      <c r="A133" s="15">
        <v>53</v>
      </c>
      <c r="B133" s="15" t="s">
        <v>2091</v>
      </c>
    </row>
    <row r="134" spans="1:2">
      <c r="A134" s="15">
        <v>54</v>
      </c>
      <c r="B134" s="15" t="s">
        <v>2092</v>
      </c>
    </row>
    <row r="135" spans="1:2">
      <c r="A135" s="15">
        <v>55</v>
      </c>
      <c r="B135" s="15" t="s">
        <v>2093</v>
      </c>
    </row>
    <row r="136" spans="1:2">
      <c r="A136" s="15">
        <v>56</v>
      </c>
      <c r="B136" s="15" t="s">
        <v>2094</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A146E-79BA-4240-91B5-63BFCDA59394}">
  <dimension ref="A1:AO52"/>
  <sheetViews>
    <sheetView workbookViewId="0">
      <selection activeCell="L21" sqref="L21:L38"/>
    </sheetView>
  </sheetViews>
  <sheetFormatPr baseColWidth="10" defaultColWidth="10.83203125" defaultRowHeight="16"/>
  <cols>
    <col min="1" max="1" width="22.5" style="5" customWidth="1"/>
    <col min="2" max="2" width="21.33203125" style="5" customWidth="1"/>
    <col min="3" max="3" width="14.83203125" style="5" customWidth="1"/>
    <col min="4" max="5" width="10.83203125" style="5"/>
    <col min="6" max="6" width="15.33203125" style="5" customWidth="1"/>
    <col min="7" max="7" width="20.5" style="5" customWidth="1"/>
    <col min="8" max="9" width="10.83203125" style="5"/>
    <col min="10" max="10" width="17.1640625" style="5" customWidth="1"/>
    <col min="11" max="11" width="43.1640625" style="5" customWidth="1"/>
    <col min="12" max="12" width="16.6640625" style="5" customWidth="1"/>
    <col min="13" max="13" width="21.6640625" style="5" customWidth="1"/>
    <col min="14" max="14" width="19.83203125" style="5" customWidth="1"/>
    <col min="15" max="16384" width="10.83203125" style="5"/>
  </cols>
  <sheetData>
    <row r="1" spans="1:11">
      <c r="A1" s="10" t="s">
        <v>1816</v>
      </c>
      <c r="B1" s="10" t="s">
        <v>1817</v>
      </c>
    </row>
    <row r="2" spans="1:11">
      <c r="A2" s="16" t="s">
        <v>1722</v>
      </c>
      <c r="B2" s="4" t="s">
        <v>959</v>
      </c>
      <c r="K2" s="6"/>
    </row>
    <row r="3" spans="1:11">
      <c r="A3" s="15" t="s">
        <v>1723</v>
      </c>
      <c r="B3" s="11" t="s">
        <v>1331</v>
      </c>
      <c r="K3" s="23"/>
    </row>
    <row r="4" spans="1:11">
      <c r="A4" s="15" t="s">
        <v>1724</v>
      </c>
      <c r="B4" s="11" t="s">
        <v>1809</v>
      </c>
      <c r="K4" s="23"/>
    </row>
    <row r="5" spans="1:11">
      <c r="A5" s="15" t="s">
        <v>1726</v>
      </c>
      <c r="B5" s="12" t="s">
        <v>1681</v>
      </c>
      <c r="K5" s="23"/>
    </row>
    <row r="6" spans="1:11">
      <c r="A6" s="15" t="s">
        <v>1727</v>
      </c>
      <c r="B6" s="12" t="s">
        <v>1682</v>
      </c>
      <c r="K6" s="23"/>
    </row>
    <row r="7" spans="1:11">
      <c r="A7" s="27" t="s">
        <v>1731</v>
      </c>
      <c r="B7" s="1" t="s">
        <v>1056</v>
      </c>
      <c r="K7" s="7"/>
    </row>
    <row r="8" spans="1:11">
      <c r="A8" s="27" t="s">
        <v>1732</v>
      </c>
      <c r="B8" s="1" t="s">
        <v>1042</v>
      </c>
      <c r="K8" s="7"/>
    </row>
    <row r="9" spans="1:11">
      <c r="A9" s="27" t="s">
        <v>1733</v>
      </c>
      <c r="B9" s="11" t="s">
        <v>1683</v>
      </c>
      <c r="K9" s="7"/>
    </row>
    <row r="10" spans="1:11">
      <c r="A10" s="27" t="s">
        <v>1782</v>
      </c>
      <c r="B10" s="1" t="s">
        <v>1057</v>
      </c>
      <c r="K10" s="7"/>
    </row>
    <row r="11" spans="1:11">
      <c r="A11" s="16" t="s">
        <v>1759</v>
      </c>
      <c r="B11" s="1" t="s">
        <v>1329</v>
      </c>
      <c r="K11" s="6"/>
    </row>
    <row r="12" spans="1:11">
      <c r="A12" s="16" t="s">
        <v>1808</v>
      </c>
      <c r="B12" s="1" t="s">
        <v>1330</v>
      </c>
      <c r="K12" s="6"/>
    </row>
    <row r="13" spans="1:11">
      <c r="A13" s="16" t="s">
        <v>1734</v>
      </c>
      <c r="B13" s="1" t="s">
        <v>1580</v>
      </c>
      <c r="K13" s="6"/>
    </row>
    <row r="14" spans="1:11">
      <c r="A14" s="16" t="s">
        <v>1737</v>
      </c>
      <c r="B14" s="11" t="s">
        <v>1043</v>
      </c>
      <c r="K14" s="6"/>
    </row>
    <row r="15" spans="1:11">
      <c r="A15" s="16" t="s">
        <v>1783</v>
      </c>
      <c r="B15" s="1" t="s">
        <v>1059</v>
      </c>
      <c r="K15" s="6"/>
    </row>
    <row r="16" spans="1:11">
      <c r="A16" s="16" t="s">
        <v>1739</v>
      </c>
      <c r="B16" s="1" t="s">
        <v>958</v>
      </c>
      <c r="K16" s="6"/>
    </row>
    <row r="18" spans="1:41" s="1" customFormat="1" ht="17" customHeight="1">
      <c r="A18" s="11" t="s">
        <v>2402</v>
      </c>
      <c r="B18" s="11"/>
      <c r="C18" s="11"/>
      <c r="D18" s="11"/>
      <c r="E18" s="11"/>
      <c r="F18" s="11"/>
      <c r="G18" s="11"/>
      <c r="H18" s="11"/>
      <c r="I18" s="11"/>
      <c r="J18" s="11"/>
      <c r="K18" s="11"/>
      <c r="L18" s="11"/>
      <c r="M18" s="11"/>
      <c r="N18" s="11"/>
      <c r="O18" s="11"/>
      <c r="P18" s="11"/>
      <c r="Q18" s="11"/>
      <c r="R18" s="11"/>
      <c r="S18" s="11"/>
      <c r="T18" s="11"/>
      <c r="V18" s="11"/>
      <c r="W18" s="11"/>
      <c r="X18" s="11"/>
      <c r="Y18" s="11"/>
      <c r="Z18" s="11"/>
      <c r="AA18" s="11"/>
      <c r="AB18" s="11"/>
      <c r="AC18" s="11"/>
      <c r="AD18" s="11"/>
      <c r="AE18" s="11"/>
      <c r="AF18" s="11"/>
      <c r="AG18" s="11"/>
      <c r="AH18" s="11"/>
      <c r="AI18" s="11"/>
      <c r="AJ18" s="11"/>
      <c r="AK18" s="11"/>
      <c r="AL18" s="11"/>
      <c r="AM18" s="11"/>
      <c r="AN18" s="11"/>
      <c r="AO18" s="11"/>
    </row>
    <row r="19" spans="1:41" s="1" customFormat="1" ht="17" customHeight="1">
      <c r="A19" s="11"/>
      <c r="B19" s="11"/>
      <c r="C19" s="11"/>
      <c r="D19" s="11"/>
      <c r="E19" s="11"/>
      <c r="F19" s="11"/>
      <c r="G19" s="11"/>
      <c r="H19" s="11"/>
      <c r="I19" s="11"/>
      <c r="J19" s="11"/>
      <c r="K19" s="11"/>
      <c r="L19" s="11"/>
      <c r="M19" s="11"/>
      <c r="N19" s="11"/>
      <c r="O19" s="11"/>
      <c r="P19" s="11"/>
      <c r="Q19" s="11"/>
      <c r="R19" s="11"/>
      <c r="S19" s="11"/>
      <c r="T19" s="11"/>
      <c r="V19" s="11"/>
      <c r="W19" s="11"/>
      <c r="X19" s="11"/>
      <c r="Y19" s="11"/>
      <c r="Z19" s="11"/>
      <c r="AA19" s="11"/>
      <c r="AB19" s="11"/>
      <c r="AC19" s="11"/>
      <c r="AD19" s="11"/>
      <c r="AE19" s="11"/>
      <c r="AF19" s="11"/>
      <c r="AG19" s="11"/>
      <c r="AH19" s="11"/>
      <c r="AI19" s="11"/>
      <c r="AJ19" s="11"/>
      <c r="AK19" s="11"/>
      <c r="AL19" s="11"/>
      <c r="AM19" s="11"/>
      <c r="AN19" s="11"/>
      <c r="AO19" s="11"/>
    </row>
    <row r="20" spans="1:41" s="6" customFormat="1">
      <c r="A20" s="6" t="s">
        <v>1722</v>
      </c>
      <c r="B20" s="23" t="s">
        <v>1723</v>
      </c>
      <c r="C20" s="23" t="s">
        <v>1724</v>
      </c>
      <c r="D20" s="23" t="s">
        <v>1726</v>
      </c>
      <c r="E20" s="23" t="s">
        <v>1727</v>
      </c>
      <c r="F20" s="7" t="s">
        <v>1731</v>
      </c>
      <c r="G20" s="7" t="s">
        <v>1732</v>
      </c>
      <c r="H20" s="7" t="s">
        <v>1733</v>
      </c>
      <c r="I20" s="7" t="s">
        <v>1782</v>
      </c>
      <c r="J20" s="6" t="s">
        <v>1759</v>
      </c>
      <c r="K20" s="6" t="s">
        <v>1808</v>
      </c>
      <c r="L20" s="6" t="s">
        <v>1734</v>
      </c>
      <c r="M20" s="6" t="s">
        <v>1737</v>
      </c>
      <c r="N20" s="6" t="s">
        <v>1783</v>
      </c>
      <c r="O20" s="6" t="s">
        <v>1739</v>
      </c>
    </row>
    <row r="21" spans="1:41">
      <c r="A21" s="16">
        <v>1</v>
      </c>
      <c r="B21" s="32" t="s">
        <v>2095</v>
      </c>
      <c r="C21" s="16" t="s">
        <v>62</v>
      </c>
      <c r="D21" s="28">
        <v>-27.266786</v>
      </c>
      <c r="E21" s="28">
        <v>153.24561</v>
      </c>
      <c r="F21" s="27" t="s">
        <v>980</v>
      </c>
      <c r="G21" s="27" t="s">
        <v>430</v>
      </c>
      <c r="H21" s="27" t="s">
        <v>2096</v>
      </c>
      <c r="I21" s="27">
        <v>36</v>
      </c>
      <c r="J21" s="27" t="s">
        <v>990</v>
      </c>
      <c r="K21" s="46" t="s">
        <v>2097</v>
      </c>
      <c r="L21" s="28">
        <v>5.57</v>
      </c>
      <c r="M21" s="28" t="s">
        <v>2098</v>
      </c>
      <c r="N21" s="28" t="s">
        <v>2099</v>
      </c>
      <c r="O21" s="16"/>
      <c r="P21" s="16"/>
      <c r="Q21" s="16"/>
      <c r="R21" s="16"/>
      <c r="S21" s="16"/>
      <c r="T21" s="16"/>
      <c r="U21" s="16"/>
      <c r="V21" s="16"/>
    </row>
    <row r="22" spans="1:41">
      <c r="A22" s="16">
        <v>2</v>
      </c>
      <c r="B22" s="32" t="s">
        <v>1292</v>
      </c>
      <c r="C22" s="16" t="s">
        <v>198</v>
      </c>
      <c r="D22" s="28">
        <v>44.7</v>
      </c>
      <c r="E22" s="28">
        <v>-1.08</v>
      </c>
      <c r="F22" s="27" t="s">
        <v>989</v>
      </c>
      <c r="G22" s="27" t="s">
        <v>358</v>
      </c>
      <c r="H22" s="27" t="s">
        <v>1308</v>
      </c>
      <c r="I22" s="27">
        <v>27</v>
      </c>
      <c r="J22" s="27" t="s">
        <v>990</v>
      </c>
      <c r="K22" s="46" t="s">
        <v>1293</v>
      </c>
      <c r="L22" s="28">
        <v>2.7423999999999999</v>
      </c>
      <c r="M22" s="28" t="s">
        <v>2100</v>
      </c>
      <c r="N22" s="28" t="s">
        <v>2026</v>
      </c>
      <c r="O22" s="16"/>
      <c r="P22" s="16"/>
      <c r="Q22" s="16"/>
      <c r="R22" s="16"/>
      <c r="S22" s="16"/>
      <c r="T22" s="16"/>
      <c r="U22" s="16"/>
      <c r="V22" s="16"/>
    </row>
    <row r="23" spans="1:41">
      <c r="A23" s="16">
        <v>3</v>
      </c>
      <c r="B23" s="16" t="s">
        <v>1192</v>
      </c>
      <c r="C23" s="16" t="s">
        <v>43</v>
      </c>
      <c r="D23" s="28">
        <v>19.739999999999998</v>
      </c>
      <c r="E23" s="28">
        <v>85.31</v>
      </c>
      <c r="F23" s="27" t="s">
        <v>1995</v>
      </c>
      <c r="G23" s="27" t="s">
        <v>562</v>
      </c>
      <c r="H23" s="27">
        <v>29</v>
      </c>
      <c r="I23" s="27" t="s">
        <v>1311</v>
      </c>
      <c r="J23" s="27" t="s">
        <v>986</v>
      </c>
      <c r="K23" s="46" t="s">
        <v>2101</v>
      </c>
      <c r="L23" s="28">
        <v>1.92</v>
      </c>
      <c r="M23" s="28" t="s">
        <v>987</v>
      </c>
      <c r="N23" s="28" t="s">
        <v>1061</v>
      </c>
      <c r="O23" s="16"/>
      <c r="P23" s="16"/>
      <c r="Q23" s="16"/>
      <c r="R23" s="16"/>
      <c r="S23" s="16"/>
      <c r="T23" s="16"/>
      <c r="U23" s="16"/>
      <c r="V23" s="16"/>
    </row>
    <row r="24" spans="1:41">
      <c r="A24" s="16">
        <v>4</v>
      </c>
      <c r="B24" s="32" t="s">
        <v>1290</v>
      </c>
      <c r="C24" s="16" t="s">
        <v>1111</v>
      </c>
      <c r="D24" s="28">
        <v>-4.2300000000000004</v>
      </c>
      <c r="E24" s="28">
        <v>119.61</v>
      </c>
      <c r="F24" s="27" t="s">
        <v>1995</v>
      </c>
      <c r="G24" s="17" t="s">
        <v>355</v>
      </c>
      <c r="H24" s="27"/>
      <c r="I24" s="27"/>
      <c r="J24" s="27"/>
      <c r="K24" s="46" t="s">
        <v>1291</v>
      </c>
      <c r="L24" s="28">
        <v>1.5317333333333334</v>
      </c>
      <c r="M24" s="47" t="s">
        <v>2102</v>
      </c>
      <c r="N24" s="28" t="s">
        <v>2099</v>
      </c>
      <c r="O24" s="16"/>
      <c r="P24" s="16"/>
      <c r="Q24" s="16"/>
      <c r="R24" s="16"/>
      <c r="S24" s="16"/>
      <c r="T24" s="16"/>
      <c r="U24" s="16"/>
      <c r="V24" s="16"/>
    </row>
    <row r="25" spans="1:41">
      <c r="A25" s="16">
        <v>5</v>
      </c>
      <c r="B25" s="16" t="s">
        <v>1294</v>
      </c>
      <c r="C25" s="16" t="s">
        <v>1156</v>
      </c>
      <c r="D25" s="28">
        <v>36.99</v>
      </c>
      <c r="E25" s="28">
        <v>-7.89</v>
      </c>
      <c r="F25" s="27" t="s">
        <v>2103</v>
      </c>
      <c r="G25" s="27" t="s">
        <v>629</v>
      </c>
      <c r="H25" s="27" t="s">
        <v>1309</v>
      </c>
      <c r="I25" s="27">
        <v>35.5</v>
      </c>
      <c r="J25" s="27" t="s">
        <v>990</v>
      </c>
      <c r="K25" s="46" t="s">
        <v>1293</v>
      </c>
      <c r="L25" s="28">
        <v>4.9152000000000005</v>
      </c>
      <c r="M25" s="28" t="s">
        <v>2104</v>
      </c>
      <c r="N25" s="28" t="s">
        <v>1061</v>
      </c>
      <c r="O25" s="16"/>
      <c r="P25" s="16"/>
      <c r="Q25" s="16"/>
      <c r="R25" s="16"/>
      <c r="S25" s="16"/>
      <c r="T25" s="16"/>
      <c r="U25" s="16"/>
      <c r="V25" s="16"/>
    </row>
    <row r="26" spans="1:41">
      <c r="A26" s="16">
        <v>6</v>
      </c>
      <c r="B26" s="16" t="s">
        <v>1307</v>
      </c>
      <c r="C26" s="16" t="s">
        <v>1106</v>
      </c>
      <c r="D26" s="28">
        <v>22.946249000000002</v>
      </c>
      <c r="E26" s="28">
        <v>38.877951000000003</v>
      </c>
      <c r="F26" s="27" t="s">
        <v>1071</v>
      </c>
      <c r="G26" s="27" t="s">
        <v>447</v>
      </c>
      <c r="H26" s="27"/>
      <c r="I26" s="27"/>
      <c r="J26" s="27"/>
      <c r="K26" s="46" t="s">
        <v>1325</v>
      </c>
      <c r="L26" s="28">
        <v>1.4112</v>
      </c>
      <c r="M26" s="28" t="s">
        <v>2105</v>
      </c>
      <c r="N26" s="28" t="s">
        <v>1061</v>
      </c>
      <c r="O26" s="16" t="s">
        <v>1704</v>
      </c>
      <c r="P26" s="16"/>
      <c r="Q26" s="16"/>
      <c r="R26" s="16"/>
      <c r="S26" s="16"/>
      <c r="T26" s="16"/>
      <c r="U26" s="16"/>
      <c r="V26" s="16"/>
    </row>
    <row r="27" spans="1:41">
      <c r="A27" s="16">
        <v>7</v>
      </c>
      <c r="B27" s="32" t="s">
        <v>1295</v>
      </c>
      <c r="C27" s="32" t="s">
        <v>1106</v>
      </c>
      <c r="D27" s="28">
        <v>28.08</v>
      </c>
      <c r="E27" s="28">
        <v>34.69</v>
      </c>
      <c r="F27" s="27" t="s">
        <v>1071</v>
      </c>
      <c r="G27" s="27" t="s">
        <v>447</v>
      </c>
      <c r="H27" s="27">
        <v>30</v>
      </c>
      <c r="I27" s="27">
        <v>42.3</v>
      </c>
      <c r="J27" s="27" t="s">
        <v>990</v>
      </c>
      <c r="K27" s="46" t="s">
        <v>1291</v>
      </c>
      <c r="L27" s="28">
        <v>1.5392000000000001</v>
      </c>
      <c r="M27" s="28" t="s">
        <v>2105</v>
      </c>
      <c r="N27" s="28" t="s">
        <v>2099</v>
      </c>
      <c r="O27" s="16"/>
      <c r="P27" s="16"/>
      <c r="Q27" s="16"/>
      <c r="R27" s="16"/>
      <c r="S27" s="16"/>
      <c r="T27" s="16"/>
      <c r="U27" s="16"/>
      <c r="V27" s="16"/>
    </row>
    <row r="28" spans="1:41">
      <c r="A28" s="16">
        <v>7</v>
      </c>
      <c r="B28" s="16" t="s">
        <v>1296</v>
      </c>
      <c r="C28" s="32" t="s">
        <v>1106</v>
      </c>
      <c r="D28" s="28">
        <v>27.32</v>
      </c>
      <c r="E28" s="28">
        <v>35.72</v>
      </c>
      <c r="F28" s="27" t="s">
        <v>1071</v>
      </c>
      <c r="G28" s="27" t="s">
        <v>447</v>
      </c>
      <c r="H28" s="27">
        <v>29</v>
      </c>
      <c r="I28" s="27">
        <v>38</v>
      </c>
      <c r="J28" s="27" t="s">
        <v>990</v>
      </c>
      <c r="K28" s="48" t="s">
        <v>1297</v>
      </c>
      <c r="L28" s="28">
        <v>0.77088000000000001</v>
      </c>
      <c r="M28" s="28" t="s">
        <v>2105</v>
      </c>
      <c r="N28" s="28" t="s">
        <v>2099</v>
      </c>
      <c r="O28" s="16"/>
      <c r="P28" s="16"/>
      <c r="Q28" s="16"/>
      <c r="R28" s="16"/>
      <c r="S28" s="16"/>
      <c r="T28" s="16"/>
      <c r="U28" s="16"/>
      <c r="V28" s="16"/>
    </row>
    <row r="29" spans="1:41">
      <c r="A29" s="16">
        <v>7</v>
      </c>
      <c r="B29" s="16" t="s">
        <v>1298</v>
      </c>
      <c r="C29" s="32" t="s">
        <v>1106</v>
      </c>
      <c r="D29" s="28">
        <v>26.63</v>
      </c>
      <c r="E29" s="28">
        <v>36.22</v>
      </c>
      <c r="F29" s="27" t="s">
        <v>1071</v>
      </c>
      <c r="G29" s="27" t="s">
        <v>447</v>
      </c>
      <c r="H29" s="27">
        <v>23.6</v>
      </c>
      <c r="I29" s="27">
        <v>40.1</v>
      </c>
      <c r="J29" s="27" t="s">
        <v>990</v>
      </c>
      <c r="K29" s="46" t="s">
        <v>1299</v>
      </c>
      <c r="L29" s="28">
        <v>2.2719999999999997E-2</v>
      </c>
      <c r="M29" s="28" t="s">
        <v>2105</v>
      </c>
      <c r="N29" s="28" t="s">
        <v>2099</v>
      </c>
      <c r="O29" s="16"/>
      <c r="P29" s="16"/>
      <c r="Q29" s="16"/>
      <c r="R29" s="16"/>
      <c r="S29" s="16"/>
      <c r="T29" s="16"/>
      <c r="U29" s="16"/>
      <c r="V29" s="16"/>
    </row>
    <row r="30" spans="1:41">
      <c r="A30" s="16">
        <v>7</v>
      </c>
      <c r="B30" s="16" t="s">
        <v>1300</v>
      </c>
      <c r="C30" s="32" t="s">
        <v>1106</v>
      </c>
      <c r="D30" s="28">
        <v>26.22</v>
      </c>
      <c r="E30" s="28">
        <v>36.46</v>
      </c>
      <c r="F30" s="27" t="s">
        <v>1071</v>
      </c>
      <c r="G30" s="27" t="s">
        <v>447</v>
      </c>
      <c r="H30" s="27">
        <v>23.4</v>
      </c>
      <c r="I30" s="27">
        <v>40.200000000000003</v>
      </c>
      <c r="J30" s="27" t="s">
        <v>990</v>
      </c>
      <c r="K30" s="46" t="s">
        <v>1326</v>
      </c>
      <c r="L30" s="28">
        <v>0.10394666666666667</v>
      </c>
      <c r="M30" s="28" t="s">
        <v>2105</v>
      </c>
      <c r="N30" s="28" t="s">
        <v>2099</v>
      </c>
      <c r="O30" s="16"/>
      <c r="P30" s="16"/>
      <c r="Q30" s="16"/>
      <c r="R30" s="16"/>
      <c r="S30" s="16"/>
      <c r="T30" s="16"/>
      <c r="U30" s="16"/>
      <c r="V30" s="16"/>
    </row>
    <row r="31" spans="1:41">
      <c r="A31" s="16">
        <v>7</v>
      </c>
      <c r="B31" s="32" t="s">
        <v>1301</v>
      </c>
      <c r="C31" s="16" t="s">
        <v>1106</v>
      </c>
      <c r="D31" s="28">
        <v>22.3</v>
      </c>
      <c r="E31" s="28">
        <v>39.1</v>
      </c>
      <c r="F31" s="27" t="s">
        <v>1071</v>
      </c>
      <c r="G31" s="27" t="s">
        <v>447</v>
      </c>
      <c r="H31" s="27">
        <v>24</v>
      </c>
      <c r="I31" s="27">
        <v>39.799999999999997</v>
      </c>
      <c r="J31" s="27" t="s">
        <v>990</v>
      </c>
      <c r="K31" s="46" t="s">
        <v>1302</v>
      </c>
      <c r="L31" s="28">
        <v>5.1679999999999997E-2</v>
      </c>
      <c r="M31" s="28" t="s">
        <v>2105</v>
      </c>
      <c r="N31" s="28" t="s">
        <v>2099</v>
      </c>
      <c r="O31" s="16"/>
      <c r="P31" s="16"/>
      <c r="Q31" s="16"/>
      <c r="R31" s="16"/>
      <c r="S31" s="16"/>
      <c r="T31" s="16"/>
      <c r="U31" s="16"/>
      <c r="V31" s="16"/>
    </row>
    <row r="32" spans="1:41">
      <c r="A32" s="16">
        <v>7</v>
      </c>
      <c r="B32" s="32" t="s">
        <v>1303</v>
      </c>
      <c r="C32" s="16" t="s">
        <v>1106</v>
      </c>
      <c r="D32" s="28">
        <v>17.100000000000001</v>
      </c>
      <c r="E32" s="28">
        <v>42.4</v>
      </c>
      <c r="F32" s="27" t="s">
        <v>1071</v>
      </c>
      <c r="G32" s="27" t="s">
        <v>447</v>
      </c>
      <c r="H32" s="27">
        <v>30</v>
      </c>
      <c r="I32" s="27">
        <v>42.3</v>
      </c>
      <c r="J32" s="27" t="s">
        <v>990</v>
      </c>
      <c r="K32" s="46" t="s">
        <v>1328</v>
      </c>
      <c r="L32" s="28">
        <v>6.4207999999999998</v>
      </c>
      <c r="M32" s="28" t="s">
        <v>2105</v>
      </c>
      <c r="N32" s="28" t="s">
        <v>2099</v>
      </c>
      <c r="O32" s="16" t="s">
        <v>2107</v>
      </c>
      <c r="P32" s="16"/>
      <c r="Q32" s="16"/>
      <c r="R32" s="16"/>
      <c r="S32" s="16"/>
      <c r="T32" s="16"/>
      <c r="U32" s="16"/>
      <c r="V32" s="16"/>
    </row>
    <row r="33" spans="1:22">
      <c r="A33" s="16">
        <v>7</v>
      </c>
      <c r="B33" s="32" t="s">
        <v>1304</v>
      </c>
      <c r="C33" s="16" t="s">
        <v>1106</v>
      </c>
      <c r="D33" s="28">
        <v>16.86</v>
      </c>
      <c r="E33" s="28">
        <v>42.53</v>
      </c>
      <c r="F33" s="27" t="s">
        <v>1071</v>
      </c>
      <c r="G33" s="17" t="s">
        <v>447</v>
      </c>
      <c r="H33" s="27">
        <v>23.3</v>
      </c>
      <c r="I33" s="27">
        <v>40.200000000000003</v>
      </c>
      <c r="J33" s="27" t="s">
        <v>990</v>
      </c>
      <c r="K33" s="46" t="s">
        <v>1305</v>
      </c>
      <c r="L33" s="28">
        <v>0.97599999999999998</v>
      </c>
      <c r="M33" s="28" t="s">
        <v>2105</v>
      </c>
      <c r="N33" s="28" t="s">
        <v>2099</v>
      </c>
      <c r="O33" s="16"/>
      <c r="P33" s="16"/>
      <c r="Q33" s="16"/>
      <c r="R33" s="16"/>
      <c r="S33" s="16"/>
      <c r="T33" s="16"/>
      <c r="U33" s="16"/>
      <c r="V33" s="16"/>
    </row>
    <row r="34" spans="1:22">
      <c r="A34" s="16">
        <v>8</v>
      </c>
      <c r="B34" s="32" t="s">
        <v>1306</v>
      </c>
      <c r="C34" s="16" t="s">
        <v>1105</v>
      </c>
      <c r="D34" s="8">
        <v>-6.15</v>
      </c>
      <c r="E34" s="8">
        <v>39.43</v>
      </c>
      <c r="F34" s="27" t="s">
        <v>1071</v>
      </c>
      <c r="G34" s="17" t="s">
        <v>447</v>
      </c>
      <c r="H34" s="27"/>
      <c r="I34" s="27"/>
      <c r="J34" s="27"/>
      <c r="K34" s="46" t="s">
        <v>1326</v>
      </c>
      <c r="L34" s="28">
        <v>1.195516811955168</v>
      </c>
      <c r="M34" s="28" t="s">
        <v>1997</v>
      </c>
      <c r="N34" s="28" t="s">
        <v>2099</v>
      </c>
      <c r="O34" s="16"/>
      <c r="P34" s="16"/>
      <c r="Q34" s="16"/>
      <c r="R34" s="16"/>
      <c r="S34" s="16"/>
      <c r="T34" s="16"/>
      <c r="U34" s="16"/>
      <c r="V34" s="16"/>
    </row>
    <row r="35" spans="1:22">
      <c r="A35" s="16">
        <v>9</v>
      </c>
      <c r="B35" s="32" t="s">
        <v>1285</v>
      </c>
      <c r="C35" s="16" t="s">
        <v>476</v>
      </c>
      <c r="D35" s="28">
        <v>25.38</v>
      </c>
      <c r="E35" s="28">
        <v>-80.22</v>
      </c>
      <c r="F35" s="27" t="s">
        <v>1995</v>
      </c>
      <c r="G35" s="17" t="s">
        <v>562</v>
      </c>
      <c r="H35" s="27"/>
      <c r="I35" s="27"/>
      <c r="J35" s="27"/>
      <c r="K35" s="46" t="s">
        <v>1286</v>
      </c>
      <c r="L35" s="28">
        <v>0.70463999999999993</v>
      </c>
      <c r="M35" s="28" t="s">
        <v>2106</v>
      </c>
      <c r="N35" s="28" t="s">
        <v>2099</v>
      </c>
      <c r="O35" s="16"/>
      <c r="P35" s="16"/>
      <c r="Q35" s="16"/>
      <c r="R35" s="16"/>
      <c r="S35" s="16"/>
      <c r="T35" s="16"/>
      <c r="U35" s="16"/>
      <c r="V35" s="16"/>
    </row>
    <row r="36" spans="1:22">
      <c r="A36" s="16">
        <v>9</v>
      </c>
      <c r="B36" s="32" t="s">
        <v>1287</v>
      </c>
      <c r="C36" s="16" t="s">
        <v>476</v>
      </c>
      <c r="D36" s="8">
        <v>25.72</v>
      </c>
      <c r="E36" s="8">
        <v>-79.28</v>
      </c>
      <c r="F36" s="27" t="s">
        <v>1995</v>
      </c>
      <c r="G36" s="17" t="s">
        <v>562</v>
      </c>
      <c r="H36" s="27"/>
      <c r="I36" s="27"/>
      <c r="J36" s="27"/>
      <c r="K36" s="46" t="s">
        <v>1327</v>
      </c>
      <c r="L36" s="28">
        <v>9.2159999999999992E-2</v>
      </c>
      <c r="M36" s="28" t="s">
        <v>2106</v>
      </c>
      <c r="N36" s="28" t="s">
        <v>2099</v>
      </c>
      <c r="O36" s="16"/>
      <c r="P36" s="16"/>
      <c r="Q36" s="16"/>
      <c r="R36" s="16"/>
      <c r="S36" s="16"/>
      <c r="T36" s="16"/>
      <c r="U36" s="16"/>
      <c r="V36" s="16"/>
    </row>
    <row r="37" spans="1:22">
      <c r="A37" s="16">
        <v>10</v>
      </c>
      <c r="B37" s="32" t="s">
        <v>1288</v>
      </c>
      <c r="C37" s="16" t="s">
        <v>476</v>
      </c>
      <c r="D37" s="8">
        <v>25.02</v>
      </c>
      <c r="E37" s="8">
        <v>-80.62</v>
      </c>
      <c r="F37" s="27" t="s">
        <v>1995</v>
      </c>
      <c r="G37" s="17" t="s">
        <v>562</v>
      </c>
      <c r="H37" s="27" t="s">
        <v>1310</v>
      </c>
      <c r="I37" s="27">
        <v>40</v>
      </c>
      <c r="J37" s="27" t="s">
        <v>990</v>
      </c>
      <c r="K37" s="46" t="s">
        <v>1286</v>
      </c>
      <c r="L37" s="28">
        <v>2.1743999999999999</v>
      </c>
      <c r="M37" s="28" t="s">
        <v>2106</v>
      </c>
      <c r="N37" s="28" t="s">
        <v>2099</v>
      </c>
      <c r="O37" s="16"/>
      <c r="P37" s="16"/>
      <c r="Q37" s="16"/>
      <c r="R37" s="16"/>
      <c r="S37" s="16"/>
      <c r="T37" s="16"/>
      <c r="U37" s="16"/>
      <c r="V37" s="16"/>
    </row>
    <row r="38" spans="1:22">
      <c r="A38" s="16">
        <v>11</v>
      </c>
      <c r="B38" s="32" t="s">
        <v>1195</v>
      </c>
      <c r="C38" s="16" t="s">
        <v>476</v>
      </c>
      <c r="D38" s="8">
        <v>38.1038</v>
      </c>
      <c r="E38" s="8">
        <v>-122.855487</v>
      </c>
      <c r="F38" s="27" t="s">
        <v>2103</v>
      </c>
      <c r="G38" s="17" t="s">
        <v>529</v>
      </c>
      <c r="H38" s="27" t="s">
        <v>1037</v>
      </c>
      <c r="I38" s="27" t="s">
        <v>1312</v>
      </c>
      <c r="J38" s="27" t="s">
        <v>986</v>
      </c>
      <c r="K38" s="46" t="s">
        <v>1289</v>
      </c>
      <c r="L38" s="28">
        <v>0.8</v>
      </c>
      <c r="M38" s="28" t="s">
        <v>2106</v>
      </c>
      <c r="N38" s="28" t="s">
        <v>2099</v>
      </c>
      <c r="O38" s="16"/>
      <c r="P38" s="16"/>
      <c r="Q38" s="16"/>
      <c r="R38" s="16"/>
      <c r="S38" s="16"/>
      <c r="T38" s="16"/>
      <c r="U38" s="16"/>
      <c r="V38" s="16"/>
    </row>
    <row r="39" spans="1:22">
      <c r="A39" s="16"/>
      <c r="B39" s="16"/>
      <c r="C39" s="16"/>
      <c r="D39" s="28"/>
      <c r="E39" s="28"/>
      <c r="F39" s="27"/>
      <c r="G39" s="17"/>
      <c r="H39" s="16"/>
      <c r="I39" s="16"/>
      <c r="J39" s="16"/>
      <c r="K39" s="33"/>
      <c r="L39" s="28"/>
      <c r="M39" s="16"/>
      <c r="N39" s="16"/>
      <c r="O39" s="16"/>
      <c r="P39" s="16"/>
      <c r="Q39" s="16"/>
      <c r="R39" s="16"/>
      <c r="S39" s="16"/>
      <c r="T39" s="16"/>
      <c r="U39" s="16"/>
      <c r="V39" s="16"/>
    </row>
    <row r="40" spans="1:22">
      <c r="B40" s="16"/>
      <c r="C40" s="16"/>
      <c r="D40" s="16"/>
      <c r="E40" s="16"/>
      <c r="F40" s="27"/>
      <c r="G40" s="27"/>
      <c r="H40" s="16"/>
      <c r="I40" s="16"/>
      <c r="J40" s="16"/>
      <c r="K40" s="33"/>
      <c r="L40" s="27"/>
      <c r="M40" s="16"/>
      <c r="N40" s="16"/>
      <c r="O40" s="16"/>
      <c r="P40" s="16"/>
      <c r="Q40" s="16"/>
      <c r="R40" s="16"/>
      <c r="S40" s="16"/>
      <c r="T40" s="16"/>
      <c r="U40" s="16"/>
      <c r="V40" s="16"/>
    </row>
    <row r="41" spans="1:22">
      <c r="A41" s="10" t="s">
        <v>1730</v>
      </c>
      <c r="B41" s="16"/>
      <c r="C41" s="16"/>
      <c r="D41" s="16"/>
      <c r="E41" s="16"/>
      <c r="F41" s="27"/>
      <c r="G41" s="27"/>
      <c r="H41" s="16"/>
      <c r="I41" s="16"/>
      <c r="J41" s="16"/>
      <c r="K41" s="33"/>
      <c r="L41" s="27"/>
      <c r="M41" s="16"/>
      <c r="N41" s="16"/>
      <c r="O41" s="16"/>
      <c r="P41" s="16"/>
      <c r="Q41" s="16"/>
      <c r="R41" s="16"/>
      <c r="S41" s="16"/>
      <c r="T41" s="16"/>
      <c r="U41" s="16"/>
      <c r="V41" s="16"/>
    </row>
    <row r="42" spans="1:22">
      <c r="A42" s="5">
        <v>1</v>
      </c>
      <c r="B42" s="49" t="s">
        <v>2108</v>
      </c>
      <c r="D42" s="16"/>
      <c r="E42" s="16"/>
      <c r="F42" s="27"/>
      <c r="G42" s="27"/>
      <c r="H42" s="16"/>
      <c r="I42" s="16"/>
      <c r="J42" s="16"/>
      <c r="K42" s="33"/>
      <c r="L42" s="27"/>
      <c r="M42" s="16"/>
      <c r="N42" s="16"/>
      <c r="O42" s="16"/>
      <c r="P42" s="16"/>
      <c r="Q42" s="16"/>
      <c r="R42" s="16"/>
      <c r="S42" s="16"/>
      <c r="T42" s="16"/>
      <c r="U42" s="16"/>
      <c r="V42" s="16"/>
    </row>
    <row r="43" spans="1:22">
      <c r="A43" s="11">
        <v>2</v>
      </c>
      <c r="B43" s="11" t="s">
        <v>1315</v>
      </c>
    </row>
    <row r="44" spans="1:22">
      <c r="A44" s="11">
        <v>3</v>
      </c>
      <c r="B44" s="11" t="s">
        <v>1317</v>
      </c>
    </row>
    <row r="45" spans="1:22">
      <c r="A45" s="11">
        <v>4</v>
      </c>
      <c r="B45" s="11" t="s">
        <v>1320</v>
      </c>
    </row>
    <row r="46" spans="1:22">
      <c r="A46" s="11">
        <v>5</v>
      </c>
      <c r="B46" s="11" t="s">
        <v>1316</v>
      </c>
    </row>
    <row r="47" spans="1:22">
      <c r="A47" s="11">
        <v>6</v>
      </c>
      <c r="B47" s="11" t="s">
        <v>1322</v>
      </c>
    </row>
    <row r="48" spans="1:22">
      <c r="A48" s="11">
        <v>7</v>
      </c>
      <c r="B48" s="11" t="s">
        <v>1321</v>
      </c>
    </row>
    <row r="49" spans="1:2">
      <c r="A49" s="11">
        <v>8</v>
      </c>
      <c r="B49" s="11" t="s">
        <v>1324</v>
      </c>
    </row>
    <row r="50" spans="1:2">
      <c r="A50" s="11">
        <v>9</v>
      </c>
      <c r="B50" s="11" t="s">
        <v>1318</v>
      </c>
    </row>
    <row r="51" spans="1:2">
      <c r="A51" s="11">
        <v>10</v>
      </c>
      <c r="B51" s="11" t="s">
        <v>1323</v>
      </c>
    </row>
    <row r="52" spans="1:2">
      <c r="A52" s="11">
        <v>11</v>
      </c>
      <c r="B52" s="11" t="s">
        <v>1319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rivers and streams</vt:lpstr>
      <vt:lpstr>lakes, ponds and reservoirs</vt:lpstr>
      <vt:lpstr>wetlands</vt:lpstr>
      <vt:lpstr>rice paddies</vt:lpstr>
      <vt:lpstr>aquaculture</vt:lpstr>
      <vt:lpstr>estuaries</vt:lpstr>
      <vt:lpstr>saltmarshes</vt:lpstr>
      <vt:lpstr>mangroves</vt:lpstr>
      <vt:lpstr>seagrasses</vt:lpstr>
      <vt:lpstr>tidal flats</vt:lpstr>
      <vt:lpstr>continental shelf</vt:lpstr>
      <vt:lpstr>slope and open ocean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Judith Rosentreter</dc:creator>
  <cp:lastModifiedBy>Judith Rosentreter</cp:lastModifiedBy>
  <dcterms:created xsi:type="dcterms:W3CDTF">2019-08-07T05:22:31Z</dcterms:created>
  <dcterms:modified xsi:type="dcterms:W3CDTF">2021-04-14T14:01:06Z</dcterms:modified>
</cp:coreProperties>
</file>