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olhomie1987/Downloads/"/>
    </mc:Choice>
  </mc:AlternateContent>
  <xr:revisionPtr revIDLastSave="0" documentId="13_ncr:1_{F07FB98D-C9B3-A747-9796-031DD80C6C1F}" xr6:coauthVersionLast="47" xr6:coauthVersionMax="47" xr10:uidLastSave="{00000000-0000-0000-0000-000000000000}"/>
  <bookViews>
    <workbookView xWindow="4500" yWindow="1160" windowWidth="27640" windowHeight="16940" xr2:uid="{8F7E6633-DC76-BE4A-AB1E-19930F50F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5" i="1" l="1"/>
  <c r="V26" i="1"/>
  <c r="U7" i="1"/>
  <c r="V7" i="1" s="1"/>
  <c r="U25" i="1"/>
  <c r="U26" i="1"/>
  <c r="T4" i="1"/>
  <c r="T7" i="1"/>
  <c r="T16" i="1"/>
  <c r="T22" i="1"/>
  <c r="T27" i="1"/>
  <c r="O3" i="1"/>
  <c r="S3" i="1" s="1"/>
  <c r="P3" i="1"/>
  <c r="T3" i="1" s="1"/>
  <c r="Q3" i="1"/>
  <c r="U3" i="1" s="1"/>
  <c r="V3" i="1" s="1"/>
  <c r="O4" i="1"/>
  <c r="S4" i="1" s="1"/>
  <c r="P4" i="1"/>
  <c r="Q4" i="1"/>
  <c r="U4" i="1" s="1"/>
  <c r="V4" i="1" s="1"/>
  <c r="O5" i="1"/>
  <c r="S5" i="1" s="1"/>
  <c r="P5" i="1"/>
  <c r="Q5" i="1"/>
  <c r="U5" i="1" s="1"/>
  <c r="O6" i="1"/>
  <c r="S6" i="1" s="1"/>
  <c r="P6" i="1"/>
  <c r="Q6" i="1"/>
  <c r="U6" i="1" s="1"/>
  <c r="O7" i="1"/>
  <c r="S7" i="1" s="1"/>
  <c r="P7" i="1"/>
  <c r="Q7" i="1"/>
  <c r="O8" i="1"/>
  <c r="S8" i="1" s="1"/>
  <c r="P8" i="1"/>
  <c r="T8" i="1" s="1"/>
  <c r="Q8" i="1"/>
  <c r="U8" i="1" s="1"/>
  <c r="V8" i="1" s="1"/>
  <c r="O9" i="1"/>
  <c r="S9" i="1" s="1"/>
  <c r="P9" i="1"/>
  <c r="T9" i="1" s="1"/>
  <c r="Q9" i="1"/>
  <c r="U9" i="1" s="1"/>
  <c r="V9" i="1" s="1"/>
  <c r="O10" i="1"/>
  <c r="S10" i="1" s="1"/>
  <c r="P10" i="1"/>
  <c r="Q10" i="1"/>
  <c r="U10" i="1" s="1"/>
  <c r="O11" i="1"/>
  <c r="S11" i="1" s="1"/>
  <c r="P11" i="1"/>
  <c r="T11" i="1" s="1"/>
  <c r="Q11" i="1"/>
  <c r="U11" i="1" s="1"/>
  <c r="V11" i="1" s="1"/>
  <c r="O12" i="1"/>
  <c r="S12" i="1" s="1"/>
  <c r="P12" i="1"/>
  <c r="T12" i="1" s="1"/>
  <c r="Q12" i="1"/>
  <c r="U12" i="1" s="1"/>
  <c r="V12" i="1" s="1"/>
  <c r="O13" i="1"/>
  <c r="P13" i="1"/>
  <c r="T13" i="1" s="1"/>
  <c r="Q13" i="1"/>
  <c r="U13" i="1" s="1"/>
  <c r="O14" i="1"/>
  <c r="S14" i="1" s="1"/>
  <c r="P14" i="1"/>
  <c r="T14" i="1" s="1"/>
  <c r="Q14" i="1"/>
  <c r="U14" i="1" s="1"/>
  <c r="V14" i="1" s="1"/>
  <c r="O15" i="1"/>
  <c r="S15" i="1" s="1"/>
  <c r="P15" i="1"/>
  <c r="T15" i="1" s="1"/>
  <c r="V15" i="1" s="1"/>
  <c r="Q15" i="1"/>
  <c r="U15" i="1" s="1"/>
  <c r="O16" i="1"/>
  <c r="S16" i="1" s="1"/>
  <c r="P16" i="1"/>
  <c r="R16" i="1" s="1"/>
  <c r="Q16" i="1"/>
  <c r="U16" i="1" s="1"/>
  <c r="V16" i="1" s="1"/>
  <c r="O17" i="1"/>
  <c r="S17" i="1" s="1"/>
  <c r="P17" i="1"/>
  <c r="T17" i="1" s="1"/>
  <c r="Q17" i="1"/>
  <c r="U17" i="1" s="1"/>
  <c r="V17" i="1" s="1"/>
  <c r="O18" i="1"/>
  <c r="S18" i="1" s="1"/>
  <c r="P18" i="1"/>
  <c r="T18" i="1" s="1"/>
  <c r="Q18" i="1"/>
  <c r="U18" i="1" s="1"/>
  <c r="V18" i="1" s="1"/>
  <c r="O19" i="1"/>
  <c r="S19" i="1" s="1"/>
  <c r="P19" i="1"/>
  <c r="T19" i="1" s="1"/>
  <c r="Q19" i="1"/>
  <c r="U19" i="1" s="1"/>
  <c r="V19" i="1" s="1"/>
  <c r="O20" i="1"/>
  <c r="S20" i="1" s="1"/>
  <c r="P20" i="1"/>
  <c r="Q20" i="1"/>
  <c r="U20" i="1" s="1"/>
  <c r="O21" i="1"/>
  <c r="S21" i="1" s="1"/>
  <c r="P21" i="1"/>
  <c r="T21" i="1" s="1"/>
  <c r="Q21" i="1"/>
  <c r="U21" i="1" s="1"/>
  <c r="V21" i="1" s="1"/>
  <c r="O22" i="1"/>
  <c r="S22" i="1" s="1"/>
  <c r="P22" i="1"/>
  <c r="Q22" i="1"/>
  <c r="U22" i="1" s="1"/>
  <c r="V22" i="1" s="1"/>
  <c r="O23" i="1"/>
  <c r="S23" i="1" s="1"/>
  <c r="P23" i="1"/>
  <c r="Q23" i="1"/>
  <c r="U23" i="1" s="1"/>
  <c r="O24" i="1"/>
  <c r="S24" i="1" s="1"/>
  <c r="P24" i="1"/>
  <c r="T24" i="1" s="1"/>
  <c r="Q24" i="1"/>
  <c r="U24" i="1" s="1"/>
  <c r="V24" i="1" s="1"/>
  <c r="O25" i="1"/>
  <c r="S25" i="1" s="1"/>
  <c r="P25" i="1"/>
  <c r="T25" i="1" s="1"/>
  <c r="Q25" i="1"/>
  <c r="O26" i="1"/>
  <c r="S26" i="1" s="1"/>
  <c r="P26" i="1"/>
  <c r="T26" i="1" s="1"/>
  <c r="Q26" i="1"/>
  <c r="O27" i="1"/>
  <c r="S27" i="1" s="1"/>
  <c r="P27" i="1"/>
  <c r="Q27" i="1"/>
  <c r="U27" i="1" s="1"/>
  <c r="V27" i="1" s="1"/>
  <c r="O28" i="1"/>
  <c r="S28" i="1" s="1"/>
  <c r="P28" i="1"/>
  <c r="T28" i="1" s="1"/>
  <c r="Q28" i="1"/>
  <c r="R28" i="1" s="1"/>
  <c r="O29" i="1"/>
  <c r="S29" i="1" s="1"/>
  <c r="P29" i="1"/>
  <c r="T29" i="1" s="1"/>
  <c r="V29" i="1" s="1"/>
  <c r="Q29" i="1"/>
  <c r="U29" i="1" s="1"/>
  <c r="Q2" i="1"/>
  <c r="U2" i="1" s="1"/>
  <c r="P2" i="1"/>
  <c r="R2" i="1" s="1"/>
  <c r="O2" i="1"/>
  <c r="S2" i="1" s="1"/>
  <c r="V20" i="1" l="1"/>
  <c r="U28" i="1"/>
  <c r="V28" i="1" s="1"/>
  <c r="R23" i="1"/>
  <c r="T23" i="1"/>
  <c r="V23" i="1" s="1"/>
  <c r="R10" i="1"/>
  <c r="R27" i="1"/>
  <c r="R20" i="1"/>
  <c r="R6" i="1"/>
  <c r="R29" i="1"/>
  <c r="R15" i="1"/>
  <c r="T10" i="1"/>
  <c r="V10" i="1" s="1"/>
  <c r="R9" i="1"/>
  <c r="T20" i="1"/>
  <c r="T6" i="1"/>
  <c r="V6" i="1" s="1"/>
  <c r="R5" i="1"/>
  <c r="R14" i="1"/>
  <c r="T5" i="1"/>
  <c r="V5" i="1" s="1"/>
  <c r="R22" i="1"/>
  <c r="R13" i="1"/>
  <c r="R8" i="1"/>
  <c r="T2" i="1"/>
  <c r="V2" i="1" s="1"/>
  <c r="R17" i="1"/>
  <c r="R3" i="1"/>
  <c r="R7" i="1"/>
  <c r="R26" i="1"/>
  <c r="R12" i="1"/>
  <c r="R21" i="1"/>
  <c r="S13" i="1"/>
  <c r="V13" i="1" s="1"/>
  <c r="R25" i="1"/>
  <c r="R11" i="1"/>
  <c r="R24" i="1"/>
  <c r="R19" i="1"/>
  <c r="R18" i="1"/>
  <c r="R4" i="1"/>
</calcChain>
</file>

<file path=xl/sharedStrings.xml><?xml version="1.0" encoding="utf-8"?>
<sst xmlns="http://schemas.openxmlformats.org/spreadsheetml/2006/main" count="112" uniqueCount="35">
  <si>
    <t>Name</t>
  </si>
  <si>
    <t>Date</t>
  </si>
  <si>
    <t>Test Point</t>
  </si>
  <si>
    <t>Configuration</t>
  </si>
  <si>
    <t>INSTABILITY OF SITUATION</t>
  </si>
  <si>
    <t>COMPLEXITY OF SITUATION</t>
  </si>
  <si>
    <t>VARIABILITY OF SITUATION</t>
  </si>
  <si>
    <t>AROUSAL</t>
  </si>
  <si>
    <t>CONCENTRATION OF ATTENTION</t>
  </si>
  <si>
    <t>DIVISION OF ATTENTION</t>
  </si>
  <si>
    <t>SPARE MENTAL CAPACITY</t>
  </si>
  <si>
    <t>INFORMATION QUANTITY</t>
  </si>
  <si>
    <t>INFORMATION QUALITY</t>
  </si>
  <si>
    <t>FAMILIARITY WITH SITUATION</t>
  </si>
  <si>
    <t>SART</t>
  </si>
  <si>
    <t>C</t>
  </si>
  <si>
    <t>AA</t>
  </si>
  <si>
    <t>AVG</t>
  </si>
  <si>
    <t>AH</t>
  </si>
  <si>
    <t>HA</t>
  </si>
  <si>
    <t>HH</t>
  </si>
  <si>
    <t>Demand (Unrounded)</t>
  </si>
  <si>
    <t>Supply (Unrounded)</t>
  </si>
  <si>
    <t>Understanding (Unrounded)</t>
  </si>
  <si>
    <t>Demand (Rounded)</t>
  </si>
  <si>
    <t>Supply (Rounded)</t>
  </si>
  <si>
    <t>Understanding (Rounded)</t>
  </si>
  <si>
    <t>SART (Rounded After)</t>
  </si>
  <si>
    <t>Grimmer</t>
  </si>
  <si>
    <t>McIntyre</t>
  </si>
  <si>
    <t>Fleischmann</t>
  </si>
  <si>
    <t>Schnell</t>
  </si>
  <si>
    <t>Chan</t>
  </si>
  <si>
    <t>Jacob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</si>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</sst>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2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1" formatCode="d\-mmm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510FEC-765E-FE4A-9CA1-B5FF96AA12CF}" name="Table2" displayName="Table2" ref="A1:V29" totalsRowShown="0" headerRowDxfId="24" dataDxfId="23" tableBorderDxfId="22">
  <autoFilter ref="A1:V29" xr:uid="{D0510FEC-765E-FE4A-9CA1-B5FF96AA12CF}"/>
  <sortState xmlns:xlrd2="http://schemas.microsoft.com/office/spreadsheetml/2017/richdata2" ref="A2:V29">
    <sortCondition descending="1" ref="D1:D29"/>
  </sortState>
  <tableColumns count="22">
    <tableColumn id="1" xr3:uid="{EEA55536-968C-5F41-8999-71B41D6029B0}" name="Name" dataDxfId="21"/>
    <tableColumn id="2" xr3:uid="{3FF6BCB0-2704-C946-9167-6DAED836D14D}" name="Date" dataDxfId="20"/>
    <tableColumn id="3" xr3:uid="{ADBA873B-DD40-0F41-A5CC-9E671511CF02}" name="Test Point" dataDxfId="19"/>
    <tableColumn id="4" xr3:uid="{52CC8CC1-E65B-C047-9F00-78545420519B}" name="Configuration" dataDxfId="18"/>
    <tableColumn id="5" xr3:uid="{52FCB6C8-51DC-B245-9343-CDA1E7893CD0}" name="INSTABILITY OF SITUATION" dataDxfId="17"/>
    <tableColumn id="6" xr3:uid="{482C7E1C-B6A2-EC41-A59F-EE2C6813CDD0}" name="COMPLEXITY OF SITUATION" dataDxfId="16"/>
    <tableColumn id="7" xr3:uid="{262B3A7C-B0BF-4C43-B8F2-0C19471531A8}" name="VARIABILITY OF SITUATION" dataDxfId="15"/>
    <tableColumn id="8" xr3:uid="{501E4E3A-E5CF-DA48-9767-A44CC7C048A2}" name="AROUSAL" dataDxfId="14"/>
    <tableColumn id="9" xr3:uid="{4170D50E-21FA-EC49-9A12-93C522A01D1E}" name="CONCENTRATION OF ATTENTION" dataDxfId="13"/>
    <tableColumn id="10" xr3:uid="{18EE89F4-5D72-B149-B44E-60396D47A49D}" name="DIVISION OF ATTENTION" dataDxfId="12"/>
    <tableColumn id="11" xr3:uid="{398B5C7C-CF03-F940-8EE1-B00CCA22D817}" name="SPARE MENTAL CAPACITY" dataDxfId="11"/>
    <tableColumn id="12" xr3:uid="{71BFE439-6408-DD47-A4C6-DBD79B673DDB}" name="INFORMATION QUANTITY" dataDxfId="10"/>
    <tableColumn id="13" xr3:uid="{B5DC5E7E-ECB6-034C-B7F9-5E38F7E3DDE4}" name="INFORMATION QUALITY" dataDxfId="9"/>
    <tableColumn id="14" xr3:uid="{61548AFD-A529-CC46-AA12-FEB70D2F880F}" name="FAMILIARITY WITH SITUATION" dataDxfId="8"/>
    <tableColumn id="21" xr3:uid="{A48DD5DC-A236-3948-AD72-D9D03C267E85}" name="Demand (Unrounded)" dataDxfId="7">
      <calculatedColumnFormula>MEDIAN(Table2[[#This Row],[INSTABILITY OF SITUATION]:[VARIABILITY OF SITUATION]])</calculatedColumnFormula>
    </tableColumn>
    <tableColumn id="20" xr3:uid="{17D793A5-2DD9-8849-B1D0-B35B970CB7F7}" name="Supply (Unrounded)" dataDxfId="6">
      <calculatedColumnFormula>MEDIAN(Table2[[#This Row],[AROUSAL]:[SPARE MENTAL CAPACITY]])</calculatedColumnFormula>
    </tableColumn>
    <tableColumn id="19" xr3:uid="{4252D25F-CA61-384A-AB1B-435882C846ED}" name="Understanding (Unrounded)" dataDxfId="5">
      <calculatedColumnFormula>MEDIAN(Table2[[#This Row],[INFORMATION QUANTITY]:[FAMILIARITY WITH SITUATION]])</calculatedColumnFormula>
    </tableColumn>
    <tableColumn id="22" xr3:uid="{FE452DB1-4337-9441-AC9C-32098254A9B8}" name="SART (Rounded After)" dataDxfId="4">
      <calculatedColumnFormula>ROUNDDOWN((Table2[[#This Row],[Supply (Unrounded)]]+Table2[[#This Row],[Understanding (Unrounded)]])-Table2[[#This Row],[Demand (Unrounded)]],0)</calculatedColumnFormula>
    </tableColumn>
    <tableColumn id="15" xr3:uid="{8578A6B0-D16F-C940-98C7-72D4F83319E5}" name="Demand (Rounded)" dataDxfId="3">
      <calculatedColumnFormula>ROUNDUP(Table2[[#This Row],[Demand (Unrounded)]],0)</calculatedColumnFormula>
    </tableColumn>
    <tableColumn id="16" xr3:uid="{CFD3A10E-8725-3845-A923-888A7E4D68C9}" name="Supply (Rounded)" dataDxfId="2">
      <calculatedColumnFormula>ROUNDDOWN(Table2[[#This Row],[Supply (Unrounded)]],0)</calculatedColumnFormula>
    </tableColumn>
    <tableColumn id="17" xr3:uid="{7D542867-5511-6944-888F-15C8E61D5116}" name="Understanding (Rounded)" dataDxfId="1"/>
    <tableColumn id="18" xr3:uid="{4F835F49-0A00-2C45-A861-80CA437CD370}" name="SART" dataDxfId="0">
      <calculatedColumnFormula>(Table2[[#This Row],[Understanding (Rounded)]]+Table2[[#This Row],[Supply (Rounded)]])-Table2[[#This Row],[Demand (Rounded)]]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31D9-897F-194D-A272-A2F02105F795}">
  <dimension ref="A1:V29"/>
  <sheetViews>
    <sheetView tabSelected="1" workbookViewId="0">
      <pane xSplit="1" topLeftCell="N1" activePane="topRight" state="frozen"/>
      <selection pane="topRight" activeCell="X23" sqref="X23"/>
    </sheetView>
  </sheetViews>
  <sheetFormatPr baseColWidth="10" defaultRowHeight="16" x14ac:dyDescent="0.2"/>
  <cols>
    <col min="3" max="3" width="12.5" customWidth="1"/>
    <col min="4" max="4" width="15.83203125" customWidth="1"/>
    <col min="5" max="5" width="28.5" customWidth="1"/>
    <col min="6" max="6" width="29" customWidth="1"/>
    <col min="7" max="7" width="28.6640625" customWidth="1"/>
    <col min="8" max="8" width="12.6640625" customWidth="1"/>
    <col min="9" max="9" width="34.1640625" customWidth="1"/>
    <col min="10" max="10" width="25.83203125" customWidth="1"/>
    <col min="11" max="11" width="27.6640625" customWidth="1"/>
    <col min="12" max="12" width="26.6640625" customWidth="1"/>
    <col min="13" max="13" width="25.33203125" customWidth="1"/>
    <col min="14" max="14" width="30.83203125" customWidth="1"/>
    <col min="15" max="15" width="12.83203125" customWidth="1"/>
    <col min="16" max="16" width="12.1640625" customWidth="1"/>
    <col min="17" max="18" width="14.83203125" customWidth="1"/>
    <col min="21" max="21" width="16.6640625" customWidth="1"/>
  </cols>
  <sheetData>
    <row r="1" spans="1:22" ht="47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21</v>
      </c>
      <c r="P1" s="6" t="s">
        <v>22</v>
      </c>
      <c r="Q1" s="6" t="s">
        <v>23</v>
      </c>
      <c r="R1" s="6" t="s">
        <v>27</v>
      </c>
      <c r="S1" s="4" t="s">
        <v>24</v>
      </c>
      <c r="T1" s="4" t="s">
        <v>25</v>
      </c>
      <c r="U1" s="4" t="s">
        <v>26</v>
      </c>
      <c r="V1" s="4" t="s">
        <v>14</v>
      </c>
    </row>
    <row r="2" spans="1:22" x14ac:dyDescent="0.2">
      <c r="A2" s="2" t="s">
        <v>32</v>
      </c>
      <c r="B2" s="1" t="s">
        <v>17</v>
      </c>
      <c r="C2" s="2" t="s">
        <v>15</v>
      </c>
      <c r="D2" s="2" t="s">
        <v>20</v>
      </c>
      <c r="E2" s="2">
        <v>3</v>
      </c>
      <c r="F2" s="2">
        <v>3</v>
      </c>
      <c r="G2" s="2">
        <v>2</v>
      </c>
      <c r="H2" s="2">
        <v>5</v>
      </c>
      <c r="I2" s="2">
        <v>5</v>
      </c>
      <c r="J2" s="2">
        <v>4</v>
      </c>
      <c r="K2" s="2">
        <v>3</v>
      </c>
      <c r="L2" s="2">
        <v>4.5</v>
      </c>
      <c r="M2" s="2">
        <v>4</v>
      </c>
      <c r="N2" s="2">
        <v>5</v>
      </c>
      <c r="O2" s="5">
        <f>MEDIAN(Table2[[#This Row],[INSTABILITY OF SITUATION]:[VARIABILITY OF SITUATION]])</f>
        <v>3</v>
      </c>
      <c r="P2" s="5">
        <f>MEDIAN(Table2[[#This Row],[AROUSAL]:[SPARE MENTAL CAPACITY]])</f>
        <v>4.5</v>
      </c>
      <c r="Q2" s="5">
        <f>MEDIAN(Table2[[#This Row],[INFORMATION QUANTITY]:[FAMILIARITY WITH SITUATION]])</f>
        <v>4.5</v>
      </c>
      <c r="R2" s="5">
        <f>ROUNDDOWN((Table2[[#This Row],[Supply (Unrounded)]]+Table2[[#This Row],[Understanding (Unrounded)]])-Table2[[#This Row],[Demand (Unrounded)]],0)</f>
        <v>6</v>
      </c>
      <c r="S2" s="2">
        <f>ROUNDUP(Table2[[#This Row],[Demand (Unrounded)]],0)</f>
        <v>3</v>
      </c>
      <c r="T2" s="2">
        <f>ROUNDDOWN(Table2[[#This Row],[Supply (Unrounded)]],0)</f>
        <v>4</v>
      </c>
      <c r="U2" s="2">
        <f>ROUNDDOWN(Table2[[#This Row],[Understanding (Unrounded)]],0)</f>
        <v>4</v>
      </c>
      <c r="V2" s="2">
        <f>(Table2[[#This Row],[Understanding (Rounded)]]+Table2[[#This Row],[Supply (Rounded)]])-Table2[[#This Row],[Demand (Rounded)]]</f>
        <v>5</v>
      </c>
    </row>
    <row r="3" spans="1:22" x14ac:dyDescent="0.2">
      <c r="A3" s="2" t="s">
        <v>30</v>
      </c>
      <c r="B3" s="1">
        <v>45915</v>
      </c>
      <c r="C3" s="2" t="s">
        <v>15</v>
      </c>
      <c r="D3" s="2" t="s">
        <v>20</v>
      </c>
      <c r="E3" s="2">
        <v>5</v>
      </c>
      <c r="F3" s="2">
        <v>6</v>
      </c>
      <c r="G3" s="2">
        <v>6</v>
      </c>
      <c r="H3" s="2">
        <v>4</v>
      </c>
      <c r="I3" s="2">
        <v>5</v>
      </c>
      <c r="J3" s="2">
        <v>6</v>
      </c>
      <c r="K3" s="2">
        <v>2</v>
      </c>
      <c r="L3" s="2">
        <v>4</v>
      </c>
      <c r="M3" s="2">
        <v>3</v>
      </c>
      <c r="N3" s="2">
        <v>2</v>
      </c>
      <c r="O3" s="5">
        <f>MEDIAN(Table2[[#This Row],[INSTABILITY OF SITUATION]:[VARIABILITY OF SITUATION]])</f>
        <v>6</v>
      </c>
      <c r="P3" s="5">
        <f>MEDIAN(Table2[[#This Row],[AROUSAL]:[SPARE MENTAL CAPACITY]])</f>
        <v>4.5</v>
      </c>
      <c r="Q3" s="5">
        <f>MEDIAN(Table2[[#This Row],[INFORMATION QUANTITY]:[FAMILIARITY WITH SITUATION]])</f>
        <v>3</v>
      </c>
      <c r="R3" s="5">
        <f>ROUNDDOWN((Table2[[#This Row],[Supply (Unrounded)]]+Table2[[#This Row],[Understanding (Unrounded)]])-Table2[[#This Row],[Demand (Unrounded)]],0)</f>
        <v>1</v>
      </c>
      <c r="S3" s="2">
        <f>ROUNDUP(Table2[[#This Row],[Demand (Unrounded)]],0)</f>
        <v>6</v>
      </c>
      <c r="T3" s="2">
        <f>ROUNDDOWN(Table2[[#This Row],[Supply (Unrounded)]],0)</f>
        <v>4</v>
      </c>
      <c r="U3" s="2">
        <f>ROUNDDOWN(Table2[[#This Row],[Understanding (Unrounded)]],0)</f>
        <v>3</v>
      </c>
      <c r="V3" s="2">
        <f>(Table2[[#This Row],[Understanding (Rounded)]]+Table2[[#This Row],[Supply (Rounded)]])-Table2[[#This Row],[Demand (Rounded)]]</f>
        <v>1</v>
      </c>
    </row>
    <row r="4" spans="1:22" x14ac:dyDescent="0.2">
      <c r="A4" s="3" t="s">
        <v>28</v>
      </c>
      <c r="B4" s="3" t="s">
        <v>17</v>
      </c>
      <c r="C4" s="3" t="s">
        <v>15</v>
      </c>
      <c r="D4" s="3" t="s">
        <v>20</v>
      </c>
      <c r="E4" s="2">
        <v>4</v>
      </c>
      <c r="F4" s="2">
        <v>3.5</v>
      </c>
      <c r="G4" s="2">
        <v>3.5</v>
      </c>
      <c r="H4" s="2">
        <v>5</v>
      </c>
      <c r="I4" s="2">
        <v>5</v>
      </c>
      <c r="J4" s="2">
        <v>3</v>
      </c>
      <c r="K4" s="2">
        <v>4</v>
      </c>
      <c r="L4" s="2">
        <v>5.5</v>
      </c>
      <c r="M4" s="2">
        <v>6</v>
      </c>
      <c r="N4" s="2">
        <v>5.5</v>
      </c>
      <c r="O4" s="5">
        <f>MEDIAN(Table2[[#This Row],[INSTABILITY OF SITUATION]:[VARIABILITY OF SITUATION]])</f>
        <v>3.5</v>
      </c>
      <c r="P4" s="5">
        <f>MEDIAN(Table2[[#This Row],[AROUSAL]:[SPARE MENTAL CAPACITY]])</f>
        <v>4.5</v>
      </c>
      <c r="Q4" s="5">
        <f>MEDIAN(Table2[[#This Row],[INFORMATION QUANTITY]:[FAMILIARITY WITH SITUATION]])</f>
        <v>5.5</v>
      </c>
      <c r="R4" s="5">
        <f>ROUNDDOWN((Table2[[#This Row],[Supply (Unrounded)]]+Table2[[#This Row],[Understanding (Unrounded)]])-Table2[[#This Row],[Demand (Unrounded)]],0)</f>
        <v>6</v>
      </c>
      <c r="S4" s="2">
        <f>ROUNDUP(Table2[[#This Row],[Demand (Unrounded)]],0)</f>
        <v>4</v>
      </c>
      <c r="T4" s="2">
        <f>ROUNDDOWN(Table2[[#This Row],[Supply (Unrounded)]],0)</f>
        <v>4</v>
      </c>
      <c r="U4" s="2">
        <f>ROUNDDOWN(Table2[[#This Row],[Understanding (Unrounded)]],0)</f>
        <v>5</v>
      </c>
      <c r="V4" s="2">
        <f>(Table2[[#This Row],[Understanding (Rounded)]]+Table2[[#This Row],[Supply (Rounded)]])-Table2[[#This Row],[Demand (Rounded)]]</f>
        <v>5</v>
      </c>
    </row>
    <row r="5" spans="1:22" x14ac:dyDescent="0.2">
      <c r="A5" s="2" t="s">
        <v>33</v>
      </c>
      <c r="B5" s="1">
        <v>45912</v>
      </c>
      <c r="C5" s="2" t="s">
        <v>15</v>
      </c>
      <c r="D5" s="2" t="s">
        <v>20</v>
      </c>
      <c r="E5" s="2">
        <v>3</v>
      </c>
      <c r="F5" s="2">
        <v>2</v>
      </c>
      <c r="G5" s="2">
        <v>2</v>
      </c>
      <c r="H5" s="2">
        <v>4</v>
      </c>
      <c r="I5" s="2">
        <v>4</v>
      </c>
      <c r="J5" s="2">
        <v>4</v>
      </c>
      <c r="K5" s="2">
        <v>5</v>
      </c>
      <c r="L5" s="2">
        <v>5</v>
      </c>
      <c r="M5" s="2">
        <v>6</v>
      </c>
      <c r="N5" s="2">
        <v>5</v>
      </c>
      <c r="O5" s="5">
        <f>MEDIAN(Table2[[#This Row],[INSTABILITY OF SITUATION]:[VARIABILITY OF SITUATION]])</f>
        <v>2</v>
      </c>
      <c r="P5" s="5">
        <f>MEDIAN(Table2[[#This Row],[AROUSAL]:[SPARE MENTAL CAPACITY]])</f>
        <v>4</v>
      </c>
      <c r="Q5" s="5">
        <f>MEDIAN(Table2[[#This Row],[INFORMATION QUANTITY]:[FAMILIARITY WITH SITUATION]])</f>
        <v>5</v>
      </c>
      <c r="R5" s="5">
        <f>ROUNDDOWN((Table2[[#This Row],[Supply (Unrounded)]]+Table2[[#This Row],[Understanding (Unrounded)]])-Table2[[#This Row],[Demand (Unrounded)]],0)</f>
        <v>7</v>
      </c>
      <c r="S5" s="2">
        <f>ROUNDUP(Table2[[#This Row],[Demand (Unrounded)]],0)</f>
        <v>2</v>
      </c>
      <c r="T5" s="2">
        <f>ROUNDDOWN(Table2[[#This Row],[Supply (Unrounded)]],0)</f>
        <v>4</v>
      </c>
      <c r="U5" s="2">
        <f>ROUNDDOWN(Table2[[#This Row],[Understanding (Unrounded)]],0)</f>
        <v>5</v>
      </c>
      <c r="V5" s="2">
        <f>(Table2[[#This Row],[Understanding (Rounded)]]+Table2[[#This Row],[Supply (Rounded)]])-Table2[[#This Row],[Demand (Rounded)]]</f>
        <v>7</v>
      </c>
    </row>
    <row r="6" spans="1:22" x14ac:dyDescent="0.2">
      <c r="A6" s="2" t="s">
        <v>29</v>
      </c>
      <c r="B6" s="1">
        <v>45912</v>
      </c>
      <c r="C6" s="2" t="s">
        <v>15</v>
      </c>
      <c r="D6" s="2" t="s">
        <v>20</v>
      </c>
      <c r="E6" s="2">
        <v>3</v>
      </c>
      <c r="F6" s="2">
        <v>4</v>
      </c>
      <c r="G6" s="2">
        <v>5</v>
      </c>
      <c r="H6" s="2">
        <v>5</v>
      </c>
      <c r="I6" s="2">
        <v>6</v>
      </c>
      <c r="J6" s="2">
        <v>4</v>
      </c>
      <c r="K6" s="2">
        <v>2</v>
      </c>
      <c r="L6" s="2">
        <v>6</v>
      </c>
      <c r="M6" s="2">
        <v>6</v>
      </c>
      <c r="N6" s="2">
        <v>7</v>
      </c>
      <c r="O6" s="5">
        <f>MEDIAN(Table2[[#This Row],[INSTABILITY OF SITUATION]:[VARIABILITY OF SITUATION]])</f>
        <v>4</v>
      </c>
      <c r="P6" s="5">
        <f>MEDIAN(Table2[[#This Row],[AROUSAL]:[SPARE MENTAL CAPACITY]])</f>
        <v>4.5</v>
      </c>
      <c r="Q6" s="5">
        <f>MEDIAN(Table2[[#This Row],[INFORMATION QUANTITY]:[FAMILIARITY WITH SITUATION]])</f>
        <v>6</v>
      </c>
      <c r="R6" s="5">
        <f>ROUNDDOWN((Table2[[#This Row],[Supply (Unrounded)]]+Table2[[#This Row],[Understanding (Unrounded)]])-Table2[[#This Row],[Demand (Unrounded)]],0)</f>
        <v>6</v>
      </c>
      <c r="S6" s="2">
        <f>ROUNDUP(Table2[[#This Row],[Demand (Unrounded)]],0)</f>
        <v>4</v>
      </c>
      <c r="T6" s="2">
        <f>ROUNDDOWN(Table2[[#This Row],[Supply (Unrounded)]],0)</f>
        <v>4</v>
      </c>
      <c r="U6" s="2">
        <f>ROUNDDOWN(Table2[[#This Row],[Understanding (Unrounded)]],0)</f>
        <v>6</v>
      </c>
      <c r="V6" s="2">
        <f>(Table2[[#This Row],[Understanding (Rounded)]]+Table2[[#This Row],[Supply (Rounded)]])-Table2[[#This Row],[Demand (Rounded)]]</f>
        <v>6</v>
      </c>
    </row>
    <row r="7" spans="1:22" x14ac:dyDescent="0.2">
      <c r="A7" s="2" t="s">
        <v>31</v>
      </c>
      <c r="B7" s="1">
        <v>45910</v>
      </c>
      <c r="C7" s="2" t="s">
        <v>15</v>
      </c>
      <c r="D7" s="2" t="s">
        <v>20</v>
      </c>
      <c r="E7" s="2">
        <v>4</v>
      </c>
      <c r="F7" s="2">
        <v>4</v>
      </c>
      <c r="G7" s="2">
        <v>3</v>
      </c>
      <c r="H7" s="2">
        <v>6</v>
      </c>
      <c r="I7" s="2">
        <v>6</v>
      </c>
      <c r="J7" s="2">
        <v>2</v>
      </c>
      <c r="K7" s="2">
        <v>2</v>
      </c>
      <c r="L7" s="2">
        <v>6</v>
      </c>
      <c r="M7" s="2">
        <v>3</v>
      </c>
      <c r="N7" s="2">
        <v>2</v>
      </c>
      <c r="O7" s="5">
        <f>MEDIAN(Table2[[#This Row],[INSTABILITY OF SITUATION]:[VARIABILITY OF SITUATION]])</f>
        <v>4</v>
      </c>
      <c r="P7" s="5">
        <f>MEDIAN(Table2[[#This Row],[AROUSAL]:[SPARE MENTAL CAPACITY]])</f>
        <v>4</v>
      </c>
      <c r="Q7" s="5">
        <f>MEDIAN(Table2[[#This Row],[INFORMATION QUANTITY]:[FAMILIARITY WITH SITUATION]])</f>
        <v>3</v>
      </c>
      <c r="R7" s="5">
        <f>ROUNDDOWN((Table2[[#This Row],[Supply (Unrounded)]]+Table2[[#This Row],[Understanding (Unrounded)]])-Table2[[#This Row],[Demand (Unrounded)]],0)</f>
        <v>3</v>
      </c>
      <c r="S7" s="2">
        <f>ROUNDUP(Table2[[#This Row],[Demand (Unrounded)]],0)</f>
        <v>4</v>
      </c>
      <c r="T7" s="2">
        <f>ROUNDDOWN(Table2[[#This Row],[Supply (Unrounded)]],0)</f>
        <v>4</v>
      </c>
      <c r="U7" s="2">
        <f>ROUNDDOWN(Table2[[#This Row],[Understanding (Unrounded)]],0)</f>
        <v>3</v>
      </c>
      <c r="V7" s="2">
        <f>(Table2[[#This Row],[Understanding (Rounded)]]+Table2[[#This Row],[Supply (Rounded)]])-Table2[[#This Row],[Demand (Rounded)]]</f>
        <v>3</v>
      </c>
    </row>
    <row r="8" spans="1:22" x14ac:dyDescent="0.2">
      <c r="A8" s="2" t="s">
        <v>34</v>
      </c>
      <c r="B8" s="1">
        <v>45916</v>
      </c>
      <c r="C8" s="2" t="s">
        <v>15</v>
      </c>
      <c r="D8" s="2" t="s">
        <v>20</v>
      </c>
      <c r="E8" s="2">
        <v>2</v>
      </c>
      <c r="F8" s="2">
        <v>2</v>
      </c>
      <c r="G8" s="2">
        <v>2</v>
      </c>
      <c r="H8" s="2">
        <v>5</v>
      </c>
      <c r="I8" s="2">
        <v>5</v>
      </c>
      <c r="J8" s="2">
        <v>4</v>
      </c>
      <c r="K8" s="2">
        <v>4</v>
      </c>
      <c r="L8" s="2">
        <v>5</v>
      </c>
      <c r="M8" s="2">
        <v>5</v>
      </c>
      <c r="N8" s="2">
        <v>4</v>
      </c>
      <c r="O8" s="5">
        <f>MEDIAN(Table2[[#This Row],[INSTABILITY OF SITUATION]:[VARIABILITY OF SITUATION]])</f>
        <v>2</v>
      </c>
      <c r="P8" s="5">
        <f>MEDIAN(Table2[[#This Row],[AROUSAL]:[SPARE MENTAL CAPACITY]])</f>
        <v>4.5</v>
      </c>
      <c r="Q8" s="5">
        <f>MEDIAN(Table2[[#This Row],[INFORMATION QUANTITY]:[FAMILIARITY WITH SITUATION]])</f>
        <v>5</v>
      </c>
      <c r="R8" s="5">
        <f>ROUNDDOWN((Table2[[#This Row],[Supply (Unrounded)]]+Table2[[#This Row],[Understanding (Unrounded)]])-Table2[[#This Row],[Demand (Unrounded)]],0)</f>
        <v>7</v>
      </c>
      <c r="S8" s="2">
        <f>ROUNDUP(Table2[[#This Row],[Demand (Unrounded)]],0)</f>
        <v>2</v>
      </c>
      <c r="T8" s="2">
        <f>ROUNDDOWN(Table2[[#This Row],[Supply (Unrounded)]],0)</f>
        <v>4</v>
      </c>
      <c r="U8" s="2">
        <f>ROUNDDOWN(Table2[[#This Row],[Understanding (Unrounded)]],0)</f>
        <v>5</v>
      </c>
      <c r="V8" s="2">
        <f>(Table2[[#This Row],[Understanding (Rounded)]]+Table2[[#This Row],[Supply (Rounded)]])-Table2[[#This Row],[Demand (Rounded)]]</f>
        <v>7</v>
      </c>
    </row>
    <row r="9" spans="1:22" x14ac:dyDescent="0.2">
      <c r="A9" s="2" t="s">
        <v>32</v>
      </c>
      <c r="B9" s="1">
        <v>45911</v>
      </c>
      <c r="C9" s="2" t="s">
        <v>15</v>
      </c>
      <c r="D9" s="2" t="s">
        <v>19</v>
      </c>
      <c r="E9" s="2">
        <v>3</v>
      </c>
      <c r="F9" s="2">
        <v>3</v>
      </c>
      <c r="G9" s="2">
        <v>2</v>
      </c>
      <c r="H9" s="2">
        <v>6</v>
      </c>
      <c r="I9" s="2">
        <v>6</v>
      </c>
      <c r="J9" s="2">
        <v>5</v>
      </c>
      <c r="K9" s="2">
        <v>2</v>
      </c>
      <c r="L9" s="2">
        <v>4</v>
      </c>
      <c r="M9" s="2">
        <v>4</v>
      </c>
      <c r="N9" s="2">
        <v>5</v>
      </c>
      <c r="O9" s="5">
        <f>MEDIAN(Table2[[#This Row],[INSTABILITY OF SITUATION]:[VARIABILITY OF SITUATION]])</f>
        <v>3</v>
      </c>
      <c r="P9" s="5">
        <f>MEDIAN(Table2[[#This Row],[AROUSAL]:[SPARE MENTAL CAPACITY]])</f>
        <v>5.5</v>
      </c>
      <c r="Q9" s="5">
        <f>MEDIAN(Table2[[#This Row],[INFORMATION QUANTITY]:[FAMILIARITY WITH SITUATION]])</f>
        <v>4</v>
      </c>
      <c r="R9" s="5">
        <f>ROUNDDOWN((Table2[[#This Row],[Supply (Unrounded)]]+Table2[[#This Row],[Understanding (Unrounded)]])-Table2[[#This Row],[Demand (Unrounded)]],0)</f>
        <v>6</v>
      </c>
      <c r="S9" s="2">
        <f>ROUNDUP(Table2[[#This Row],[Demand (Unrounded)]],0)</f>
        <v>3</v>
      </c>
      <c r="T9" s="2">
        <f>ROUNDDOWN(Table2[[#This Row],[Supply (Unrounded)]],0)</f>
        <v>5</v>
      </c>
      <c r="U9" s="2">
        <f>ROUNDDOWN(Table2[[#This Row],[Understanding (Unrounded)]],0)</f>
        <v>4</v>
      </c>
      <c r="V9" s="2">
        <f>(Table2[[#This Row],[Understanding (Rounded)]]+Table2[[#This Row],[Supply (Rounded)]])-Table2[[#This Row],[Demand (Rounded)]]</f>
        <v>6</v>
      </c>
    </row>
    <row r="10" spans="1:22" x14ac:dyDescent="0.2">
      <c r="A10" s="2" t="s">
        <v>30</v>
      </c>
      <c r="B10" s="1">
        <v>45915</v>
      </c>
      <c r="C10" s="2" t="s">
        <v>15</v>
      </c>
      <c r="D10" s="2" t="s">
        <v>19</v>
      </c>
      <c r="E10" s="2">
        <v>3</v>
      </c>
      <c r="F10" s="2">
        <v>4</v>
      </c>
      <c r="G10" s="2">
        <v>4</v>
      </c>
      <c r="H10" s="2">
        <v>4</v>
      </c>
      <c r="I10" s="2">
        <v>4</v>
      </c>
      <c r="J10" s="2">
        <v>5</v>
      </c>
      <c r="K10" s="2">
        <v>3</v>
      </c>
      <c r="L10" s="2">
        <v>4</v>
      </c>
      <c r="M10" s="2">
        <v>4</v>
      </c>
      <c r="N10" s="2">
        <v>4</v>
      </c>
      <c r="O10" s="5">
        <f>MEDIAN(Table2[[#This Row],[INSTABILITY OF SITUATION]:[VARIABILITY OF SITUATION]])</f>
        <v>4</v>
      </c>
      <c r="P10" s="5">
        <f>MEDIAN(Table2[[#This Row],[AROUSAL]:[SPARE MENTAL CAPACITY]])</f>
        <v>4</v>
      </c>
      <c r="Q10" s="5">
        <f>MEDIAN(Table2[[#This Row],[INFORMATION QUANTITY]:[FAMILIARITY WITH SITUATION]])</f>
        <v>4</v>
      </c>
      <c r="R10" s="5">
        <f>ROUNDDOWN((Table2[[#This Row],[Supply (Unrounded)]]+Table2[[#This Row],[Understanding (Unrounded)]])-Table2[[#This Row],[Demand (Unrounded)]],0)</f>
        <v>4</v>
      </c>
      <c r="S10" s="2">
        <f>ROUNDUP(Table2[[#This Row],[Demand (Unrounded)]],0)</f>
        <v>4</v>
      </c>
      <c r="T10" s="2">
        <f>ROUNDDOWN(Table2[[#This Row],[Supply (Unrounded)]],0)</f>
        <v>4</v>
      </c>
      <c r="U10" s="2">
        <f>ROUNDDOWN(Table2[[#This Row],[Understanding (Unrounded)]],0)</f>
        <v>4</v>
      </c>
      <c r="V10" s="2">
        <f>(Table2[[#This Row],[Understanding (Rounded)]]+Table2[[#This Row],[Supply (Rounded)]])-Table2[[#This Row],[Demand (Rounded)]]</f>
        <v>4</v>
      </c>
    </row>
    <row r="11" spans="1:22" x14ac:dyDescent="0.2">
      <c r="A11" s="3" t="s">
        <v>28</v>
      </c>
      <c r="B11" s="1">
        <v>45911</v>
      </c>
      <c r="C11" s="2" t="s">
        <v>15</v>
      </c>
      <c r="D11" s="2" t="s">
        <v>19</v>
      </c>
      <c r="E11" s="2">
        <v>5</v>
      </c>
      <c r="F11" s="2">
        <v>4</v>
      </c>
      <c r="G11" s="2">
        <v>4</v>
      </c>
      <c r="H11" s="2">
        <v>6</v>
      </c>
      <c r="I11" s="2">
        <v>6</v>
      </c>
      <c r="J11" s="2">
        <v>4</v>
      </c>
      <c r="K11" s="2">
        <v>3</v>
      </c>
      <c r="L11" s="2">
        <v>5</v>
      </c>
      <c r="M11" s="2">
        <v>6</v>
      </c>
      <c r="N11" s="2">
        <v>6</v>
      </c>
      <c r="O11" s="5">
        <f>MEDIAN(Table2[[#This Row],[INSTABILITY OF SITUATION]:[VARIABILITY OF SITUATION]])</f>
        <v>4</v>
      </c>
      <c r="P11" s="5">
        <f>MEDIAN(Table2[[#This Row],[AROUSAL]:[SPARE MENTAL CAPACITY]])</f>
        <v>5</v>
      </c>
      <c r="Q11" s="5">
        <f>MEDIAN(Table2[[#This Row],[INFORMATION QUANTITY]:[FAMILIARITY WITH SITUATION]])</f>
        <v>6</v>
      </c>
      <c r="R11" s="5">
        <f>ROUNDDOWN((Table2[[#This Row],[Supply (Unrounded)]]+Table2[[#This Row],[Understanding (Unrounded)]])-Table2[[#This Row],[Demand (Unrounded)]],0)</f>
        <v>7</v>
      </c>
      <c r="S11" s="2">
        <f>ROUNDUP(Table2[[#This Row],[Demand (Unrounded)]],0)</f>
        <v>4</v>
      </c>
      <c r="T11" s="2">
        <f>ROUNDDOWN(Table2[[#This Row],[Supply (Unrounded)]],0)</f>
        <v>5</v>
      </c>
      <c r="U11" s="2">
        <f>ROUNDDOWN(Table2[[#This Row],[Understanding (Unrounded)]],0)</f>
        <v>6</v>
      </c>
      <c r="V11" s="2">
        <f>(Table2[[#This Row],[Understanding (Rounded)]]+Table2[[#This Row],[Supply (Rounded)]])-Table2[[#This Row],[Demand (Rounded)]]</f>
        <v>7</v>
      </c>
    </row>
    <row r="12" spans="1:22" x14ac:dyDescent="0.2">
      <c r="A12" s="2" t="s">
        <v>33</v>
      </c>
      <c r="B12" s="1" t="s">
        <v>17</v>
      </c>
      <c r="C12" s="2" t="s">
        <v>15</v>
      </c>
      <c r="D12" s="2" t="s">
        <v>19</v>
      </c>
      <c r="E12" s="2">
        <v>6.5</v>
      </c>
      <c r="F12" s="2">
        <v>4</v>
      </c>
      <c r="G12" s="2">
        <v>5.5</v>
      </c>
      <c r="H12" s="2">
        <v>6</v>
      </c>
      <c r="I12" s="2">
        <v>4</v>
      </c>
      <c r="J12" s="2">
        <v>4.5</v>
      </c>
      <c r="K12" s="2">
        <v>5.5</v>
      </c>
      <c r="L12" s="2">
        <v>3.5</v>
      </c>
      <c r="M12" s="2">
        <v>3.5</v>
      </c>
      <c r="N12" s="2">
        <v>4.5</v>
      </c>
      <c r="O12" s="5">
        <f>MEDIAN(Table2[[#This Row],[INSTABILITY OF SITUATION]:[VARIABILITY OF SITUATION]])</f>
        <v>5.5</v>
      </c>
      <c r="P12" s="5">
        <f>MEDIAN(Table2[[#This Row],[AROUSAL]:[SPARE MENTAL CAPACITY]])</f>
        <v>5</v>
      </c>
      <c r="Q12" s="5">
        <f>MEDIAN(Table2[[#This Row],[INFORMATION QUANTITY]:[FAMILIARITY WITH SITUATION]])</f>
        <v>3.5</v>
      </c>
      <c r="R12" s="5">
        <f>ROUNDDOWN((Table2[[#This Row],[Supply (Unrounded)]]+Table2[[#This Row],[Understanding (Unrounded)]])-Table2[[#This Row],[Demand (Unrounded)]],0)</f>
        <v>3</v>
      </c>
      <c r="S12" s="2">
        <f>ROUNDUP(Table2[[#This Row],[Demand (Unrounded)]],0)</f>
        <v>6</v>
      </c>
      <c r="T12" s="2">
        <f>ROUNDDOWN(Table2[[#This Row],[Supply (Unrounded)]],0)</f>
        <v>5</v>
      </c>
      <c r="U12" s="2">
        <f>ROUNDDOWN(Table2[[#This Row],[Understanding (Unrounded)]],0)</f>
        <v>3</v>
      </c>
      <c r="V12" s="2">
        <f>(Table2[[#This Row],[Understanding (Rounded)]]+Table2[[#This Row],[Supply (Rounded)]])-Table2[[#This Row],[Demand (Rounded)]]</f>
        <v>2</v>
      </c>
    </row>
    <row r="13" spans="1:22" x14ac:dyDescent="0.2">
      <c r="A13" s="2" t="s">
        <v>29</v>
      </c>
      <c r="B13" s="1">
        <v>45912</v>
      </c>
      <c r="C13" s="2" t="s">
        <v>15</v>
      </c>
      <c r="D13" s="2" t="s">
        <v>19</v>
      </c>
      <c r="E13" s="2">
        <v>5</v>
      </c>
      <c r="F13" s="2">
        <v>5</v>
      </c>
      <c r="G13" s="2">
        <v>4</v>
      </c>
      <c r="H13" s="2">
        <v>5</v>
      </c>
      <c r="I13" s="2">
        <v>5</v>
      </c>
      <c r="J13" s="2">
        <v>4</v>
      </c>
      <c r="K13" s="2">
        <v>3</v>
      </c>
      <c r="L13" s="2">
        <v>5</v>
      </c>
      <c r="M13" s="2">
        <v>6</v>
      </c>
      <c r="N13" s="2">
        <v>7</v>
      </c>
      <c r="O13" s="5">
        <f>MEDIAN(Table2[[#This Row],[INSTABILITY OF SITUATION]:[VARIABILITY OF SITUATION]])</f>
        <v>5</v>
      </c>
      <c r="P13" s="5">
        <f>MEDIAN(Table2[[#This Row],[AROUSAL]:[SPARE MENTAL CAPACITY]])</f>
        <v>4.5</v>
      </c>
      <c r="Q13" s="5">
        <f>MEDIAN(Table2[[#This Row],[INFORMATION QUANTITY]:[FAMILIARITY WITH SITUATION]])</f>
        <v>6</v>
      </c>
      <c r="R13" s="5">
        <f>ROUNDDOWN((Table2[[#This Row],[Supply (Unrounded)]]+Table2[[#This Row],[Understanding (Unrounded)]])-Table2[[#This Row],[Demand (Unrounded)]],0)</f>
        <v>5</v>
      </c>
      <c r="S13" s="2">
        <f>ROUNDUP(Table2[[#This Row],[Demand (Unrounded)]],0)</f>
        <v>5</v>
      </c>
      <c r="T13" s="2">
        <f>ROUNDDOWN(Table2[[#This Row],[Supply (Unrounded)]],0)</f>
        <v>4</v>
      </c>
      <c r="U13" s="2">
        <f>ROUNDDOWN(Table2[[#This Row],[Understanding (Unrounded)]],0)</f>
        <v>6</v>
      </c>
      <c r="V13" s="2">
        <f>(Table2[[#This Row],[Understanding (Rounded)]]+Table2[[#This Row],[Supply (Rounded)]])-Table2[[#This Row],[Demand (Rounded)]]</f>
        <v>5</v>
      </c>
    </row>
    <row r="14" spans="1:22" x14ac:dyDescent="0.2">
      <c r="A14" s="2" t="s">
        <v>31</v>
      </c>
      <c r="B14" s="3" t="s">
        <v>17</v>
      </c>
      <c r="C14" s="3" t="s">
        <v>15</v>
      </c>
      <c r="D14" s="3" t="s">
        <v>19</v>
      </c>
      <c r="E14" s="3">
        <v>4.5</v>
      </c>
      <c r="F14" s="3">
        <v>4.5</v>
      </c>
      <c r="G14" s="3">
        <v>3.5</v>
      </c>
      <c r="H14" s="3">
        <v>4</v>
      </c>
      <c r="I14" s="3">
        <v>5.5</v>
      </c>
      <c r="J14" s="3">
        <v>3.5</v>
      </c>
      <c r="K14" s="3">
        <v>3.5</v>
      </c>
      <c r="L14" s="3">
        <v>6</v>
      </c>
      <c r="M14" s="3">
        <v>3.5</v>
      </c>
      <c r="N14" s="3">
        <v>3.5</v>
      </c>
      <c r="O14" s="5">
        <f>MEDIAN(Table2[[#This Row],[INSTABILITY OF SITUATION]:[VARIABILITY OF SITUATION]])</f>
        <v>4.5</v>
      </c>
      <c r="P14" s="5">
        <f>MEDIAN(Table2[[#This Row],[AROUSAL]:[SPARE MENTAL CAPACITY]])</f>
        <v>3.75</v>
      </c>
      <c r="Q14" s="5">
        <f>MEDIAN(Table2[[#This Row],[INFORMATION QUANTITY]:[FAMILIARITY WITH SITUATION]])</f>
        <v>3.5</v>
      </c>
      <c r="R14" s="5">
        <f>ROUNDDOWN((Table2[[#This Row],[Supply (Unrounded)]]+Table2[[#This Row],[Understanding (Unrounded)]])-Table2[[#This Row],[Demand (Unrounded)]],0)</f>
        <v>2</v>
      </c>
      <c r="S14" s="2">
        <f>ROUNDUP(Table2[[#This Row],[Demand (Unrounded)]],0)</f>
        <v>5</v>
      </c>
      <c r="T14" s="2">
        <f>ROUNDDOWN(Table2[[#This Row],[Supply (Unrounded)]],0)</f>
        <v>3</v>
      </c>
      <c r="U14" s="2">
        <f>ROUNDDOWN(Table2[[#This Row],[Understanding (Unrounded)]],0)</f>
        <v>3</v>
      </c>
      <c r="V14" s="2">
        <f>(Table2[[#This Row],[Understanding (Rounded)]]+Table2[[#This Row],[Supply (Rounded)]])-Table2[[#This Row],[Demand (Rounded)]]</f>
        <v>1</v>
      </c>
    </row>
    <row r="15" spans="1:22" x14ac:dyDescent="0.2">
      <c r="A15" s="2" t="s">
        <v>34</v>
      </c>
      <c r="B15" s="1">
        <v>45916</v>
      </c>
      <c r="C15" s="2" t="s">
        <v>15</v>
      </c>
      <c r="D15" s="2" t="s">
        <v>19</v>
      </c>
      <c r="E15" s="2">
        <v>2</v>
      </c>
      <c r="F15" s="2">
        <v>2</v>
      </c>
      <c r="G15" s="2">
        <v>2</v>
      </c>
      <c r="H15" s="2">
        <v>4</v>
      </c>
      <c r="I15" s="2">
        <v>4</v>
      </c>
      <c r="J15" s="2">
        <v>3</v>
      </c>
      <c r="K15" s="2">
        <v>5</v>
      </c>
      <c r="L15" s="2">
        <v>5</v>
      </c>
      <c r="M15" s="2">
        <v>5</v>
      </c>
      <c r="N15" s="2">
        <v>5</v>
      </c>
      <c r="O15" s="5">
        <f>MEDIAN(Table2[[#This Row],[INSTABILITY OF SITUATION]:[VARIABILITY OF SITUATION]])</f>
        <v>2</v>
      </c>
      <c r="P15" s="5">
        <f>MEDIAN(Table2[[#This Row],[AROUSAL]:[SPARE MENTAL CAPACITY]])</f>
        <v>4</v>
      </c>
      <c r="Q15" s="5">
        <f>MEDIAN(Table2[[#This Row],[INFORMATION QUANTITY]:[FAMILIARITY WITH SITUATION]])</f>
        <v>5</v>
      </c>
      <c r="R15" s="5">
        <f>ROUNDDOWN((Table2[[#This Row],[Supply (Unrounded)]]+Table2[[#This Row],[Understanding (Unrounded)]])-Table2[[#This Row],[Demand (Unrounded)]],0)</f>
        <v>7</v>
      </c>
      <c r="S15" s="2">
        <f>ROUNDUP(Table2[[#This Row],[Demand (Unrounded)]],0)</f>
        <v>2</v>
      </c>
      <c r="T15" s="2">
        <f>ROUNDDOWN(Table2[[#This Row],[Supply (Unrounded)]],0)</f>
        <v>4</v>
      </c>
      <c r="U15" s="2">
        <f>ROUNDDOWN(Table2[[#This Row],[Understanding (Unrounded)]],0)</f>
        <v>5</v>
      </c>
      <c r="V15" s="2">
        <f>(Table2[[#This Row],[Understanding (Rounded)]]+Table2[[#This Row],[Supply (Rounded)]])-Table2[[#This Row],[Demand (Rounded)]]</f>
        <v>7</v>
      </c>
    </row>
    <row r="16" spans="1:22" x14ac:dyDescent="0.2">
      <c r="A16" s="2" t="s">
        <v>32</v>
      </c>
      <c r="B16" s="1">
        <v>45911</v>
      </c>
      <c r="C16" s="2" t="s">
        <v>15</v>
      </c>
      <c r="D16" s="2" t="s">
        <v>18</v>
      </c>
      <c r="E16" s="2">
        <v>3</v>
      </c>
      <c r="F16" s="2">
        <v>3</v>
      </c>
      <c r="G16" s="2">
        <v>2</v>
      </c>
      <c r="H16" s="2">
        <v>4</v>
      </c>
      <c r="I16" s="2">
        <v>4</v>
      </c>
      <c r="J16" s="2">
        <v>2</v>
      </c>
      <c r="K16" s="2">
        <v>6</v>
      </c>
      <c r="L16" s="2">
        <v>4</v>
      </c>
      <c r="M16" s="2">
        <v>4</v>
      </c>
      <c r="N16" s="2">
        <v>5</v>
      </c>
      <c r="O16" s="5">
        <f>MEDIAN(Table2[[#This Row],[INSTABILITY OF SITUATION]:[VARIABILITY OF SITUATION]])</f>
        <v>3</v>
      </c>
      <c r="P16" s="5">
        <f>MEDIAN(Table2[[#This Row],[AROUSAL]:[SPARE MENTAL CAPACITY]])</f>
        <v>4</v>
      </c>
      <c r="Q16" s="5">
        <f>MEDIAN(Table2[[#This Row],[INFORMATION QUANTITY]:[FAMILIARITY WITH SITUATION]])</f>
        <v>4</v>
      </c>
      <c r="R16" s="5">
        <f>ROUNDDOWN((Table2[[#This Row],[Supply (Unrounded)]]+Table2[[#This Row],[Understanding (Unrounded)]])-Table2[[#This Row],[Demand (Unrounded)]],0)</f>
        <v>5</v>
      </c>
      <c r="S16" s="2">
        <f>ROUNDUP(Table2[[#This Row],[Demand (Unrounded)]],0)</f>
        <v>3</v>
      </c>
      <c r="T16" s="2">
        <f>ROUNDDOWN(Table2[[#This Row],[Supply (Unrounded)]],0)</f>
        <v>4</v>
      </c>
      <c r="U16" s="2">
        <f>ROUNDDOWN(Table2[[#This Row],[Understanding (Unrounded)]],0)</f>
        <v>4</v>
      </c>
      <c r="V16" s="2">
        <f>(Table2[[#This Row],[Understanding (Rounded)]]+Table2[[#This Row],[Supply (Rounded)]])-Table2[[#This Row],[Demand (Rounded)]]</f>
        <v>5</v>
      </c>
    </row>
    <row r="17" spans="1:22" x14ac:dyDescent="0.2">
      <c r="A17" s="2" t="s">
        <v>30</v>
      </c>
      <c r="B17" s="1">
        <v>45916</v>
      </c>
      <c r="C17" s="2" t="s">
        <v>15</v>
      </c>
      <c r="D17" s="2" t="s">
        <v>18</v>
      </c>
      <c r="E17" s="2">
        <v>3</v>
      </c>
      <c r="F17" s="2">
        <v>4</v>
      </c>
      <c r="G17" s="2">
        <v>3</v>
      </c>
      <c r="H17" s="2">
        <v>5</v>
      </c>
      <c r="I17" s="2">
        <v>5</v>
      </c>
      <c r="J17" s="2">
        <v>5</v>
      </c>
      <c r="K17" s="2">
        <v>3</v>
      </c>
      <c r="L17" s="2">
        <v>4</v>
      </c>
      <c r="M17" s="2">
        <v>4</v>
      </c>
      <c r="N17" s="2">
        <v>5</v>
      </c>
      <c r="O17" s="5">
        <f>MEDIAN(Table2[[#This Row],[INSTABILITY OF SITUATION]:[VARIABILITY OF SITUATION]])</f>
        <v>3</v>
      </c>
      <c r="P17" s="5">
        <f>MEDIAN(Table2[[#This Row],[AROUSAL]:[SPARE MENTAL CAPACITY]])</f>
        <v>5</v>
      </c>
      <c r="Q17" s="5">
        <f>MEDIAN(Table2[[#This Row],[INFORMATION QUANTITY]:[FAMILIARITY WITH SITUATION]])</f>
        <v>4</v>
      </c>
      <c r="R17" s="5">
        <f>ROUNDDOWN((Table2[[#This Row],[Supply (Unrounded)]]+Table2[[#This Row],[Understanding (Unrounded)]])-Table2[[#This Row],[Demand (Unrounded)]],0)</f>
        <v>6</v>
      </c>
      <c r="S17" s="2">
        <f>ROUNDUP(Table2[[#This Row],[Demand (Unrounded)]],0)</f>
        <v>3</v>
      </c>
      <c r="T17" s="2">
        <f>ROUNDDOWN(Table2[[#This Row],[Supply (Unrounded)]],0)</f>
        <v>5</v>
      </c>
      <c r="U17" s="2">
        <f>ROUNDDOWN(Table2[[#This Row],[Understanding (Unrounded)]],0)</f>
        <v>4</v>
      </c>
      <c r="V17" s="2">
        <f>(Table2[[#This Row],[Understanding (Rounded)]]+Table2[[#This Row],[Supply (Rounded)]])-Table2[[#This Row],[Demand (Rounded)]]</f>
        <v>6</v>
      </c>
    </row>
    <row r="18" spans="1:22" x14ac:dyDescent="0.2">
      <c r="A18" s="3" t="s">
        <v>28</v>
      </c>
      <c r="B18" s="1">
        <v>45912</v>
      </c>
      <c r="C18" s="2" t="s">
        <v>15</v>
      </c>
      <c r="D18" s="2" t="s">
        <v>18</v>
      </c>
      <c r="E18" s="2">
        <v>3</v>
      </c>
      <c r="F18" s="2">
        <v>3</v>
      </c>
      <c r="G18" s="2">
        <v>4</v>
      </c>
      <c r="H18" s="2">
        <v>5</v>
      </c>
      <c r="I18" s="2">
        <v>5</v>
      </c>
      <c r="J18" s="2">
        <v>4</v>
      </c>
      <c r="K18" s="2">
        <v>3</v>
      </c>
      <c r="L18" s="2">
        <v>4</v>
      </c>
      <c r="M18" s="2">
        <v>6</v>
      </c>
      <c r="N18" s="2">
        <v>6</v>
      </c>
      <c r="O18" s="5">
        <f>MEDIAN(Table2[[#This Row],[INSTABILITY OF SITUATION]:[VARIABILITY OF SITUATION]])</f>
        <v>3</v>
      </c>
      <c r="P18" s="5">
        <f>MEDIAN(Table2[[#This Row],[AROUSAL]:[SPARE MENTAL CAPACITY]])</f>
        <v>4.5</v>
      </c>
      <c r="Q18" s="5">
        <f>MEDIAN(Table2[[#This Row],[INFORMATION QUANTITY]:[FAMILIARITY WITH SITUATION]])</f>
        <v>6</v>
      </c>
      <c r="R18" s="5">
        <f>ROUNDDOWN((Table2[[#This Row],[Supply (Unrounded)]]+Table2[[#This Row],[Understanding (Unrounded)]])-Table2[[#This Row],[Demand (Unrounded)]],0)</f>
        <v>7</v>
      </c>
      <c r="S18" s="2">
        <f>ROUNDUP(Table2[[#This Row],[Demand (Unrounded)]],0)</f>
        <v>3</v>
      </c>
      <c r="T18" s="2">
        <f>ROUNDDOWN(Table2[[#This Row],[Supply (Unrounded)]],0)</f>
        <v>4</v>
      </c>
      <c r="U18" s="2">
        <f>ROUNDDOWN(Table2[[#This Row],[Understanding (Unrounded)]],0)</f>
        <v>6</v>
      </c>
      <c r="V18" s="2">
        <f>(Table2[[#This Row],[Understanding (Rounded)]]+Table2[[#This Row],[Supply (Rounded)]])-Table2[[#This Row],[Demand (Rounded)]]</f>
        <v>7</v>
      </c>
    </row>
    <row r="19" spans="1:22" x14ac:dyDescent="0.2">
      <c r="A19" s="2" t="s">
        <v>33</v>
      </c>
      <c r="B19" s="1">
        <v>45912</v>
      </c>
      <c r="C19" s="2" t="s">
        <v>15</v>
      </c>
      <c r="D19" s="2" t="s">
        <v>18</v>
      </c>
      <c r="E19" s="2">
        <v>6</v>
      </c>
      <c r="F19" s="2">
        <v>2</v>
      </c>
      <c r="G19" s="2">
        <v>6</v>
      </c>
      <c r="H19" s="2">
        <v>5</v>
      </c>
      <c r="I19" s="2">
        <v>4</v>
      </c>
      <c r="J19" s="2">
        <v>4</v>
      </c>
      <c r="K19" s="2">
        <v>6</v>
      </c>
      <c r="L19" s="2">
        <v>5</v>
      </c>
      <c r="M19" s="2">
        <v>6</v>
      </c>
      <c r="N19" s="2">
        <v>2</v>
      </c>
      <c r="O19" s="5">
        <f>MEDIAN(Table2[[#This Row],[INSTABILITY OF SITUATION]:[VARIABILITY OF SITUATION]])</f>
        <v>6</v>
      </c>
      <c r="P19" s="5">
        <f>MEDIAN(Table2[[#This Row],[AROUSAL]:[SPARE MENTAL CAPACITY]])</f>
        <v>4.5</v>
      </c>
      <c r="Q19" s="5">
        <f>MEDIAN(Table2[[#This Row],[INFORMATION QUANTITY]:[FAMILIARITY WITH SITUATION]])</f>
        <v>5</v>
      </c>
      <c r="R19" s="5">
        <f>ROUNDDOWN((Table2[[#This Row],[Supply (Unrounded)]]+Table2[[#This Row],[Understanding (Unrounded)]])-Table2[[#This Row],[Demand (Unrounded)]],0)</f>
        <v>3</v>
      </c>
      <c r="S19" s="2">
        <f>ROUNDUP(Table2[[#This Row],[Demand (Unrounded)]],0)</f>
        <v>6</v>
      </c>
      <c r="T19" s="2">
        <f>ROUNDDOWN(Table2[[#This Row],[Supply (Unrounded)]],0)</f>
        <v>4</v>
      </c>
      <c r="U19" s="2">
        <f>ROUNDDOWN(Table2[[#This Row],[Understanding (Unrounded)]],0)</f>
        <v>5</v>
      </c>
      <c r="V19" s="2">
        <f>(Table2[[#This Row],[Understanding (Rounded)]]+Table2[[#This Row],[Supply (Rounded)]])-Table2[[#This Row],[Demand (Rounded)]]</f>
        <v>3</v>
      </c>
    </row>
    <row r="20" spans="1:22" x14ac:dyDescent="0.2">
      <c r="A20" s="2" t="s">
        <v>29</v>
      </c>
      <c r="B20" s="1">
        <v>45912</v>
      </c>
      <c r="C20" s="2" t="s">
        <v>15</v>
      </c>
      <c r="D20" s="2" t="s">
        <v>18</v>
      </c>
      <c r="E20" s="2">
        <v>3</v>
      </c>
      <c r="F20" s="2">
        <v>4</v>
      </c>
      <c r="G20" s="2">
        <v>4</v>
      </c>
      <c r="H20" s="2">
        <v>4</v>
      </c>
      <c r="I20" s="2">
        <v>3</v>
      </c>
      <c r="J20" s="2">
        <v>3</v>
      </c>
      <c r="K20" s="2">
        <v>5</v>
      </c>
      <c r="L20" s="2">
        <v>5</v>
      </c>
      <c r="M20" s="2">
        <v>6</v>
      </c>
      <c r="N20" s="2">
        <v>7</v>
      </c>
      <c r="O20" s="5">
        <f>MEDIAN(Table2[[#This Row],[INSTABILITY OF SITUATION]:[VARIABILITY OF SITUATION]])</f>
        <v>4</v>
      </c>
      <c r="P20" s="5">
        <f>MEDIAN(Table2[[#This Row],[AROUSAL]:[SPARE MENTAL CAPACITY]])</f>
        <v>3.5</v>
      </c>
      <c r="Q20" s="5">
        <f>MEDIAN(Table2[[#This Row],[INFORMATION QUANTITY]:[FAMILIARITY WITH SITUATION]])</f>
        <v>6</v>
      </c>
      <c r="R20" s="5">
        <f>ROUNDDOWN((Table2[[#This Row],[Supply (Unrounded)]]+Table2[[#This Row],[Understanding (Unrounded)]])-Table2[[#This Row],[Demand (Unrounded)]],0)</f>
        <v>5</v>
      </c>
      <c r="S20" s="2">
        <f>ROUNDUP(Table2[[#This Row],[Demand (Unrounded)]],0)</f>
        <v>4</v>
      </c>
      <c r="T20" s="2">
        <f>ROUNDDOWN(Table2[[#This Row],[Supply (Unrounded)]],0)</f>
        <v>3</v>
      </c>
      <c r="U20" s="2">
        <f>ROUNDDOWN(Table2[[#This Row],[Understanding (Unrounded)]],0)</f>
        <v>6</v>
      </c>
      <c r="V20" s="2">
        <f>(Table2[[#This Row],[Understanding (Rounded)]]+Table2[[#This Row],[Supply (Rounded)]])-Table2[[#This Row],[Demand (Rounded)]]</f>
        <v>5</v>
      </c>
    </row>
    <row r="21" spans="1:22" x14ac:dyDescent="0.2">
      <c r="A21" s="2" t="s">
        <v>31</v>
      </c>
      <c r="B21" s="1">
        <v>45910</v>
      </c>
      <c r="C21" s="2" t="s">
        <v>15</v>
      </c>
      <c r="D21" s="2" t="s">
        <v>18</v>
      </c>
      <c r="E21" s="2">
        <v>4</v>
      </c>
      <c r="F21" s="2">
        <v>4</v>
      </c>
      <c r="G21" s="2">
        <v>3</v>
      </c>
      <c r="H21" s="2">
        <v>6</v>
      </c>
      <c r="I21" s="2">
        <v>5</v>
      </c>
      <c r="J21" s="2">
        <v>5</v>
      </c>
      <c r="K21" s="2">
        <v>4</v>
      </c>
      <c r="L21" s="2">
        <v>6</v>
      </c>
      <c r="M21" s="2">
        <v>3</v>
      </c>
      <c r="N21" s="2">
        <v>3</v>
      </c>
      <c r="O21" s="5">
        <f>MEDIAN(Table2[[#This Row],[INSTABILITY OF SITUATION]:[VARIABILITY OF SITUATION]])</f>
        <v>4</v>
      </c>
      <c r="P21" s="5">
        <f>MEDIAN(Table2[[#This Row],[AROUSAL]:[SPARE MENTAL CAPACITY]])</f>
        <v>5</v>
      </c>
      <c r="Q21" s="5">
        <f>MEDIAN(Table2[[#This Row],[INFORMATION QUANTITY]:[FAMILIARITY WITH SITUATION]])</f>
        <v>3</v>
      </c>
      <c r="R21" s="5">
        <f>ROUNDDOWN((Table2[[#This Row],[Supply (Unrounded)]]+Table2[[#This Row],[Understanding (Unrounded)]])-Table2[[#This Row],[Demand (Unrounded)]],0)</f>
        <v>4</v>
      </c>
      <c r="S21" s="2">
        <f>ROUNDUP(Table2[[#This Row],[Demand (Unrounded)]],0)</f>
        <v>4</v>
      </c>
      <c r="T21" s="2">
        <f>ROUNDDOWN(Table2[[#This Row],[Supply (Unrounded)]],0)</f>
        <v>5</v>
      </c>
      <c r="U21" s="2">
        <f>ROUNDDOWN(Table2[[#This Row],[Understanding (Unrounded)]],0)</f>
        <v>3</v>
      </c>
      <c r="V21" s="2">
        <f>(Table2[[#This Row],[Understanding (Rounded)]]+Table2[[#This Row],[Supply (Rounded)]])-Table2[[#This Row],[Demand (Rounded)]]</f>
        <v>4</v>
      </c>
    </row>
    <row r="22" spans="1:22" x14ac:dyDescent="0.2">
      <c r="A22" s="2" t="s">
        <v>34</v>
      </c>
      <c r="B22" s="1">
        <v>45916</v>
      </c>
      <c r="C22" s="2" t="s">
        <v>15</v>
      </c>
      <c r="D22" s="2" t="s">
        <v>18</v>
      </c>
      <c r="E22" s="2">
        <v>2</v>
      </c>
      <c r="F22" s="2">
        <v>3</v>
      </c>
      <c r="G22" s="2">
        <v>3</v>
      </c>
      <c r="H22" s="2">
        <v>5</v>
      </c>
      <c r="I22" s="2">
        <v>5</v>
      </c>
      <c r="J22" s="2">
        <v>5</v>
      </c>
      <c r="K22" s="2">
        <v>4</v>
      </c>
      <c r="L22" s="2">
        <v>4</v>
      </c>
      <c r="M22" s="2">
        <v>4</v>
      </c>
      <c r="N22" s="2">
        <v>6</v>
      </c>
      <c r="O22" s="5">
        <f>MEDIAN(Table2[[#This Row],[INSTABILITY OF SITUATION]:[VARIABILITY OF SITUATION]])</f>
        <v>3</v>
      </c>
      <c r="P22" s="5">
        <f>MEDIAN(Table2[[#This Row],[AROUSAL]:[SPARE MENTAL CAPACITY]])</f>
        <v>5</v>
      </c>
      <c r="Q22" s="5">
        <f>MEDIAN(Table2[[#This Row],[INFORMATION QUANTITY]:[FAMILIARITY WITH SITUATION]])</f>
        <v>4</v>
      </c>
      <c r="R22" s="5">
        <f>ROUNDDOWN((Table2[[#This Row],[Supply (Unrounded)]]+Table2[[#This Row],[Understanding (Unrounded)]])-Table2[[#This Row],[Demand (Unrounded)]],0)</f>
        <v>6</v>
      </c>
      <c r="S22" s="2">
        <f>ROUNDUP(Table2[[#This Row],[Demand (Unrounded)]],0)</f>
        <v>3</v>
      </c>
      <c r="T22" s="2">
        <f>ROUNDDOWN(Table2[[#This Row],[Supply (Unrounded)]],0)</f>
        <v>5</v>
      </c>
      <c r="U22" s="2">
        <f>ROUNDDOWN(Table2[[#This Row],[Understanding (Unrounded)]],0)</f>
        <v>4</v>
      </c>
      <c r="V22" s="2">
        <f>(Table2[[#This Row],[Understanding (Rounded)]]+Table2[[#This Row],[Supply (Rounded)]])-Table2[[#This Row],[Demand (Rounded)]]</f>
        <v>6</v>
      </c>
    </row>
    <row r="23" spans="1:22" x14ac:dyDescent="0.2">
      <c r="A23" s="2" t="s">
        <v>32</v>
      </c>
      <c r="B23" s="1">
        <v>45911</v>
      </c>
      <c r="C23" s="2" t="s">
        <v>15</v>
      </c>
      <c r="D23" s="2" t="s">
        <v>16</v>
      </c>
      <c r="E23" s="2">
        <v>3</v>
      </c>
      <c r="F23" s="2">
        <v>3</v>
      </c>
      <c r="G23" s="2">
        <v>2</v>
      </c>
      <c r="H23" s="2">
        <v>4</v>
      </c>
      <c r="I23" s="2">
        <v>5</v>
      </c>
      <c r="J23" s="2">
        <v>3</v>
      </c>
      <c r="K23" s="2">
        <v>6</v>
      </c>
      <c r="L23" s="2">
        <v>4</v>
      </c>
      <c r="M23" s="2">
        <v>4</v>
      </c>
      <c r="N23" s="2">
        <v>5</v>
      </c>
      <c r="O23" s="5">
        <f>MEDIAN(Table2[[#This Row],[INSTABILITY OF SITUATION]:[VARIABILITY OF SITUATION]])</f>
        <v>3</v>
      </c>
      <c r="P23" s="5">
        <f>MEDIAN(Table2[[#This Row],[AROUSAL]:[SPARE MENTAL CAPACITY]])</f>
        <v>4.5</v>
      </c>
      <c r="Q23" s="5">
        <f>MEDIAN(Table2[[#This Row],[INFORMATION QUANTITY]:[FAMILIARITY WITH SITUATION]])</f>
        <v>4</v>
      </c>
      <c r="R23" s="5">
        <f>ROUNDDOWN((Table2[[#This Row],[Supply (Unrounded)]]+Table2[[#This Row],[Understanding (Unrounded)]])-Table2[[#This Row],[Demand (Unrounded)]],0)</f>
        <v>5</v>
      </c>
      <c r="S23" s="2">
        <f>ROUNDUP(Table2[[#This Row],[Demand (Unrounded)]],0)</f>
        <v>3</v>
      </c>
      <c r="T23" s="2">
        <f>ROUNDDOWN(Table2[[#This Row],[Supply (Unrounded)]],0)</f>
        <v>4</v>
      </c>
      <c r="U23" s="2">
        <f>ROUNDDOWN(Table2[[#This Row],[Understanding (Unrounded)]],0)</f>
        <v>4</v>
      </c>
      <c r="V23" s="2">
        <f>(Table2[[#This Row],[Understanding (Rounded)]]+Table2[[#This Row],[Supply (Rounded)]])-Table2[[#This Row],[Demand (Rounded)]]</f>
        <v>5</v>
      </c>
    </row>
    <row r="24" spans="1:22" x14ac:dyDescent="0.2">
      <c r="A24" s="2" t="s">
        <v>30</v>
      </c>
      <c r="B24" s="1">
        <v>45916</v>
      </c>
      <c r="C24" s="2" t="s">
        <v>15</v>
      </c>
      <c r="D24" s="2" t="s">
        <v>16</v>
      </c>
      <c r="E24" s="2">
        <v>3</v>
      </c>
      <c r="F24" s="2">
        <v>3</v>
      </c>
      <c r="G24" s="2">
        <v>3</v>
      </c>
      <c r="H24" s="2">
        <v>4</v>
      </c>
      <c r="I24" s="2">
        <v>5</v>
      </c>
      <c r="J24" s="2">
        <v>4</v>
      </c>
      <c r="K24" s="2">
        <v>3</v>
      </c>
      <c r="L24" s="2">
        <v>5</v>
      </c>
      <c r="M24" s="2">
        <v>4</v>
      </c>
      <c r="N24" s="2">
        <v>5</v>
      </c>
      <c r="O24" s="5">
        <f>MEDIAN(Table2[[#This Row],[INSTABILITY OF SITUATION]:[VARIABILITY OF SITUATION]])</f>
        <v>3</v>
      </c>
      <c r="P24" s="5">
        <f>MEDIAN(Table2[[#This Row],[AROUSAL]:[SPARE MENTAL CAPACITY]])</f>
        <v>4</v>
      </c>
      <c r="Q24" s="5">
        <f>MEDIAN(Table2[[#This Row],[INFORMATION QUANTITY]:[FAMILIARITY WITH SITUATION]])</f>
        <v>5</v>
      </c>
      <c r="R24" s="5">
        <f>ROUNDDOWN((Table2[[#This Row],[Supply (Unrounded)]]+Table2[[#This Row],[Understanding (Unrounded)]])-Table2[[#This Row],[Demand (Unrounded)]],0)</f>
        <v>6</v>
      </c>
      <c r="S24" s="2">
        <f>ROUNDUP(Table2[[#This Row],[Demand (Unrounded)]],0)</f>
        <v>3</v>
      </c>
      <c r="T24" s="2">
        <f>ROUNDDOWN(Table2[[#This Row],[Supply (Unrounded)]],0)</f>
        <v>4</v>
      </c>
      <c r="U24" s="2">
        <f>ROUNDDOWN(Table2[[#This Row],[Understanding (Unrounded)]],0)</f>
        <v>5</v>
      </c>
      <c r="V24" s="2">
        <f>(Table2[[#This Row],[Understanding (Rounded)]]+Table2[[#This Row],[Supply (Rounded)]])-Table2[[#This Row],[Demand (Rounded)]]</f>
        <v>6</v>
      </c>
    </row>
    <row r="25" spans="1:22" x14ac:dyDescent="0.2">
      <c r="A25" s="3" t="s">
        <v>28</v>
      </c>
      <c r="B25" s="1" t="s">
        <v>17</v>
      </c>
      <c r="C25" s="2" t="s">
        <v>15</v>
      </c>
      <c r="D25" s="2" t="s">
        <v>16</v>
      </c>
      <c r="E25" s="2">
        <v>3.5</v>
      </c>
      <c r="F25" s="2">
        <v>3</v>
      </c>
      <c r="G25" s="2">
        <v>3.5</v>
      </c>
      <c r="H25" s="2">
        <v>5.5</v>
      </c>
      <c r="I25" s="2">
        <v>6</v>
      </c>
      <c r="J25" s="2">
        <v>2</v>
      </c>
      <c r="K25" s="2">
        <v>5.5</v>
      </c>
      <c r="L25" s="2">
        <v>5</v>
      </c>
      <c r="M25" s="2">
        <v>5.5</v>
      </c>
      <c r="N25" s="2">
        <v>5.5</v>
      </c>
      <c r="O25" s="5">
        <f>MEDIAN(Table2[[#This Row],[INSTABILITY OF SITUATION]:[VARIABILITY OF SITUATION]])</f>
        <v>3.5</v>
      </c>
      <c r="P25" s="5">
        <f>MEDIAN(Table2[[#This Row],[AROUSAL]:[SPARE MENTAL CAPACITY]])</f>
        <v>5.5</v>
      </c>
      <c r="Q25" s="5">
        <f>MEDIAN(Table2[[#This Row],[INFORMATION QUANTITY]:[FAMILIARITY WITH SITUATION]])</f>
        <v>5.5</v>
      </c>
      <c r="R25" s="5">
        <f>ROUNDDOWN((Table2[[#This Row],[Supply (Unrounded)]]+Table2[[#This Row],[Understanding (Unrounded)]])-Table2[[#This Row],[Demand (Unrounded)]],0)</f>
        <v>7</v>
      </c>
      <c r="S25" s="2">
        <f>ROUNDUP(Table2[[#This Row],[Demand (Unrounded)]],0)</f>
        <v>4</v>
      </c>
      <c r="T25" s="2">
        <f>ROUNDDOWN(Table2[[#This Row],[Supply (Unrounded)]],0)</f>
        <v>5</v>
      </c>
      <c r="U25" s="2">
        <f>ROUNDDOWN(Table2[[#This Row],[Understanding (Unrounded)]],0)</f>
        <v>5</v>
      </c>
      <c r="V25" s="2">
        <f>(Table2[[#This Row],[Understanding (Rounded)]]+Table2[[#This Row],[Supply (Rounded)]])-Table2[[#This Row],[Demand (Rounded)]]</f>
        <v>6</v>
      </c>
    </row>
    <row r="26" spans="1:22" x14ac:dyDescent="0.2">
      <c r="A26" s="2" t="s">
        <v>33</v>
      </c>
      <c r="B26" s="1">
        <v>45912</v>
      </c>
      <c r="C26" s="2" t="s">
        <v>15</v>
      </c>
      <c r="D26" s="2" t="s">
        <v>16</v>
      </c>
      <c r="E26" s="2">
        <v>2</v>
      </c>
      <c r="F26" s="2">
        <v>2</v>
      </c>
      <c r="G26" s="2">
        <v>2</v>
      </c>
      <c r="H26" s="2">
        <v>3</v>
      </c>
      <c r="I26" s="2">
        <v>3</v>
      </c>
      <c r="J26" s="2">
        <v>3</v>
      </c>
      <c r="K26" s="2">
        <v>5</v>
      </c>
      <c r="L26" s="2">
        <v>6</v>
      </c>
      <c r="M26" s="2">
        <v>6</v>
      </c>
      <c r="N26" s="2">
        <v>7</v>
      </c>
      <c r="O26" s="5">
        <f>MEDIAN(Table2[[#This Row],[INSTABILITY OF SITUATION]:[VARIABILITY OF SITUATION]])</f>
        <v>2</v>
      </c>
      <c r="P26" s="5">
        <f>MEDIAN(Table2[[#This Row],[AROUSAL]:[SPARE MENTAL CAPACITY]])</f>
        <v>3</v>
      </c>
      <c r="Q26" s="5">
        <f>MEDIAN(Table2[[#This Row],[INFORMATION QUANTITY]:[FAMILIARITY WITH SITUATION]])</f>
        <v>6</v>
      </c>
      <c r="R26" s="5">
        <f>ROUNDDOWN((Table2[[#This Row],[Supply (Unrounded)]]+Table2[[#This Row],[Understanding (Unrounded)]])-Table2[[#This Row],[Demand (Unrounded)]],0)</f>
        <v>7</v>
      </c>
      <c r="S26" s="2">
        <f>ROUNDUP(Table2[[#This Row],[Demand (Unrounded)]],0)</f>
        <v>2</v>
      </c>
      <c r="T26" s="2">
        <f>ROUNDDOWN(Table2[[#This Row],[Supply (Unrounded)]],0)</f>
        <v>3</v>
      </c>
      <c r="U26" s="2">
        <f>ROUNDDOWN(Table2[[#This Row],[Understanding (Unrounded)]],0)</f>
        <v>6</v>
      </c>
      <c r="V26" s="2">
        <f>(Table2[[#This Row],[Understanding (Rounded)]]+Table2[[#This Row],[Supply (Rounded)]])-Table2[[#This Row],[Demand (Rounded)]]</f>
        <v>7</v>
      </c>
    </row>
    <row r="27" spans="1:22" x14ac:dyDescent="0.2">
      <c r="A27" s="2" t="s">
        <v>29</v>
      </c>
      <c r="B27" s="1">
        <v>45912</v>
      </c>
      <c r="C27" s="2" t="s">
        <v>15</v>
      </c>
      <c r="D27" s="2" t="s">
        <v>16</v>
      </c>
      <c r="E27" s="2">
        <v>3</v>
      </c>
      <c r="F27" s="2">
        <v>4</v>
      </c>
      <c r="G27" s="2">
        <v>3</v>
      </c>
      <c r="H27" s="2">
        <v>3</v>
      </c>
      <c r="I27" s="2">
        <v>4</v>
      </c>
      <c r="J27" s="2">
        <v>3</v>
      </c>
      <c r="K27" s="2">
        <v>5</v>
      </c>
      <c r="L27" s="2">
        <v>6</v>
      </c>
      <c r="M27" s="2">
        <v>6</v>
      </c>
      <c r="N27" s="2">
        <v>7</v>
      </c>
      <c r="O27" s="5">
        <f>MEDIAN(Table2[[#This Row],[INSTABILITY OF SITUATION]:[VARIABILITY OF SITUATION]])</f>
        <v>3</v>
      </c>
      <c r="P27" s="5">
        <f>MEDIAN(Table2[[#This Row],[AROUSAL]:[SPARE MENTAL CAPACITY]])</f>
        <v>3.5</v>
      </c>
      <c r="Q27" s="5">
        <f>MEDIAN(Table2[[#This Row],[INFORMATION QUANTITY]:[FAMILIARITY WITH SITUATION]])</f>
        <v>6</v>
      </c>
      <c r="R27" s="5">
        <f>ROUNDDOWN((Table2[[#This Row],[Supply (Unrounded)]]+Table2[[#This Row],[Understanding (Unrounded)]])-Table2[[#This Row],[Demand (Unrounded)]],0)</f>
        <v>6</v>
      </c>
      <c r="S27" s="2">
        <f>ROUNDUP(Table2[[#This Row],[Demand (Unrounded)]],0)</f>
        <v>3</v>
      </c>
      <c r="T27" s="2">
        <f>ROUNDDOWN(Table2[[#This Row],[Supply (Unrounded)]],0)</f>
        <v>3</v>
      </c>
      <c r="U27" s="2">
        <f>ROUNDDOWN(Table2[[#This Row],[Understanding (Unrounded)]],0)</f>
        <v>6</v>
      </c>
      <c r="V27" s="2">
        <f>(Table2[[#This Row],[Understanding (Rounded)]]+Table2[[#This Row],[Supply (Rounded)]])-Table2[[#This Row],[Demand (Rounded)]]</f>
        <v>6</v>
      </c>
    </row>
    <row r="28" spans="1:22" x14ac:dyDescent="0.2">
      <c r="A28" s="2" t="s">
        <v>31</v>
      </c>
      <c r="B28" s="1" t="s">
        <v>17</v>
      </c>
      <c r="C28" s="2" t="s">
        <v>15</v>
      </c>
      <c r="D28" s="2" t="s">
        <v>16</v>
      </c>
      <c r="E28" s="2">
        <v>3.25</v>
      </c>
      <c r="F28" s="2">
        <v>3.5</v>
      </c>
      <c r="G28" s="2">
        <v>3.25</v>
      </c>
      <c r="H28" s="2">
        <v>4.75</v>
      </c>
      <c r="I28" s="2">
        <v>5.5</v>
      </c>
      <c r="J28" s="2">
        <v>3</v>
      </c>
      <c r="K28" s="2">
        <v>4.5</v>
      </c>
      <c r="L28" s="2">
        <v>5.5</v>
      </c>
      <c r="M28" s="2">
        <v>5.75</v>
      </c>
      <c r="N28" s="2">
        <v>5.25</v>
      </c>
      <c r="O28" s="5">
        <f>MEDIAN(Table2[[#This Row],[INSTABILITY OF SITUATION]:[VARIABILITY OF SITUATION]])</f>
        <v>3.25</v>
      </c>
      <c r="P28" s="5">
        <f>MEDIAN(Table2[[#This Row],[AROUSAL]:[SPARE MENTAL CAPACITY]])</f>
        <v>4.625</v>
      </c>
      <c r="Q28" s="5">
        <f>MEDIAN(Table2[[#This Row],[INFORMATION QUANTITY]:[FAMILIARITY WITH SITUATION]])</f>
        <v>5.5</v>
      </c>
      <c r="R28" s="5">
        <f>ROUNDDOWN((Table2[[#This Row],[Supply (Unrounded)]]+Table2[[#This Row],[Understanding (Unrounded)]])-Table2[[#This Row],[Demand (Unrounded)]],0)</f>
        <v>6</v>
      </c>
      <c r="S28" s="2">
        <f>ROUNDUP(Table2[[#This Row],[Demand (Unrounded)]],0)</f>
        <v>4</v>
      </c>
      <c r="T28" s="2">
        <f>ROUNDDOWN(Table2[[#This Row],[Supply (Unrounded)]],0)</f>
        <v>4</v>
      </c>
      <c r="U28" s="2">
        <f>ROUNDDOWN(Table2[[#This Row],[Understanding (Unrounded)]],0)</f>
        <v>5</v>
      </c>
      <c r="V28" s="2">
        <f>(Table2[[#This Row],[Understanding (Rounded)]]+Table2[[#This Row],[Supply (Rounded)]])-Table2[[#This Row],[Demand (Rounded)]]</f>
        <v>5</v>
      </c>
    </row>
    <row r="29" spans="1:22" x14ac:dyDescent="0.2">
      <c r="A29" s="2" t="s">
        <v>34</v>
      </c>
      <c r="B29" s="1">
        <v>45916</v>
      </c>
      <c r="C29" s="2" t="s">
        <v>15</v>
      </c>
      <c r="D29" s="2" t="s">
        <v>16</v>
      </c>
      <c r="E29" s="2">
        <v>2</v>
      </c>
      <c r="F29" s="2">
        <v>2</v>
      </c>
      <c r="G29" s="2">
        <v>2</v>
      </c>
      <c r="H29" s="2">
        <v>3</v>
      </c>
      <c r="I29" s="2">
        <v>3</v>
      </c>
      <c r="J29" s="2">
        <v>3</v>
      </c>
      <c r="K29" s="2">
        <v>6</v>
      </c>
      <c r="L29" s="2">
        <v>5</v>
      </c>
      <c r="M29" s="2">
        <v>5</v>
      </c>
      <c r="N29" s="2">
        <v>6</v>
      </c>
      <c r="O29" s="5">
        <f>MEDIAN(Table2[[#This Row],[INSTABILITY OF SITUATION]:[VARIABILITY OF SITUATION]])</f>
        <v>2</v>
      </c>
      <c r="P29" s="5">
        <f>MEDIAN(Table2[[#This Row],[AROUSAL]:[SPARE MENTAL CAPACITY]])</f>
        <v>3</v>
      </c>
      <c r="Q29" s="5">
        <f>MEDIAN(Table2[[#This Row],[INFORMATION QUANTITY]:[FAMILIARITY WITH SITUATION]])</f>
        <v>5</v>
      </c>
      <c r="R29" s="5">
        <f>ROUNDDOWN((Table2[[#This Row],[Supply (Unrounded)]]+Table2[[#This Row],[Understanding (Unrounded)]])-Table2[[#This Row],[Demand (Unrounded)]],0)</f>
        <v>6</v>
      </c>
      <c r="S29" s="2">
        <f>ROUNDUP(Table2[[#This Row],[Demand (Unrounded)]],0)</f>
        <v>2</v>
      </c>
      <c r="T29" s="2">
        <f>ROUNDDOWN(Table2[[#This Row],[Supply (Unrounded)]],0)</f>
        <v>3</v>
      </c>
      <c r="U29" s="2">
        <f>ROUNDDOWN(Table2[[#This Row],[Understanding (Unrounded)]],0)</f>
        <v>5</v>
      </c>
      <c r="V29" s="2">
        <f>(Table2[[#This Row],[Understanding (Rounded)]]+Table2[[#This Row],[Supply (Rounded)]])-Table2[[#This Row],[Demand (Rounded)]]</f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SISNEROZ, MARIA-ELENA S CIV USAF AFMC USAF TPS/Class 25A-FTC</dc:creator>
  <cp:lastModifiedBy>SISNEROZ, MARIA-ELENA S CIV USAF AFMC USAF TPS/Class 2</cp:lastModifiedBy>
  <dcterms:created xsi:type="dcterms:W3CDTF">2025-10-14T21:55:37Z</dcterms:created>
  <dcterms:modified xsi:type="dcterms:W3CDTF">2025-10-17T23:16:26Z</dcterms:modified>
</cp:coreProperties>
</file>