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pa-my.sharepoint.com/personal/francesco_montana_unipa_it/Documents/0 RTD-A 2022/2 Progetto NEST/2 Task 8.4.3/2 Deliverables/Milestone 3/"/>
    </mc:Choice>
  </mc:AlternateContent>
  <xr:revisionPtr revIDLastSave="2" documentId="11_03BA3B8223BEBBB77BF9805A0B46F43B31055FAD" xr6:coauthVersionLast="47" xr6:coauthVersionMax="47" xr10:uidLastSave="{DA8EB55E-0BDD-4B36-A7C3-7D53165568D7}"/>
  <bookViews>
    <workbookView xWindow="-120" yWindow="-120" windowWidth="29040" windowHeight="15720" tabRatio="500" activeTab="3" xr2:uid="{00000000-000D-0000-FFFF-FFFF00000000}"/>
  </bookViews>
  <sheets>
    <sheet name="Loads" sheetId="1" r:id="rId1"/>
    <sheet name="Solar" sheetId="2" r:id="rId2"/>
    <sheet name="Equipment" sheetId="3" r:id="rId3"/>
    <sheet name="Grids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E6" i="3"/>
  <c r="H7" i="3"/>
  <c r="L97" i="1"/>
  <c r="K97" i="1"/>
  <c r="J97" i="1"/>
  <c r="I97" i="1"/>
  <c r="H97" i="1"/>
  <c r="G97" i="1"/>
  <c r="L96" i="1"/>
  <c r="K96" i="1"/>
  <c r="J96" i="1"/>
  <c r="I96" i="1"/>
  <c r="H96" i="1"/>
  <c r="G96" i="1"/>
  <c r="L95" i="1"/>
  <c r="K95" i="1"/>
  <c r="J95" i="1"/>
  <c r="I95" i="1"/>
  <c r="H95" i="1"/>
  <c r="G95" i="1"/>
  <c r="L94" i="1"/>
  <c r="K94" i="1"/>
  <c r="J94" i="1"/>
  <c r="I94" i="1"/>
  <c r="H94" i="1"/>
  <c r="G94" i="1"/>
  <c r="L93" i="1"/>
  <c r="K93" i="1"/>
  <c r="J93" i="1"/>
  <c r="I93" i="1"/>
  <c r="H93" i="1"/>
  <c r="G93" i="1"/>
  <c r="L92" i="1"/>
  <c r="K92" i="1"/>
  <c r="J92" i="1"/>
  <c r="I92" i="1"/>
  <c r="H92" i="1"/>
  <c r="G92" i="1"/>
  <c r="L91" i="1"/>
  <c r="K91" i="1"/>
  <c r="J91" i="1"/>
  <c r="I91" i="1"/>
  <c r="H91" i="1"/>
  <c r="G91" i="1"/>
  <c r="L90" i="1"/>
  <c r="K90" i="1"/>
  <c r="J90" i="1"/>
  <c r="I90" i="1"/>
  <c r="H90" i="1"/>
  <c r="G90" i="1"/>
  <c r="L89" i="1"/>
  <c r="K89" i="1"/>
  <c r="J89" i="1"/>
  <c r="I89" i="1"/>
  <c r="H89" i="1"/>
  <c r="G89" i="1"/>
  <c r="L88" i="1"/>
  <c r="K88" i="1"/>
  <c r="J88" i="1"/>
  <c r="I88" i="1"/>
  <c r="H88" i="1"/>
  <c r="G88" i="1"/>
  <c r="L87" i="1"/>
  <c r="K87" i="1"/>
  <c r="J87" i="1"/>
  <c r="I87" i="1"/>
  <c r="H87" i="1"/>
  <c r="G87" i="1"/>
  <c r="L86" i="1"/>
  <c r="K86" i="1"/>
  <c r="J86" i="1"/>
  <c r="I86" i="1"/>
  <c r="H86" i="1"/>
  <c r="G86" i="1"/>
  <c r="L85" i="1"/>
  <c r="K85" i="1"/>
  <c r="J85" i="1"/>
  <c r="I85" i="1"/>
  <c r="H85" i="1"/>
  <c r="G85" i="1"/>
  <c r="L84" i="1"/>
  <c r="K84" i="1"/>
  <c r="J84" i="1"/>
  <c r="I84" i="1"/>
  <c r="H84" i="1"/>
  <c r="G84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K80" i="1"/>
  <c r="J80" i="1"/>
  <c r="I80" i="1"/>
  <c r="H80" i="1"/>
  <c r="G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L76" i="1"/>
  <c r="K76" i="1"/>
  <c r="J76" i="1"/>
  <c r="I76" i="1"/>
  <c r="H76" i="1"/>
  <c r="G76" i="1"/>
  <c r="L75" i="1"/>
  <c r="K75" i="1"/>
  <c r="J75" i="1"/>
  <c r="I75" i="1"/>
  <c r="H75" i="1"/>
  <c r="G75" i="1"/>
  <c r="L74" i="1"/>
  <c r="K74" i="1"/>
  <c r="J74" i="1"/>
  <c r="I74" i="1"/>
  <c r="H74" i="1"/>
  <c r="G74" i="1"/>
  <c r="L73" i="1"/>
  <c r="K73" i="1"/>
  <c r="J73" i="1"/>
  <c r="I73" i="1"/>
  <c r="H73" i="1"/>
  <c r="G73" i="1"/>
  <c r="L72" i="1"/>
  <c r="K72" i="1"/>
  <c r="J72" i="1"/>
  <c r="I72" i="1"/>
  <c r="H72" i="1"/>
  <c r="G72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51" i="1"/>
  <c r="K51" i="1"/>
  <c r="J51" i="1"/>
  <c r="I51" i="1"/>
  <c r="H51" i="1"/>
  <c r="G51" i="1"/>
  <c r="L50" i="1"/>
  <c r="K50" i="1"/>
  <c r="J50" i="1"/>
  <c r="I50" i="1"/>
  <c r="H50" i="1"/>
  <c r="G50" i="1"/>
  <c r="L49" i="1"/>
  <c r="K49" i="1"/>
  <c r="J49" i="1"/>
  <c r="I49" i="1"/>
  <c r="H49" i="1"/>
  <c r="G49" i="1"/>
  <c r="L48" i="1"/>
  <c r="K48" i="1"/>
  <c r="J48" i="1"/>
  <c r="I48" i="1"/>
  <c r="H48" i="1"/>
  <c r="G48" i="1"/>
  <c r="L47" i="1"/>
  <c r="K47" i="1"/>
  <c r="J47" i="1"/>
  <c r="I47" i="1"/>
  <c r="H47" i="1"/>
  <c r="G47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L39" i="1"/>
  <c r="K39" i="1"/>
  <c r="J39" i="1"/>
  <c r="I39" i="1"/>
  <c r="H39" i="1"/>
  <c r="G39" i="1"/>
  <c r="L38" i="1"/>
  <c r="K38" i="1"/>
  <c r="J38" i="1"/>
  <c r="I38" i="1"/>
  <c r="H38" i="1"/>
  <c r="G38" i="1"/>
  <c r="L37" i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  <c r="E2" i="4"/>
  <c r="G7" i="4"/>
  <c r="F7" i="4"/>
  <c r="E7" i="4"/>
  <c r="D7" i="4"/>
  <c r="C7" i="4"/>
  <c r="B7" i="4"/>
  <c r="G6" i="3"/>
  <c r="G7" i="3"/>
  <c r="K7" i="3"/>
  <c r="K6" i="3"/>
  <c r="E7" i="3"/>
  <c r="F3" i="3"/>
  <c r="H3" i="3"/>
  <c r="N4" i="3"/>
  <c r="N3" i="3"/>
  <c r="I7" i="3"/>
  <c r="I6" i="3"/>
  <c r="G6" i="4"/>
  <c r="F6" i="4"/>
  <c r="E6" i="4"/>
  <c r="D6" i="4"/>
  <c r="C6" i="4"/>
  <c r="B6" i="4"/>
  <c r="F4" i="4"/>
  <c r="H1" i="2"/>
  <c r="G1" i="2"/>
  <c r="F1" i="2"/>
  <c r="E1" i="2"/>
  <c r="L1" i="1"/>
  <c r="K1" i="1"/>
  <c r="J1" i="1"/>
  <c r="I1" i="1"/>
  <c r="H1" i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Francesco Montana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https://iris.unipa.it/retrieve/handle/10447/64309/42644/IEA-Task38-Report_D3_final%20%25281%2529.pdf</t>
        </r>
      </text>
    </comment>
    <comment ref="F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Life cycle assessment of H2O electrolysis technologies</t>
        </r>
      </text>
    </comment>
    <comment ref="G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stimato in funzione degli impatti riportati nello studio
"Hydrogen or batteries for grid storage? A net energy analysis", 2015</t>
        </r>
      </text>
    </comment>
    <comment ref="H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valore medio ricavato dall'EPD di una wind farm (kg/kW) moltiplicato per 400 kW - https://www.vestas.com/content/dam/vestas-com/global/en/sustainability/reports-and-ratings/lcas/LCA_V902MW_version1.pdf.coredownload.inline.pdf</t>
        </r>
      </text>
    </comment>
    <comment ref="J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https://www.iieta.org/journals/ijht/paper/10.18280/ijht.300110</t>
        </r>
      </text>
    </comment>
    <comment ref="K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https://iris.unipa.it/retrieve/handle/10447/64309/42644/IEA-Task38-Report_D3_final%20%25281%2529.pdf</t>
        </r>
      </text>
    </comment>
    <comment ref="E7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https://iris.unipa.it/retrieve/handle/10447/64309/42644/IEA-Task38-Report_D3_final%20%25281%2529.pdf</t>
        </r>
      </text>
    </comment>
    <comment ref="F7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Life cycle assessment of H2O electrolysis technologies</t>
        </r>
      </text>
    </comment>
    <comment ref="H7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valore medio ricavato dall'EPD di una wind farm (kg/kW) moltiplicato per 400 kW - https://www.vestas.com/content/dam/vestas-com/global/en/sustainability/reports-and-ratings/lcas/LCA_V902MW_version1.pdf.coredownload.inline.pdf</t>
        </r>
      </text>
    </comment>
    <comment ref="J7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https://www.iieta.org/journals/ijht/paper/10.18280/ijht.300110</t>
        </r>
      </text>
    </comment>
    <comment ref="K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https://iris.unipa.it/retrieve/handle/10447/64309/42644/IEA-Task38-Report_D3_final%20%25281%2529.pdf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Francesco Montana</author>
  </authors>
  <commentList>
    <comment ref="B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Eurostat (vedi excel scaricato)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Eurostat (vedi excel scaricato)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Prezzo medio 2020 a Bolzano (totale costi su totale energia) da Energy Report 2017-2020</t>
        </r>
      </text>
    </comment>
    <comment ref="F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Supposto</t>
        </r>
      </text>
    </comment>
    <comment ref="G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Spesa media ponderata per zona Nord-Est nel 2022 - da ARERA Sintesi Relazione Annuale 2023</t>
        </r>
      </text>
    </comment>
    <comment ref="B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Prezzo minimo garantito 2023, media tra fotovoltaico ed eolico</t>
        </r>
      </text>
    </comment>
    <comment ref="D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Prezzo medio 2020 a Bolzano (totale costi su totale energia) da Energy Report 2017-2020</t>
        </r>
      </text>
    </comment>
    <comment ref="F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https://www.dmove.it/news/auto-a-idrogeno-ecco-quanto-si-spende-davvero-e-dove-si-fa-rifornimento
https://www.leaseplan.com/it-it/news-auto/futuro-della-mobilita/auto-a-idrogeno-come-funzionano-costi-e-modelli/
https://insideevs.it/features/397440/quanto-costa-rifornimento-auto-idrogeno/</t>
        </r>
      </text>
    </comment>
    <comment ref="B4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ELCD</t>
        </r>
      </text>
    </comment>
    <comment ref="C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ELCD</t>
        </r>
      </text>
    </comment>
    <comment ref="F4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Author's elaborations on: 
1) A systematic review of life cycle assessment of hydrogen for road transport use - https://iopscience.iop.org/article/10.1088/2516-1083/ac34e9
2) Hydrogen mobility from wind energy – A life cycle assessment focusing
on the fuel supply - https://www.sciencedirect.com/science/article/pii/S0306261916310492?ref=pdf_download&amp;fr=RR-2&amp;rr=840c2bbd0c814c6a</t>
        </r>
      </text>
    </comment>
    <comment ref="G4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Trascurabile</t>
        </r>
      </text>
    </comment>
    <comment ref="B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ELCD</t>
        </r>
      </text>
    </comment>
    <comment ref="C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ELCD</t>
        </r>
      </text>
    </comment>
    <comment ref="F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A systematic review of life cycle assessment of hydrogen for road transport use - https://iopscience.iop.org/article/10.1088/2516-1083/ac34e9</t>
        </r>
      </text>
    </comment>
    <comment ref="G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Francesco Montana:</t>
        </r>
        <r>
          <rPr>
            <sz val="9"/>
            <color indexed="81"/>
            <rFont val="Tahoma"/>
            <family val="2"/>
          </rPr>
          <t xml:space="preserve">
Trascurabile</t>
        </r>
      </text>
    </comment>
  </commentList>
</comments>
</file>

<file path=xl/sharedStrings.xml><?xml version="1.0" encoding="utf-8"?>
<sst xmlns="http://schemas.openxmlformats.org/spreadsheetml/2006/main" count="44" uniqueCount="44">
  <si>
    <t>mu_E_dem</t>
  </si>
  <si>
    <t>mu_H_HT_dem</t>
  </si>
  <si>
    <t>mu_H_LT_dem</t>
  </si>
  <si>
    <t>mu_F_dem</t>
  </si>
  <si>
    <t>mu_H2_dem</t>
  </si>
  <si>
    <t>mu_W_dem</t>
  </si>
  <si>
    <t>mu_T_air</t>
  </si>
  <si>
    <t>mu_G_b</t>
  </si>
  <si>
    <t>mu_G_d</t>
  </si>
  <si>
    <t>mu_G_r</t>
  </si>
  <si>
    <t>NGB</t>
  </si>
  <si>
    <t>CHP</t>
  </si>
  <si>
    <t>HP</t>
  </si>
  <si>
    <t>AC</t>
  </si>
  <si>
    <t>EL</t>
  </si>
  <si>
    <t>FC</t>
  </si>
  <si>
    <t>WT</t>
  </si>
  <si>
    <t>PV</t>
  </si>
  <si>
    <t>CSP</t>
  </si>
  <si>
    <t>STC</t>
  </si>
  <si>
    <t>HSS</t>
  </si>
  <si>
    <t>WSS</t>
  </si>
  <si>
    <t>ESS</t>
  </si>
  <si>
    <t>TSS_H</t>
  </si>
  <si>
    <t>TSS_F</t>
  </si>
  <si>
    <t>Useful life [years]</t>
  </si>
  <si>
    <t>First order investment cost [€/unit]</t>
  </si>
  <si>
    <t>Zero-th order investment cost [€]</t>
  </si>
  <si>
    <t>Operating cost [€/unit]</t>
  </si>
  <si>
    <t>Primary Energy [MJ/unit]</t>
  </si>
  <si>
    <t>Global Warming Potential [kg CO2-eq/unit]</t>
  </si>
  <si>
    <t>CRM [kg/unit]</t>
  </si>
  <si>
    <t>EE</t>
  </si>
  <si>
    <t>NG</t>
  </si>
  <si>
    <t>DH</t>
  </si>
  <si>
    <t>DC</t>
  </si>
  <si>
    <t>H2</t>
  </si>
  <si>
    <t>W</t>
  </si>
  <si>
    <t>Purchase price [€/kWh or €/kg]</t>
  </si>
  <si>
    <t>Sale price [€/kWh or €/kg]</t>
  </si>
  <si>
    <t>Primary Energy [MJ/kWh or MJ/kg]</t>
  </si>
  <si>
    <t>Global Warming Potential [kg CO2-eq/kWh or kg CO2-eq/kg]</t>
  </si>
  <si>
    <r>
      <t xml:space="preserve">Grid Interaction </t>
    </r>
    <r>
      <rPr>
        <b/>
        <i/>
        <sz val="12"/>
        <color theme="1"/>
        <rFont val="Calibri"/>
        <family val="2"/>
        <scheme val="minor"/>
      </rPr>
      <t xml:space="preserve">for Input Flows </t>
    </r>
    <r>
      <rPr>
        <b/>
        <i/>
        <sz val="12"/>
        <color theme="1"/>
        <rFont val="Calibri"/>
        <family val="2"/>
        <scheme val="minor"/>
      </rPr>
      <t>[-]</t>
    </r>
  </si>
  <si>
    <r>
      <t xml:space="preserve">Grid Interaction for Output Flows </t>
    </r>
    <r>
      <rPr>
        <b/>
        <i/>
        <sz val="12"/>
        <color theme="1"/>
        <rFont val="Calibri"/>
        <family val="2"/>
        <scheme val="minor"/>
      </rPr>
      <t>[-]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</si>
</sst>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/>
  </cellXfs>
  <cellStyles count="167">
    <cellStyle name="Collegamento ipertestuale" xfId="45" builtinId="8" hidden="1"/>
    <cellStyle name="Collegamento ipertestuale" xfId="49" builtinId="8" hidden="1"/>
    <cellStyle name="Collegamento ipertestuale" xfId="53" builtinId="8" hidden="1"/>
    <cellStyle name="Collegamento ipertestuale" xfId="57" builtinId="8" hidden="1"/>
    <cellStyle name="Collegamento ipertestuale" xfId="61" builtinId="8" hidden="1"/>
    <cellStyle name="Collegamento ipertestuale" xfId="65" builtinId="8" hidden="1"/>
    <cellStyle name="Collegamento ipertestuale" xfId="69" builtinId="8" hidden="1"/>
    <cellStyle name="Collegamento ipertestuale" xfId="73" builtinId="8" hidden="1"/>
    <cellStyle name="Collegamento ipertestuale" xfId="77" builtinId="8" hidden="1"/>
    <cellStyle name="Collegamento ipertestuale" xfId="81" builtinId="8" hidden="1"/>
    <cellStyle name="Collegamento ipertestuale" xfId="85" builtinId="8" hidden="1"/>
    <cellStyle name="Collegamento ipertestuale" xfId="89" builtinId="8" hidden="1"/>
    <cellStyle name="Collegamento ipertestuale" xfId="93" builtinId="8" hidden="1"/>
    <cellStyle name="Collegamento ipertestuale" xfId="97" builtinId="8" hidden="1"/>
    <cellStyle name="Collegamento ipertestuale" xfId="101" builtinId="8" hidden="1"/>
    <cellStyle name="Collegamento ipertestuale" xfId="105" builtinId="8" hidden="1"/>
    <cellStyle name="Collegamento ipertestuale" xfId="109" builtinId="8" hidden="1"/>
    <cellStyle name="Collegamento ipertestuale" xfId="113" builtinId="8" hidden="1"/>
    <cellStyle name="Collegamento ipertestuale" xfId="117" builtinId="8" hidden="1"/>
    <cellStyle name="Collegamento ipertestuale" xfId="121" builtinId="8" hidden="1"/>
    <cellStyle name="Collegamento ipertestuale" xfId="125" builtinId="8" hidden="1"/>
    <cellStyle name="Collegamento ipertestuale" xfId="129" builtinId="8" hidden="1"/>
    <cellStyle name="Collegamento ipertestuale" xfId="133" builtinId="8" hidden="1"/>
    <cellStyle name="Collegamento ipertestuale" xfId="137" builtinId="8" hidden="1"/>
    <cellStyle name="Collegamento ipertestuale" xfId="141" builtinId="8" hidden="1"/>
    <cellStyle name="Collegamento ipertestuale" xfId="145" builtinId="8" hidden="1"/>
    <cellStyle name="Collegamento ipertestuale" xfId="149" builtinId="8" hidden="1"/>
    <cellStyle name="Collegamento ipertestuale" xfId="153" builtinId="8" hidden="1"/>
    <cellStyle name="Collegamento ipertestuale" xfId="157" builtinId="8" hidden="1"/>
    <cellStyle name="Collegamento ipertestuale" xfId="161" builtinId="8" hidden="1"/>
    <cellStyle name="Collegamento ipertestuale" xfId="165" builtinId="8" hidden="1"/>
    <cellStyle name="Collegamento ipertestuale" xfId="163" builtinId="8" hidden="1"/>
    <cellStyle name="Collegamento ipertestuale" xfId="159" builtinId="8" hidden="1"/>
    <cellStyle name="Collegamento ipertestuale" xfId="155" builtinId="8" hidden="1"/>
    <cellStyle name="Collegamento ipertestuale" xfId="151" builtinId="8" hidden="1"/>
    <cellStyle name="Collegamento ipertestuale" xfId="147" builtinId="8" hidden="1"/>
    <cellStyle name="Collegamento ipertestuale" xfId="143" builtinId="8" hidden="1"/>
    <cellStyle name="Collegamento ipertestuale" xfId="139" builtinId="8" hidden="1"/>
    <cellStyle name="Collegamento ipertestuale" xfId="135" builtinId="8" hidden="1"/>
    <cellStyle name="Collegamento ipertestuale" xfId="131" builtinId="8" hidden="1"/>
    <cellStyle name="Collegamento ipertestuale" xfId="127" builtinId="8" hidden="1"/>
    <cellStyle name="Collegamento ipertestuale" xfId="123" builtinId="8" hidden="1"/>
    <cellStyle name="Collegamento ipertestuale" xfId="119" builtinId="8" hidden="1"/>
    <cellStyle name="Collegamento ipertestuale" xfId="115" builtinId="8" hidden="1"/>
    <cellStyle name="Collegamento ipertestuale" xfId="111" builtinId="8" hidden="1"/>
    <cellStyle name="Collegamento ipertestuale" xfId="107" builtinId="8" hidden="1"/>
    <cellStyle name="Collegamento ipertestuale" xfId="103" builtinId="8" hidden="1"/>
    <cellStyle name="Collegamento ipertestuale" xfId="99" builtinId="8" hidden="1"/>
    <cellStyle name="Collegamento ipertestuale" xfId="95" builtinId="8" hidden="1"/>
    <cellStyle name="Collegamento ipertestuale" xfId="91" builtinId="8" hidden="1"/>
    <cellStyle name="Collegamento ipertestuale" xfId="87" builtinId="8" hidden="1"/>
    <cellStyle name="Collegamento ipertestuale" xfId="83" builtinId="8" hidden="1"/>
    <cellStyle name="Collegamento ipertestuale" xfId="79" builtinId="8" hidden="1"/>
    <cellStyle name="Collegamento ipertestuale" xfId="75" builtinId="8" hidden="1"/>
    <cellStyle name="Collegamento ipertestuale" xfId="71" builtinId="8" hidden="1"/>
    <cellStyle name="Collegamento ipertestuale" xfId="67" builtinId="8" hidden="1"/>
    <cellStyle name="Collegamento ipertestuale" xfId="63" builtinId="8" hidden="1"/>
    <cellStyle name="Collegamento ipertestuale" xfId="59" builtinId="8" hidden="1"/>
    <cellStyle name="Collegamento ipertestuale" xfId="55" builtinId="8" hidden="1"/>
    <cellStyle name="Collegamento ipertestuale" xfId="51" builtinId="8" hidden="1"/>
    <cellStyle name="Collegamento ipertestuale" xfId="47" builtinId="8" hidden="1"/>
    <cellStyle name="Collegamento ipertestuale" xfId="43" builtinId="8" hidden="1"/>
    <cellStyle name="Collegamento ipertestuale" xfId="15" builtinId="8" hidden="1"/>
    <cellStyle name="Collegamento ipertestuale" xfId="17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35" builtinId="8" hidden="1"/>
    <cellStyle name="Collegamento ipertestuale" xfId="27" builtinId="8" hidden="1"/>
    <cellStyle name="Collegamento ipertestuale" xfId="19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3" builtinId="8" hidden="1"/>
    <cellStyle name="Collegamento ipertestuale" xfId="5" builtinId="8" hidden="1"/>
    <cellStyle name="Collegamento ipertestuale" xfId="1" builtinId="8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58" builtinId="9" hidden="1"/>
    <cellStyle name="Collegamento ipertestuale visitato" xfId="150" builtinId="9" hidden="1"/>
    <cellStyle name="Collegamento ipertestuale visitato" xfId="142" builtinId="9" hidden="1"/>
    <cellStyle name="Collegamento ipertestuale visitato" xfId="134" builtinId="9" hidden="1"/>
    <cellStyle name="Collegamento ipertestuale visitato" xfId="126" builtinId="9" hidden="1"/>
    <cellStyle name="Collegamento ipertestuale visitato" xfId="118" builtinId="9" hidden="1"/>
    <cellStyle name="Collegamento ipertestuale visitato" xfId="110" builtinId="9" hidden="1"/>
    <cellStyle name="Collegamento ipertestuale visitato" xfId="102" builtinId="9" hidden="1"/>
    <cellStyle name="Collegamento ipertestuale visitato" xfId="94" builtinId="9" hidden="1"/>
    <cellStyle name="Collegamento ipertestuale visitato" xfId="86" builtinId="9" hidden="1"/>
    <cellStyle name="Collegamento ipertestuale visitato" xfId="78" builtinId="9" hidden="1"/>
    <cellStyle name="Collegamento ipertestuale visitato" xfId="7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62" builtinId="9" hidden="1"/>
    <cellStyle name="Collegamento ipertestuale visitato" xfId="46" builtinId="9" hidden="1"/>
    <cellStyle name="Collegamento ipertestuale visitato" xfId="30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14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4" builtinId="9" hidden="1"/>
    <cellStyle name="Collegamento ipertestuale visitato" xfId="6" builtinId="9" hidden="1"/>
    <cellStyle name="Collegamento ipertestuale visitato" xfId="2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/>
  </sheetViews>
  <sheetFormatPr defaultColWidth="11" defaultRowHeight="15.75" x14ac:dyDescent="0.25"/>
  <cols>
    <col min="2" max="2" width="14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tr">
        <f t="shared" ref="G1:L1" si="0">"sigma"&amp;MID(A1,3,20)</f>
        <v>sigma_E_dem</v>
      </c>
      <c r="H1" s="2" t="str">
        <f t="shared" si="0"/>
        <v>sigma_H_HT_dem</v>
      </c>
      <c r="I1" s="2" t="str">
        <f t="shared" si="0"/>
        <v>sigma_H_LT_dem</v>
      </c>
      <c r="J1" s="2" t="str">
        <f t="shared" si="0"/>
        <v>sigma_F_dem</v>
      </c>
      <c r="K1" s="2" t="str">
        <f t="shared" si="0"/>
        <v>sigma_H2_dem</v>
      </c>
      <c r="L1" s="2" t="str">
        <f t="shared" si="0"/>
        <v>sigma_W_dem</v>
      </c>
    </row>
    <row r="2" spans="1:12" x14ac:dyDescent="0.25">
      <c r="A2">
        <v>14.66</v>
      </c>
      <c r="B2">
        <v>11.51</v>
      </c>
      <c r="C2">
        <v>0</v>
      </c>
      <c r="D2">
        <v>0</v>
      </c>
      <c r="E2" s="1">
        <v>0</v>
      </c>
      <c r="F2" s="1">
        <v>0</v>
      </c>
      <c r="G2" s="1">
        <f>0.05*A2</f>
        <v>0.7330000000000001</v>
      </c>
      <c r="H2" s="1">
        <f>0.01*B2</f>
        <v>0.11509999999999999</v>
      </c>
      <c r="I2" s="1">
        <f t="shared" ref="I2:J25" si="1">0.01*C2</f>
        <v>0</v>
      </c>
      <c r="J2" s="1">
        <f t="shared" si="1"/>
        <v>0</v>
      </c>
      <c r="K2" s="1">
        <f>0.1*E2</f>
        <v>0</v>
      </c>
      <c r="L2" s="1">
        <f t="shared" ref="L2:L65" si="2">0.05*F2</f>
        <v>0</v>
      </c>
    </row>
    <row r="3" spans="1:12" x14ac:dyDescent="0.25">
      <c r="A3">
        <v>13.11</v>
      </c>
      <c r="B3">
        <v>13.13</v>
      </c>
      <c r="C3">
        <v>0</v>
      </c>
      <c r="D3">
        <v>0</v>
      </c>
      <c r="E3" s="1">
        <v>0</v>
      </c>
      <c r="F3" s="1">
        <v>0</v>
      </c>
      <c r="G3" s="1">
        <f t="shared" ref="G3:G66" si="3">0.05*A3</f>
        <v>0.65549999999999997</v>
      </c>
      <c r="H3" s="1">
        <f t="shared" ref="H3:J26" si="4">0.01*B3</f>
        <v>0.1313</v>
      </c>
      <c r="I3" s="1">
        <f t="shared" si="1"/>
        <v>0</v>
      </c>
      <c r="J3" s="1">
        <f t="shared" si="1"/>
        <v>0</v>
      </c>
      <c r="K3" s="1">
        <f t="shared" ref="K3:K66" si="5">0.1*E3</f>
        <v>0</v>
      </c>
      <c r="L3" s="1">
        <f t="shared" si="2"/>
        <v>0</v>
      </c>
    </row>
    <row r="4" spans="1:12" x14ac:dyDescent="0.25">
      <c r="A4">
        <v>11.16</v>
      </c>
      <c r="B4">
        <v>13.83</v>
      </c>
      <c r="C4">
        <v>0</v>
      </c>
      <c r="D4">
        <v>0</v>
      </c>
      <c r="E4" s="1">
        <v>0</v>
      </c>
      <c r="F4" s="1">
        <v>0</v>
      </c>
      <c r="G4" s="1">
        <f t="shared" si="3"/>
        <v>0.55800000000000005</v>
      </c>
      <c r="H4" s="1">
        <f t="shared" si="4"/>
        <v>0.13830000000000001</v>
      </c>
      <c r="I4" s="1">
        <f t="shared" si="1"/>
        <v>0</v>
      </c>
      <c r="J4" s="1">
        <f t="shared" si="1"/>
        <v>0</v>
      </c>
      <c r="K4" s="1">
        <f t="shared" si="5"/>
        <v>0</v>
      </c>
      <c r="L4" s="1">
        <f t="shared" si="2"/>
        <v>0</v>
      </c>
    </row>
    <row r="5" spans="1:12" x14ac:dyDescent="0.25">
      <c r="A5">
        <v>9.42</v>
      </c>
      <c r="B5">
        <v>13.2</v>
      </c>
      <c r="C5">
        <v>0</v>
      </c>
      <c r="D5">
        <v>0</v>
      </c>
      <c r="E5" s="1">
        <v>0</v>
      </c>
      <c r="F5" s="1">
        <v>0</v>
      </c>
      <c r="G5" s="1">
        <f t="shared" si="3"/>
        <v>0.47100000000000003</v>
      </c>
      <c r="H5" s="1">
        <f t="shared" si="4"/>
        <v>0.13200000000000001</v>
      </c>
      <c r="I5" s="1">
        <f t="shared" si="1"/>
        <v>0</v>
      </c>
      <c r="J5" s="1">
        <f t="shared" si="1"/>
        <v>0</v>
      </c>
      <c r="K5" s="1">
        <f t="shared" si="5"/>
        <v>0</v>
      </c>
      <c r="L5" s="1">
        <f t="shared" si="2"/>
        <v>0</v>
      </c>
    </row>
    <row r="6" spans="1:12" x14ac:dyDescent="0.25">
      <c r="A6">
        <v>10.29</v>
      </c>
      <c r="B6">
        <v>13.01</v>
      </c>
      <c r="C6">
        <v>0</v>
      </c>
      <c r="D6">
        <v>0</v>
      </c>
      <c r="E6" s="1">
        <v>0</v>
      </c>
      <c r="F6" s="1">
        <v>0</v>
      </c>
      <c r="G6" s="1">
        <f t="shared" si="3"/>
        <v>0.51449999999999996</v>
      </c>
      <c r="H6" s="1">
        <f t="shared" si="4"/>
        <v>0.13009999999999999</v>
      </c>
      <c r="I6" s="1">
        <f t="shared" si="1"/>
        <v>0</v>
      </c>
      <c r="J6" s="1">
        <f t="shared" si="1"/>
        <v>0</v>
      </c>
      <c r="K6" s="1">
        <f t="shared" si="5"/>
        <v>0</v>
      </c>
      <c r="L6" s="1">
        <f t="shared" si="2"/>
        <v>0</v>
      </c>
    </row>
    <row r="7" spans="1:12" x14ac:dyDescent="0.25">
      <c r="A7">
        <v>10</v>
      </c>
      <c r="B7">
        <v>27.76</v>
      </c>
      <c r="C7">
        <v>0</v>
      </c>
      <c r="D7">
        <v>0</v>
      </c>
      <c r="E7" s="1">
        <v>0</v>
      </c>
      <c r="F7" s="1">
        <v>0</v>
      </c>
      <c r="G7" s="1">
        <f t="shared" si="3"/>
        <v>0.5</v>
      </c>
      <c r="H7" s="1">
        <f t="shared" si="4"/>
        <v>0.27760000000000001</v>
      </c>
      <c r="I7" s="1">
        <f t="shared" si="1"/>
        <v>0</v>
      </c>
      <c r="J7" s="1">
        <f t="shared" si="1"/>
        <v>0</v>
      </c>
      <c r="K7" s="1">
        <f t="shared" si="5"/>
        <v>0</v>
      </c>
      <c r="L7" s="1">
        <f t="shared" si="2"/>
        <v>0</v>
      </c>
    </row>
    <row r="8" spans="1:12" x14ac:dyDescent="0.25">
      <c r="A8">
        <v>12.5</v>
      </c>
      <c r="B8">
        <v>82.2</v>
      </c>
      <c r="C8">
        <v>0</v>
      </c>
      <c r="D8">
        <v>0</v>
      </c>
      <c r="E8" s="1">
        <v>0</v>
      </c>
      <c r="F8" s="1">
        <v>0</v>
      </c>
      <c r="G8" s="1">
        <f t="shared" si="3"/>
        <v>0.625</v>
      </c>
      <c r="H8" s="1">
        <f t="shared" si="4"/>
        <v>0.82200000000000006</v>
      </c>
      <c r="I8" s="1">
        <f t="shared" si="1"/>
        <v>0</v>
      </c>
      <c r="J8" s="1">
        <f t="shared" si="1"/>
        <v>0</v>
      </c>
      <c r="K8" s="1">
        <f t="shared" si="5"/>
        <v>0</v>
      </c>
      <c r="L8" s="1">
        <f t="shared" si="2"/>
        <v>0</v>
      </c>
    </row>
    <row r="9" spans="1:12" x14ac:dyDescent="0.25">
      <c r="A9">
        <v>15.53</v>
      </c>
      <c r="B9">
        <v>132.41999999999999</v>
      </c>
      <c r="C9">
        <v>0</v>
      </c>
      <c r="D9">
        <v>0</v>
      </c>
      <c r="E9" s="1">
        <v>0</v>
      </c>
      <c r="F9" s="1">
        <v>0</v>
      </c>
      <c r="G9" s="1">
        <f t="shared" si="3"/>
        <v>0.77649999999999997</v>
      </c>
      <c r="H9" s="1">
        <f t="shared" si="4"/>
        <v>1.3241999999999998</v>
      </c>
      <c r="I9" s="1">
        <f t="shared" si="1"/>
        <v>0</v>
      </c>
      <c r="J9" s="1">
        <f t="shared" si="1"/>
        <v>0</v>
      </c>
      <c r="K9" s="1">
        <f t="shared" si="5"/>
        <v>0</v>
      </c>
      <c r="L9" s="1">
        <f t="shared" si="2"/>
        <v>0</v>
      </c>
    </row>
    <row r="10" spans="1:12" x14ac:dyDescent="0.25">
      <c r="A10">
        <v>17.57</v>
      </c>
      <c r="B10">
        <v>154.4</v>
      </c>
      <c r="C10">
        <v>0</v>
      </c>
      <c r="D10">
        <v>0</v>
      </c>
      <c r="E10" s="1">
        <v>0</v>
      </c>
      <c r="F10" s="1">
        <v>0</v>
      </c>
      <c r="G10" s="1">
        <f t="shared" si="3"/>
        <v>0.87850000000000006</v>
      </c>
      <c r="H10" s="1">
        <f t="shared" si="4"/>
        <v>1.544</v>
      </c>
      <c r="I10" s="1">
        <f t="shared" si="1"/>
        <v>0</v>
      </c>
      <c r="J10" s="1">
        <f t="shared" si="1"/>
        <v>0</v>
      </c>
      <c r="K10" s="1">
        <f t="shared" si="5"/>
        <v>0</v>
      </c>
      <c r="L10" s="1">
        <f t="shared" si="2"/>
        <v>0</v>
      </c>
    </row>
    <row r="11" spans="1:12" x14ac:dyDescent="0.25">
      <c r="A11">
        <v>18.73</v>
      </c>
      <c r="B11">
        <v>125.58</v>
      </c>
      <c r="C11">
        <v>0</v>
      </c>
      <c r="D11">
        <v>0</v>
      </c>
      <c r="E11" s="1">
        <v>0</v>
      </c>
      <c r="F11" s="1">
        <v>0</v>
      </c>
      <c r="G11" s="1">
        <f t="shared" si="3"/>
        <v>0.93650000000000011</v>
      </c>
      <c r="H11" s="1">
        <f t="shared" si="4"/>
        <v>1.2558</v>
      </c>
      <c r="I11" s="1">
        <f t="shared" si="1"/>
        <v>0</v>
      </c>
      <c r="J11" s="1">
        <f t="shared" si="1"/>
        <v>0</v>
      </c>
      <c r="K11" s="1">
        <f t="shared" si="5"/>
        <v>0</v>
      </c>
      <c r="L11" s="1">
        <f t="shared" si="2"/>
        <v>0</v>
      </c>
    </row>
    <row r="12" spans="1:12" x14ac:dyDescent="0.25">
      <c r="A12">
        <v>19.32</v>
      </c>
      <c r="B12">
        <v>88.02</v>
      </c>
      <c r="C12">
        <v>0</v>
      </c>
      <c r="D12">
        <v>0</v>
      </c>
      <c r="E12" s="1">
        <v>0</v>
      </c>
      <c r="F12" s="1">
        <v>0</v>
      </c>
      <c r="G12" s="1">
        <f t="shared" si="3"/>
        <v>0.96600000000000008</v>
      </c>
      <c r="H12" s="1">
        <f t="shared" si="4"/>
        <v>0.88019999999999998</v>
      </c>
      <c r="I12" s="1">
        <f t="shared" si="1"/>
        <v>0</v>
      </c>
      <c r="J12" s="1">
        <f t="shared" si="1"/>
        <v>0</v>
      </c>
      <c r="K12" s="1">
        <f t="shared" si="5"/>
        <v>0</v>
      </c>
      <c r="L12" s="1">
        <f t="shared" si="2"/>
        <v>0</v>
      </c>
    </row>
    <row r="13" spans="1:12" x14ac:dyDescent="0.25">
      <c r="A13">
        <v>18.73</v>
      </c>
      <c r="B13">
        <v>73.180000000000007</v>
      </c>
      <c r="C13">
        <v>0</v>
      </c>
      <c r="D13">
        <v>0</v>
      </c>
      <c r="E13" s="1">
        <v>0</v>
      </c>
      <c r="F13" s="1">
        <v>0</v>
      </c>
      <c r="G13" s="1">
        <f t="shared" si="3"/>
        <v>0.93650000000000011</v>
      </c>
      <c r="H13" s="1">
        <f t="shared" si="4"/>
        <v>0.73180000000000012</v>
      </c>
      <c r="I13" s="1">
        <f t="shared" si="1"/>
        <v>0</v>
      </c>
      <c r="J13" s="1">
        <f t="shared" si="1"/>
        <v>0</v>
      </c>
      <c r="K13" s="1">
        <f t="shared" si="5"/>
        <v>0</v>
      </c>
      <c r="L13" s="1">
        <f t="shared" si="2"/>
        <v>0</v>
      </c>
    </row>
    <row r="14" spans="1:12" x14ac:dyDescent="0.25">
      <c r="A14">
        <v>18.440000000000001</v>
      </c>
      <c r="B14">
        <v>72.010000000000005</v>
      </c>
      <c r="C14">
        <v>0</v>
      </c>
      <c r="D14">
        <v>0</v>
      </c>
      <c r="E14" s="1">
        <v>0</v>
      </c>
      <c r="F14" s="1">
        <v>0</v>
      </c>
      <c r="G14" s="1">
        <f t="shared" si="3"/>
        <v>0.92200000000000015</v>
      </c>
      <c r="H14" s="1">
        <f t="shared" si="4"/>
        <v>0.72010000000000007</v>
      </c>
      <c r="I14" s="1">
        <f t="shared" si="1"/>
        <v>0</v>
      </c>
      <c r="J14" s="1">
        <f t="shared" si="1"/>
        <v>0</v>
      </c>
      <c r="K14" s="1">
        <f t="shared" si="5"/>
        <v>0</v>
      </c>
      <c r="L14" s="1">
        <f t="shared" si="2"/>
        <v>0</v>
      </c>
    </row>
    <row r="15" spans="1:12" x14ac:dyDescent="0.25">
      <c r="A15">
        <v>19.899999999999999</v>
      </c>
      <c r="B15">
        <v>69.39</v>
      </c>
      <c r="C15">
        <v>0</v>
      </c>
      <c r="D15">
        <v>0</v>
      </c>
      <c r="E15" s="1">
        <v>0</v>
      </c>
      <c r="F15" s="1">
        <v>0</v>
      </c>
      <c r="G15" s="1">
        <f t="shared" si="3"/>
        <v>0.995</v>
      </c>
      <c r="H15" s="1">
        <f t="shared" si="4"/>
        <v>0.69390000000000007</v>
      </c>
      <c r="I15" s="1">
        <f t="shared" si="1"/>
        <v>0</v>
      </c>
      <c r="J15" s="1">
        <f t="shared" si="1"/>
        <v>0</v>
      </c>
      <c r="K15" s="1">
        <f t="shared" si="5"/>
        <v>0</v>
      </c>
      <c r="L15" s="1">
        <f t="shared" si="2"/>
        <v>0</v>
      </c>
    </row>
    <row r="16" spans="1:12" x14ac:dyDescent="0.25">
      <c r="A16">
        <v>20.77</v>
      </c>
      <c r="B16">
        <v>63.76</v>
      </c>
      <c r="C16">
        <v>0</v>
      </c>
      <c r="D16">
        <v>0</v>
      </c>
      <c r="E16" s="1">
        <v>0</v>
      </c>
      <c r="F16" s="1">
        <v>0</v>
      </c>
      <c r="G16" s="1">
        <f t="shared" si="3"/>
        <v>1.0385</v>
      </c>
      <c r="H16" s="1">
        <f t="shared" si="4"/>
        <v>0.63759999999999994</v>
      </c>
      <c r="I16" s="1">
        <f t="shared" si="1"/>
        <v>0</v>
      </c>
      <c r="J16" s="1">
        <f t="shared" si="1"/>
        <v>0</v>
      </c>
      <c r="K16" s="1">
        <f t="shared" si="5"/>
        <v>0</v>
      </c>
      <c r="L16" s="1">
        <f t="shared" si="2"/>
        <v>0</v>
      </c>
    </row>
    <row r="17" spans="1:12" x14ac:dyDescent="0.25">
      <c r="A17">
        <v>21.65</v>
      </c>
      <c r="B17">
        <v>65.03</v>
      </c>
      <c r="C17">
        <v>0</v>
      </c>
      <c r="D17">
        <v>0</v>
      </c>
      <c r="E17" s="1">
        <v>0</v>
      </c>
      <c r="F17" s="1">
        <v>0</v>
      </c>
      <c r="G17" s="1">
        <f t="shared" si="3"/>
        <v>1.0825</v>
      </c>
      <c r="H17" s="1">
        <f t="shared" si="4"/>
        <v>0.65029999999999999</v>
      </c>
      <c r="I17" s="1">
        <f t="shared" si="1"/>
        <v>0</v>
      </c>
      <c r="J17" s="1">
        <f t="shared" si="1"/>
        <v>0</v>
      </c>
      <c r="K17" s="1">
        <f t="shared" si="5"/>
        <v>0</v>
      </c>
      <c r="L17" s="1">
        <f t="shared" si="2"/>
        <v>0</v>
      </c>
    </row>
    <row r="18" spans="1:12" x14ac:dyDescent="0.25">
      <c r="A18">
        <v>20.48</v>
      </c>
      <c r="B18">
        <v>68.47</v>
      </c>
      <c r="C18">
        <v>0</v>
      </c>
      <c r="D18">
        <v>0</v>
      </c>
      <c r="E18" s="1">
        <v>0</v>
      </c>
      <c r="F18" s="1">
        <v>0</v>
      </c>
      <c r="G18" s="1">
        <f t="shared" si="3"/>
        <v>1.024</v>
      </c>
      <c r="H18" s="1">
        <f t="shared" si="4"/>
        <v>0.68469999999999998</v>
      </c>
      <c r="I18" s="1">
        <f t="shared" si="1"/>
        <v>0</v>
      </c>
      <c r="J18" s="1">
        <f t="shared" si="1"/>
        <v>0</v>
      </c>
      <c r="K18" s="1">
        <f t="shared" si="5"/>
        <v>0</v>
      </c>
      <c r="L18" s="1">
        <f t="shared" si="2"/>
        <v>0</v>
      </c>
    </row>
    <row r="19" spans="1:12" x14ac:dyDescent="0.25">
      <c r="A19">
        <v>20.48</v>
      </c>
      <c r="B19">
        <v>73.98</v>
      </c>
      <c r="C19">
        <v>0</v>
      </c>
      <c r="D19">
        <v>0</v>
      </c>
      <c r="E19" s="1">
        <v>0</v>
      </c>
      <c r="F19" s="1">
        <v>0</v>
      </c>
      <c r="G19" s="1">
        <f t="shared" si="3"/>
        <v>1.024</v>
      </c>
      <c r="H19" s="1">
        <f t="shared" si="4"/>
        <v>0.73980000000000001</v>
      </c>
      <c r="I19" s="1">
        <f t="shared" si="1"/>
        <v>0</v>
      </c>
      <c r="J19" s="1">
        <f t="shared" si="1"/>
        <v>0</v>
      </c>
      <c r="K19" s="1">
        <f t="shared" si="5"/>
        <v>0</v>
      </c>
      <c r="L19" s="1">
        <f t="shared" si="2"/>
        <v>0</v>
      </c>
    </row>
    <row r="20" spans="1:12" x14ac:dyDescent="0.25">
      <c r="A20">
        <v>22.52</v>
      </c>
      <c r="B20">
        <v>100.35</v>
      </c>
      <c r="C20">
        <v>0</v>
      </c>
      <c r="D20">
        <v>0</v>
      </c>
      <c r="E20" s="1">
        <v>0</v>
      </c>
      <c r="F20" s="1">
        <v>0</v>
      </c>
      <c r="G20" s="1">
        <f t="shared" si="3"/>
        <v>1.1260000000000001</v>
      </c>
      <c r="H20" s="1">
        <f t="shared" si="4"/>
        <v>1.0035000000000001</v>
      </c>
      <c r="I20" s="1">
        <f t="shared" si="1"/>
        <v>0</v>
      </c>
      <c r="J20" s="1">
        <f t="shared" si="1"/>
        <v>0</v>
      </c>
      <c r="K20" s="1">
        <f t="shared" si="5"/>
        <v>0</v>
      </c>
      <c r="L20" s="1">
        <f t="shared" si="2"/>
        <v>0</v>
      </c>
    </row>
    <row r="21" spans="1:12" x14ac:dyDescent="0.25">
      <c r="A21">
        <v>25.14</v>
      </c>
      <c r="B21">
        <v>122.09</v>
      </c>
      <c r="C21">
        <v>0</v>
      </c>
      <c r="D21">
        <v>0</v>
      </c>
      <c r="E21" s="1">
        <v>0</v>
      </c>
      <c r="F21" s="1">
        <v>0</v>
      </c>
      <c r="G21" s="1">
        <f t="shared" si="3"/>
        <v>1.2570000000000001</v>
      </c>
      <c r="H21" s="1">
        <f t="shared" si="4"/>
        <v>1.2209000000000001</v>
      </c>
      <c r="I21" s="1">
        <f t="shared" si="1"/>
        <v>0</v>
      </c>
      <c r="J21" s="1">
        <f t="shared" si="1"/>
        <v>0</v>
      </c>
      <c r="K21" s="1">
        <f t="shared" si="5"/>
        <v>0</v>
      </c>
      <c r="L21" s="1">
        <f t="shared" si="2"/>
        <v>0</v>
      </c>
    </row>
    <row r="22" spans="1:12" x14ac:dyDescent="0.25">
      <c r="A22">
        <v>28.05</v>
      </c>
      <c r="B22">
        <v>116.07</v>
      </c>
      <c r="C22">
        <v>0</v>
      </c>
      <c r="D22">
        <v>0</v>
      </c>
      <c r="E22" s="1">
        <v>0</v>
      </c>
      <c r="F22" s="1">
        <v>0</v>
      </c>
      <c r="G22" s="1">
        <f t="shared" si="3"/>
        <v>1.4025000000000001</v>
      </c>
      <c r="H22" s="1">
        <f t="shared" si="4"/>
        <v>1.1607000000000001</v>
      </c>
      <c r="I22" s="1">
        <f t="shared" si="1"/>
        <v>0</v>
      </c>
      <c r="J22" s="1">
        <f t="shared" si="1"/>
        <v>0</v>
      </c>
      <c r="K22" s="1">
        <f t="shared" si="5"/>
        <v>0</v>
      </c>
      <c r="L22" s="1">
        <f t="shared" si="2"/>
        <v>0</v>
      </c>
    </row>
    <row r="23" spans="1:12" x14ac:dyDescent="0.25">
      <c r="A23">
        <v>28.92</v>
      </c>
      <c r="B23">
        <v>87.73</v>
      </c>
      <c r="C23">
        <v>0</v>
      </c>
      <c r="D23">
        <v>0</v>
      </c>
      <c r="E23" s="1">
        <v>0</v>
      </c>
      <c r="F23" s="1">
        <v>0</v>
      </c>
      <c r="G23" s="1">
        <f t="shared" si="3"/>
        <v>1.4460000000000002</v>
      </c>
      <c r="H23" s="1">
        <f t="shared" si="4"/>
        <v>0.87730000000000008</v>
      </c>
      <c r="I23" s="1">
        <f t="shared" si="1"/>
        <v>0</v>
      </c>
      <c r="J23" s="1">
        <f t="shared" si="1"/>
        <v>0</v>
      </c>
      <c r="K23" s="1">
        <f t="shared" si="5"/>
        <v>0</v>
      </c>
      <c r="L23" s="1">
        <f t="shared" si="2"/>
        <v>0</v>
      </c>
    </row>
    <row r="24" spans="1:12" x14ac:dyDescent="0.25">
      <c r="A24">
        <v>27.47</v>
      </c>
      <c r="B24">
        <v>42.61</v>
      </c>
      <c r="C24">
        <v>0</v>
      </c>
      <c r="D24">
        <v>0</v>
      </c>
      <c r="E24" s="1">
        <v>0</v>
      </c>
      <c r="F24" s="1">
        <v>0</v>
      </c>
      <c r="G24" s="1">
        <f t="shared" si="3"/>
        <v>1.3734999999999999</v>
      </c>
      <c r="H24" s="1">
        <f t="shared" si="4"/>
        <v>0.42609999999999998</v>
      </c>
      <c r="I24" s="1">
        <f t="shared" si="1"/>
        <v>0</v>
      </c>
      <c r="J24" s="1">
        <f t="shared" si="1"/>
        <v>0</v>
      </c>
      <c r="K24" s="1">
        <f t="shared" si="5"/>
        <v>0</v>
      </c>
      <c r="L24" s="1">
        <f t="shared" si="2"/>
        <v>0</v>
      </c>
    </row>
    <row r="25" spans="1:12" x14ac:dyDescent="0.25">
      <c r="A25">
        <v>22.71</v>
      </c>
      <c r="B25">
        <v>12.91</v>
      </c>
      <c r="C25">
        <v>0</v>
      </c>
      <c r="D25">
        <v>0</v>
      </c>
      <c r="E25" s="1">
        <v>0</v>
      </c>
      <c r="F25" s="1">
        <v>0</v>
      </c>
      <c r="G25" s="1">
        <f t="shared" si="3"/>
        <v>1.1355000000000002</v>
      </c>
      <c r="H25" s="1">
        <f t="shared" si="4"/>
        <v>0.12909999999999999</v>
      </c>
      <c r="I25" s="1">
        <f t="shared" si="1"/>
        <v>0</v>
      </c>
      <c r="J25" s="1">
        <f t="shared" si="1"/>
        <v>0</v>
      </c>
      <c r="K25" s="1">
        <f t="shared" si="5"/>
        <v>0</v>
      </c>
      <c r="L25" s="1">
        <f t="shared" si="2"/>
        <v>0</v>
      </c>
    </row>
    <row r="26" spans="1:12" x14ac:dyDescent="0.25">
      <c r="A26">
        <v>13.57</v>
      </c>
      <c r="B26">
        <v>23.4</v>
      </c>
      <c r="C26">
        <v>0</v>
      </c>
      <c r="D26">
        <v>0</v>
      </c>
      <c r="E26" s="1">
        <v>0</v>
      </c>
      <c r="F26" s="1">
        <v>0</v>
      </c>
      <c r="G26" s="1">
        <f t="shared" si="3"/>
        <v>0.6785000000000001</v>
      </c>
      <c r="H26" s="1">
        <f t="shared" si="4"/>
        <v>0.23399999999999999</v>
      </c>
      <c r="I26" s="1">
        <f t="shared" si="4"/>
        <v>0</v>
      </c>
      <c r="J26" s="1">
        <f t="shared" si="4"/>
        <v>0</v>
      </c>
      <c r="K26" s="1">
        <f t="shared" si="5"/>
        <v>0</v>
      </c>
      <c r="L26" s="1">
        <f t="shared" si="2"/>
        <v>0</v>
      </c>
    </row>
    <row r="27" spans="1:12" x14ac:dyDescent="0.25">
      <c r="A27">
        <v>12.48</v>
      </c>
      <c r="B27">
        <v>21.76</v>
      </c>
      <c r="C27">
        <v>0</v>
      </c>
      <c r="D27">
        <v>0</v>
      </c>
      <c r="E27" s="1">
        <v>0</v>
      </c>
      <c r="F27" s="1">
        <v>0</v>
      </c>
      <c r="G27" s="1">
        <f t="shared" si="3"/>
        <v>0.62400000000000011</v>
      </c>
      <c r="H27" s="1">
        <f t="shared" ref="H27:J90" si="6">0.01*B27</f>
        <v>0.21760000000000002</v>
      </c>
      <c r="I27" s="1">
        <f t="shared" si="6"/>
        <v>0</v>
      </c>
      <c r="J27" s="1">
        <f t="shared" si="6"/>
        <v>0</v>
      </c>
      <c r="K27" s="1">
        <f t="shared" si="5"/>
        <v>0</v>
      </c>
      <c r="L27" s="1">
        <f t="shared" si="2"/>
        <v>0</v>
      </c>
    </row>
    <row r="28" spans="1:12" x14ac:dyDescent="0.25">
      <c r="A28">
        <v>10.29</v>
      </c>
      <c r="B28">
        <v>21.76</v>
      </c>
      <c r="C28">
        <v>0</v>
      </c>
      <c r="D28">
        <v>0</v>
      </c>
      <c r="E28" s="1">
        <v>0</v>
      </c>
      <c r="F28" s="1">
        <v>0</v>
      </c>
      <c r="G28" s="1">
        <f t="shared" si="3"/>
        <v>0.51449999999999996</v>
      </c>
      <c r="H28" s="1">
        <f t="shared" si="6"/>
        <v>0.21760000000000002</v>
      </c>
      <c r="I28" s="1">
        <f t="shared" si="6"/>
        <v>0</v>
      </c>
      <c r="J28" s="1">
        <f t="shared" si="6"/>
        <v>0</v>
      </c>
      <c r="K28" s="1">
        <f t="shared" si="5"/>
        <v>0</v>
      </c>
      <c r="L28" s="1">
        <f t="shared" si="2"/>
        <v>0</v>
      </c>
    </row>
    <row r="29" spans="1:12" x14ac:dyDescent="0.25">
      <c r="A29">
        <v>9.75</v>
      </c>
      <c r="B29">
        <v>22.85</v>
      </c>
      <c r="C29">
        <v>0</v>
      </c>
      <c r="D29">
        <v>0</v>
      </c>
      <c r="E29" s="1">
        <v>0</v>
      </c>
      <c r="F29" s="1">
        <v>0</v>
      </c>
      <c r="G29" s="1">
        <f t="shared" si="3"/>
        <v>0.48750000000000004</v>
      </c>
      <c r="H29" s="1">
        <f t="shared" si="6"/>
        <v>0.22850000000000001</v>
      </c>
      <c r="I29" s="1">
        <f t="shared" si="6"/>
        <v>0</v>
      </c>
      <c r="J29" s="1">
        <f t="shared" si="6"/>
        <v>0</v>
      </c>
      <c r="K29" s="1">
        <f t="shared" si="5"/>
        <v>0</v>
      </c>
      <c r="L29" s="1">
        <f t="shared" si="2"/>
        <v>0</v>
      </c>
    </row>
    <row r="30" spans="1:12" x14ac:dyDescent="0.25">
      <c r="A30">
        <v>9.75</v>
      </c>
      <c r="B30">
        <v>22.31</v>
      </c>
      <c r="C30">
        <v>0</v>
      </c>
      <c r="D30">
        <v>0</v>
      </c>
      <c r="E30" s="1">
        <v>0</v>
      </c>
      <c r="F30" s="1">
        <v>0</v>
      </c>
      <c r="G30" s="1">
        <f t="shared" si="3"/>
        <v>0.48750000000000004</v>
      </c>
      <c r="H30" s="1">
        <f t="shared" si="6"/>
        <v>0.22309999999999999</v>
      </c>
      <c r="I30" s="1">
        <f t="shared" si="6"/>
        <v>0</v>
      </c>
      <c r="J30" s="1">
        <f t="shared" si="6"/>
        <v>0</v>
      </c>
      <c r="K30" s="1">
        <f t="shared" si="5"/>
        <v>0</v>
      </c>
      <c r="L30" s="1">
        <f t="shared" si="2"/>
        <v>0</v>
      </c>
    </row>
    <row r="31" spans="1:12" x14ac:dyDescent="0.25">
      <c r="A31">
        <v>9.75</v>
      </c>
      <c r="B31">
        <v>47.7</v>
      </c>
      <c r="C31">
        <v>0</v>
      </c>
      <c r="D31">
        <v>0</v>
      </c>
      <c r="E31" s="1">
        <v>0</v>
      </c>
      <c r="F31" s="1">
        <v>0</v>
      </c>
      <c r="G31" s="1">
        <f t="shared" si="3"/>
        <v>0.48750000000000004</v>
      </c>
      <c r="H31" s="1">
        <f t="shared" si="6"/>
        <v>0.47700000000000004</v>
      </c>
      <c r="I31" s="1">
        <f t="shared" si="6"/>
        <v>0</v>
      </c>
      <c r="J31" s="1">
        <f t="shared" si="6"/>
        <v>0</v>
      </c>
      <c r="K31" s="1">
        <f t="shared" si="5"/>
        <v>0</v>
      </c>
      <c r="L31" s="1">
        <f t="shared" si="2"/>
        <v>0</v>
      </c>
    </row>
    <row r="32" spans="1:12" x14ac:dyDescent="0.25">
      <c r="A32">
        <v>12.48</v>
      </c>
      <c r="B32">
        <v>139.16999999999999</v>
      </c>
      <c r="C32">
        <v>0</v>
      </c>
      <c r="D32">
        <v>0</v>
      </c>
      <c r="E32" s="1">
        <v>0</v>
      </c>
      <c r="F32" s="1">
        <v>0</v>
      </c>
      <c r="G32" s="1">
        <f t="shared" si="3"/>
        <v>0.62400000000000011</v>
      </c>
      <c r="H32" s="1">
        <f t="shared" si="6"/>
        <v>1.3916999999999999</v>
      </c>
      <c r="I32" s="1">
        <f t="shared" si="6"/>
        <v>0</v>
      </c>
      <c r="J32" s="1">
        <f t="shared" si="6"/>
        <v>0</v>
      </c>
      <c r="K32" s="1">
        <f t="shared" si="5"/>
        <v>0</v>
      </c>
      <c r="L32" s="1">
        <f t="shared" si="2"/>
        <v>0</v>
      </c>
    </row>
    <row r="33" spans="1:12" x14ac:dyDescent="0.25">
      <c r="A33">
        <v>15.21</v>
      </c>
      <c r="B33">
        <v>229.82</v>
      </c>
      <c r="C33">
        <v>0</v>
      </c>
      <c r="D33">
        <v>0</v>
      </c>
      <c r="E33" s="1">
        <v>0</v>
      </c>
      <c r="F33" s="1">
        <v>0</v>
      </c>
      <c r="G33" s="1">
        <f t="shared" si="3"/>
        <v>0.76050000000000006</v>
      </c>
      <c r="H33" s="1">
        <f t="shared" si="6"/>
        <v>2.2982</v>
      </c>
      <c r="I33" s="1">
        <f t="shared" si="6"/>
        <v>0</v>
      </c>
      <c r="J33" s="1">
        <f t="shared" si="6"/>
        <v>0</v>
      </c>
      <c r="K33" s="1">
        <f t="shared" si="5"/>
        <v>0</v>
      </c>
      <c r="L33" s="1">
        <f t="shared" si="2"/>
        <v>0</v>
      </c>
    </row>
    <row r="34" spans="1:12" x14ac:dyDescent="0.25">
      <c r="A34">
        <v>17.940000000000001</v>
      </c>
      <c r="B34">
        <v>264.22000000000003</v>
      </c>
      <c r="C34">
        <v>0</v>
      </c>
      <c r="D34">
        <v>0</v>
      </c>
      <c r="E34" s="1">
        <v>0</v>
      </c>
      <c r="F34" s="1">
        <v>0</v>
      </c>
      <c r="G34" s="1">
        <f t="shared" si="3"/>
        <v>0.89700000000000013</v>
      </c>
      <c r="H34" s="1">
        <f t="shared" si="6"/>
        <v>2.6422000000000003</v>
      </c>
      <c r="I34" s="1">
        <f t="shared" si="6"/>
        <v>0</v>
      </c>
      <c r="J34" s="1">
        <f t="shared" si="6"/>
        <v>0</v>
      </c>
      <c r="K34" s="1">
        <f t="shared" si="5"/>
        <v>0</v>
      </c>
      <c r="L34" s="1">
        <f t="shared" si="2"/>
        <v>0</v>
      </c>
    </row>
    <row r="35" spans="1:12" x14ac:dyDescent="0.25">
      <c r="A35">
        <v>19.579999999999998</v>
      </c>
      <c r="B35">
        <v>215.35</v>
      </c>
      <c r="C35">
        <v>0</v>
      </c>
      <c r="D35">
        <v>0</v>
      </c>
      <c r="E35" s="1">
        <v>0</v>
      </c>
      <c r="F35" s="1">
        <v>0</v>
      </c>
      <c r="G35" s="1">
        <f t="shared" si="3"/>
        <v>0.97899999999999998</v>
      </c>
      <c r="H35" s="1">
        <f t="shared" si="6"/>
        <v>2.1535000000000002</v>
      </c>
      <c r="I35" s="1">
        <f t="shared" si="6"/>
        <v>0</v>
      </c>
      <c r="J35" s="1">
        <f t="shared" si="6"/>
        <v>0</v>
      </c>
      <c r="K35" s="1">
        <f t="shared" si="5"/>
        <v>0</v>
      </c>
      <c r="L35" s="1">
        <f t="shared" si="2"/>
        <v>0</v>
      </c>
    </row>
    <row r="36" spans="1:12" x14ac:dyDescent="0.25">
      <c r="A36">
        <v>17.39</v>
      </c>
      <c r="B36">
        <v>155.28</v>
      </c>
      <c r="C36">
        <v>0</v>
      </c>
      <c r="D36">
        <v>0</v>
      </c>
      <c r="E36" s="1">
        <v>0</v>
      </c>
      <c r="F36" s="1">
        <v>0</v>
      </c>
      <c r="G36" s="1">
        <f t="shared" si="3"/>
        <v>0.86950000000000005</v>
      </c>
      <c r="H36" s="1">
        <f t="shared" si="6"/>
        <v>1.5528</v>
      </c>
      <c r="I36" s="1">
        <f t="shared" si="6"/>
        <v>0</v>
      </c>
      <c r="J36" s="1">
        <f t="shared" si="6"/>
        <v>0</v>
      </c>
      <c r="K36" s="1">
        <f t="shared" si="5"/>
        <v>0</v>
      </c>
      <c r="L36" s="1">
        <f t="shared" si="2"/>
        <v>0</v>
      </c>
    </row>
    <row r="37" spans="1:12" x14ac:dyDescent="0.25">
      <c r="A37">
        <v>17.39</v>
      </c>
      <c r="B37">
        <v>132.07</v>
      </c>
      <c r="C37">
        <v>0</v>
      </c>
      <c r="D37">
        <v>0</v>
      </c>
      <c r="E37" s="1">
        <v>0</v>
      </c>
      <c r="F37" s="1">
        <v>0</v>
      </c>
      <c r="G37" s="1">
        <f t="shared" si="3"/>
        <v>0.86950000000000005</v>
      </c>
      <c r="H37" s="1">
        <f t="shared" si="6"/>
        <v>1.3207</v>
      </c>
      <c r="I37" s="1">
        <f t="shared" si="6"/>
        <v>0</v>
      </c>
      <c r="J37" s="1">
        <f t="shared" si="6"/>
        <v>0</v>
      </c>
      <c r="K37" s="1">
        <f t="shared" si="5"/>
        <v>0</v>
      </c>
      <c r="L37" s="1">
        <f t="shared" si="2"/>
        <v>0</v>
      </c>
    </row>
    <row r="38" spans="1:12" x14ac:dyDescent="0.25">
      <c r="A38">
        <v>17.39</v>
      </c>
      <c r="B38">
        <v>128.93</v>
      </c>
      <c r="C38">
        <v>0</v>
      </c>
      <c r="D38">
        <v>0</v>
      </c>
      <c r="E38" s="1">
        <v>0</v>
      </c>
      <c r="F38" s="1">
        <v>0</v>
      </c>
      <c r="G38" s="1">
        <f t="shared" si="3"/>
        <v>0.86950000000000005</v>
      </c>
      <c r="H38" s="1">
        <f t="shared" si="6"/>
        <v>1.2893000000000001</v>
      </c>
      <c r="I38" s="1">
        <f t="shared" si="6"/>
        <v>0</v>
      </c>
      <c r="J38" s="1">
        <f t="shared" si="6"/>
        <v>0</v>
      </c>
      <c r="K38" s="1">
        <f t="shared" si="5"/>
        <v>0</v>
      </c>
      <c r="L38" s="1">
        <f t="shared" si="2"/>
        <v>0</v>
      </c>
    </row>
    <row r="39" spans="1:12" x14ac:dyDescent="0.25">
      <c r="A39">
        <v>19.579999999999998</v>
      </c>
      <c r="B39">
        <v>123.6</v>
      </c>
      <c r="C39">
        <v>0</v>
      </c>
      <c r="D39">
        <v>0</v>
      </c>
      <c r="E39" s="1">
        <v>0</v>
      </c>
      <c r="F39" s="1">
        <v>0</v>
      </c>
      <c r="G39" s="1">
        <f t="shared" si="3"/>
        <v>0.97899999999999998</v>
      </c>
      <c r="H39" s="1">
        <f t="shared" si="6"/>
        <v>1.236</v>
      </c>
      <c r="I39" s="1">
        <f t="shared" si="6"/>
        <v>0</v>
      </c>
      <c r="J39" s="1">
        <f t="shared" si="6"/>
        <v>0</v>
      </c>
      <c r="K39" s="1">
        <f t="shared" si="5"/>
        <v>0</v>
      </c>
      <c r="L39" s="1">
        <f t="shared" si="2"/>
        <v>0</v>
      </c>
    </row>
    <row r="40" spans="1:12" x14ac:dyDescent="0.25">
      <c r="A40">
        <v>20.12</v>
      </c>
      <c r="B40">
        <v>115.28</v>
      </c>
      <c r="C40">
        <v>0</v>
      </c>
      <c r="D40">
        <v>0</v>
      </c>
      <c r="E40" s="1">
        <v>0</v>
      </c>
      <c r="F40" s="1">
        <v>0</v>
      </c>
      <c r="G40" s="1">
        <f t="shared" si="3"/>
        <v>1.006</v>
      </c>
      <c r="H40" s="1">
        <f t="shared" si="6"/>
        <v>1.1528</v>
      </c>
      <c r="I40" s="1">
        <f t="shared" si="6"/>
        <v>0</v>
      </c>
      <c r="J40" s="1">
        <f t="shared" si="6"/>
        <v>0</v>
      </c>
      <c r="K40" s="1">
        <f t="shared" si="5"/>
        <v>0</v>
      </c>
      <c r="L40" s="1">
        <f t="shared" si="2"/>
        <v>0</v>
      </c>
    </row>
    <row r="41" spans="1:12" x14ac:dyDescent="0.25">
      <c r="A41">
        <v>20.12</v>
      </c>
      <c r="B41">
        <v>115.69</v>
      </c>
      <c r="C41">
        <v>0</v>
      </c>
      <c r="D41">
        <v>0</v>
      </c>
      <c r="E41" s="1">
        <v>0</v>
      </c>
      <c r="F41" s="1">
        <v>0</v>
      </c>
      <c r="G41" s="1">
        <f t="shared" si="3"/>
        <v>1.006</v>
      </c>
      <c r="H41" s="1">
        <f t="shared" si="6"/>
        <v>1.1569</v>
      </c>
      <c r="I41" s="1">
        <f t="shared" si="6"/>
        <v>0</v>
      </c>
      <c r="J41" s="1">
        <f t="shared" si="6"/>
        <v>0</v>
      </c>
      <c r="K41" s="1">
        <f t="shared" si="5"/>
        <v>0</v>
      </c>
      <c r="L41" s="1">
        <f t="shared" si="2"/>
        <v>0</v>
      </c>
    </row>
    <row r="42" spans="1:12" x14ac:dyDescent="0.25">
      <c r="A42">
        <v>18.21</v>
      </c>
      <c r="B42">
        <v>123.88</v>
      </c>
      <c r="C42">
        <v>0</v>
      </c>
      <c r="D42">
        <v>0</v>
      </c>
      <c r="E42" s="1">
        <v>0</v>
      </c>
      <c r="F42" s="1">
        <v>0</v>
      </c>
      <c r="G42" s="1">
        <f t="shared" si="3"/>
        <v>0.91050000000000009</v>
      </c>
      <c r="H42" s="1">
        <f t="shared" si="6"/>
        <v>1.2387999999999999</v>
      </c>
      <c r="I42" s="1">
        <f t="shared" si="6"/>
        <v>0</v>
      </c>
      <c r="J42" s="1">
        <f t="shared" si="6"/>
        <v>0</v>
      </c>
      <c r="K42" s="1">
        <f t="shared" si="5"/>
        <v>0</v>
      </c>
      <c r="L42" s="1">
        <f t="shared" si="2"/>
        <v>0</v>
      </c>
    </row>
    <row r="43" spans="1:12" x14ac:dyDescent="0.25">
      <c r="A43">
        <v>20.67</v>
      </c>
      <c r="B43">
        <v>129.61000000000001</v>
      </c>
      <c r="C43">
        <v>0</v>
      </c>
      <c r="D43">
        <v>0</v>
      </c>
      <c r="E43" s="1">
        <v>0</v>
      </c>
      <c r="F43" s="1">
        <v>0</v>
      </c>
      <c r="G43" s="1">
        <f t="shared" si="3"/>
        <v>1.0335000000000001</v>
      </c>
      <c r="H43" s="1">
        <f t="shared" si="6"/>
        <v>1.2961000000000003</v>
      </c>
      <c r="I43" s="1">
        <f t="shared" si="6"/>
        <v>0</v>
      </c>
      <c r="J43" s="1">
        <f t="shared" si="6"/>
        <v>0</v>
      </c>
      <c r="K43" s="1">
        <f t="shared" si="5"/>
        <v>0</v>
      </c>
      <c r="L43" s="1">
        <f t="shared" si="2"/>
        <v>0</v>
      </c>
    </row>
    <row r="44" spans="1:12" x14ac:dyDescent="0.25">
      <c r="A44">
        <v>21.76</v>
      </c>
      <c r="B44">
        <v>172.57</v>
      </c>
      <c r="C44">
        <v>0</v>
      </c>
      <c r="D44">
        <v>0</v>
      </c>
      <c r="E44" s="1">
        <v>0</v>
      </c>
      <c r="F44" s="1">
        <v>0</v>
      </c>
      <c r="G44" s="1">
        <f t="shared" si="3"/>
        <v>1.0880000000000001</v>
      </c>
      <c r="H44" s="1">
        <f t="shared" si="6"/>
        <v>1.7257</v>
      </c>
      <c r="I44" s="1">
        <f t="shared" si="6"/>
        <v>0</v>
      </c>
      <c r="J44" s="1">
        <f t="shared" si="6"/>
        <v>0</v>
      </c>
      <c r="K44" s="1">
        <f t="shared" si="5"/>
        <v>0</v>
      </c>
      <c r="L44" s="1">
        <f t="shared" si="2"/>
        <v>0</v>
      </c>
    </row>
    <row r="45" spans="1:12" x14ac:dyDescent="0.25">
      <c r="A45">
        <v>24.49</v>
      </c>
      <c r="B45">
        <v>210.7</v>
      </c>
      <c r="C45">
        <v>0</v>
      </c>
      <c r="D45">
        <v>0</v>
      </c>
      <c r="E45" s="1">
        <v>0</v>
      </c>
      <c r="F45" s="1">
        <v>0</v>
      </c>
      <c r="G45" s="1">
        <f t="shared" si="3"/>
        <v>1.2244999999999999</v>
      </c>
      <c r="H45" s="1">
        <f t="shared" si="6"/>
        <v>2.1069999999999998</v>
      </c>
      <c r="I45" s="1">
        <f t="shared" si="6"/>
        <v>0</v>
      </c>
      <c r="J45" s="1">
        <f t="shared" si="6"/>
        <v>0</v>
      </c>
      <c r="K45" s="1">
        <f t="shared" si="5"/>
        <v>0</v>
      </c>
      <c r="L45" s="1">
        <f t="shared" si="2"/>
        <v>0</v>
      </c>
    </row>
    <row r="46" spans="1:12" x14ac:dyDescent="0.25">
      <c r="A46">
        <v>26.68</v>
      </c>
      <c r="B46">
        <v>199.92</v>
      </c>
      <c r="C46">
        <v>0</v>
      </c>
      <c r="D46">
        <v>0</v>
      </c>
      <c r="E46" s="1">
        <v>0</v>
      </c>
      <c r="F46" s="1">
        <v>0</v>
      </c>
      <c r="G46" s="1">
        <f t="shared" si="3"/>
        <v>1.3340000000000001</v>
      </c>
      <c r="H46" s="1">
        <f t="shared" si="6"/>
        <v>1.9991999999999999</v>
      </c>
      <c r="I46" s="1">
        <f t="shared" si="6"/>
        <v>0</v>
      </c>
      <c r="J46" s="1">
        <f t="shared" si="6"/>
        <v>0</v>
      </c>
      <c r="K46" s="1">
        <f t="shared" si="5"/>
        <v>0</v>
      </c>
      <c r="L46" s="1">
        <f t="shared" si="2"/>
        <v>0</v>
      </c>
    </row>
    <row r="47" spans="1:12" x14ac:dyDescent="0.25">
      <c r="A47">
        <v>28.86</v>
      </c>
      <c r="B47">
        <v>145.44999999999999</v>
      </c>
      <c r="C47">
        <v>0</v>
      </c>
      <c r="D47">
        <v>0</v>
      </c>
      <c r="E47" s="1">
        <v>0</v>
      </c>
      <c r="F47" s="1">
        <v>0</v>
      </c>
      <c r="G47" s="1">
        <f t="shared" si="3"/>
        <v>1.4430000000000001</v>
      </c>
      <c r="H47" s="1">
        <f t="shared" si="6"/>
        <v>1.4544999999999999</v>
      </c>
      <c r="I47" s="1">
        <f t="shared" si="6"/>
        <v>0</v>
      </c>
      <c r="J47" s="1">
        <f t="shared" si="6"/>
        <v>0</v>
      </c>
      <c r="K47" s="1">
        <f t="shared" si="5"/>
        <v>0</v>
      </c>
      <c r="L47" s="1">
        <f t="shared" si="2"/>
        <v>0</v>
      </c>
    </row>
    <row r="48" spans="1:12" x14ac:dyDescent="0.25">
      <c r="A48">
        <v>26.68</v>
      </c>
      <c r="B48">
        <v>71.45</v>
      </c>
      <c r="C48">
        <v>0</v>
      </c>
      <c r="D48">
        <v>0</v>
      </c>
      <c r="E48" s="1">
        <v>0</v>
      </c>
      <c r="F48" s="1">
        <v>0</v>
      </c>
      <c r="G48" s="1">
        <f t="shared" si="3"/>
        <v>1.3340000000000001</v>
      </c>
      <c r="H48" s="1">
        <f t="shared" si="6"/>
        <v>0.71450000000000002</v>
      </c>
      <c r="I48" s="1">
        <f t="shared" si="6"/>
        <v>0</v>
      </c>
      <c r="J48" s="1">
        <f t="shared" si="6"/>
        <v>0</v>
      </c>
      <c r="K48" s="1">
        <f t="shared" si="5"/>
        <v>0</v>
      </c>
      <c r="L48" s="1">
        <f t="shared" si="2"/>
        <v>0</v>
      </c>
    </row>
    <row r="49" spans="1:12" x14ac:dyDescent="0.25">
      <c r="A49">
        <v>21.76</v>
      </c>
      <c r="B49">
        <v>26.68</v>
      </c>
      <c r="C49">
        <v>0</v>
      </c>
      <c r="D49">
        <v>0</v>
      </c>
      <c r="E49" s="1">
        <v>0</v>
      </c>
      <c r="F49" s="1">
        <v>0</v>
      </c>
      <c r="G49" s="1">
        <f t="shared" si="3"/>
        <v>1.0880000000000001</v>
      </c>
      <c r="H49" s="1">
        <f t="shared" si="6"/>
        <v>0.26679999999999998</v>
      </c>
      <c r="I49" s="1">
        <f t="shared" si="6"/>
        <v>0</v>
      </c>
      <c r="J49" s="1">
        <f t="shared" si="6"/>
        <v>0</v>
      </c>
      <c r="K49" s="1">
        <f t="shared" si="5"/>
        <v>0</v>
      </c>
      <c r="L49" s="1">
        <f t="shared" si="2"/>
        <v>0</v>
      </c>
    </row>
    <row r="50" spans="1:12" x14ac:dyDescent="0.25">
      <c r="A50">
        <v>15.09</v>
      </c>
      <c r="B50">
        <v>0</v>
      </c>
      <c r="C50">
        <v>0</v>
      </c>
      <c r="D50">
        <v>0</v>
      </c>
      <c r="E50" s="1">
        <v>0</v>
      </c>
      <c r="F50" s="1">
        <v>0</v>
      </c>
      <c r="G50" s="1">
        <f t="shared" si="3"/>
        <v>0.75450000000000006</v>
      </c>
      <c r="H50" s="1">
        <f t="shared" si="6"/>
        <v>0</v>
      </c>
      <c r="I50" s="1">
        <f t="shared" si="6"/>
        <v>0</v>
      </c>
      <c r="J50" s="1">
        <f t="shared" si="6"/>
        <v>0</v>
      </c>
      <c r="K50" s="1">
        <f t="shared" si="5"/>
        <v>0</v>
      </c>
      <c r="L50" s="1">
        <f t="shared" si="2"/>
        <v>0</v>
      </c>
    </row>
    <row r="51" spans="1:12" x14ac:dyDescent="0.25">
      <c r="A51">
        <v>12.96</v>
      </c>
      <c r="B51">
        <v>0</v>
      </c>
      <c r="C51">
        <v>0</v>
      </c>
      <c r="D51">
        <v>0</v>
      </c>
      <c r="E51" s="1">
        <v>0</v>
      </c>
      <c r="F51" s="1">
        <v>0</v>
      </c>
      <c r="G51" s="1">
        <f t="shared" si="3"/>
        <v>0.64800000000000013</v>
      </c>
      <c r="H51" s="1">
        <f t="shared" si="6"/>
        <v>0</v>
      </c>
      <c r="I51" s="1">
        <f t="shared" si="6"/>
        <v>0</v>
      </c>
      <c r="J51" s="1">
        <f t="shared" si="6"/>
        <v>0</v>
      </c>
      <c r="K51" s="1">
        <f t="shared" si="5"/>
        <v>0</v>
      </c>
      <c r="L51" s="1">
        <f t="shared" si="2"/>
        <v>0</v>
      </c>
    </row>
    <row r="52" spans="1:12" x14ac:dyDescent="0.25">
      <c r="A52">
        <v>10.43</v>
      </c>
      <c r="B52">
        <v>0</v>
      </c>
      <c r="C52">
        <v>0</v>
      </c>
      <c r="D52">
        <v>0</v>
      </c>
      <c r="E52" s="1">
        <v>0</v>
      </c>
      <c r="F52" s="1">
        <v>0</v>
      </c>
      <c r="G52" s="1">
        <f t="shared" si="3"/>
        <v>0.52149999999999996</v>
      </c>
      <c r="H52" s="1">
        <f t="shared" si="6"/>
        <v>0</v>
      </c>
      <c r="I52" s="1">
        <f t="shared" si="6"/>
        <v>0</v>
      </c>
      <c r="J52" s="1">
        <f t="shared" si="6"/>
        <v>0</v>
      </c>
      <c r="K52" s="1">
        <f t="shared" si="5"/>
        <v>0</v>
      </c>
      <c r="L52" s="1">
        <f t="shared" si="2"/>
        <v>0</v>
      </c>
    </row>
    <row r="53" spans="1:12" x14ac:dyDescent="0.25">
      <c r="A53">
        <v>9.3000000000000007</v>
      </c>
      <c r="B53">
        <v>0</v>
      </c>
      <c r="C53">
        <v>0</v>
      </c>
      <c r="D53">
        <v>0</v>
      </c>
      <c r="E53" s="1">
        <v>0</v>
      </c>
      <c r="F53" s="1">
        <v>0</v>
      </c>
      <c r="G53" s="1">
        <f t="shared" si="3"/>
        <v>0.46500000000000008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5"/>
        <v>0</v>
      </c>
      <c r="L53" s="1">
        <f t="shared" si="2"/>
        <v>0</v>
      </c>
    </row>
    <row r="54" spans="1:12" x14ac:dyDescent="0.25">
      <c r="A54">
        <v>8.65</v>
      </c>
      <c r="B54">
        <v>0</v>
      </c>
      <c r="C54">
        <v>0</v>
      </c>
      <c r="D54">
        <v>0</v>
      </c>
      <c r="E54" s="1">
        <v>0</v>
      </c>
      <c r="F54" s="1">
        <v>0</v>
      </c>
      <c r="G54" s="1">
        <f t="shared" si="3"/>
        <v>0.43250000000000005</v>
      </c>
      <c r="H54" s="1">
        <f t="shared" si="6"/>
        <v>0</v>
      </c>
      <c r="I54" s="1">
        <f t="shared" si="6"/>
        <v>0</v>
      </c>
      <c r="J54" s="1">
        <f t="shared" si="6"/>
        <v>0</v>
      </c>
      <c r="K54" s="1">
        <f t="shared" si="5"/>
        <v>0</v>
      </c>
      <c r="L54" s="1">
        <f t="shared" si="2"/>
        <v>0</v>
      </c>
    </row>
    <row r="55" spans="1:12" x14ac:dyDescent="0.25">
      <c r="A55">
        <v>9.5</v>
      </c>
      <c r="B55">
        <v>0</v>
      </c>
      <c r="C55">
        <v>0</v>
      </c>
      <c r="D55">
        <v>0</v>
      </c>
      <c r="E55" s="1">
        <v>0</v>
      </c>
      <c r="F55" s="1">
        <v>0</v>
      </c>
      <c r="G55" s="1">
        <f t="shared" si="3"/>
        <v>0.47500000000000003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5"/>
        <v>0</v>
      </c>
      <c r="L55" s="1">
        <f t="shared" si="2"/>
        <v>0</v>
      </c>
    </row>
    <row r="56" spans="1:12" x14ac:dyDescent="0.25">
      <c r="A56">
        <v>12.04</v>
      </c>
      <c r="B56">
        <v>0</v>
      </c>
      <c r="C56">
        <v>0</v>
      </c>
      <c r="D56">
        <v>0</v>
      </c>
      <c r="E56" s="1">
        <v>0</v>
      </c>
      <c r="F56" s="1">
        <v>0</v>
      </c>
      <c r="G56" s="1">
        <f t="shared" si="3"/>
        <v>0.60199999999999998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5"/>
        <v>0</v>
      </c>
      <c r="L56" s="1">
        <f t="shared" si="2"/>
        <v>0</v>
      </c>
    </row>
    <row r="57" spans="1:12" x14ac:dyDescent="0.25">
      <c r="A57">
        <v>15.5</v>
      </c>
      <c r="B57">
        <v>0</v>
      </c>
      <c r="C57">
        <v>0</v>
      </c>
      <c r="D57">
        <v>0</v>
      </c>
      <c r="E57" s="1">
        <v>0</v>
      </c>
      <c r="F57" s="1">
        <v>0</v>
      </c>
      <c r="G57" s="1">
        <f t="shared" si="3"/>
        <v>0.77500000000000002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5"/>
        <v>0</v>
      </c>
      <c r="L57" s="1">
        <f t="shared" si="2"/>
        <v>0</v>
      </c>
    </row>
    <row r="58" spans="1:12" x14ac:dyDescent="0.25">
      <c r="A58">
        <v>17.059999999999999</v>
      </c>
      <c r="B58">
        <v>0</v>
      </c>
      <c r="C58">
        <v>0</v>
      </c>
      <c r="D58">
        <v>0</v>
      </c>
      <c r="E58" s="1">
        <v>0</v>
      </c>
      <c r="F58" s="1">
        <v>0</v>
      </c>
      <c r="G58" s="1">
        <f t="shared" si="3"/>
        <v>0.85299999999999998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5"/>
        <v>0</v>
      </c>
      <c r="L58" s="1">
        <f t="shared" si="2"/>
        <v>0</v>
      </c>
    </row>
    <row r="59" spans="1:12" x14ac:dyDescent="0.25">
      <c r="A59">
        <v>18.170000000000002</v>
      </c>
      <c r="B59">
        <v>0</v>
      </c>
      <c r="C59">
        <v>0</v>
      </c>
      <c r="D59">
        <v>0</v>
      </c>
      <c r="E59" s="1">
        <v>0</v>
      </c>
      <c r="F59" s="1">
        <v>0</v>
      </c>
      <c r="G59" s="1">
        <f t="shared" si="3"/>
        <v>0.90850000000000009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5"/>
        <v>0</v>
      </c>
      <c r="L59" s="1">
        <f t="shared" si="2"/>
        <v>0</v>
      </c>
    </row>
    <row r="60" spans="1:12" x14ac:dyDescent="0.25">
      <c r="A60">
        <v>18.18</v>
      </c>
      <c r="B60">
        <v>0</v>
      </c>
      <c r="C60">
        <v>0</v>
      </c>
      <c r="D60">
        <v>0</v>
      </c>
      <c r="E60" s="1">
        <v>0</v>
      </c>
      <c r="F60" s="1">
        <v>0</v>
      </c>
      <c r="G60" s="1">
        <f t="shared" si="3"/>
        <v>0.90900000000000003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5"/>
        <v>0</v>
      </c>
      <c r="L60" s="1">
        <f t="shared" si="2"/>
        <v>0</v>
      </c>
    </row>
    <row r="61" spans="1:12" x14ac:dyDescent="0.25">
      <c r="A61">
        <v>17.73</v>
      </c>
      <c r="B61">
        <v>0</v>
      </c>
      <c r="C61">
        <v>0</v>
      </c>
      <c r="D61">
        <v>0</v>
      </c>
      <c r="E61" s="1">
        <v>0</v>
      </c>
      <c r="F61" s="1">
        <v>0</v>
      </c>
      <c r="G61" s="1">
        <f t="shared" si="3"/>
        <v>0.88650000000000007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5"/>
        <v>0</v>
      </c>
      <c r="L61" s="1">
        <f t="shared" si="2"/>
        <v>0</v>
      </c>
    </row>
    <row r="62" spans="1:12" x14ac:dyDescent="0.25">
      <c r="A62">
        <v>17.77</v>
      </c>
      <c r="B62">
        <v>0</v>
      </c>
      <c r="C62">
        <v>0</v>
      </c>
      <c r="D62">
        <v>0</v>
      </c>
      <c r="E62" s="1">
        <v>0</v>
      </c>
      <c r="F62" s="1">
        <v>0</v>
      </c>
      <c r="G62" s="1">
        <f t="shared" si="3"/>
        <v>0.88850000000000007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5"/>
        <v>0</v>
      </c>
      <c r="L62" s="1">
        <f t="shared" si="2"/>
        <v>0</v>
      </c>
    </row>
    <row r="63" spans="1:12" x14ac:dyDescent="0.25">
      <c r="A63">
        <v>18.73</v>
      </c>
      <c r="B63">
        <v>0</v>
      </c>
      <c r="C63">
        <v>0</v>
      </c>
      <c r="D63">
        <v>0</v>
      </c>
      <c r="E63" s="1">
        <v>0</v>
      </c>
      <c r="F63" s="1">
        <v>0</v>
      </c>
      <c r="G63" s="1">
        <f t="shared" si="3"/>
        <v>0.93650000000000011</v>
      </c>
      <c r="H63" s="1">
        <f t="shared" si="6"/>
        <v>0</v>
      </c>
      <c r="I63" s="1">
        <f t="shared" si="6"/>
        <v>0</v>
      </c>
      <c r="J63" s="1">
        <f t="shared" si="6"/>
        <v>0</v>
      </c>
      <c r="K63" s="1">
        <f t="shared" si="5"/>
        <v>0</v>
      </c>
      <c r="L63" s="1">
        <f t="shared" si="2"/>
        <v>0</v>
      </c>
    </row>
    <row r="64" spans="1:12" x14ac:dyDescent="0.25">
      <c r="A64">
        <v>19.73</v>
      </c>
      <c r="B64">
        <v>0</v>
      </c>
      <c r="C64">
        <v>0</v>
      </c>
      <c r="D64">
        <v>0</v>
      </c>
      <c r="E64" s="1">
        <v>0</v>
      </c>
      <c r="F64" s="1">
        <v>0</v>
      </c>
      <c r="G64" s="1">
        <f t="shared" si="3"/>
        <v>0.98650000000000004</v>
      </c>
      <c r="H64" s="1">
        <f t="shared" si="6"/>
        <v>0</v>
      </c>
      <c r="I64" s="1">
        <f t="shared" si="6"/>
        <v>0</v>
      </c>
      <c r="J64" s="1">
        <f t="shared" si="6"/>
        <v>0</v>
      </c>
      <c r="K64" s="1">
        <f t="shared" si="5"/>
        <v>0</v>
      </c>
      <c r="L64" s="1">
        <f t="shared" si="2"/>
        <v>0</v>
      </c>
    </row>
    <row r="65" spans="1:12" x14ac:dyDescent="0.25">
      <c r="A65">
        <v>20.03</v>
      </c>
      <c r="B65">
        <v>0</v>
      </c>
      <c r="C65">
        <v>0</v>
      </c>
      <c r="D65">
        <v>0</v>
      </c>
      <c r="E65" s="1">
        <v>0</v>
      </c>
      <c r="F65" s="1">
        <v>0</v>
      </c>
      <c r="G65" s="1">
        <f t="shared" si="3"/>
        <v>1.0015000000000001</v>
      </c>
      <c r="H65" s="1">
        <f t="shared" si="6"/>
        <v>0</v>
      </c>
      <c r="I65" s="1">
        <f t="shared" si="6"/>
        <v>0</v>
      </c>
      <c r="J65" s="1">
        <f t="shared" si="6"/>
        <v>0</v>
      </c>
      <c r="K65" s="1">
        <f t="shared" si="5"/>
        <v>0</v>
      </c>
      <c r="L65" s="1">
        <f t="shared" si="2"/>
        <v>0</v>
      </c>
    </row>
    <row r="66" spans="1:12" x14ac:dyDescent="0.25">
      <c r="A66">
        <v>19.41</v>
      </c>
      <c r="B66">
        <v>0</v>
      </c>
      <c r="C66">
        <v>0</v>
      </c>
      <c r="D66">
        <v>0</v>
      </c>
      <c r="E66" s="1">
        <v>0</v>
      </c>
      <c r="F66" s="1">
        <v>0</v>
      </c>
      <c r="G66" s="1">
        <f t="shared" si="3"/>
        <v>0.97050000000000003</v>
      </c>
      <c r="H66" s="1">
        <f t="shared" si="6"/>
        <v>0</v>
      </c>
      <c r="I66" s="1">
        <f t="shared" si="6"/>
        <v>0</v>
      </c>
      <c r="J66" s="1">
        <f t="shared" si="6"/>
        <v>0</v>
      </c>
      <c r="K66" s="1">
        <f t="shared" si="5"/>
        <v>0</v>
      </c>
      <c r="L66" s="1">
        <f t="shared" ref="L66:L97" si="7">0.05*F66</f>
        <v>0</v>
      </c>
    </row>
    <row r="67" spans="1:12" x14ac:dyDescent="0.25">
      <c r="A67">
        <v>19.78</v>
      </c>
      <c r="B67">
        <v>0</v>
      </c>
      <c r="C67">
        <v>0</v>
      </c>
      <c r="D67">
        <v>0</v>
      </c>
      <c r="E67" s="1">
        <v>0</v>
      </c>
      <c r="F67" s="1">
        <v>0</v>
      </c>
      <c r="G67" s="1">
        <f t="shared" ref="G67:G97" si="8">0.05*A67</f>
        <v>0.9890000000000001</v>
      </c>
      <c r="H67" s="1">
        <f t="shared" si="6"/>
        <v>0</v>
      </c>
      <c r="I67" s="1">
        <f t="shared" si="6"/>
        <v>0</v>
      </c>
      <c r="J67" s="1">
        <f t="shared" si="6"/>
        <v>0</v>
      </c>
      <c r="K67" s="1">
        <f t="shared" ref="K67:K97" si="9">0.1*E67</f>
        <v>0</v>
      </c>
      <c r="L67" s="1">
        <f t="shared" si="7"/>
        <v>0</v>
      </c>
    </row>
    <row r="68" spans="1:12" x14ac:dyDescent="0.25">
      <c r="A68">
        <v>22.22</v>
      </c>
      <c r="B68">
        <v>0</v>
      </c>
      <c r="C68">
        <v>0</v>
      </c>
      <c r="D68">
        <v>0</v>
      </c>
      <c r="E68" s="1">
        <v>0</v>
      </c>
      <c r="F68" s="1">
        <v>0</v>
      </c>
      <c r="G68" s="1">
        <f t="shared" si="8"/>
        <v>1.111</v>
      </c>
      <c r="H68" s="1">
        <f t="shared" si="6"/>
        <v>0</v>
      </c>
      <c r="I68" s="1">
        <f t="shared" si="6"/>
        <v>0</v>
      </c>
      <c r="J68" s="1">
        <f t="shared" si="6"/>
        <v>0</v>
      </c>
      <c r="K68" s="1">
        <f t="shared" si="9"/>
        <v>0</v>
      </c>
      <c r="L68" s="1">
        <f t="shared" si="7"/>
        <v>0</v>
      </c>
    </row>
    <row r="69" spans="1:12" x14ac:dyDescent="0.25">
      <c r="A69">
        <v>25.04</v>
      </c>
      <c r="B69">
        <v>0</v>
      </c>
      <c r="C69">
        <v>0</v>
      </c>
      <c r="D69">
        <v>0</v>
      </c>
      <c r="E69" s="1">
        <v>0</v>
      </c>
      <c r="F69" s="1">
        <v>0</v>
      </c>
      <c r="G69" s="1">
        <f t="shared" si="8"/>
        <v>1.252</v>
      </c>
      <c r="H69" s="1">
        <f t="shared" si="6"/>
        <v>0</v>
      </c>
      <c r="I69" s="1">
        <f t="shared" si="6"/>
        <v>0</v>
      </c>
      <c r="J69" s="1">
        <f t="shared" si="6"/>
        <v>0</v>
      </c>
      <c r="K69" s="1">
        <f t="shared" si="9"/>
        <v>0</v>
      </c>
      <c r="L69" s="1">
        <f t="shared" si="7"/>
        <v>0</v>
      </c>
    </row>
    <row r="70" spans="1:12" x14ac:dyDescent="0.25">
      <c r="A70">
        <v>27.67</v>
      </c>
      <c r="B70">
        <v>0</v>
      </c>
      <c r="C70">
        <v>0</v>
      </c>
      <c r="D70">
        <v>0</v>
      </c>
      <c r="E70" s="1">
        <v>0</v>
      </c>
      <c r="F70" s="1">
        <v>0</v>
      </c>
      <c r="G70" s="1">
        <f t="shared" si="8"/>
        <v>1.3835000000000002</v>
      </c>
      <c r="H70" s="1">
        <f t="shared" si="6"/>
        <v>0</v>
      </c>
      <c r="I70" s="1">
        <f t="shared" si="6"/>
        <v>0</v>
      </c>
      <c r="J70" s="1">
        <f t="shared" si="6"/>
        <v>0</v>
      </c>
      <c r="K70" s="1">
        <f t="shared" si="9"/>
        <v>0</v>
      </c>
      <c r="L70" s="1">
        <f t="shared" si="7"/>
        <v>0</v>
      </c>
    </row>
    <row r="71" spans="1:12" x14ac:dyDescent="0.25">
      <c r="A71">
        <v>28.81</v>
      </c>
      <c r="B71">
        <v>0</v>
      </c>
      <c r="C71">
        <v>0</v>
      </c>
      <c r="D71">
        <v>0</v>
      </c>
      <c r="E71" s="1">
        <v>0</v>
      </c>
      <c r="F71" s="1">
        <v>0</v>
      </c>
      <c r="G71" s="1">
        <f t="shared" si="8"/>
        <v>1.4405000000000001</v>
      </c>
      <c r="H71" s="1">
        <f t="shared" si="6"/>
        <v>0</v>
      </c>
      <c r="I71" s="1">
        <f t="shared" si="6"/>
        <v>0</v>
      </c>
      <c r="J71" s="1">
        <f t="shared" si="6"/>
        <v>0</v>
      </c>
      <c r="K71" s="1">
        <f t="shared" si="9"/>
        <v>0</v>
      </c>
      <c r="L71" s="1">
        <f t="shared" si="7"/>
        <v>0</v>
      </c>
    </row>
    <row r="72" spans="1:12" x14ac:dyDescent="0.25">
      <c r="A72">
        <v>27.31</v>
      </c>
      <c r="B72">
        <v>0</v>
      </c>
      <c r="C72">
        <v>0</v>
      </c>
      <c r="D72">
        <v>0</v>
      </c>
      <c r="E72" s="1">
        <v>0</v>
      </c>
      <c r="F72" s="1">
        <v>0</v>
      </c>
      <c r="G72" s="1">
        <f t="shared" si="8"/>
        <v>1.3654999999999999</v>
      </c>
      <c r="H72" s="1">
        <f t="shared" si="6"/>
        <v>0</v>
      </c>
      <c r="I72" s="1">
        <f t="shared" si="6"/>
        <v>0</v>
      </c>
      <c r="J72" s="1">
        <f t="shared" si="6"/>
        <v>0</v>
      </c>
      <c r="K72" s="1">
        <f t="shared" si="9"/>
        <v>0</v>
      </c>
      <c r="L72" s="1">
        <f t="shared" si="7"/>
        <v>0</v>
      </c>
    </row>
    <row r="73" spans="1:12" x14ac:dyDescent="0.25">
      <c r="A73">
        <v>22.58</v>
      </c>
      <c r="B73">
        <v>0</v>
      </c>
      <c r="C73">
        <v>0</v>
      </c>
      <c r="D73">
        <v>0</v>
      </c>
      <c r="E73" s="1">
        <v>0</v>
      </c>
      <c r="F73" s="1">
        <v>0</v>
      </c>
      <c r="G73" s="1">
        <f t="shared" si="8"/>
        <v>1.129</v>
      </c>
      <c r="H73" s="1">
        <f t="shared" si="6"/>
        <v>0</v>
      </c>
      <c r="I73" s="1">
        <f t="shared" si="6"/>
        <v>0</v>
      </c>
      <c r="J73" s="1">
        <f t="shared" si="6"/>
        <v>0</v>
      </c>
      <c r="K73" s="1">
        <f t="shared" si="9"/>
        <v>0</v>
      </c>
      <c r="L73" s="1">
        <f t="shared" si="7"/>
        <v>0</v>
      </c>
    </row>
    <row r="74" spans="1:12" x14ac:dyDescent="0.25">
      <c r="A74">
        <v>16.559999999999999</v>
      </c>
      <c r="B74">
        <v>0</v>
      </c>
      <c r="C74">
        <v>0</v>
      </c>
      <c r="D74">
        <v>16.899999999999999</v>
      </c>
      <c r="E74" s="1">
        <v>0</v>
      </c>
      <c r="F74" s="1">
        <v>0</v>
      </c>
      <c r="G74" s="1">
        <f t="shared" si="8"/>
        <v>0.82799999999999996</v>
      </c>
      <c r="H74" s="1">
        <f t="shared" si="6"/>
        <v>0</v>
      </c>
      <c r="I74" s="1">
        <f t="shared" si="6"/>
        <v>0</v>
      </c>
      <c r="J74" s="1">
        <f t="shared" si="6"/>
        <v>0.16899999999999998</v>
      </c>
      <c r="K74" s="1">
        <f t="shared" si="9"/>
        <v>0</v>
      </c>
      <c r="L74" s="1">
        <f t="shared" si="7"/>
        <v>0</v>
      </c>
    </row>
    <row r="75" spans="1:12" x14ac:dyDescent="0.25">
      <c r="A75">
        <v>13.16</v>
      </c>
      <c r="B75">
        <v>0</v>
      </c>
      <c r="C75">
        <v>0</v>
      </c>
      <c r="D75">
        <v>15.45</v>
      </c>
      <c r="E75" s="1">
        <v>0</v>
      </c>
      <c r="F75" s="1">
        <v>0</v>
      </c>
      <c r="G75" s="1">
        <f t="shared" si="8"/>
        <v>0.65800000000000003</v>
      </c>
      <c r="H75" s="1">
        <f t="shared" si="6"/>
        <v>0</v>
      </c>
      <c r="I75" s="1">
        <f t="shared" si="6"/>
        <v>0</v>
      </c>
      <c r="J75" s="1">
        <f t="shared" si="6"/>
        <v>0.1545</v>
      </c>
      <c r="K75" s="1">
        <f t="shared" si="9"/>
        <v>0</v>
      </c>
      <c r="L75" s="1">
        <f t="shared" si="7"/>
        <v>0</v>
      </c>
    </row>
    <row r="76" spans="1:12" x14ac:dyDescent="0.25">
      <c r="A76">
        <v>10.94</v>
      </c>
      <c r="B76">
        <v>0</v>
      </c>
      <c r="C76">
        <v>0</v>
      </c>
      <c r="D76">
        <v>15.45</v>
      </c>
      <c r="E76" s="1">
        <v>0</v>
      </c>
      <c r="F76" s="1">
        <v>0</v>
      </c>
      <c r="G76" s="1">
        <f t="shared" si="8"/>
        <v>0.54700000000000004</v>
      </c>
      <c r="H76" s="1">
        <f t="shared" si="6"/>
        <v>0</v>
      </c>
      <c r="I76" s="1">
        <f t="shared" si="6"/>
        <v>0</v>
      </c>
      <c r="J76" s="1">
        <f t="shared" si="6"/>
        <v>0.1545</v>
      </c>
      <c r="K76" s="1">
        <f t="shared" si="9"/>
        <v>0</v>
      </c>
      <c r="L76" s="1">
        <f t="shared" si="7"/>
        <v>0</v>
      </c>
    </row>
    <row r="77" spans="1:12" x14ac:dyDescent="0.25">
      <c r="A77">
        <v>9.5</v>
      </c>
      <c r="B77">
        <v>0</v>
      </c>
      <c r="C77">
        <v>0</v>
      </c>
      <c r="D77">
        <v>17.75</v>
      </c>
      <c r="E77" s="1">
        <v>0</v>
      </c>
      <c r="F77" s="1">
        <v>0</v>
      </c>
      <c r="G77" s="1">
        <f t="shared" si="8"/>
        <v>0.47500000000000003</v>
      </c>
      <c r="H77" s="1">
        <f t="shared" si="6"/>
        <v>0</v>
      </c>
      <c r="I77" s="1">
        <f t="shared" si="6"/>
        <v>0</v>
      </c>
      <c r="J77" s="1">
        <f t="shared" si="6"/>
        <v>0.17749999999999999</v>
      </c>
      <c r="K77" s="1">
        <f t="shared" si="9"/>
        <v>0</v>
      </c>
      <c r="L77" s="1">
        <f t="shared" si="7"/>
        <v>0</v>
      </c>
    </row>
    <row r="78" spans="1:12" x14ac:dyDescent="0.25">
      <c r="A78">
        <v>8.2200000000000006</v>
      </c>
      <c r="B78">
        <v>0</v>
      </c>
      <c r="C78">
        <v>0</v>
      </c>
      <c r="D78">
        <v>16.899999999999999</v>
      </c>
      <c r="E78" s="1">
        <v>0</v>
      </c>
      <c r="F78" s="1">
        <v>0</v>
      </c>
      <c r="G78" s="1">
        <f t="shared" si="8"/>
        <v>0.41100000000000003</v>
      </c>
      <c r="H78" s="1">
        <f t="shared" si="6"/>
        <v>0</v>
      </c>
      <c r="I78" s="1">
        <f t="shared" si="6"/>
        <v>0</v>
      </c>
      <c r="J78" s="1">
        <f t="shared" si="6"/>
        <v>0.16899999999999998</v>
      </c>
      <c r="K78" s="1">
        <f t="shared" si="9"/>
        <v>0</v>
      </c>
      <c r="L78" s="1">
        <f t="shared" si="7"/>
        <v>0</v>
      </c>
    </row>
    <row r="79" spans="1:12" x14ac:dyDescent="0.25">
      <c r="A79">
        <v>9.25</v>
      </c>
      <c r="B79">
        <v>0</v>
      </c>
      <c r="C79">
        <v>0</v>
      </c>
      <c r="D79">
        <v>12.25</v>
      </c>
      <c r="E79" s="1">
        <v>0</v>
      </c>
      <c r="F79" s="1">
        <v>0</v>
      </c>
      <c r="G79" s="1">
        <f t="shared" si="8"/>
        <v>0.46250000000000002</v>
      </c>
      <c r="H79" s="1">
        <f t="shared" si="6"/>
        <v>0</v>
      </c>
      <c r="I79" s="1">
        <f t="shared" si="6"/>
        <v>0</v>
      </c>
      <c r="J79" s="1">
        <f t="shared" si="6"/>
        <v>0.1225</v>
      </c>
      <c r="K79" s="1">
        <f t="shared" si="9"/>
        <v>0</v>
      </c>
      <c r="L79" s="1">
        <f t="shared" si="7"/>
        <v>0</v>
      </c>
    </row>
    <row r="80" spans="1:12" x14ac:dyDescent="0.25">
      <c r="A80">
        <v>12.2</v>
      </c>
      <c r="B80">
        <v>0</v>
      </c>
      <c r="C80">
        <v>0</v>
      </c>
      <c r="D80">
        <v>11.66</v>
      </c>
      <c r="E80" s="1">
        <v>0</v>
      </c>
      <c r="F80" s="1">
        <v>0</v>
      </c>
      <c r="G80" s="1">
        <f t="shared" si="8"/>
        <v>0.61</v>
      </c>
      <c r="H80" s="1">
        <f t="shared" si="6"/>
        <v>0</v>
      </c>
      <c r="I80" s="1">
        <f t="shared" si="6"/>
        <v>0</v>
      </c>
      <c r="J80" s="1">
        <f t="shared" si="6"/>
        <v>0.11660000000000001</v>
      </c>
      <c r="K80" s="1">
        <f t="shared" si="9"/>
        <v>0</v>
      </c>
      <c r="L80" s="1">
        <f t="shared" si="7"/>
        <v>0</v>
      </c>
    </row>
    <row r="81" spans="1:12" x14ac:dyDescent="0.25">
      <c r="A81">
        <v>16.010000000000002</v>
      </c>
      <c r="B81">
        <v>0</v>
      </c>
      <c r="C81">
        <v>0</v>
      </c>
      <c r="D81">
        <v>11.72</v>
      </c>
      <c r="E81" s="1">
        <v>0</v>
      </c>
      <c r="F81" s="1">
        <v>0</v>
      </c>
      <c r="G81" s="1">
        <f t="shared" si="8"/>
        <v>0.8005000000000001</v>
      </c>
      <c r="H81" s="1">
        <f t="shared" si="6"/>
        <v>0</v>
      </c>
      <c r="I81" s="1">
        <f t="shared" si="6"/>
        <v>0</v>
      </c>
      <c r="J81" s="1">
        <f t="shared" si="6"/>
        <v>0.11720000000000001</v>
      </c>
      <c r="K81" s="1">
        <f t="shared" si="9"/>
        <v>0</v>
      </c>
      <c r="L81" s="1">
        <f t="shared" si="7"/>
        <v>0</v>
      </c>
    </row>
    <row r="82" spans="1:12" x14ac:dyDescent="0.25">
      <c r="A82">
        <v>17.489999999999998</v>
      </c>
      <c r="B82">
        <v>0</v>
      </c>
      <c r="C82">
        <v>0</v>
      </c>
      <c r="D82">
        <v>11.08</v>
      </c>
      <c r="E82" s="1">
        <v>0</v>
      </c>
      <c r="F82" s="1">
        <v>0</v>
      </c>
      <c r="G82" s="1">
        <f t="shared" si="8"/>
        <v>0.87449999999999994</v>
      </c>
      <c r="H82" s="1">
        <f t="shared" si="6"/>
        <v>0</v>
      </c>
      <c r="I82" s="1">
        <f t="shared" si="6"/>
        <v>0</v>
      </c>
      <c r="J82" s="1">
        <f t="shared" si="6"/>
        <v>0.11080000000000001</v>
      </c>
      <c r="K82" s="1">
        <f t="shared" si="9"/>
        <v>0</v>
      </c>
      <c r="L82" s="1">
        <f t="shared" si="7"/>
        <v>0</v>
      </c>
    </row>
    <row r="83" spans="1:12" x14ac:dyDescent="0.25">
      <c r="A83">
        <v>18.38</v>
      </c>
      <c r="B83">
        <v>0</v>
      </c>
      <c r="C83">
        <v>0</v>
      </c>
      <c r="D83">
        <v>6.43</v>
      </c>
      <c r="E83" s="1">
        <v>0</v>
      </c>
      <c r="F83" s="1">
        <v>0</v>
      </c>
      <c r="G83" s="1">
        <f t="shared" si="8"/>
        <v>0.91900000000000004</v>
      </c>
      <c r="H83" s="1">
        <f t="shared" si="6"/>
        <v>0</v>
      </c>
      <c r="I83" s="1">
        <f t="shared" si="6"/>
        <v>0</v>
      </c>
      <c r="J83" s="1">
        <f t="shared" si="6"/>
        <v>6.4299999999999996E-2</v>
      </c>
      <c r="K83" s="1">
        <f t="shared" si="9"/>
        <v>0</v>
      </c>
      <c r="L83" s="1">
        <f t="shared" si="7"/>
        <v>0</v>
      </c>
    </row>
    <row r="84" spans="1:12" x14ac:dyDescent="0.25">
      <c r="A84">
        <v>18.399999999999999</v>
      </c>
      <c r="B84">
        <v>0</v>
      </c>
      <c r="C84">
        <v>0</v>
      </c>
      <c r="D84">
        <v>7.59</v>
      </c>
      <c r="E84" s="1">
        <v>0</v>
      </c>
      <c r="F84" s="1">
        <v>0</v>
      </c>
      <c r="G84" s="1">
        <f t="shared" si="8"/>
        <v>0.91999999999999993</v>
      </c>
      <c r="H84" s="1">
        <f t="shared" si="6"/>
        <v>0</v>
      </c>
      <c r="I84" s="1">
        <f t="shared" si="6"/>
        <v>0</v>
      </c>
      <c r="J84" s="1">
        <f t="shared" si="6"/>
        <v>7.5899999999999995E-2</v>
      </c>
      <c r="K84" s="1">
        <f t="shared" si="9"/>
        <v>0</v>
      </c>
      <c r="L84" s="1">
        <f t="shared" si="7"/>
        <v>0</v>
      </c>
    </row>
    <row r="85" spans="1:12" x14ac:dyDescent="0.25">
      <c r="A85">
        <v>18.41</v>
      </c>
      <c r="B85">
        <v>0</v>
      </c>
      <c r="C85">
        <v>0</v>
      </c>
      <c r="D85">
        <v>7.88</v>
      </c>
      <c r="E85" s="1">
        <v>0</v>
      </c>
      <c r="F85" s="1">
        <v>0</v>
      </c>
      <c r="G85" s="1">
        <f t="shared" si="8"/>
        <v>0.9205000000000001</v>
      </c>
      <c r="H85" s="1">
        <f t="shared" si="6"/>
        <v>0</v>
      </c>
      <c r="I85" s="1">
        <f t="shared" si="6"/>
        <v>0</v>
      </c>
      <c r="J85" s="1">
        <f t="shared" si="6"/>
        <v>7.8799999999999995E-2</v>
      </c>
      <c r="K85" s="1">
        <f t="shared" si="9"/>
        <v>0</v>
      </c>
      <c r="L85" s="1">
        <f t="shared" si="7"/>
        <v>0</v>
      </c>
    </row>
    <row r="86" spans="1:12" x14ac:dyDescent="0.25">
      <c r="A86">
        <v>17.84</v>
      </c>
      <c r="B86">
        <v>0</v>
      </c>
      <c r="C86">
        <v>0</v>
      </c>
      <c r="D86">
        <v>25.79</v>
      </c>
      <c r="E86" s="1">
        <v>0</v>
      </c>
      <c r="F86" s="1">
        <v>0</v>
      </c>
      <c r="G86" s="1">
        <f t="shared" si="8"/>
        <v>0.89200000000000002</v>
      </c>
      <c r="H86" s="1">
        <f t="shared" si="6"/>
        <v>0</v>
      </c>
      <c r="I86" s="1">
        <f t="shared" si="6"/>
        <v>0</v>
      </c>
      <c r="J86" s="1">
        <f t="shared" si="6"/>
        <v>0.25790000000000002</v>
      </c>
      <c r="K86" s="1">
        <f t="shared" si="9"/>
        <v>0</v>
      </c>
      <c r="L86" s="1">
        <f t="shared" si="7"/>
        <v>0</v>
      </c>
    </row>
    <row r="87" spans="1:12" x14ac:dyDescent="0.25">
      <c r="A87">
        <v>19.62</v>
      </c>
      <c r="B87">
        <v>0</v>
      </c>
      <c r="C87">
        <v>0</v>
      </c>
      <c r="D87">
        <v>51.93</v>
      </c>
      <c r="E87" s="1">
        <v>0</v>
      </c>
      <c r="F87" s="1">
        <v>0</v>
      </c>
      <c r="G87" s="1">
        <f t="shared" si="8"/>
        <v>0.98100000000000009</v>
      </c>
      <c r="H87" s="1">
        <f t="shared" si="6"/>
        <v>0</v>
      </c>
      <c r="I87" s="1">
        <f t="shared" si="6"/>
        <v>0</v>
      </c>
      <c r="J87" s="1">
        <f t="shared" si="6"/>
        <v>0.51929999999999998</v>
      </c>
      <c r="K87" s="1">
        <f t="shared" si="9"/>
        <v>0</v>
      </c>
      <c r="L87" s="1">
        <f t="shared" si="7"/>
        <v>0</v>
      </c>
    </row>
    <row r="88" spans="1:12" x14ac:dyDescent="0.25">
      <c r="A88">
        <v>20.51</v>
      </c>
      <c r="B88">
        <v>0</v>
      </c>
      <c r="C88">
        <v>0</v>
      </c>
      <c r="D88">
        <v>71.459999999999994</v>
      </c>
      <c r="E88" s="1">
        <v>0</v>
      </c>
      <c r="F88" s="1">
        <v>0</v>
      </c>
      <c r="G88" s="1">
        <f t="shared" si="8"/>
        <v>1.0255000000000001</v>
      </c>
      <c r="H88" s="1">
        <f t="shared" si="6"/>
        <v>0</v>
      </c>
      <c r="I88" s="1">
        <f t="shared" si="6"/>
        <v>0</v>
      </c>
      <c r="J88" s="1">
        <f t="shared" si="6"/>
        <v>0.7145999999999999</v>
      </c>
      <c r="K88" s="1">
        <f t="shared" si="9"/>
        <v>0</v>
      </c>
      <c r="L88" s="1">
        <f t="shared" si="7"/>
        <v>0</v>
      </c>
    </row>
    <row r="89" spans="1:12" x14ac:dyDescent="0.25">
      <c r="A89">
        <v>20.52</v>
      </c>
      <c r="B89">
        <v>0</v>
      </c>
      <c r="C89">
        <v>0</v>
      </c>
      <c r="D89">
        <v>86.74</v>
      </c>
      <c r="E89" s="1">
        <v>0</v>
      </c>
      <c r="F89" s="1">
        <v>0</v>
      </c>
      <c r="G89" s="1">
        <f t="shared" si="8"/>
        <v>1.026</v>
      </c>
      <c r="H89" s="1">
        <f t="shared" si="6"/>
        <v>0</v>
      </c>
      <c r="I89" s="1">
        <f t="shared" si="6"/>
        <v>0</v>
      </c>
      <c r="J89" s="1">
        <f t="shared" si="6"/>
        <v>0.86739999999999995</v>
      </c>
      <c r="K89" s="1">
        <f t="shared" si="9"/>
        <v>0</v>
      </c>
      <c r="L89" s="1">
        <f t="shared" si="7"/>
        <v>0</v>
      </c>
    </row>
    <row r="90" spans="1:12" x14ac:dyDescent="0.25">
      <c r="A90">
        <v>18.98</v>
      </c>
      <c r="B90">
        <v>0</v>
      </c>
      <c r="C90">
        <v>0</v>
      </c>
      <c r="D90">
        <v>73.819999999999993</v>
      </c>
      <c r="E90" s="1">
        <v>0</v>
      </c>
      <c r="F90" s="1">
        <v>0</v>
      </c>
      <c r="G90" s="1">
        <f t="shared" si="8"/>
        <v>0.94900000000000007</v>
      </c>
      <c r="H90" s="1">
        <f t="shared" si="6"/>
        <v>0</v>
      </c>
      <c r="I90" s="1">
        <f t="shared" si="6"/>
        <v>0</v>
      </c>
      <c r="J90" s="1">
        <f t="shared" si="6"/>
        <v>0.73819999999999997</v>
      </c>
      <c r="K90" s="1">
        <f t="shared" si="9"/>
        <v>0</v>
      </c>
      <c r="L90" s="1">
        <f t="shared" si="7"/>
        <v>0</v>
      </c>
    </row>
    <row r="91" spans="1:12" x14ac:dyDescent="0.25">
      <c r="A91">
        <v>19.46</v>
      </c>
      <c r="B91">
        <v>0</v>
      </c>
      <c r="C91">
        <v>0</v>
      </c>
      <c r="D91">
        <v>79.599999999999994</v>
      </c>
      <c r="E91" s="1">
        <v>0</v>
      </c>
      <c r="F91" s="1">
        <v>0</v>
      </c>
      <c r="G91" s="1">
        <f t="shared" si="8"/>
        <v>0.97300000000000009</v>
      </c>
      <c r="H91" s="1">
        <f t="shared" ref="H91:J97" si="10">0.01*B91</f>
        <v>0</v>
      </c>
      <c r="I91" s="1">
        <f t="shared" si="10"/>
        <v>0</v>
      </c>
      <c r="J91" s="1">
        <f t="shared" si="10"/>
        <v>0.79599999999999993</v>
      </c>
      <c r="K91" s="1">
        <f t="shared" si="9"/>
        <v>0</v>
      </c>
      <c r="L91" s="1">
        <f t="shared" si="7"/>
        <v>0</v>
      </c>
    </row>
    <row r="92" spans="1:12" x14ac:dyDescent="0.25">
      <c r="A92">
        <v>21.46</v>
      </c>
      <c r="B92">
        <v>0</v>
      </c>
      <c r="C92">
        <v>0</v>
      </c>
      <c r="D92">
        <v>123.03</v>
      </c>
      <c r="E92" s="1">
        <v>0</v>
      </c>
      <c r="F92" s="1">
        <v>0</v>
      </c>
      <c r="G92" s="1">
        <f t="shared" si="8"/>
        <v>1.0730000000000002</v>
      </c>
      <c r="H92" s="1">
        <f t="shared" si="10"/>
        <v>0</v>
      </c>
      <c r="I92" s="1">
        <f t="shared" si="10"/>
        <v>0</v>
      </c>
      <c r="J92" s="1">
        <f t="shared" si="10"/>
        <v>1.2302999999999999</v>
      </c>
      <c r="K92" s="1">
        <f t="shared" si="9"/>
        <v>0</v>
      </c>
      <c r="L92" s="1">
        <f t="shared" si="7"/>
        <v>0</v>
      </c>
    </row>
    <row r="93" spans="1:12" x14ac:dyDescent="0.25">
      <c r="A93">
        <v>24.54</v>
      </c>
      <c r="B93">
        <v>0</v>
      </c>
      <c r="C93">
        <v>0</v>
      </c>
      <c r="D93">
        <v>152.51</v>
      </c>
      <c r="E93" s="1">
        <v>0</v>
      </c>
      <c r="F93" s="1">
        <v>0</v>
      </c>
      <c r="G93" s="1">
        <f t="shared" si="8"/>
        <v>1.2270000000000001</v>
      </c>
      <c r="H93" s="1">
        <f t="shared" si="10"/>
        <v>0</v>
      </c>
      <c r="I93" s="1">
        <f t="shared" si="10"/>
        <v>0</v>
      </c>
      <c r="J93" s="1">
        <f t="shared" si="10"/>
        <v>1.5250999999999999</v>
      </c>
      <c r="K93" s="1">
        <f t="shared" si="9"/>
        <v>0</v>
      </c>
      <c r="L93" s="1">
        <f t="shared" si="7"/>
        <v>0</v>
      </c>
    </row>
    <row r="94" spans="1:12" x14ac:dyDescent="0.25">
      <c r="A94">
        <v>27.92</v>
      </c>
      <c r="B94">
        <v>0</v>
      </c>
      <c r="C94">
        <v>0</v>
      </c>
      <c r="D94">
        <v>144.94</v>
      </c>
      <c r="E94" s="1">
        <v>0</v>
      </c>
      <c r="F94" s="1">
        <v>0</v>
      </c>
      <c r="G94" s="1">
        <f t="shared" si="8"/>
        <v>1.3960000000000001</v>
      </c>
      <c r="H94" s="1">
        <f t="shared" si="10"/>
        <v>0</v>
      </c>
      <c r="I94" s="1">
        <f t="shared" si="10"/>
        <v>0</v>
      </c>
      <c r="J94" s="1">
        <f t="shared" si="10"/>
        <v>1.4494</v>
      </c>
      <c r="K94" s="1">
        <f t="shared" si="9"/>
        <v>0</v>
      </c>
      <c r="L94" s="1">
        <f t="shared" si="7"/>
        <v>0</v>
      </c>
    </row>
    <row r="95" spans="1:12" x14ac:dyDescent="0.25">
      <c r="A95">
        <v>28.52</v>
      </c>
      <c r="B95">
        <v>0</v>
      </c>
      <c r="C95">
        <v>0</v>
      </c>
      <c r="D95">
        <v>146.38999999999999</v>
      </c>
      <c r="E95" s="1">
        <v>0</v>
      </c>
      <c r="F95" s="1">
        <v>0</v>
      </c>
      <c r="G95" s="1">
        <f t="shared" si="8"/>
        <v>1.4260000000000002</v>
      </c>
      <c r="H95" s="1">
        <f t="shared" si="10"/>
        <v>0</v>
      </c>
      <c r="I95" s="1">
        <f t="shared" si="10"/>
        <v>0</v>
      </c>
      <c r="J95" s="1">
        <f t="shared" si="10"/>
        <v>1.4639</v>
      </c>
      <c r="K95" s="1">
        <f t="shared" si="9"/>
        <v>0</v>
      </c>
      <c r="L95" s="1">
        <f t="shared" si="7"/>
        <v>0</v>
      </c>
    </row>
    <row r="96" spans="1:12" x14ac:dyDescent="0.25">
      <c r="A96">
        <v>27.94</v>
      </c>
      <c r="B96">
        <v>0</v>
      </c>
      <c r="C96">
        <v>0</v>
      </c>
      <c r="D96">
        <v>143.47999999999999</v>
      </c>
      <c r="E96" s="1">
        <v>0</v>
      </c>
      <c r="F96" s="1">
        <v>0</v>
      </c>
      <c r="G96" s="1">
        <f t="shared" si="8"/>
        <v>1.3970000000000002</v>
      </c>
      <c r="H96" s="1">
        <f t="shared" si="10"/>
        <v>0</v>
      </c>
      <c r="I96" s="1">
        <f t="shared" si="10"/>
        <v>0</v>
      </c>
      <c r="J96" s="1">
        <f t="shared" si="10"/>
        <v>1.4347999999999999</v>
      </c>
      <c r="K96" s="1">
        <f t="shared" si="9"/>
        <v>0</v>
      </c>
      <c r="L96" s="1">
        <f t="shared" si="7"/>
        <v>0</v>
      </c>
    </row>
    <row r="97" spans="1:12" x14ac:dyDescent="0.25">
      <c r="A97">
        <v>23.38</v>
      </c>
      <c r="B97">
        <v>0</v>
      </c>
      <c r="C97">
        <v>0</v>
      </c>
      <c r="D97">
        <v>103.33</v>
      </c>
      <c r="E97" s="1">
        <v>0</v>
      </c>
      <c r="F97" s="1">
        <v>0</v>
      </c>
      <c r="G97" s="1">
        <f t="shared" si="8"/>
        <v>1.169</v>
      </c>
      <c r="H97" s="1">
        <f t="shared" si="10"/>
        <v>0</v>
      </c>
      <c r="I97" s="1">
        <f t="shared" si="10"/>
        <v>0</v>
      </c>
      <c r="J97" s="1">
        <f t="shared" si="10"/>
        <v>1.0333000000000001</v>
      </c>
      <c r="K97" s="1">
        <f t="shared" si="9"/>
        <v>0</v>
      </c>
      <c r="L97" s="1">
        <f t="shared" si="7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workbookViewId="0"/>
  </sheetViews>
  <sheetFormatPr defaultColWidth="11" defaultRowHeight="15.75" x14ac:dyDescent="0.25"/>
  <sheetData>
    <row r="1" spans="1:8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tr">
        <f>"sigma"&amp;MID(A1,3,20)</f>
        <v>sigma_T_air</v>
      </c>
      <c r="F1" s="2" t="str">
        <f t="shared" ref="F1:H1" si="0">"sigma"&amp;MID(B1,3,20)</f>
        <v>sigma_G_b</v>
      </c>
      <c r="G1" s="2" t="str">
        <f t="shared" si="0"/>
        <v>sigma_G_d</v>
      </c>
      <c r="H1" s="2" t="str">
        <f t="shared" si="0"/>
        <v>sigma_G_r</v>
      </c>
    </row>
    <row r="2" spans="1:8" x14ac:dyDescent="0.25">
      <c r="A2">
        <v>7.0521736111111082</v>
      </c>
      <c r="B2">
        <v>0</v>
      </c>
      <c r="C2">
        <v>0</v>
      </c>
      <c r="D2">
        <v>0</v>
      </c>
      <c r="E2">
        <v>5.5224254735495082</v>
      </c>
      <c r="F2">
        <v>0</v>
      </c>
      <c r="G2">
        <v>0</v>
      </c>
      <c r="H2">
        <v>0</v>
      </c>
    </row>
    <row r="3" spans="1:8" x14ac:dyDescent="0.25">
      <c r="A3">
        <v>6.7719861111111062</v>
      </c>
      <c r="B3">
        <v>0</v>
      </c>
      <c r="C3">
        <v>0</v>
      </c>
      <c r="D3">
        <v>0</v>
      </c>
      <c r="E3">
        <v>5.4920543351118543</v>
      </c>
      <c r="F3">
        <v>0</v>
      </c>
      <c r="G3">
        <v>0</v>
      </c>
      <c r="H3">
        <v>0</v>
      </c>
    </row>
    <row r="4" spans="1:8" x14ac:dyDescent="0.25">
      <c r="A4">
        <v>6.5202083333333212</v>
      </c>
      <c r="B4">
        <v>0</v>
      </c>
      <c r="C4">
        <v>0</v>
      </c>
      <c r="D4">
        <v>0</v>
      </c>
      <c r="E4">
        <v>5.4545026976431554</v>
      </c>
      <c r="F4">
        <v>0</v>
      </c>
      <c r="G4">
        <v>0</v>
      </c>
      <c r="H4">
        <v>0</v>
      </c>
    </row>
    <row r="5" spans="1:8" x14ac:dyDescent="0.25">
      <c r="A5">
        <v>6.2829930555555382</v>
      </c>
      <c r="B5">
        <v>0</v>
      </c>
      <c r="C5">
        <v>0</v>
      </c>
      <c r="D5">
        <v>0</v>
      </c>
      <c r="E5">
        <v>5.4288149817046323</v>
      </c>
      <c r="F5">
        <v>0</v>
      </c>
      <c r="G5">
        <v>0</v>
      </c>
      <c r="H5">
        <v>0</v>
      </c>
    </row>
    <row r="6" spans="1:8" x14ac:dyDescent="0.25">
      <c r="A6">
        <v>6.080958333333343</v>
      </c>
      <c r="B6">
        <v>0</v>
      </c>
      <c r="C6">
        <v>0</v>
      </c>
      <c r="D6">
        <v>0</v>
      </c>
      <c r="E6">
        <v>5.4216017802349254</v>
      </c>
      <c r="F6">
        <v>0</v>
      </c>
      <c r="G6">
        <v>0</v>
      </c>
      <c r="H6">
        <v>0</v>
      </c>
    </row>
    <row r="7" spans="1:8" x14ac:dyDescent="0.25">
      <c r="A7">
        <v>5.9172638888888782</v>
      </c>
      <c r="B7">
        <v>0</v>
      </c>
      <c r="C7">
        <v>0</v>
      </c>
      <c r="D7">
        <v>0</v>
      </c>
      <c r="E7">
        <v>5.3946805073183475</v>
      </c>
      <c r="F7">
        <v>0</v>
      </c>
      <c r="G7">
        <v>0</v>
      </c>
      <c r="H7">
        <v>0</v>
      </c>
    </row>
    <row r="8" spans="1:8" x14ac:dyDescent="0.25">
      <c r="A8">
        <v>5.7990763888888797</v>
      </c>
      <c r="B8">
        <v>7.8300486111111054</v>
      </c>
      <c r="C8">
        <v>8.5955972222222226</v>
      </c>
      <c r="D8">
        <v>0.38256249999999931</v>
      </c>
      <c r="E8">
        <v>5.4006251067675421</v>
      </c>
      <c r="F8">
        <v>18.072326505867348</v>
      </c>
      <c r="G8">
        <v>15.243179887053339</v>
      </c>
      <c r="H8">
        <v>0.71134861219487722</v>
      </c>
    </row>
    <row r="9" spans="1:8" x14ac:dyDescent="0.25">
      <c r="A9">
        <v>6.3075347222222069</v>
      </c>
      <c r="B9">
        <v>70.566062500000086</v>
      </c>
      <c r="C9">
        <v>48.799020833333358</v>
      </c>
      <c r="D9">
        <v>2.2819027777777752</v>
      </c>
      <c r="E9">
        <v>5.6126546774523831</v>
      </c>
      <c r="F9">
        <v>90.868692179799865</v>
      </c>
      <c r="G9">
        <v>41.125105477912271</v>
      </c>
      <c r="H9">
        <v>2.2834097837915581</v>
      </c>
    </row>
    <row r="10" spans="1:8" x14ac:dyDescent="0.25">
      <c r="A10">
        <v>7.7418333333333278</v>
      </c>
      <c r="B10">
        <v>196.59159027777775</v>
      </c>
      <c r="C10">
        <v>105.43606249999984</v>
      </c>
      <c r="D10">
        <v>5.4289236111111077</v>
      </c>
      <c r="E10">
        <v>5.9714029044833294</v>
      </c>
      <c r="F10">
        <v>179.14548488087115</v>
      </c>
      <c r="G10">
        <v>44.656465821452507</v>
      </c>
      <c r="H10">
        <v>3.3672343063615795</v>
      </c>
    </row>
    <row r="11" spans="1:8" x14ac:dyDescent="0.25">
      <c r="A11">
        <v>9.4757847222222082</v>
      </c>
      <c r="B11">
        <v>290.99440277777768</v>
      </c>
      <c r="C11">
        <v>135.36634722222215</v>
      </c>
      <c r="D11">
        <v>7.9603472222222118</v>
      </c>
      <c r="E11">
        <v>5.7105804118505832</v>
      </c>
      <c r="F11">
        <v>267.29740826614869</v>
      </c>
      <c r="G11">
        <v>54.723950433678645</v>
      </c>
      <c r="H11">
        <v>4.6168169970691002</v>
      </c>
    </row>
    <row r="12" spans="1:8" x14ac:dyDescent="0.25">
      <c r="A12">
        <v>10.801548611111102</v>
      </c>
      <c r="B12">
        <v>370.41677083333394</v>
      </c>
      <c r="C12">
        <v>157.52468055555542</v>
      </c>
      <c r="D12">
        <v>10.028270833333339</v>
      </c>
      <c r="E12">
        <v>5.39892242398746</v>
      </c>
      <c r="F12">
        <v>324.02469061808955</v>
      </c>
      <c r="G12">
        <v>60.681388387476389</v>
      </c>
      <c r="H12">
        <v>5.3996241597243033</v>
      </c>
    </row>
    <row r="13" spans="1:8" x14ac:dyDescent="0.25">
      <c r="A13">
        <v>11.645722222222217</v>
      </c>
      <c r="B13">
        <v>417.77723611111054</v>
      </c>
      <c r="C13">
        <v>167.1118125000003</v>
      </c>
      <c r="D13">
        <v>11.005055555555545</v>
      </c>
      <c r="E13">
        <v>5.3463267412278013</v>
      </c>
      <c r="F13">
        <v>340.03127813656903</v>
      </c>
      <c r="G13">
        <v>67.386434915942218</v>
      </c>
      <c r="H13">
        <v>5.6669751020448587</v>
      </c>
    </row>
    <row r="14" spans="1:8" x14ac:dyDescent="0.25">
      <c r="A14">
        <v>12.158284722222213</v>
      </c>
      <c r="B14">
        <v>413.66581250000002</v>
      </c>
      <c r="C14">
        <v>159.83760416666669</v>
      </c>
      <c r="D14">
        <v>10.605229166666669</v>
      </c>
      <c r="E14">
        <v>5.387259986496078</v>
      </c>
      <c r="F14">
        <v>331.78158092763653</v>
      </c>
      <c r="G14">
        <v>65.443811501303912</v>
      </c>
      <c r="H14">
        <v>5.4765123426099525</v>
      </c>
    </row>
    <row r="15" spans="1:8" x14ac:dyDescent="0.25">
      <c r="A15">
        <v>12.393312499999974</v>
      </c>
      <c r="B15">
        <v>357.46761805555582</v>
      </c>
      <c r="C15">
        <v>145.73393055555533</v>
      </c>
      <c r="D15">
        <v>9.0964930555555519</v>
      </c>
      <c r="E15">
        <v>5.4501198576167038</v>
      </c>
      <c r="F15">
        <v>286.26499156464104</v>
      </c>
      <c r="G15">
        <v>57.610962267794321</v>
      </c>
      <c r="H15">
        <v>4.6863164247659066</v>
      </c>
    </row>
    <row r="16" spans="1:8" x14ac:dyDescent="0.25">
      <c r="A16">
        <v>12.339097222222227</v>
      </c>
      <c r="B16">
        <v>260.38508333333277</v>
      </c>
      <c r="C16">
        <v>115.62923611111114</v>
      </c>
      <c r="D16">
        <v>6.441104166666646</v>
      </c>
      <c r="E16">
        <v>5.5076405218938902</v>
      </c>
      <c r="F16">
        <v>214.221566747184</v>
      </c>
      <c r="G16">
        <v>45.506357604842918</v>
      </c>
      <c r="H16">
        <v>3.6215022035239701</v>
      </c>
    </row>
    <row r="17" spans="1:8" x14ac:dyDescent="0.25">
      <c r="A17">
        <v>11.925159722222222</v>
      </c>
      <c r="B17">
        <v>143.48604166666692</v>
      </c>
      <c r="C17">
        <v>71.512312500000021</v>
      </c>
      <c r="D17">
        <v>3.3827291666666643</v>
      </c>
      <c r="E17">
        <v>5.5801680230595068</v>
      </c>
      <c r="F17">
        <v>115.95462146255728</v>
      </c>
      <c r="G17">
        <v>37.308934305508856</v>
      </c>
      <c r="H17">
        <v>2.5020156952992916</v>
      </c>
    </row>
    <row r="18" spans="1:8" x14ac:dyDescent="0.25">
      <c r="A18">
        <v>11.197513888888885</v>
      </c>
      <c r="B18">
        <v>18.27955555555555</v>
      </c>
      <c r="C18">
        <v>16.064506944444453</v>
      </c>
      <c r="D18">
        <v>0.7580972222222212</v>
      </c>
      <c r="E18">
        <v>5.6404683724442144</v>
      </c>
      <c r="F18">
        <v>38.652123728704645</v>
      </c>
      <c r="G18">
        <v>25.415773979089682</v>
      </c>
      <c r="H18">
        <v>1.2933626428473413</v>
      </c>
    </row>
    <row r="19" spans="1:8" x14ac:dyDescent="0.25">
      <c r="A19">
        <v>10.432090277777784</v>
      </c>
      <c r="B19">
        <v>0</v>
      </c>
      <c r="C19">
        <v>8.4166666666666654E-2</v>
      </c>
      <c r="D19">
        <v>3.3472222222222224E-3</v>
      </c>
      <c r="E19">
        <v>5.6398594485333042</v>
      </c>
      <c r="F19">
        <v>0</v>
      </c>
      <c r="G19">
        <v>1.3202447811449116</v>
      </c>
      <c r="H19">
        <v>5.2522647346520221E-2</v>
      </c>
    </row>
    <row r="20" spans="1:8" x14ac:dyDescent="0.25">
      <c r="A20">
        <v>9.7089513888888881</v>
      </c>
      <c r="B20">
        <v>0</v>
      </c>
      <c r="C20">
        <v>0</v>
      </c>
      <c r="D20">
        <v>0</v>
      </c>
      <c r="E20">
        <v>5.6102078311489141</v>
      </c>
      <c r="F20">
        <v>0</v>
      </c>
      <c r="G20">
        <v>0</v>
      </c>
      <c r="H20">
        <v>0</v>
      </c>
    </row>
    <row r="21" spans="1:8" x14ac:dyDescent="0.25">
      <c r="A21">
        <v>9.1405972222222029</v>
      </c>
      <c r="B21">
        <v>0</v>
      </c>
      <c r="C21">
        <v>0</v>
      </c>
      <c r="D21">
        <v>0</v>
      </c>
      <c r="E21">
        <v>5.554819548186833</v>
      </c>
      <c r="F21">
        <v>0</v>
      </c>
      <c r="G21">
        <v>0</v>
      </c>
      <c r="H21">
        <v>0</v>
      </c>
    </row>
    <row r="22" spans="1:8" x14ac:dyDescent="0.25">
      <c r="A22">
        <v>8.5878611111111116</v>
      </c>
      <c r="B22">
        <v>0</v>
      </c>
      <c r="C22">
        <v>0</v>
      </c>
      <c r="D22">
        <v>0</v>
      </c>
      <c r="E22">
        <v>5.5139006984074905</v>
      </c>
      <c r="F22">
        <v>0</v>
      </c>
      <c r="G22">
        <v>0</v>
      </c>
      <c r="H22">
        <v>0</v>
      </c>
    </row>
    <row r="23" spans="1:8" x14ac:dyDescent="0.25">
      <c r="A23">
        <v>8.0814374999999767</v>
      </c>
      <c r="B23">
        <v>0</v>
      </c>
      <c r="C23">
        <v>0</v>
      </c>
      <c r="D23">
        <v>0</v>
      </c>
      <c r="E23">
        <v>5.530754944866362</v>
      </c>
      <c r="F23">
        <v>0</v>
      </c>
      <c r="G23">
        <v>0</v>
      </c>
      <c r="H23">
        <v>0</v>
      </c>
    </row>
    <row r="24" spans="1:8" x14ac:dyDescent="0.25">
      <c r="A24">
        <v>7.630916666666673</v>
      </c>
      <c r="B24">
        <v>0</v>
      </c>
      <c r="C24">
        <v>0</v>
      </c>
      <c r="D24">
        <v>0</v>
      </c>
      <c r="E24">
        <v>5.5325945033814357</v>
      </c>
      <c r="F24">
        <v>0</v>
      </c>
      <c r="G24">
        <v>0</v>
      </c>
      <c r="H24">
        <v>0</v>
      </c>
    </row>
    <row r="25" spans="1:8" x14ac:dyDescent="0.25">
      <c r="A25">
        <v>7.2363750000000033</v>
      </c>
      <c r="B25">
        <v>0</v>
      </c>
      <c r="C25">
        <v>0</v>
      </c>
      <c r="D25">
        <v>0</v>
      </c>
      <c r="E25">
        <v>5.5154514574385232</v>
      </c>
      <c r="F25">
        <v>0</v>
      </c>
      <c r="G25">
        <v>0</v>
      </c>
      <c r="H25">
        <v>0</v>
      </c>
    </row>
    <row r="26" spans="1:8" x14ac:dyDescent="0.25">
      <c r="A26">
        <v>0.9011718749999994</v>
      </c>
      <c r="B26">
        <v>0</v>
      </c>
      <c r="C26">
        <v>0</v>
      </c>
      <c r="D26">
        <v>0</v>
      </c>
      <c r="E26">
        <v>3.5593336229782211</v>
      </c>
      <c r="F26">
        <v>0</v>
      </c>
      <c r="G26">
        <v>0</v>
      </c>
      <c r="H26">
        <v>0</v>
      </c>
    </row>
    <row r="27" spans="1:8" x14ac:dyDescent="0.25">
      <c r="A27">
        <v>0.60003551136363698</v>
      </c>
      <c r="B27">
        <v>0</v>
      </c>
      <c r="C27">
        <v>0</v>
      </c>
      <c r="D27">
        <v>0</v>
      </c>
      <c r="E27">
        <v>3.536290876256599</v>
      </c>
      <c r="F27">
        <v>0</v>
      </c>
      <c r="G27">
        <v>0</v>
      </c>
      <c r="H27">
        <v>0</v>
      </c>
    </row>
    <row r="28" spans="1:8" x14ac:dyDescent="0.25">
      <c r="A28">
        <v>0.34532670454545472</v>
      </c>
      <c r="B28">
        <v>0</v>
      </c>
      <c r="C28">
        <v>0</v>
      </c>
      <c r="D28">
        <v>0</v>
      </c>
      <c r="E28">
        <v>3.5378992889309697</v>
      </c>
      <c r="F28">
        <v>0</v>
      </c>
      <c r="G28">
        <v>0</v>
      </c>
      <c r="H28">
        <v>0</v>
      </c>
    </row>
    <row r="29" spans="1:8" x14ac:dyDescent="0.25">
      <c r="A29">
        <v>0.11802556818181817</v>
      </c>
      <c r="B29">
        <v>0</v>
      </c>
      <c r="C29">
        <v>0</v>
      </c>
      <c r="D29">
        <v>0</v>
      </c>
      <c r="E29">
        <v>3.5411240943397519</v>
      </c>
      <c r="F29">
        <v>0</v>
      </c>
      <c r="G29">
        <v>0</v>
      </c>
      <c r="H29">
        <v>0</v>
      </c>
    </row>
    <row r="30" spans="1:8" x14ac:dyDescent="0.25">
      <c r="A30">
        <v>-6.7159090909090349E-2</v>
      </c>
      <c r="B30">
        <v>0</v>
      </c>
      <c r="C30">
        <v>0</v>
      </c>
      <c r="D30">
        <v>0</v>
      </c>
      <c r="E30">
        <v>3.5581875748195628</v>
      </c>
      <c r="F30">
        <v>0</v>
      </c>
      <c r="G30">
        <v>0</v>
      </c>
      <c r="H30">
        <v>0</v>
      </c>
    </row>
    <row r="31" spans="1:8" x14ac:dyDescent="0.25">
      <c r="A31">
        <v>-0.20278409090909119</v>
      </c>
      <c r="B31">
        <v>0</v>
      </c>
      <c r="C31">
        <v>0</v>
      </c>
      <c r="D31">
        <v>0</v>
      </c>
      <c r="E31">
        <v>3.5819956763142615</v>
      </c>
      <c r="F31">
        <v>0</v>
      </c>
      <c r="G31">
        <v>0</v>
      </c>
      <c r="H31">
        <v>0</v>
      </c>
    </row>
    <row r="32" spans="1:8" x14ac:dyDescent="0.25">
      <c r="A32">
        <v>-0.33051846590909012</v>
      </c>
      <c r="B32">
        <v>1.2364488636363637</v>
      </c>
      <c r="C32">
        <v>1.552279829545455</v>
      </c>
      <c r="D32">
        <v>7.4410511363636411E-2</v>
      </c>
      <c r="E32">
        <v>3.6092709064088333</v>
      </c>
      <c r="F32">
        <v>5.3466147646516253</v>
      </c>
      <c r="G32">
        <v>5.1634926019668672</v>
      </c>
      <c r="H32">
        <v>0.25984429037645801</v>
      </c>
    </row>
    <row r="33" spans="1:8" x14ac:dyDescent="0.25">
      <c r="A33">
        <v>0.17087357954545393</v>
      </c>
      <c r="B33">
        <v>42.77095170454546</v>
      </c>
      <c r="C33">
        <v>25.755447443181811</v>
      </c>
      <c r="D33">
        <v>1.2977485795454544</v>
      </c>
      <c r="E33">
        <v>3.6269637991708006</v>
      </c>
      <c r="F33">
        <v>68.221835422214866</v>
      </c>
      <c r="G33">
        <v>32.097786689888139</v>
      </c>
      <c r="H33">
        <v>1.8236222541407949</v>
      </c>
    </row>
    <row r="34" spans="1:8" x14ac:dyDescent="0.25">
      <c r="A34">
        <v>1.4496306818181808</v>
      </c>
      <c r="B34">
        <v>198.33397727272779</v>
      </c>
      <c r="C34">
        <v>85.657294034090981</v>
      </c>
      <c r="D34">
        <v>4.6226491477272713</v>
      </c>
      <c r="E34">
        <v>3.9141777367185289</v>
      </c>
      <c r="F34">
        <v>165.10316606898678</v>
      </c>
      <c r="G34">
        <v>34.791046632612918</v>
      </c>
      <c r="H34">
        <v>3.0054824364281476</v>
      </c>
    </row>
    <row r="35" spans="1:8" x14ac:dyDescent="0.25">
      <c r="A35">
        <v>3.6452201704545444</v>
      </c>
      <c r="B35">
        <v>317.65976562500032</v>
      </c>
      <c r="C35">
        <v>120.97973721590905</v>
      </c>
      <c r="D35">
        <v>7.6853764204545456</v>
      </c>
      <c r="E35">
        <v>3.9449548837276001</v>
      </c>
      <c r="F35">
        <v>262.82897317057319</v>
      </c>
      <c r="G35">
        <v>46.51561079488291</v>
      </c>
      <c r="H35">
        <v>4.2731689470917056</v>
      </c>
    </row>
    <row r="36" spans="1:8" x14ac:dyDescent="0.25">
      <c r="A36">
        <v>5.5739772727272694</v>
      </c>
      <c r="B36">
        <v>407.08834517045472</v>
      </c>
      <c r="C36">
        <v>143.74898437499999</v>
      </c>
      <c r="D36">
        <v>10.015390625000002</v>
      </c>
      <c r="E36">
        <v>3.9350949996409907</v>
      </c>
      <c r="F36">
        <v>331.56874797544475</v>
      </c>
      <c r="G36">
        <v>56.646074157409977</v>
      </c>
      <c r="H36">
        <v>5.3236051147715244</v>
      </c>
    </row>
    <row r="37" spans="1:8" x14ac:dyDescent="0.25">
      <c r="A37">
        <v>6.7140198863636389</v>
      </c>
      <c r="B37">
        <v>470.09828124999984</v>
      </c>
      <c r="C37">
        <v>155.38310369318208</v>
      </c>
      <c r="D37">
        <v>11.437748579545449</v>
      </c>
      <c r="E37">
        <v>4.1251937860141688</v>
      </c>
      <c r="F37">
        <v>363.79947035110922</v>
      </c>
      <c r="G37">
        <v>64.373530438643144</v>
      </c>
      <c r="H37">
        <v>5.8730377607711475</v>
      </c>
    </row>
    <row r="38" spans="1:8" x14ac:dyDescent="0.25">
      <c r="A38">
        <v>7.4065056818181834</v>
      </c>
      <c r="B38">
        <v>469.06308238636387</v>
      </c>
      <c r="C38">
        <v>155.07968039772709</v>
      </c>
      <c r="D38">
        <v>11.361136363636348</v>
      </c>
      <c r="E38">
        <v>4.3043020584462113</v>
      </c>
      <c r="F38">
        <v>362.96398713716661</v>
      </c>
      <c r="G38">
        <v>67.235386435758272</v>
      </c>
      <c r="H38">
        <v>5.9020890487932673</v>
      </c>
    </row>
    <row r="39" spans="1:8" x14ac:dyDescent="0.25">
      <c r="A39">
        <v>7.7696803977272673</v>
      </c>
      <c r="B39">
        <v>443.16765625000039</v>
      </c>
      <c r="C39">
        <v>142.43262073863644</v>
      </c>
      <c r="D39">
        <v>10.395795454545459</v>
      </c>
      <c r="E39">
        <v>4.4414321627300533</v>
      </c>
      <c r="F39">
        <v>331.75327934194246</v>
      </c>
      <c r="G39">
        <v>58.202415546346629</v>
      </c>
      <c r="H39">
        <v>5.3991396896287167</v>
      </c>
    </row>
    <row r="40" spans="1:8" x14ac:dyDescent="0.25">
      <c r="A40">
        <v>7.7958806818181552</v>
      </c>
      <c r="B40">
        <v>352.47984375000078</v>
      </c>
      <c r="C40">
        <v>121.11420454545447</v>
      </c>
      <c r="D40">
        <v>8.0548366477272761</v>
      </c>
      <c r="E40">
        <v>4.4942086486240163</v>
      </c>
      <c r="F40">
        <v>266.94034184443899</v>
      </c>
      <c r="G40">
        <v>46.139740401145573</v>
      </c>
      <c r="H40">
        <v>4.4173372621826283</v>
      </c>
    </row>
    <row r="41" spans="1:8" x14ac:dyDescent="0.25">
      <c r="A41">
        <v>7.4430894886363639</v>
      </c>
      <c r="B41">
        <v>227.64055397727279</v>
      </c>
      <c r="C41">
        <v>85.543494318181672</v>
      </c>
      <c r="D41">
        <v>4.8807670454545509</v>
      </c>
      <c r="E41">
        <v>4.4993674088038382</v>
      </c>
      <c r="F41">
        <v>175.92123188916534</v>
      </c>
      <c r="G41">
        <v>38.467955619313649</v>
      </c>
      <c r="H41">
        <v>3.2921968405104831</v>
      </c>
    </row>
    <row r="42" spans="1:8" x14ac:dyDescent="0.25">
      <c r="A42">
        <v>6.7143181818181779</v>
      </c>
      <c r="B42">
        <v>61.512592329545448</v>
      </c>
      <c r="C42">
        <v>31.742123579545463</v>
      </c>
      <c r="D42">
        <v>1.6420667613636366</v>
      </c>
      <c r="E42">
        <v>4.443704789575631</v>
      </c>
      <c r="F42">
        <v>86.783309448002058</v>
      </c>
      <c r="G42">
        <v>34.797855936680591</v>
      </c>
      <c r="H42">
        <v>2.0246129932334935</v>
      </c>
    </row>
    <row r="43" spans="1:8" x14ac:dyDescent="0.25">
      <c r="A43">
        <v>5.7532883522727269</v>
      </c>
      <c r="B43">
        <v>0.89884943181818178</v>
      </c>
      <c r="C43">
        <v>1.6466264204545451</v>
      </c>
      <c r="D43">
        <v>7.8338068181818182E-2</v>
      </c>
      <c r="E43">
        <v>4.2185820260532365</v>
      </c>
      <c r="F43">
        <v>6.1837333056123356</v>
      </c>
      <c r="G43">
        <v>5.064424484857752</v>
      </c>
      <c r="H43">
        <v>0.26915951611813349</v>
      </c>
    </row>
    <row r="44" spans="1:8" x14ac:dyDescent="0.25">
      <c r="A44">
        <v>4.8136576704545471</v>
      </c>
      <c r="B44">
        <v>0</v>
      </c>
      <c r="C44">
        <v>0</v>
      </c>
      <c r="D44">
        <v>0</v>
      </c>
      <c r="E44">
        <v>4.0852031484413258</v>
      </c>
      <c r="F44">
        <v>0</v>
      </c>
      <c r="G44">
        <v>0</v>
      </c>
      <c r="H44">
        <v>0</v>
      </c>
    </row>
    <row r="45" spans="1:8" x14ac:dyDescent="0.25">
      <c r="A45">
        <v>4.1373295454545493</v>
      </c>
      <c r="B45">
        <v>0</v>
      </c>
      <c r="C45">
        <v>0</v>
      </c>
      <c r="D45">
        <v>0</v>
      </c>
      <c r="E45">
        <v>4.0494295191752876</v>
      </c>
      <c r="F45">
        <v>0</v>
      </c>
      <c r="G45">
        <v>0</v>
      </c>
      <c r="H45">
        <v>0</v>
      </c>
    </row>
    <row r="46" spans="1:8" x14ac:dyDescent="0.25">
      <c r="A46">
        <v>3.2505681818181853</v>
      </c>
      <c r="B46">
        <v>0</v>
      </c>
      <c r="C46">
        <v>0</v>
      </c>
      <c r="D46">
        <v>0</v>
      </c>
      <c r="E46">
        <v>3.8976169660225648</v>
      </c>
      <c r="F46">
        <v>0</v>
      </c>
      <c r="G46">
        <v>0</v>
      </c>
      <c r="H46">
        <v>0</v>
      </c>
    </row>
    <row r="47" spans="1:8" x14ac:dyDescent="0.25">
      <c r="A47">
        <v>2.4766335227272802</v>
      </c>
      <c r="B47">
        <v>0</v>
      </c>
      <c r="C47">
        <v>0</v>
      </c>
      <c r="D47">
        <v>0</v>
      </c>
      <c r="E47">
        <v>3.7674113247945544</v>
      </c>
      <c r="F47">
        <v>0</v>
      </c>
      <c r="G47">
        <v>0</v>
      </c>
      <c r="H47">
        <v>0</v>
      </c>
    </row>
    <row r="48" spans="1:8" x14ac:dyDescent="0.25">
      <c r="A48">
        <v>1.8499502840909101</v>
      </c>
      <c r="B48">
        <v>0</v>
      </c>
      <c r="C48">
        <v>0</v>
      </c>
      <c r="D48">
        <v>0</v>
      </c>
      <c r="E48">
        <v>3.668907110611686</v>
      </c>
      <c r="F48">
        <v>0</v>
      </c>
      <c r="G48">
        <v>0</v>
      </c>
      <c r="H48">
        <v>0</v>
      </c>
    </row>
    <row r="49" spans="1:8" x14ac:dyDescent="0.25">
      <c r="A49">
        <v>1.3487357954545429</v>
      </c>
      <c r="B49">
        <v>0</v>
      </c>
      <c r="C49">
        <v>0</v>
      </c>
      <c r="D49">
        <v>0</v>
      </c>
      <c r="E49">
        <v>3.6103383447470336</v>
      </c>
      <c r="F49">
        <v>0</v>
      </c>
      <c r="G49">
        <v>0</v>
      </c>
      <c r="H49">
        <v>0</v>
      </c>
    </row>
    <row r="50" spans="1:8" x14ac:dyDescent="0.25">
      <c r="A50">
        <v>10.935530913978504</v>
      </c>
      <c r="B50">
        <v>0</v>
      </c>
      <c r="C50">
        <v>0</v>
      </c>
      <c r="D50">
        <v>0</v>
      </c>
      <c r="E50">
        <v>4.4281559994197162</v>
      </c>
      <c r="F50">
        <v>0</v>
      </c>
      <c r="G50">
        <v>0</v>
      </c>
      <c r="H50">
        <v>0</v>
      </c>
    </row>
    <row r="51" spans="1:8" x14ac:dyDescent="0.25">
      <c r="A51">
        <v>10.395026881720415</v>
      </c>
      <c r="B51">
        <v>0</v>
      </c>
      <c r="C51">
        <v>0</v>
      </c>
      <c r="D51">
        <v>0</v>
      </c>
      <c r="E51">
        <v>4.4070908656848626</v>
      </c>
      <c r="F51">
        <v>0</v>
      </c>
      <c r="G51">
        <v>0</v>
      </c>
      <c r="H51">
        <v>0</v>
      </c>
    </row>
    <row r="52" spans="1:8" x14ac:dyDescent="0.25">
      <c r="A52">
        <v>9.9697177419354812</v>
      </c>
      <c r="B52">
        <v>0</v>
      </c>
      <c r="C52">
        <v>0</v>
      </c>
      <c r="D52">
        <v>0</v>
      </c>
      <c r="E52">
        <v>4.3787893326587684</v>
      </c>
      <c r="F52">
        <v>0</v>
      </c>
      <c r="G52">
        <v>0</v>
      </c>
      <c r="H52">
        <v>0</v>
      </c>
    </row>
    <row r="53" spans="1:8" x14ac:dyDescent="0.25">
      <c r="A53">
        <v>9.6122513440860153</v>
      </c>
      <c r="B53">
        <v>0</v>
      </c>
      <c r="C53">
        <v>0</v>
      </c>
      <c r="D53">
        <v>0</v>
      </c>
      <c r="E53">
        <v>4.355078859781317</v>
      </c>
      <c r="F53">
        <v>0</v>
      </c>
      <c r="G53">
        <v>0</v>
      </c>
      <c r="H53">
        <v>0</v>
      </c>
    </row>
    <row r="54" spans="1:8" x14ac:dyDescent="0.25">
      <c r="A54">
        <v>9.3106653225806468</v>
      </c>
      <c r="B54">
        <v>0</v>
      </c>
      <c r="C54">
        <v>2.019314516129032</v>
      </c>
      <c r="D54">
        <v>8.0430107526881775E-2</v>
      </c>
      <c r="E54">
        <v>4.3441730904161977</v>
      </c>
      <c r="F54">
        <v>0</v>
      </c>
      <c r="G54">
        <v>4.0548824091775124</v>
      </c>
      <c r="H54">
        <v>0.16186190684390109</v>
      </c>
    </row>
    <row r="55" spans="1:8" x14ac:dyDescent="0.25">
      <c r="A55">
        <v>9.3998655913978517</v>
      </c>
      <c r="B55">
        <v>0</v>
      </c>
      <c r="C55">
        <v>28.014858870967718</v>
      </c>
      <c r="D55">
        <v>1.1152016129032272</v>
      </c>
      <c r="E55">
        <v>4.5305673448386656</v>
      </c>
      <c r="F55">
        <v>0</v>
      </c>
      <c r="G55">
        <v>23.6245581388619</v>
      </c>
      <c r="H55">
        <v>0.94048569472083376</v>
      </c>
    </row>
    <row r="56" spans="1:8" x14ac:dyDescent="0.25">
      <c r="A56">
        <v>10.774106182795691</v>
      </c>
      <c r="B56">
        <v>40.862163978494593</v>
      </c>
      <c r="C56">
        <v>75.088286290322586</v>
      </c>
      <c r="D56">
        <v>5.0967137096774255</v>
      </c>
      <c r="E56">
        <v>5.0285979608701004</v>
      </c>
      <c r="F56">
        <v>38.698620163734518</v>
      </c>
      <c r="G56">
        <v>34.219827787502751</v>
      </c>
      <c r="H56">
        <v>3.089681683475701</v>
      </c>
    </row>
    <row r="57" spans="1:8" x14ac:dyDescent="0.25">
      <c r="A57">
        <v>13.119005376344088</v>
      </c>
      <c r="B57">
        <v>140.17100134408594</v>
      </c>
      <c r="C57">
        <v>125.1233333333336</v>
      </c>
      <c r="D57">
        <v>9.2751276881720432</v>
      </c>
      <c r="E57">
        <v>4.8698865188103415</v>
      </c>
      <c r="F57">
        <v>118.85902385085789</v>
      </c>
      <c r="G57">
        <v>47.455893582219915</v>
      </c>
      <c r="H57">
        <v>4.6219701484999334</v>
      </c>
    </row>
    <row r="58" spans="1:8" x14ac:dyDescent="0.25">
      <c r="A58">
        <v>14.715651881720403</v>
      </c>
      <c r="B58">
        <v>266.66936155913987</v>
      </c>
      <c r="C58">
        <v>166.51237903225808</v>
      </c>
      <c r="D58">
        <v>13.638091397849458</v>
      </c>
      <c r="E58">
        <v>4.6816319790941678</v>
      </c>
      <c r="F58">
        <v>201.07398201634498</v>
      </c>
      <c r="G58">
        <v>62.601298568803067</v>
      </c>
      <c r="H58">
        <v>6.0014081389297935</v>
      </c>
    </row>
    <row r="59" spans="1:8" x14ac:dyDescent="0.25">
      <c r="A59">
        <v>15.779428763440844</v>
      </c>
      <c r="B59">
        <v>379.98943548387138</v>
      </c>
      <c r="C59">
        <v>196.4528696236558</v>
      </c>
      <c r="D59">
        <v>17.139623655913987</v>
      </c>
      <c r="E59">
        <v>4.7380107861972043</v>
      </c>
      <c r="F59">
        <v>272.81020746271133</v>
      </c>
      <c r="G59">
        <v>78.580259686548274</v>
      </c>
      <c r="H59">
        <v>7.1640701233665993</v>
      </c>
    </row>
    <row r="60" spans="1:8" x14ac:dyDescent="0.25">
      <c r="A60">
        <v>16.642043010752673</v>
      </c>
      <c r="B60">
        <v>457.52950940860239</v>
      </c>
      <c r="C60">
        <v>214.76913978494611</v>
      </c>
      <c r="D60">
        <v>19.38989247311828</v>
      </c>
      <c r="E60">
        <v>4.8213926997354566</v>
      </c>
      <c r="F60">
        <v>323.16457356694082</v>
      </c>
      <c r="G60">
        <v>91.453676569632478</v>
      </c>
      <c r="H60">
        <v>8.1315480916227116</v>
      </c>
    </row>
    <row r="61" spans="1:8" x14ac:dyDescent="0.25">
      <c r="A61">
        <v>17.341646505376357</v>
      </c>
      <c r="B61">
        <v>489.2698185483867</v>
      </c>
      <c r="C61">
        <v>228.14512096774178</v>
      </c>
      <c r="D61">
        <v>20.504227150537631</v>
      </c>
      <c r="E61">
        <v>4.8995188176280315</v>
      </c>
      <c r="F61">
        <v>348.70341776621137</v>
      </c>
      <c r="G61">
        <v>98.377174753225205</v>
      </c>
      <c r="H61">
        <v>8.3601893144866448</v>
      </c>
    </row>
    <row r="62" spans="1:8" x14ac:dyDescent="0.25">
      <c r="A62">
        <v>17.884489247311802</v>
      </c>
      <c r="B62">
        <v>472.74553091397866</v>
      </c>
      <c r="C62">
        <v>221.87809139784972</v>
      </c>
      <c r="D62">
        <v>19.904267473118271</v>
      </c>
      <c r="E62">
        <v>4.9405015286193015</v>
      </c>
      <c r="F62">
        <v>353.37804674461023</v>
      </c>
      <c r="G62">
        <v>99.644370226356571</v>
      </c>
      <c r="H62">
        <v>8.5294803537657771</v>
      </c>
    </row>
    <row r="63" spans="1:8" x14ac:dyDescent="0.25">
      <c r="A63">
        <v>18.253494623655897</v>
      </c>
      <c r="B63">
        <v>403.9881922043009</v>
      </c>
      <c r="C63">
        <v>210.98587365591376</v>
      </c>
      <c r="D63">
        <v>17.94184811827958</v>
      </c>
      <c r="E63">
        <v>4.9435770334493245</v>
      </c>
      <c r="F63">
        <v>318.07654143891858</v>
      </c>
      <c r="G63">
        <v>91.05348255900175</v>
      </c>
      <c r="H63">
        <v>8.0443764506605664</v>
      </c>
    </row>
    <row r="64" spans="1:8" x14ac:dyDescent="0.25">
      <c r="A64">
        <v>18.414112903225821</v>
      </c>
      <c r="B64">
        <v>311.36251344085991</v>
      </c>
      <c r="C64">
        <v>185.66843413978461</v>
      </c>
      <c r="D64">
        <v>15.019502688172075</v>
      </c>
      <c r="E64">
        <v>4.9078992796265073</v>
      </c>
      <c r="F64">
        <v>255.75565866086865</v>
      </c>
      <c r="G64">
        <v>77.802483253674481</v>
      </c>
      <c r="H64">
        <v>7.1227542707016767</v>
      </c>
    </row>
    <row r="65" spans="1:8" x14ac:dyDescent="0.25">
      <c r="A65">
        <v>18.351874999999996</v>
      </c>
      <c r="B65">
        <v>205.88493951612898</v>
      </c>
      <c r="C65">
        <v>152.60275537634396</v>
      </c>
      <c r="D65">
        <v>11.537540322580631</v>
      </c>
      <c r="E65">
        <v>4.8753469187513039</v>
      </c>
      <c r="F65">
        <v>175.69122275474157</v>
      </c>
      <c r="G65">
        <v>58.622070318108982</v>
      </c>
      <c r="H65">
        <v>5.5643322275835372</v>
      </c>
    </row>
    <row r="66" spans="1:8" x14ac:dyDescent="0.25">
      <c r="A66">
        <v>18.045745967741937</v>
      </c>
      <c r="B66">
        <v>99.267043010752545</v>
      </c>
      <c r="C66">
        <v>107.58428091397852</v>
      </c>
      <c r="D66">
        <v>7.5718749999999924</v>
      </c>
      <c r="E66">
        <v>4.8510875361897785</v>
      </c>
      <c r="F66">
        <v>89.414177293097907</v>
      </c>
      <c r="G66">
        <v>41.017453545781436</v>
      </c>
      <c r="H66">
        <v>3.909754726753234</v>
      </c>
    </row>
    <row r="67" spans="1:8" x14ac:dyDescent="0.25">
      <c r="A67">
        <v>17.454704301075257</v>
      </c>
      <c r="B67">
        <v>17.203985215053748</v>
      </c>
      <c r="C67">
        <v>55.699704301075329</v>
      </c>
      <c r="D67">
        <v>3.8821841397849459</v>
      </c>
      <c r="E67">
        <v>4.8275885641714176</v>
      </c>
      <c r="F67">
        <v>15.250564849311303</v>
      </c>
      <c r="G67">
        <v>26.156140775136148</v>
      </c>
      <c r="H67">
        <v>2.4164492062401686</v>
      </c>
    </row>
    <row r="68" spans="1:8" x14ac:dyDescent="0.25">
      <c r="A68">
        <v>16.514865591397871</v>
      </c>
      <c r="B68">
        <v>0</v>
      </c>
      <c r="C68">
        <v>15.875766129032264</v>
      </c>
      <c r="D68">
        <v>0.63179435483870827</v>
      </c>
      <c r="E68">
        <v>4.7675103486787833</v>
      </c>
      <c r="F68">
        <v>0</v>
      </c>
      <c r="G68">
        <v>17.228398611399051</v>
      </c>
      <c r="H68">
        <v>0.68561524511881256</v>
      </c>
    </row>
    <row r="69" spans="1:8" x14ac:dyDescent="0.25">
      <c r="A69">
        <v>15.520235215053736</v>
      </c>
      <c r="B69">
        <v>0</v>
      </c>
      <c r="C69">
        <v>4.845430107526881E-2</v>
      </c>
      <c r="D69">
        <v>1.9354838709677419E-3</v>
      </c>
      <c r="E69">
        <v>4.7005335742623817</v>
      </c>
      <c r="F69">
        <v>0</v>
      </c>
      <c r="G69">
        <v>0.70664272734572686</v>
      </c>
      <c r="H69">
        <v>2.82560323968787E-2</v>
      </c>
    </row>
    <row r="70" spans="1:8" x14ac:dyDescent="0.25">
      <c r="A70">
        <v>14.526895161290318</v>
      </c>
      <c r="B70">
        <v>0</v>
      </c>
      <c r="C70">
        <v>0</v>
      </c>
      <c r="D70">
        <v>0</v>
      </c>
      <c r="E70">
        <v>4.5848657102983745</v>
      </c>
      <c r="F70">
        <v>0</v>
      </c>
      <c r="G70">
        <v>0</v>
      </c>
      <c r="H70">
        <v>0</v>
      </c>
    </row>
    <row r="71" spans="1:8" x14ac:dyDescent="0.25">
      <c r="A71">
        <v>13.455571236559106</v>
      </c>
      <c r="B71">
        <v>0</v>
      </c>
      <c r="C71">
        <v>0</v>
      </c>
      <c r="D71">
        <v>0</v>
      </c>
      <c r="E71">
        <v>4.5120398089659464</v>
      </c>
      <c r="F71">
        <v>0</v>
      </c>
      <c r="G71">
        <v>0</v>
      </c>
      <c r="H71">
        <v>0</v>
      </c>
    </row>
    <row r="72" spans="1:8" x14ac:dyDescent="0.25">
      <c r="A72">
        <v>12.484442204301086</v>
      </c>
      <c r="B72">
        <v>0</v>
      </c>
      <c r="C72">
        <v>0</v>
      </c>
      <c r="D72">
        <v>0</v>
      </c>
      <c r="E72">
        <v>4.4612065986030798</v>
      </c>
      <c r="F72">
        <v>0</v>
      </c>
      <c r="G72">
        <v>0</v>
      </c>
      <c r="H72">
        <v>0</v>
      </c>
    </row>
    <row r="73" spans="1:8" x14ac:dyDescent="0.25">
      <c r="A73">
        <v>11.697520161290297</v>
      </c>
      <c r="B73">
        <v>0</v>
      </c>
      <c r="C73">
        <v>0</v>
      </c>
      <c r="D73">
        <v>0</v>
      </c>
      <c r="E73">
        <v>4.4479656721898495</v>
      </c>
      <c r="F73">
        <v>0</v>
      </c>
      <c r="G73">
        <v>0</v>
      </c>
      <c r="H73">
        <v>0</v>
      </c>
    </row>
    <row r="74" spans="1:8" x14ac:dyDescent="0.25">
      <c r="A74">
        <v>18.553603723404223</v>
      </c>
      <c r="B74">
        <v>0</v>
      </c>
      <c r="C74">
        <v>0</v>
      </c>
      <c r="D74">
        <v>0</v>
      </c>
      <c r="E74">
        <v>2.844924870158557</v>
      </c>
      <c r="F74">
        <v>0</v>
      </c>
      <c r="G74">
        <v>0</v>
      </c>
      <c r="H74">
        <v>0</v>
      </c>
    </row>
    <row r="75" spans="1:8" x14ac:dyDescent="0.25">
      <c r="A75">
        <v>17.958317819148927</v>
      </c>
      <c r="B75">
        <v>0</v>
      </c>
      <c r="C75">
        <v>0</v>
      </c>
      <c r="D75">
        <v>0</v>
      </c>
      <c r="E75">
        <v>2.8253842989078901</v>
      </c>
      <c r="F75">
        <v>0</v>
      </c>
      <c r="G75">
        <v>0</v>
      </c>
      <c r="H75">
        <v>0</v>
      </c>
    </row>
    <row r="76" spans="1:8" x14ac:dyDescent="0.25">
      <c r="A76">
        <v>17.422234042553157</v>
      </c>
      <c r="B76">
        <v>0</v>
      </c>
      <c r="C76">
        <v>0</v>
      </c>
      <c r="D76">
        <v>0</v>
      </c>
      <c r="E76">
        <v>2.7852279391579939</v>
      </c>
      <c r="F76">
        <v>0</v>
      </c>
      <c r="G76">
        <v>0</v>
      </c>
      <c r="H76">
        <v>0</v>
      </c>
    </row>
    <row r="77" spans="1:8" x14ac:dyDescent="0.25">
      <c r="A77">
        <v>16.945518617021264</v>
      </c>
      <c r="B77">
        <v>0</v>
      </c>
      <c r="C77">
        <v>0</v>
      </c>
      <c r="D77">
        <v>0</v>
      </c>
      <c r="E77">
        <v>2.7721634541551361</v>
      </c>
      <c r="F77">
        <v>0</v>
      </c>
      <c r="G77">
        <v>0</v>
      </c>
      <c r="H77">
        <v>0</v>
      </c>
    </row>
    <row r="78" spans="1:8" x14ac:dyDescent="0.25">
      <c r="A78">
        <v>16.536535904255302</v>
      </c>
      <c r="B78">
        <v>0</v>
      </c>
      <c r="C78">
        <v>1.2450731382978735</v>
      </c>
      <c r="D78">
        <v>4.9700797872340489E-2</v>
      </c>
      <c r="E78">
        <v>2.7671530308692471</v>
      </c>
      <c r="F78">
        <v>0</v>
      </c>
      <c r="G78">
        <v>3.2140564934389606</v>
      </c>
      <c r="H78">
        <v>0.12851204695903481</v>
      </c>
    </row>
    <row r="79" spans="1:8" x14ac:dyDescent="0.25">
      <c r="A79">
        <v>16.484222074468079</v>
      </c>
      <c r="B79">
        <v>0</v>
      </c>
      <c r="C79">
        <v>28.066343085106343</v>
      </c>
      <c r="D79">
        <v>1.1171143617021264</v>
      </c>
      <c r="E79">
        <v>2.7999026085413803</v>
      </c>
      <c r="F79">
        <v>0</v>
      </c>
      <c r="G79">
        <v>22.024472173220417</v>
      </c>
      <c r="H79">
        <v>0.87654013352223625</v>
      </c>
    </row>
    <row r="80" spans="1:8" x14ac:dyDescent="0.25">
      <c r="A80">
        <v>17.885997340425501</v>
      </c>
      <c r="B80">
        <v>43.199175531914939</v>
      </c>
      <c r="C80">
        <v>77.660345744680725</v>
      </c>
      <c r="D80">
        <v>5.6008710106383006</v>
      </c>
      <c r="E80">
        <v>3.0867414518246967</v>
      </c>
      <c r="F80">
        <v>29.669501169592667</v>
      </c>
      <c r="G80">
        <v>26.40938045080258</v>
      </c>
      <c r="H80">
        <v>2.609794229591504</v>
      </c>
    </row>
    <row r="81" spans="1:8" x14ac:dyDescent="0.25">
      <c r="A81">
        <v>20.203304521276564</v>
      </c>
      <c r="B81">
        <v>162.47991356382968</v>
      </c>
      <c r="C81">
        <v>126.63199468085105</v>
      </c>
      <c r="D81">
        <v>10.298071808510635</v>
      </c>
      <c r="E81">
        <v>3.20931835997657</v>
      </c>
      <c r="F81">
        <v>97.687232812090372</v>
      </c>
      <c r="G81">
        <v>38.422270393002762</v>
      </c>
      <c r="H81">
        <v>3.7489173427818439</v>
      </c>
    </row>
    <row r="82" spans="1:8" x14ac:dyDescent="0.25">
      <c r="A82">
        <v>21.637765957446806</v>
      </c>
      <c r="B82">
        <v>313.91139627659584</v>
      </c>
      <c r="C82">
        <v>161.7928789893617</v>
      </c>
      <c r="D82">
        <v>15.040019946808508</v>
      </c>
      <c r="E82">
        <v>3.2171728468990786</v>
      </c>
      <c r="F82">
        <v>165.57365073508205</v>
      </c>
      <c r="G82">
        <v>49.844541871508667</v>
      </c>
      <c r="H82">
        <v>4.738905473078014</v>
      </c>
    </row>
    <row r="83" spans="1:8" x14ac:dyDescent="0.25">
      <c r="A83">
        <v>22.664654255319157</v>
      </c>
      <c r="B83">
        <v>450.28393617021243</v>
      </c>
      <c r="C83">
        <v>187.49410239361725</v>
      </c>
      <c r="D83">
        <v>18.9254853723404</v>
      </c>
      <c r="E83">
        <v>3.3436404736316554</v>
      </c>
      <c r="F83">
        <v>219.56221901538785</v>
      </c>
      <c r="G83">
        <v>64.302606175826142</v>
      </c>
      <c r="H83">
        <v>5.5991909075759771</v>
      </c>
    </row>
    <row r="84" spans="1:8" x14ac:dyDescent="0.25">
      <c r="A84">
        <v>23.56736702127656</v>
      </c>
      <c r="B84">
        <v>544.46305851063789</v>
      </c>
      <c r="C84">
        <v>210.47821143617043</v>
      </c>
      <c r="D84">
        <v>21.686835106383004</v>
      </c>
      <c r="E84">
        <v>3.4552436332538274</v>
      </c>
      <c r="F84">
        <v>252.35558137197776</v>
      </c>
      <c r="G84">
        <v>76.436257946527675</v>
      </c>
      <c r="H84">
        <v>5.9395125785478422</v>
      </c>
    </row>
    <row r="85" spans="1:8" x14ac:dyDescent="0.25">
      <c r="A85">
        <v>24.332493351063839</v>
      </c>
      <c r="B85">
        <v>578.90521276595666</v>
      </c>
      <c r="C85">
        <v>220.69126994680846</v>
      </c>
      <c r="D85">
        <v>22.673543882978734</v>
      </c>
      <c r="E85">
        <v>3.5259110787734524</v>
      </c>
      <c r="F85">
        <v>281.73737512384105</v>
      </c>
      <c r="G85">
        <v>85.401242925361188</v>
      </c>
      <c r="H85">
        <v>6.4554940322952934</v>
      </c>
    </row>
    <row r="86" spans="1:8" x14ac:dyDescent="0.25">
      <c r="A86">
        <v>24.921150265957458</v>
      </c>
      <c r="B86">
        <v>547.32590425532021</v>
      </c>
      <c r="C86">
        <v>224.59362367021254</v>
      </c>
      <c r="D86">
        <v>22.010026595744701</v>
      </c>
      <c r="E86">
        <v>3.556234534620673</v>
      </c>
      <c r="F86">
        <v>287.67884697994896</v>
      </c>
      <c r="G86">
        <v>88.55060244467083</v>
      </c>
      <c r="H86">
        <v>6.7584124852399787</v>
      </c>
    </row>
    <row r="87" spans="1:8" x14ac:dyDescent="0.25">
      <c r="A87">
        <v>25.309474734042535</v>
      </c>
      <c r="B87">
        <v>473.41928856383004</v>
      </c>
      <c r="C87">
        <v>218.53938164893623</v>
      </c>
      <c r="D87">
        <v>20.101934840425486</v>
      </c>
      <c r="E87">
        <v>3.5640053575039436</v>
      </c>
      <c r="F87">
        <v>266.63356821106521</v>
      </c>
      <c r="G87">
        <v>82.83380341125671</v>
      </c>
      <c r="H87">
        <v>6.401226495377343</v>
      </c>
    </row>
    <row r="88" spans="1:8" x14ac:dyDescent="0.25">
      <c r="A88">
        <v>25.495265957446801</v>
      </c>
      <c r="B88">
        <v>359.67480718085085</v>
      </c>
      <c r="C88">
        <v>193.5300930851063</v>
      </c>
      <c r="D88">
        <v>16.7143949468085</v>
      </c>
      <c r="E88">
        <v>3.5652803743115768</v>
      </c>
      <c r="F88">
        <v>226.46588367777659</v>
      </c>
      <c r="G88">
        <v>71.435122990477623</v>
      </c>
      <c r="H88">
        <v>6.1432875727792737</v>
      </c>
    </row>
    <row r="89" spans="1:8" x14ac:dyDescent="0.25">
      <c r="A89">
        <v>25.45143617021273</v>
      </c>
      <c r="B89">
        <v>243.6285837765958</v>
      </c>
      <c r="C89">
        <v>160.18755984042576</v>
      </c>
      <c r="D89">
        <v>13.067952127659572</v>
      </c>
      <c r="E89">
        <v>3.5730308562317967</v>
      </c>
      <c r="F89">
        <v>156.92858449877772</v>
      </c>
      <c r="G89">
        <v>54.184498194046135</v>
      </c>
      <c r="H89">
        <v>5.0091883566486617</v>
      </c>
    </row>
    <row r="90" spans="1:8" x14ac:dyDescent="0.25">
      <c r="A90">
        <v>25.163617021276568</v>
      </c>
      <c r="B90">
        <v>125.02698803191481</v>
      </c>
      <c r="C90">
        <v>114.12389627659587</v>
      </c>
      <c r="D90">
        <v>8.9086303191489282</v>
      </c>
      <c r="E90">
        <v>3.5581716061175568</v>
      </c>
      <c r="F90">
        <v>84.145129257818013</v>
      </c>
      <c r="G90">
        <v>38.865822551268018</v>
      </c>
      <c r="H90">
        <v>3.8637652217658269</v>
      </c>
    </row>
    <row r="91" spans="1:8" x14ac:dyDescent="0.25">
      <c r="A91">
        <v>24.599069148936199</v>
      </c>
      <c r="B91">
        <v>23.441309840425557</v>
      </c>
      <c r="C91">
        <v>60.803583776595801</v>
      </c>
      <c r="D91">
        <v>4.5621609042553137</v>
      </c>
      <c r="E91">
        <v>3.5279488306897737</v>
      </c>
      <c r="F91">
        <v>19.32130110681349</v>
      </c>
      <c r="G91">
        <v>28.550046854104256</v>
      </c>
      <c r="H91">
        <v>2.7214362912011612</v>
      </c>
    </row>
    <row r="92" spans="1:8" x14ac:dyDescent="0.25">
      <c r="A92">
        <v>23.668257978723396</v>
      </c>
      <c r="B92">
        <v>0</v>
      </c>
      <c r="C92">
        <v>21.576529255319109</v>
      </c>
      <c r="D92">
        <v>0.85882313829787149</v>
      </c>
      <c r="E92">
        <v>3.4645462227461015</v>
      </c>
      <c r="F92">
        <v>0</v>
      </c>
      <c r="G92">
        <v>19.553275805663446</v>
      </c>
      <c r="H92">
        <v>0.77812124117726622</v>
      </c>
    </row>
    <row r="93" spans="1:8" x14ac:dyDescent="0.25">
      <c r="A93">
        <v>22.644640957446793</v>
      </c>
      <c r="B93">
        <v>0</v>
      </c>
      <c r="C93">
        <v>0.16985372340425534</v>
      </c>
      <c r="D93">
        <v>6.7819148936170207E-3</v>
      </c>
      <c r="E93">
        <v>3.3400768918481707</v>
      </c>
      <c r="F93">
        <v>0</v>
      </c>
      <c r="G93">
        <v>1.4396896075938286</v>
      </c>
      <c r="H93">
        <v>5.7456769991774063E-2</v>
      </c>
    </row>
    <row r="94" spans="1:8" x14ac:dyDescent="0.25">
      <c r="A94">
        <v>21.537167553191455</v>
      </c>
      <c r="B94">
        <v>0</v>
      </c>
      <c r="C94">
        <v>0</v>
      </c>
      <c r="D94">
        <v>0</v>
      </c>
      <c r="E94">
        <v>3.1857699167696931</v>
      </c>
      <c r="F94">
        <v>0</v>
      </c>
      <c r="G94">
        <v>0</v>
      </c>
      <c r="H94">
        <v>0</v>
      </c>
    </row>
    <row r="95" spans="1:8" x14ac:dyDescent="0.25">
      <c r="A95">
        <v>20.595698138297873</v>
      </c>
      <c r="B95">
        <v>0</v>
      </c>
      <c r="C95">
        <v>0</v>
      </c>
      <c r="D95">
        <v>0</v>
      </c>
      <c r="E95">
        <v>3.0562154927884415</v>
      </c>
      <c r="F95">
        <v>0</v>
      </c>
      <c r="G95">
        <v>0</v>
      </c>
      <c r="H95">
        <v>0</v>
      </c>
    </row>
    <row r="96" spans="1:8" x14ac:dyDescent="0.25">
      <c r="A96">
        <v>19.808351063829772</v>
      </c>
      <c r="B96">
        <v>0</v>
      </c>
      <c r="C96">
        <v>0</v>
      </c>
      <c r="D96">
        <v>0</v>
      </c>
      <c r="E96">
        <v>2.9369352217517166</v>
      </c>
      <c r="F96">
        <v>0</v>
      </c>
      <c r="G96">
        <v>0</v>
      </c>
      <c r="H96">
        <v>0</v>
      </c>
    </row>
    <row r="97" spans="1:8" x14ac:dyDescent="0.25">
      <c r="A97">
        <v>19.14678856382978</v>
      </c>
      <c r="B97">
        <v>0</v>
      </c>
      <c r="C97">
        <v>0</v>
      </c>
      <c r="D97">
        <v>0</v>
      </c>
      <c r="E97">
        <v>2.8923544556725695</v>
      </c>
      <c r="F97">
        <v>0</v>
      </c>
      <c r="G97">
        <v>0</v>
      </c>
      <c r="H97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" defaultRowHeight="15.75" x14ac:dyDescent="0.25"/>
  <cols>
    <col min="1" max="1" width="38.125" customWidth="1"/>
    <col min="2" max="16" width="8.875" customWidth="1"/>
  </cols>
  <sheetData>
    <row r="1" spans="1:16" x14ac:dyDescent="0.25"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spans="1:16" x14ac:dyDescent="0.25">
      <c r="A2" s="3" t="s">
        <v>25</v>
      </c>
      <c r="B2" s="1">
        <v>16</v>
      </c>
      <c r="C2" s="1">
        <v>13</v>
      </c>
      <c r="D2">
        <v>15</v>
      </c>
      <c r="E2">
        <v>10</v>
      </c>
      <c r="F2">
        <v>20</v>
      </c>
      <c r="G2">
        <v>12</v>
      </c>
      <c r="H2">
        <v>20</v>
      </c>
      <c r="I2">
        <v>25</v>
      </c>
      <c r="J2">
        <v>12</v>
      </c>
      <c r="K2">
        <v>16</v>
      </c>
      <c r="L2">
        <v>50</v>
      </c>
      <c r="M2">
        <v>12</v>
      </c>
      <c r="N2">
        <v>8</v>
      </c>
      <c r="O2">
        <v>20</v>
      </c>
      <c r="P2">
        <v>20</v>
      </c>
    </row>
    <row r="3" spans="1:16" x14ac:dyDescent="0.25">
      <c r="A3" s="3" t="s">
        <v>26</v>
      </c>
      <c r="B3" s="1">
        <v>55.51</v>
      </c>
      <c r="C3" s="1"/>
      <c r="D3" s="1">
        <v>111.93</v>
      </c>
      <c r="E3" s="1">
        <v>0</v>
      </c>
      <c r="F3" s="1">
        <f>1400*0.91</f>
        <v>1274</v>
      </c>
      <c r="G3" s="1">
        <v>1532.44</v>
      </c>
      <c r="H3" s="1">
        <f>1325*0.91</f>
        <v>1205.75</v>
      </c>
      <c r="I3" s="1">
        <v>779.87</v>
      </c>
      <c r="J3" s="1">
        <v>8272.81</v>
      </c>
      <c r="K3" s="1">
        <v>0</v>
      </c>
      <c r="L3" s="1">
        <v>171.33</v>
      </c>
      <c r="M3" s="1">
        <v>0</v>
      </c>
      <c r="N3" s="1">
        <f>460.843544693586*0.91</f>
        <v>419.3676256711633</v>
      </c>
      <c r="O3" s="1">
        <v>0</v>
      </c>
      <c r="P3" s="1">
        <v>0</v>
      </c>
    </row>
    <row r="4" spans="1:16" x14ac:dyDescent="0.25">
      <c r="A4" s="3" t="s">
        <v>27</v>
      </c>
      <c r="B4" s="1">
        <v>118.8</v>
      </c>
      <c r="C4" s="1"/>
      <c r="D4" s="1">
        <v>630.63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716859</v>
      </c>
      <c r="M4" s="1">
        <v>0</v>
      </c>
      <c r="N4" s="1">
        <f>744508.608506687*0.91</f>
        <v>677502.83374108514</v>
      </c>
      <c r="O4">
        <v>0</v>
      </c>
      <c r="P4">
        <v>0</v>
      </c>
    </row>
    <row r="5" spans="1:16" x14ac:dyDescent="0.25">
      <c r="A5" s="3" t="s">
        <v>28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4" t="s">
        <v>29</v>
      </c>
      <c r="B6" s="1">
        <v>92.65</v>
      </c>
      <c r="C6" s="1"/>
      <c r="D6" s="1">
        <v>1250.4000000000001</v>
      </c>
      <c r="E6" s="1">
        <f>(28058+3)/12</f>
        <v>2338.4166666666665</v>
      </c>
      <c r="F6" s="1">
        <v>168635</v>
      </c>
      <c r="G6" s="1">
        <f>1140/2690*F6</f>
        <v>71466.133828996273</v>
      </c>
      <c r="H6" s="1">
        <f>400*10727.318</f>
        <v>4290927.1999999993</v>
      </c>
      <c r="I6" s="1">
        <f>(1.61+0.00353+0.000181+0.000171+0.00173+0.000000131-0.473+4.77+0.195+0.00239+0.0121+0.00937+0.00000401-1.55)*1000</f>
        <v>4581.4761409999992</v>
      </c>
      <c r="J6" s="1">
        <v>7210.6</v>
      </c>
      <c r="K6" s="1">
        <f>(46604+215)/25*2</f>
        <v>3745.52</v>
      </c>
      <c r="L6" s="1">
        <v>3222.2222222222222</v>
      </c>
      <c r="M6" s="1">
        <v>10545.384615384615</v>
      </c>
      <c r="N6" s="1">
        <v>540</v>
      </c>
      <c r="O6" s="1">
        <v>201.53625638575474</v>
      </c>
      <c r="P6" s="1">
        <v>503.84064096438681</v>
      </c>
    </row>
    <row r="7" spans="1:16" x14ac:dyDescent="0.25">
      <c r="A7" s="4" t="s">
        <v>30</v>
      </c>
      <c r="B7" s="1">
        <v>19.5</v>
      </c>
      <c r="C7" s="1"/>
      <c r="D7" s="1">
        <v>239.4</v>
      </c>
      <c r="E7" s="1">
        <f>(1757+13)/12</f>
        <v>147.5</v>
      </c>
      <c r="F7" s="1">
        <v>28</v>
      </c>
      <c r="G7" s="1">
        <f>F7/F6*G6</f>
        <v>11.86617100371747</v>
      </c>
      <c r="H7" s="1">
        <f>400*618.75692</f>
        <v>247502.76800000001</v>
      </c>
      <c r="I7" s="1">
        <f>+SUM(0.342,0.0135,0.000856,0.000797,0.000573,0.00000639)*1000</f>
        <v>357.73239000000007</v>
      </c>
      <c r="J7" s="1">
        <v>3545.04</v>
      </c>
      <c r="K7" s="1">
        <f>(2385+247)/25*2</f>
        <v>210.56</v>
      </c>
      <c r="L7" s="1">
        <v>4.8309742830881575E-2</v>
      </c>
      <c r="M7" s="1">
        <v>573.84615384615392</v>
      </c>
      <c r="N7" s="1">
        <v>76.284000000000006</v>
      </c>
      <c r="O7" s="1">
        <v>10.966959461942741</v>
      </c>
      <c r="P7" s="1">
        <v>27.41739865485685</v>
      </c>
    </row>
    <row r="8" spans="1:16" x14ac:dyDescent="0.25">
      <c r="A8" s="4" t="s">
        <v>31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tabSelected="1" workbookViewId="0"/>
  </sheetViews>
  <sheetFormatPr defaultColWidth="8.875" defaultRowHeight="15.75" x14ac:dyDescent="0.25"/>
  <cols>
    <col min="1" max="1" width="53.625" bestFit="1" customWidth="1"/>
  </cols>
  <sheetData>
    <row r="1" spans="1:7" x14ac:dyDescent="0.25"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</row>
    <row r="2" spans="1:7" x14ac:dyDescent="0.25">
      <c r="A2" s="3" t="s">
        <v>38</v>
      </c>
      <c r="B2">
        <v>0.30309999999999998</v>
      </c>
      <c r="C2">
        <v>9.2600000000000002E-2</v>
      </c>
      <c r="D2">
        <v>0.11</v>
      </c>
      <c r="E2">
        <f>D2</f>
        <v>0.11</v>
      </c>
      <c r="F2">
        <v>20</v>
      </c>
      <c r="G2">
        <v>2.19</v>
      </c>
    </row>
    <row r="3" spans="1:7" x14ac:dyDescent="0.25">
      <c r="A3" s="3" t="s">
        <v>39</v>
      </c>
      <c r="B3">
        <v>4.9599999999999998E-2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4" t="s">
        <v>40</v>
      </c>
      <c r="B4">
        <v>11.8</v>
      </c>
      <c r="C4">
        <v>4.1203000000000003</v>
      </c>
      <c r="D4">
        <v>0</v>
      </c>
      <c r="E4">
        <v>0</v>
      </c>
      <c r="F4">
        <f>F5/1.9193*34.3</f>
        <v>213.52031469806701</v>
      </c>
      <c r="G4">
        <v>0</v>
      </c>
    </row>
    <row r="5" spans="1:7" x14ac:dyDescent="0.25">
      <c r="A5" s="4" t="s">
        <v>41</v>
      </c>
      <c r="B5">
        <v>0.70889999999999997</v>
      </c>
      <c r="C5">
        <v>3.6900000000000002E-2</v>
      </c>
      <c r="D5">
        <v>0</v>
      </c>
      <c r="E5">
        <v>0</v>
      </c>
      <c r="F5">
        <v>11.947800000000001</v>
      </c>
      <c r="G5">
        <v>0</v>
      </c>
    </row>
    <row r="6" spans="1:7" x14ac:dyDescent="0.25">
      <c r="A6" s="3" t="s">
        <v>42</v>
      </c>
      <c r="B6">
        <f>10^5</f>
        <v>100000</v>
      </c>
      <c r="C6">
        <f t="shared" ref="C6:G7" si="0">10^5</f>
        <v>100000</v>
      </c>
      <c r="D6">
        <f t="shared" si="0"/>
        <v>100000</v>
      </c>
      <c r="E6">
        <f t="shared" si="0"/>
        <v>100000</v>
      </c>
      <c r="F6">
        <f t="shared" si="0"/>
        <v>100000</v>
      </c>
      <c r="G6">
        <f t="shared" si="0"/>
        <v>100000</v>
      </c>
    </row>
    <row r="7" spans="1:7" x14ac:dyDescent="0.25">
      <c r="A7" s="3" t="s">
        <v>43</v>
      </c>
      <c r="B7">
        <f>10^5</f>
        <v>100000</v>
      </c>
      <c r="C7">
        <f t="shared" si="0"/>
        <v>100000</v>
      </c>
      <c r="D7">
        <f t="shared" si="0"/>
        <v>100000</v>
      </c>
      <c r="E7">
        <f t="shared" si="0"/>
        <v>100000</v>
      </c>
      <c r="F7">
        <f t="shared" si="0"/>
        <v>100000</v>
      </c>
      <c r="G7">
        <f t="shared" si="0"/>
        <v>100000</v>
      </c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Loads</vt:lpstr>
      <vt:lpstr>Solar</vt:lpstr>
      <vt:lpstr>Equipment</vt:lpstr>
      <vt:lpstr>Grids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Montana</dc:creator>
  <cp:keywords/>
  <dc:description/>
  <cp:lastModifiedBy>FRANCESCO MONTANA</cp:lastModifiedBy>
  <cp:revision/>
  <dcterms:created xsi:type="dcterms:W3CDTF">2023-12-21T15:02:33Z</dcterms:created>
  <dcterms:modified xsi:type="dcterms:W3CDTF">2024-02-28T13:20:37Z</dcterms:modified>
  <cp:category/>
  <cp:contentStatus/>
</cp:coreProperties>
</file>