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2"/>
  <workbookPr/>
  <mc:AlternateContent xmlns:mc="http://schemas.openxmlformats.org/markup-compatibility/2006">
    <mc:Choice Requires="x15">
      <x15ac:absPath xmlns:x15ac="http://schemas.microsoft.com/office/spreadsheetml/2010/11/ac" url="/Users/tsaimujung/wi-procurement/backEnd/test/intergration/testMod/testBom/excelBomData/"/>
    </mc:Choice>
  </mc:AlternateContent>
  <xr:revisionPtr revIDLastSave="0" documentId="13_ncr:1_{069BA804-9FA5-904D-A737-C43F0645CFD6}" xr6:coauthVersionLast="45" xr6:coauthVersionMax="45" xr10:uidLastSave="{00000000-0000-0000-0000-000000000000}"/>
  <bookViews>
    <workbookView xWindow="35680" yWindow="2940" windowWidth="26780" windowHeight="18400" tabRatio="745" activeTab="4" xr2:uid="{00000000-000D-0000-FFFF-FFFF00000000}"/>
  </bookViews>
  <sheets>
    <sheet name="工作表1" sheetId="1" state="hidden" r:id="rId1"/>
    <sheet name="Clean Sheet FPC" sheetId="29" state="hidden" r:id="rId2"/>
    <sheet name="Clean Sheet Wire Cable  " sheetId="6" state="hidden" r:id="rId3"/>
    <sheet name="Cable list" sheetId="9" state="hidden" r:id="rId4"/>
    <sheet name="NB_CableFFC" sheetId="43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</externalReferences>
  <definedNames>
    <definedName name="__123Graph_ABAL" localSheetId="1" hidden="1">#REF!</definedName>
    <definedName name="__123Graph_ABAL" hidden="1">#REF!</definedName>
    <definedName name="__123Graph_LBL_ABAL" localSheetId="1" hidden="1">#REF!</definedName>
    <definedName name="__123Graph_LBL_ABAL" hidden="1">#REF!</definedName>
    <definedName name="__123Graph_XBAL" localSheetId="1" hidden="1">#REF!</definedName>
    <definedName name="__123Graph_XBAL" hidden="1">#REF!</definedName>
    <definedName name="_Fill" localSheetId="1" hidden="1">#REF!</definedName>
    <definedName name="_Fill" hidden="1">#REF!</definedName>
    <definedName name="_xlnm._FilterDatabase" localSheetId="1" hidden="1">'[1]Issues List'!#REF!</definedName>
    <definedName name="_xlnm._FilterDatabase" hidden="1">'[1]Issues List'!#REF!</definedName>
    <definedName name="_Key1" localSheetId="1" hidden="1">#REF!</definedName>
    <definedName name="_Key1" hidden="1">#REF!</definedName>
    <definedName name="_Key2" localSheetId="1" hidden="1">#REF!</definedName>
    <definedName name="_Key2" hidden="1">#REF!</definedName>
    <definedName name="_LV3202">[2]ISRDATA!$P$7</definedName>
    <definedName name="_mb2">"文字方塊 25"</definedName>
    <definedName name="_new1">'[3]0518'!$A$1:$C$201</definedName>
    <definedName name="_new2">'[4]0414data'!$A$2:$D$203</definedName>
    <definedName name="_Order1" hidden="1">255</definedName>
    <definedName name="_Order2" hidden="1">0</definedName>
    <definedName name="_Sort" localSheetId="1" hidden="1">#REF!</definedName>
    <definedName name="_Sort" hidden="1">#REF!</definedName>
    <definedName name="_WS4">'[5]Sheet1 (2)'!$A$2:$E$53</definedName>
    <definedName name="_ww3">'[6]5C Sum'!$A$3:$E$242</definedName>
    <definedName name="aaaa">[7]ISRDATA!$K$5</definedName>
    <definedName name="ad">'[8]Blf2+LOM cost bom_080902'!$C$5:$F$225</definedName>
    <definedName name="AIHMB">"文字方塊 11"</definedName>
    <definedName name="Aluminum">#REF!</definedName>
    <definedName name="Anah">'[9]SPM Units'!$A$5:$O$39</definedName>
    <definedName name="Anah_1">'[9]SPM Units'!$J$139:$K$156</definedName>
    <definedName name="Anah_2">'[9]SPM Units'!$G$166:$K$222</definedName>
    <definedName name="Anah_3">'[9]SPM Units'!$O$166:$R$222</definedName>
    <definedName name="Anah_4">'[9]SPM Units'!$S$166:$U$194</definedName>
    <definedName name="anah_j">'[10]SPM Units'!$O$166:$R$222</definedName>
    <definedName name="Anah1">'[9]SPM Units'!$A$53:$B$63</definedName>
    <definedName name="Anah10">'[9]SPM Units'!$J$139:$J$156</definedName>
    <definedName name="ani">'[10]SPM Units'!$G$166:$K$222</definedName>
    <definedName name="AnnualProjectedBusinessCurrent">'[11]"B" Quote Model'!$AT$29</definedName>
    <definedName name="Anodizing">#REF!</definedName>
    <definedName name="ASSEMBLY_HOURS01">'[12]20353-1'!$B$208</definedName>
    <definedName name="ASSEMBLY_HOURS02">'[12]20353-2'!$B$208</definedName>
    <definedName name="ASSEMBLY_HOURS03">'[12]20353-3'!$B$208</definedName>
    <definedName name="ASSEMBLY_HOURS04">'[12]20353-4'!$B$208</definedName>
    <definedName name="ASSEMBLY_HOURS05">'[12]20353-5'!$B$208</definedName>
    <definedName name="ASSEMBLY_HOURS06">'[12]20353-6'!$B$208</definedName>
    <definedName name="ASSEMBLY_HOURS07">'[12]20353-7'!$B$208</definedName>
    <definedName name="ASSEMBLY_HOURS08">'[12]20353-8'!$B$208</definedName>
    <definedName name="ASSEMBLY_HOURS09">'[12]20353-9'!$B$208</definedName>
    <definedName name="ASSEMBLY_HOURS10">'[12]20353-10'!$B$208</definedName>
    <definedName name="ASSEMBLY_HOURS11">'[12]20353-11'!$B$208</definedName>
    <definedName name="ASSEMBLY_HOURS12">'[12]20353-12'!$B$208</definedName>
    <definedName name="ASSEMBLY_HOURS13">'[12]20353-13'!$B$208</definedName>
    <definedName name="ASSEMBLY_HOURS14">'[12]20353-14'!$B$208</definedName>
    <definedName name="ASSEMBLY_HOURS15">'[12]20353-15'!$B$208</definedName>
    <definedName name="ASSEMBLY_HOURS16">'[12]20353-16'!$B$208</definedName>
    <definedName name="ASSEMBLY_HOURS17">'[12]20353-17'!$B$208</definedName>
    <definedName name="base5">'[13]Intel Lan + AD1885 EBOM'!$A$1:$D$183</definedName>
    <definedName name="Battery">'[14]Mat Summary'!$B$114:$B$118</definedName>
    <definedName name="BBB">[15]BLUFORD_R12!$A$1:$B$193</definedName>
    <definedName name="bc">'[16]AMD MB FBOM_010303'!$A$11:$D$383</definedName>
    <definedName name="BEZEL" hidden="1">{"'MODIFY &amp; REPARE '!$B$1:$S$27"}</definedName>
    <definedName name="BHGGJHJGJH">'[17]Data lists'!$R$4:$R$54</definedName>
    <definedName name="bnm">[18]Cover!$A$1047:$A$1059</definedName>
    <definedName name="BOARDS">'[14]Mat Summary'!$B$6:$B$14</definedName>
    <definedName name="Cable">#REF!</definedName>
    <definedName name="cc">'[19]0512MB'!$A$3:$D$1207</definedName>
    <definedName name="cd">'[20]Bluford3 MB BOM-Intel LAN'!$C$402:$E$415</definedName>
    <definedName name="CEM">[2]ISRDATA!$M$1</definedName>
    <definedName name="CFCFC">'[17]Data lists'!$Y$4:$Y$54</definedName>
    <definedName name="CFCHGCGH">'[17]Data lists'!$R$4:$R$54</definedName>
    <definedName name="CFFCVV">'[17]Data lists'!$Y$4:$Y$54</definedName>
    <definedName name="CFVJH">'[17]Data lists'!$Y$4:$Y$54</definedName>
    <definedName name="checklistdescription">'[21]Data lists'!$A$4:$A$54</definedName>
    <definedName name="Cht_Y_Values" localSheetId="1">OFFSET(#REF!,1,0,COUNT(#REF!),1)</definedName>
    <definedName name="Cht_Y_Values">OFFSET(#REF!,1,0,COUNT(#REF!),1)</definedName>
    <definedName name="Cht_Y1_Values" localSheetId="1">OFFSET(#REF!,1,0,COUNT(#REF!),1)</definedName>
    <definedName name="Cht_Y1_Values">OFFSET(#REF!,1,0,COUNT(#REF!),1)</definedName>
    <definedName name="CNC_MACH_HOURS01">'[12]20353-1'!$B$209</definedName>
    <definedName name="CNC_MACH_HOURS02">'[12]20353-2'!$B$209</definedName>
    <definedName name="CNC_MACH_HOURS03">'[12]20353-3'!$B$209</definedName>
    <definedName name="CNC_MACH_HOURS04">'[12]20353-4'!$B$209</definedName>
    <definedName name="CNC_MACH_HOURS05">'[12]20353-5'!$B$209</definedName>
    <definedName name="CNC_MACH_HOURS06">'[12]20353-6'!$B$209</definedName>
    <definedName name="CNC_MACH_HOURS07">'[12]20353-7'!$B$209</definedName>
    <definedName name="CNC_MACH_HOURS08">'[12]20353-8'!$B$209</definedName>
    <definedName name="CNC_MACH_HOURS09">'[12]20353-9'!$B$209</definedName>
    <definedName name="CNC_MACH_HOURS10">'[12]20353-10'!$B$209</definedName>
    <definedName name="CNC_MACH_HOURS11">'[12]20353-11'!$B$209</definedName>
    <definedName name="CNC_MACH_HOURS12">'[12]20353-12'!$B$209</definedName>
    <definedName name="CNC_MACH_HOURS13">'[12]20353-13'!$B$209</definedName>
    <definedName name="CNC_MACH_HOURS14">'[12]20353-14'!$B$209</definedName>
    <definedName name="CNC_MACH_HOURS15">'[12]20353-15'!$B$209</definedName>
    <definedName name="CNC_MACH_HOURS16">'[12]20353-16'!$B$209</definedName>
    <definedName name="CNC_MACH_HOURS17">'[12]20353-17'!$B$209</definedName>
    <definedName name="CNC_PROGRAMMING_HOURS01">'[12]20353-1'!$B$210</definedName>
    <definedName name="CNC_PROGRAMMING_HOURS02">'[12]20353-2'!$B$210</definedName>
    <definedName name="CNC_PROGRAMMING_HOURS03">'[12]20353-3'!$B$210</definedName>
    <definedName name="CNC_PROGRAMMING_HOURS04">'[12]20353-4'!$B$210</definedName>
    <definedName name="CNC_PROGRAMMING_HOURS05">'[12]20353-5'!$B$210</definedName>
    <definedName name="CNC_PROGRAMMING_HOURS06">'[12]20353-6'!$B$210</definedName>
    <definedName name="CNC_PROGRAMMING_HOURS07">'[12]20353-7'!$B$210</definedName>
    <definedName name="CNC_PROGRAMMING_HOURS08">'[12]20353-8'!$B$210</definedName>
    <definedName name="CNC_PROGRAMMING_HOURS09">'[12]20353-9'!$B$210</definedName>
    <definedName name="CNC_PROGRAMMING_HOURS10">'[12]20353-10'!$B$210</definedName>
    <definedName name="CNC_PROGRAMMING_HOURS11">'[12]20353-11'!$B$210</definedName>
    <definedName name="CNC_PROGRAMMING_HOURS12">'[12]20353-12'!$B$210</definedName>
    <definedName name="CNC_PROGRAMMING_HOURS13">'[12]20353-13'!$B$210</definedName>
    <definedName name="CNC_PROGRAMMING_HOURS14">'[12]20353-14'!$B$210</definedName>
    <definedName name="CNC_PROGRAMMING_HOURS15">'[12]20353-15'!$B$210</definedName>
    <definedName name="CNC_PROGRAMMING_HOURS16">'[12]20353-16'!$B$210</definedName>
    <definedName name="CNC_PROGRAMMING_HOURS17">'[12]20353-17'!$B$210</definedName>
    <definedName name="Common">[22]List!$C$2:$C$4</definedName>
    <definedName name="COMPANY">'[12]Sum Sheet'!$B$14</definedName>
    <definedName name="Company_names">[23]Cover!$A$1004:$A$1007</definedName>
    <definedName name="CPU">'[14]Mat Summary'!$B$35:$B$43</definedName>
    <definedName name="currentchklistrev">'[21]Data lists'!$B$4:$B$54</definedName>
    <definedName name="Customer_service">[23]Cover!$A$1060:$A$1069</definedName>
    <definedName name="cv">[24]ISRDATA!$P$7</definedName>
    <definedName name="cvbn">[25]Information!$A$29:$A$30</definedName>
    <definedName name="d5e">[18]Cover!$A$1004:$A$1007</definedName>
    <definedName name="da">'[8]Blf2+LOM cost bom_080902'!$C$5:$F$225</definedName>
    <definedName name="DBASE">[26]Dbase!$A$1:$E$283</definedName>
    <definedName name="dcfd" localSheetId="1">[26]!dcfd</definedName>
    <definedName name="dcfd">[26]!dcfd</definedName>
    <definedName name="ddd">[7]ISRDATA!$H$5</definedName>
    <definedName name="DE">'[27]6'!$G$11</definedName>
    <definedName name="DEBUG_HOURS01">'[12]20353-1'!$B$211</definedName>
    <definedName name="DEBUG_HOURS02">'[12]20353-2'!$B$211</definedName>
    <definedName name="DEBUG_HOURS03">'[12]20353-3'!$B$211</definedName>
    <definedName name="DEBUG_HOURS04">'[12]20353-4'!$B$211</definedName>
    <definedName name="DEBUG_HOURS05">'[12]20353-5'!$B$211</definedName>
    <definedName name="DEBUG_HOURS06">'[12]20353-6'!$B$211</definedName>
    <definedName name="DEBUG_HOURS07">'[12]20353-7'!$B$211</definedName>
    <definedName name="DEBUG_HOURS08">'[12]20353-8'!$B$211</definedName>
    <definedName name="DEBUG_HOURS09">'[12]20353-9'!$B$211</definedName>
    <definedName name="DEBUG_HOURS10">'[12]20353-10'!$B$211</definedName>
    <definedName name="DEBUG_HOURS11">'[12]20353-11'!$B$211</definedName>
    <definedName name="DEBUG_HOURS12">'[12]20353-12'!$B$211</definedName>
    <definedName name="DEBUG_HOURS13">'[12]20353-13'!$B$211</definedName>
    <definedName name="DEBUG_HOURS14">'[12]20353-14'!$B$211</definedName>
    <definedName name="DEBUG_HOURS15">'[12]20353-15'!$B$211</definedName>
    <definedName name="DEBUG_HOURS16">'[12]20353-16'!$B$211</definedName>
    <definedName name="DEBUG_HOURS17">'[12]20353-17'!$B$211</definedName>
    <definedName name="DELL">[28]costedBOM!$A$1:$C$266</definedName>
    <definedName name="DESIGN_COST01">'[12]20353-1'!$D$212</definedName>
    <definedName name="DESIGN_HOURS01">'[12]20353-1'!$B$212</definedName>
    <definedName name="DESIGN_HOURS02">'[12]20353-2'!$B$212</definedName>
    <definedName name="DESIGN_HOURS03">'[12]20353-3'!$B$212</definedName>
    <definedName name="DESIGN_HOURS04">'[12]20353-4'!$B$212</definedName>
    <definedName name="DESIGN_HOURS05">'[12]20353-5'!$B$212</definedName>
    <definedName name="DESIGN_HOURS06">'[12]20353-6'!$B$212</definedName>
    <definedName name="DESIGN_HOURS07">'[12]20353-7'!$B$212</definedName>
    <definedName name="DESIGN_HOURS08">'[12]20353-8'!$B$212</definedName>
    <definedName name="DESIGN_HOURS09">'[12]20353-9'!$B$212</definedName>
    <definedName name="DESIGN_HOURS10">'[12]20353-10'!$B$212</definedName>
    <definedName name="DESIGN_HOURS11">'[12]20353-11'!$B$212</definedName>
    <definedName name="DESIGN_HOURS12">'[12]20353-12'!$B$212</definedName>
    <definedName name="DESIGN_HOURS13">'[12]20353-13'!$B$212</definedName>
    <definedName name="DESIGN_HOURS14">'[12]20353-14'!$B$212</definedName>
    <definedName name="DESIGN_HOURS15">'[12]20353-15'!$B$212</definedName>
    <definedName name="DESIGN_HOURS16">'[12]20353-16'!$B$212</definedName>
    <definedName name="DESIGN_HOURS17">'[12]20353-17'!$B$212</definedName>
    <definedName name="dfg">[29]ISRDATA!$H$5</definedName>
    <definedName name="dfgh">[25]Information!$A$14:$E$18</definedName>
    <definedName name="dh">[18]Cover!$A$1047:$A$1059</definedName>
    <definedName name="DM5料件試產進度" hidden="1">{#N/A,#N/A,FALSE,"MFI -MIDDLE COVER"}</definedName>
    <definedName name="duty" localSheetId="1">[26]!duty</definedName>
    <definedName name="duty">[26]!duty</definedName>
    <definedName name="e">[30]ISRDATA!$M$1</definedName>
    <definedName name="ee">'[14]Mat Summary'!$B$172:$B$176</definedName>
    <definedName name="ElectroMechanical">#REF!</definedName>
    <definedName name="EMC">#REF!</definedName>
    <definedName name="ENG._COST10">'[12]20353-10'!$B$266</definedName>
    <definedName name="ER" localSheetId="1" hidden="1">#REF!</definedName>
    <definedName name="ER" hidden="1">#REF!</definedName>
    <definedName name="ERTY">'[17]Data lists'!$Y$4:$Y$54</definedName>
    <definedName name="ery">[31]Cover!$A$1046:$A$1057</definedName>
    <definedName name="Estimators">[23]Cover!$A$1070:$A$1079</definedName>
    <definedName name="ETYJ" localSheetId="1" hidden="1">#REF!</definedName>
    <definedName name="ETYJ" hidden="1">#REF!</definedName>
    <definedName name="EYJ" localSheetId="1" hidden="1">#REF!</definedName>
    <definedName name="EYJ" hidden="1">#REF!</definedName>
    <definedName name="F">'[32]Data lists'!$U$4:$U$54</definedName>
    <definedName name="fairequired">'[21]Data lists'!$X$4:$X$54</definedName>
    <definedName name="fdsfsdfdsf" localSheetId="1" hidden="1">'[33]Issues List'!#REF!</definedName>
    <definedName name="fdsfsdfdsf" hidden="1">'[33]Issues List'!#REF!</definedName>
    <definedName name="FGFJH">'[17]Data lists'!$Y$4:$Y$54</definedName>
    <definedName name="fgjh">[34]Information!$B$2:$C$10</definedName>
    <definedName name="fin">'[35]Material Price'!$A$58:$D$63</definedName>
    <definedName name="finishingrequirements">'[21]Data lists'!$W$4:$W$54</definedName>
    <definedName name="FixtureCreate">[35]Category!$H$3:$H$8</definedName>
    <definedName name="Focus">[36]Sheet1!$A$3:$B$402</definedName>
    <definedName name="FR_PC">#REF!</definedName>
    <definedName name="FR_PC_Diffusion_擴散">#REF!</definedName>
    <definedName name="FR_PC_Translucent">#REF!</definedName>
    <definedName name="frdy" localSheetId="1">[26]!frdy</definedName>
    <definedName name="frdy">[26]!frdy</definedName>
    <definedName name="Frem">[9]Subs!$A$5:$O$39</definedName>
    <definedName name="Frem_1">[9]Subs!$J$139:$K$156</definedName>
    <definedName name="Frem1">[9]Subs!$A$53:$B$63</definedName>
    <definedName name="Frem10">[9]Subs!$J$139:$J$156</definedName>
    <definedName name="frt" localSheetId="1">[26]!frt</definedName>
    <definedName name="frt">[26]!frt</definedName>
    <definedName name="G">'[32]Data lists'!$R$4:$R$54</definedName>
    <definedName name="GFGFYUGJ">'[17]Data lists'!$R$4:$R$54</definedName>
    <definedName name="ggg" hidden="1">{"'MODIFY &amp; REPARE '!$B$1:$S$27"}</definedName>
    <definedName name="ghgjhgjghj">'[32]Data lists'!$R$4:$R$54</definedName>
    <definedName name="ghjk">[7]ISRDATA!$C$4</definedName>
    <definedName name="GRINDING_HOURS01">'[12]20353-1'!$B$214</definedName>
    <definedName name="GRINDING_HOURS02">'[12]20353-2'!$B$214</definedName>
    <definedName name="GRINDING_HOURS03">'[12]20353-3'!$B$214</definedName>
    <definedName name="GRINDING_HOURS04">'[12]20353-4'!$B$214</definedName>
    <definedName name="GRINDING_HOURS05">'[12]20353-5'!$B$214</definedName>
    <definedName name="GRINDING_HOURS06">'[12]20353-6'!$B$214</definedName>
    <definedName name="GRINDING_HOURS07">'[12]20353-7'!$B$214</definedName>
    <definedName name="GRINDING_HOURS08">'[12]20353-8'!$B$214</definedName>
    <definedName name="GRINDING_HOURS09">'[12]20353-9'!$B$214</definedName>
    <definedName name="GRINDING_HOURS10">'[12]20353-10'!$B$214</definedName>
    <definedName name="GRINDING_HOURS11">'[12]20353-11'!$B$214</definedName>
    <definedName name="GRINDING_HOURS12">'[12]20353-12'!$B$214</definedName>
    <definedName name="GRINDING_HOURS13">'[12]20353-13'!$B$214</definedName>
    <definedName name="GRINDING_HOURS14">'[12]20353-14'!$B$214</definedName>
    <definedName name="GRINDING_HOURS15">'[12]20353-15'!$B$214</definedName>
    <definedName name="GRINDING_HOURS16">'[12]20353-16'!$B$214</definedName>
    <definedName name="GRINDING_HOURS17">'[12]20353-17'!$B$214</definedName>
    <definedName name="Guad">'[9]Sign Off'!$A$5:$O$39</definedName>
    <definedName name="Guad_1">'[9]Sign Off'!$J$139:$K$156</definedName>
    <definedName name="Guad_2">'[9]Sign Off'!$G$169:$K$225</definedName>
    <definedName name="Guad_3">'[9]Sign Off'!$O$170:$R$225</definedName>
    <definedName name="Guad_4">'[9]Sign Off'!$S$169:$U$197</definedName>
    <definedName name="Guad1">'[9]Sign Off'!$A$53:$B$63</definedName>
    <definedName name="Guad10">'[9]Sign Off'!$J$139:$J$156</definedName>
    <definedName name="GYGHG">'[17]Data lists'!$R$4:$R$54</definedName>
    <definedName name="HDD">'[14]Mat Summary'!$B$120:$B$146</definedName>
    <definedName name="HGGH">'[17]Data lists'!$R$4:$R$54</definedName>
    <definedName name="HGJGJGH">'[17]Data lists'!$Y$4:$Y$54</definedName>
    <definedName name="hhhh">'[37]6'!$G$11</definedName>
    <definedName name="hhjhh" localSheetId="1" hidden="1">'[33]Issues List'!#REF!</definedName>
    <definedName name="hhjhh" hidden="1">'[33]Issues List'!#REF!</definedName>
    <definedName name="Ｈinge">#REF!</definedName>
    <definedName name="hj">[38]Information!$B$2:$C$10</definedName>
    <definedName name="HJHLJKLJJL">'[17]Data lists'!$Y$4:$Y$54</definedName>
    <definedName name="Hous">'[9]Hous Rates'!$A$5:$O$39</definedName>
    <definedName name="Hous_1">'[9]Hous Rates'!$J$139:$K$156</definedName>
    <definedName name="Hous_2">'[9]Hous Rates'!$G$169:$K$225</definedName>
    <definedName name="Hous_3">'[9]Hous Rates'!$O$170:$R$225</definedName>
    <definedName name="Hous_4">'[9]Hous Rates'!$S$169:$U$197</definedName>
    <definedName name="Hous1">'[9]Hous Rates'!$A$53:$B$63</definedName>
    <definedName name="Hous10">'[9]Hous Rates'!$J$139:$J$156</definedName>
    <definedName name="Hous2">'[9]Hous Rates'!$A$169:$D$225</definedName>
    <definedName name="Hous3">'[9]Hous Rates'!$L$169:$N$225</definedName>
    <definedName name="Hous4">'[9]Hous Rates'!$A$76:$B$107</definedName>
    <definedName name="Hous5">'[9]Hous Rates'!$A$3:$A$39</definedName>
    <definedName name="Hous6">'[9]Hous Rates'!$A$77:$F$107</definedName>
    <definedName name="Hous7">'[9]Hous Rates'!$H$76:$I$107</definedName>
    <definedName name="Hous8">'[9]Hous Rates'!$A$113:$H$157</definedName>
    <definedName name="Hous9">'[9]Hous Rates'!$J$114:$L$135</definedName>
    <definedName name="Housing">#REF!</definedName>
    <definedName name="HTML_CodePage" hidden="1">950</definedName>
    <definedName name="HTML_Control" hidden="1">{"'MODIFY &amp; REPARE '!$B$1:$S$27"}</definedName>
    <definedName name="HTML_Description" hidden="1">""</definedName>
    <definedName name="HTML_Email" hidden="1">""</definedName>
    <definedName name="HTML_Header" hidden="1">""</definedName>
    <definedName name="HTML_LastUpdate" hidden="1">"1999/3/11"</definedName>
    <definedName name="HTML_LineAfter" hidden="1">FALSE</definedName>
    <definedName name="HTML_LineBefore" hidden="1">FALSE</definedName>
    <definedName name="HTML_Name" hidden="1">"Akina Chih"</definedName>
    <definedName name="HTML_OBDlg2" hidden="1">TRUE</definedName>
    <definedName name="HTML_OBDlg4" hidden="1">TRUE</definedName>
    <definedName name="HTML_OS" hidden="1">0</definedName>
    <definedName name="HTML_PathFile" hidden="1">"\\Akina\M1I5\HTML\schedule\tifa.htm"</definedName>
    <definedName name="HTML_Title" hidden="1">""</definedName>
    <definedName name="HWJH5W3" localSheetId="1" hidden="1">#REF!</definedName>
    <definedName name="HWJH5W3" hidden="1">#REF!</definedName>
    <definedName name="Insp_Date">[24]ISRDATA!$U$7</definedName>
    <definedName name="IOUOUOH">'[17]Data lists'!$Y$4:$Y$54</definedName>
    <definedName name="ISR_No.">[24]ISRDATA!$M$1</definedName>
    <definedName name="iuo">'[39]Data lists'!$R$4:$R$54</definedName>
    <definedName name="Jazz">'[40]Data lists'!$A$4:$A$54</definedName>
    <definedName name="jkjij" localSheetId="1" hidden="1">'[33]Issues List'!#REF!</definedName>
    <definedName name="jkjij" hidden="1">'[33]Issues List'!#REF!</definedName>
    <definedName name="KEYBOARD">'[14]Mat Summary'!$B$19:$B$33</definedName>
    <definedName name="kkkk">'[41]Data lists'!$W$4:$W$54</definedName>
    <definedName name="LCD">'[14]Mat Summary'!$B$16:$B$17</definedName>
    <definedName name="LD" hidden="1">{#N/A,#N/A,FALSE,"MFI -MIDDLE COVER"}</definedName>
    <definedName name="m1_mat">[42]Metal_list!$G$5</definedName>
    <definedName name="m1_name">[42]Metal_list!$B$5</definedName>
    <definedName name="m2_mat">[42]Metal_list!$G$7</definedName>
    <definedName name="m2_name">[42]Metal_list!$B$7</definedName>
    <definedName name="m3_mat">[42]Metal_list!$G$9</definedName>
    <definedName name="M3_NAME">[42]Metal_list!$B$9</definedName>
    <definedName name="m4_mat">[42]Metal_list!$G$11</definedName>
    <definedName name="m4_name">[42]Metal_list!$B$11</definedName>
    <definedName name="Mach_rate">'[43]Lookup Tables'!$A$13:$C$24</definedName>
    <definedName name="machine">'[44]Raw data'!$M$3:$M$14</definedName>
    <definedName name="Machine_List_Plastic">'[45]Master Lists'!$A$34:$A$68</definedName>
    <definedName name="Machine_List1">'[45]Master Lists'!$A$6:$A$28</definedName>
    <definedName name="Machine_Table_Metal">'[45]Master Lists'!$A$6:$G$28</definedName>
    <definedName name="Machine_Table_Plastic">'[45]Master Lists'!$A$34:$E$68</definedName>
    <definedName name="masyert">'[46]Master Lists'!$P$35:$P$51</definedName>
    <definedName name="Material">[47]List!$A$2:$A$18</definedName>
    <definedName name="Material_list">'[45]Master Lists'!$P$7:$P$23</definedName>
    <definedName name="Material_List_Plastic">'[45]Master Lists'!$P$35:$P$69</definedName>
    <definedName name="MATERIAL_PREP_HOURS01">'[12]20353-1'!$F$205</definedName>
    <definedName name="MATERIAL_PREP_HOURS02">'[12]20353-2'!$F$205</definedName>
    <definedName name="MATERIAL_PREP_HOURS03">'[12]20353-3'!$F$205</definedName>
    <definedName name="MATERIAL_PREP_HOURS04">'[12]20353-4'!$F$205</definedName>
    <definedName name="MATERIAL_PREP_HOURS05">'[12]20353-5'!$F$205</definedName>
    <definedName name="MATERIAL_PREP_HOURS06">'[12]20353-6'!$F$205</definedName>
    <definedName name="MATERIAL_PREP_HOURS07">'[12]20353-7'!$F$205</definedName>
    <definedName name="MATERIAL_PREP_HOURS08">'[12]20353-8'!$F$205</definedName>
    <definedName name="MATERIAL_PREP_HOURS09">'[12]20353-9'!$F$205</definedName>
    <definedName name="MATERIAL_PREP_HOURS10">'[12]20353-10'!$F$205</definedName>
    <definedName name="MATERIAL_PREP_HOURS11">'[12]20353-11'!$F$205</definedName>
    <definedName name="MATERIAL_PREP_HOURS12">'[12]20353-12'!$F$205</definedName>
    <definedName name="MATERIAL_PREP_HOURS13">'[12]20353-13'!$F$205</definedName>
    <definedName name="MATERIAL_PREP_HOURS14">'[12]20353-14'!$F$205</definedName>
    <definedName name="MATERIAL_PREP_HOURS15">'[12]20353-15'!$F$205</definedName>
    <definedName name="MATERIAL_PREP_HOURS16">'[12]20353-16'!$F$205</definedName>
    <definedName name="MATERIAL_PREP_HOURS17">'[12]20353-17'!$F$205</definedName>
    <definedName name="materialtype">'[21]Data lists'!$U$4:$U$54</definedName>
    <definedName name="Mayl">'[9]Anah Rates'!$A$5:$O$39</definedName>
    <definedName name="Mayl_1">'[9]Anah Rates'!$J$139:$K$156</definedName>
    <definedName name="Mayl_2">'[9]Anah Rates'!$G$169:$K$225</definedName>
    <definedName name="Mayl_3">'[9]Anah Rates'!$O$170:$R$225</definedName>
    <definedName name="Mayl_4">'[9]Anah Rates'!$S$169:$U$197</definedName>
    <definedName name="Mayl1">'[9]Anah Rates'!$A$53:$B$63</definedName>
    <definedName name="Mayl10">'[9]Anah Rates'!$J$139:$J$156</definedName>
    <definedName name="MB">"文字方塊 25"</definedName>
    <definedName name="Media_Options">'[14]Mat Summary'!$B$148:$B$156</definedName>
    <definedName name="Medical">#REF!</definedName>
    <definedName name="MEMORY">'[14]Mat Summary'!$B$59:$B$112</definedName>
    <definedName name="MEothers">#REF!</definedName>
    <definedName name="Metal">#REF!</definedName>
    <definedName name="Metal密度">#REF!</definedName>
    <definedName name="MgmtRevMaxSc">'[48]Receiving Inspection'!$C$14</definedName>
    <definedName name="MgmtRevSc">'[48]Receiving Inspection'!$C$15</definedName>
    <definedName name="mi">'[49]Master Lists'!$A$6:$G$28</definedName>
    <definedName name="mid">'[49]Master Lists'!$A$6:$A$28</definedName>
    <definedName name="MIDDLE2">'[50]1'!$B$17:$C$17</definedName>
    <definedName name="Minn">'[9]Minn Rates'!$A$5:$O$39</definedName>
    <definedName name="Minn_1">'[9]Minn Rates'!$J$139:$K$156</definedName>
    <definedName name="Minn_2">'[9]Minn Rates'!$G$169:$K$225</definedName>
    <definedName name="Minn_3">'[9]Minn Rates'!$O$170:$R$225</definedName>
    <definedName name="Minn_4">'[9]Minn Rates'!$S$169:$U$197</definedName>
    <definedName name="Minn1">'[9]Minn Rates'!$A$53:$B$63</definedName>
    <definedName name="Minn10">'[9]Minn Rates'!$J$139:$J$156</definedName>
    <definedName name="Minn2">'[9]Minn Rates'!$A$169:$D$225</definedName>
    <definedName name="Minn3">'[9]Minn Rates'!$L$169:$N$225</definedName>
    <definedName name="Minn4">'[9]Minn Rates'!$A$76:$B$107</definedName>
    <definedName name="Minn6">'[9]Minn Rates'!$A$77:$F$107</definedName>
    <definedName name="Minn7">'[9]Minn Rates'!$H$76:$I$107</definedName>
    <definedName name="Minn8">'[9]Minn Rates'!$A$113:$H$157</definedName>
    <definedName name="Minn9">'[9]Minn Rates'!$J$114:$L$135</definedName>
    <definedName name="MODEM">'[14]Mat Summary'!$B$45:$B$50</definedName>
    <definedName name="Module">#REF!</definedName>
    <definedName name="Mont">'[9]Mont Rates'!$A$5:$O$39</definedName>
    <definedName name="Mont_1">'[9]Mont Rates'!$J$139:$K$156</definedName>
    <definedName name="Mont_2">'[9]Mont Rates'!$G$169:$K$225</definedName>
    <definedName name="Mont_3">'[9]Mont Rates'!$O$170:$R$225</definedName>
    <definedName name="Mont_4">'[9]Mont Rates'!$S$169:$U$197</definedName>
    <definedName name="Mont1">'[9]Mont Rates'!$A$53:$B$63</definedName>
    <definedName name="Mont10">'[9]Mont Rates'!$J$139:$J$156</definedName>
    <definedName name="Mont2">'[9]Mont Rates'!$A$169:$D$225</definedName>
    <definedName name="Mont3">'[9]Mont Rates'!$L$169:$N$225</definedName>
    <definedName name="Mont4">'[9]Mont Rates'!$A$76:$B$107</definedName>
    <definedName name="Mont6">'[9]Mont Rates'!$A$77:$F$107</definedName>
    <definedName name="Mont7">'[9]Mont Rates'!$H$76:$I$107</definedName>
    <definedName name="Mont8">'[9]Mont Rates'!$A$113:$H$157</definedName>
    <definedName name="Mont9">'[9]Mont Rates'!$J$114:$L$135</definedName>
    <definedName name="Mony">'[9]An pack'!$A$5:$O$39</definedName>
    <definedName name="Mony_1">'[9]An pack'!$J$139:$K$156</definedName>
    <definedName name="Mony_2">'[9]An pack'!$G$169:$K$225</definedName>
    <definedName name="Mony_3">'[9]An pack'!$O$169:$R$225</definedName>
    <definedName name="Mony_4">'[9]An pack'!$S$169:$U$197</definedName>
    <definedName name="Mony1">'[9]An pack'!$A$53:$B$63</definedName>
    <definedName name="Mony10">'[9]An pack'!$J$139:$J$156</definedName>
    <definedName name="Mony2">'[9]An pack'!$A$169:$D$225</definedName>
    <definedName name="Mony3">'[9]An pack'!$L$169:$N$225</definedName>
    <definedName name="Mony4">'[9]An pack'!$A$76:$B$107</definedName>
    <definedName name="Mony5">'[9]An pack'!$A$3:$A$39</definedName>
    <definedName name="Mony6">'[9]An pack'!$A$77:$F$107</definedName>
    <definedName name="Mony7">'[9]An pack'!$H$76:$I$107</definedName>
    <definedName name="Mony8">'[9]An pack'!$A$113:$H$157</definedName>
    <definedName name="mtglocation">'[21]Data lists'!$R$4:$R$54</definedName>
    <definedName name="mtgmethod">'[21]Data lists'!$Y$4:$Y$54</definedName>
    <definedName name="Non_FR_PC">#REF!</definedName>
    <definedName name="Nut">'[51]Material Density'!$A$13</definedName>
    <definedName name="ODD">[52]ﾀｰｹﾞｯﾄコスト!$AZ$127:$AZ$132</definedName>
    <definedName name="oityu">[31]Cover!$A$1007:$A$1045</definedName>
    <definedName name="oiu">'[39]Data lists'!$Y$4:$Y$54</definedName>
    <definedName name="ON_SITE10">'[12]20353-10'!$B$265</definedName>
    <definedName name="oooooooooo">'[14]Mat Summary'!$B$190:$B$194</definedName>
    <definedName name="op">[38]Information!$A$29:$A$30</definedName>
    <definedName name="OS">'[14]Mat Summary'!$B$164:$B$170</definedName>
    <definedName name="OTHER">'[14]Mat Summary'!$B$172:$B$176</definedName>
    <definedName name="OTHER2">'[14]Mat Summary'!$B$178:$B$183</definedName>
    <definedName name="OTHER3">'[14]Mat Summary'!$B$185:$B$188</definedName>
    <definedName name="OTHER4">'[14]Mat Summary'!$B$190:$B$194</definedName>
    <definedName name="otu">[31]Cover!$A$1067:$A$1077</definedName>
    <definedName name="p13_cav">[53]LIST!$I$31</definedName>
    <definedName name="p13_mat">[53]LIST!$G$31</definedName>
    <definedName name="p13_name">[53]LIST!$B$31</definedName>
    <definedName name="p13_no">[53]LIST!$E$31</definedName>
    <definedName name="p13_w">[53]LIST!$H$31</definedName>
    <definedName name="p14_cav">[53]LIST!$I$32</definedName>
    <definedName name="p14_mat">[53]LIST!$G$32</definedName>
    <definedName name="p14_name">[53]LIST!$B$32</definedName>
    <definedName name="p14_no">[53]LIST!$E$32</definedName>
    <definedName name="p14_w">[53]LIST!$H$32</definedName>
    <definedName name="p15_cav">[53]LIST!$I$33</definedName>
    <definedName name="p15_mat">[53]LIST!$G$33</definedName>
    <definedName name="p15_w">[53]LIST!$H$33</definedName>
    <definedName name="PA_50percent_GF">#REF!</definedName>
    <definedName name="PA1010_55percent_GF">#REF!</definedName>
    <definedName name="Packing">#REF!</definedName>
    <definedName name="part" localSheetId="1" hidden="1">'[54]Issues List'!#REF!</definedName>
    <definedName name="part" hidden="1">'[54]Issues List'!#REF!</definedName>
    <definedName name="Part_Data">'[55]Part Data'!$C$4:$T$86</definedName>
    <definedName name="PART_NAME01">'[12]20353-1'!$G$247</definedName>
    <definedName name="PART_NAME02">'[12]20353-2'!$G$247</definedName>
    <definedName name="PART_NAME03">'[12]20353-3'!$G$247</definedName>
    <definedName name="PART_NAME04">'[12]20353-4'!$G$247</definedName>
    <definedName name="PART_NAME05">'[12]20353-5'!$G$247</definedName>
    <definedName name="PART_NAME06">'[12]20353-6'!$G$247</definedName>
    <definedName name="PART_NAME07">'[12]20353-7'!$G$247</definedName>
    <definedName name="PART_NAME08">'[12]20353-8'!$G$247</definedName>
    <definedName name="PART_NAME09">'[12]20353-9'!$G$247</definedName>
    <definedName name="PART_NAME10">'[12]20353-10'!$G$247</definedName>
    <definedName name="PART_NAME11">'[12]20353-11'!$G$247</definedName>
    <definedName name="PART_NAME12">'[12]20353-12'!$G$247</definedName>
    <definedName name="PART_NAME13">'[12]20353-13'!$G$247</definedName>
    <definedName name="PART_NAME14">'[12]20353-14'!$G$247</definedName>
    <definedName name="PART_NAME15">'[12]20353-15'!$G$247</definedName>
    <definedName name="PART_NAME16">'[12]20353-16'!$G$247</definedName>
    <definedName name="PART_NAME17">'[12]20353-17'!$G$247</definedName>
    <definedName name="Part_No">[56]ISRDATA!$C$4</definedName>
    <definedName name="PART_NO01">'[12]20353-1'!$E$1</definedName>
    <definedName name="PART_NO02">'[12]20353-2'!$E$1</definedName>
    <definedName name="PART_NO03">'[12]20353-3'!$E$1</definedName>
    <definedName name="PART_NO04">'[12]20353-4'!$E$1</definedName>
    <definedName name="PART_NO05">'[12]20353-5'!$E$1</definedName>
    <definedName name="PART_NO06">'[12]20353-6'!$E$1</definedName>
    <definedName name="PART_NO07">'[12]20353-7'!$E$1</definedName>
    <definedName name="PART_NO08">'[12]20353-8'!$E$1</definedName>
    <definedName name="PART_NO09">'[12]20353-9'!$E$1</definedName>
    <definedName name="PART_NO10">'[12]20353-10'!$E$1</definedName>
    <definedName name="PART_NO11">'[12]20353-11'!$E$1</definedName>
    <definedName name="PART_NO12">'[12]20353-12'!$E$1</definedName>
    <definedName name="PART_NO13">'[12]20353-13'!$E$1</definedName>
    <definedName name="PART_NO14">'[12]20353-14'!$E$1</definedName>
    <definedName name="PART_NO15">'[12]20353-15'!$E$1</definedName>
    <definedName name="PART_NO16">'[12]20353-16'!$E$1</definedName>
    <definedName name="PART_NO17">'[12]20353-17'!$E$1</definedName>
    <definedName name="parts">'[57]All Parts'!$A:$IV</definedName>
    <definedName name="Paso">'[9]Paso Rates'!$A$5:$O$39</definedName>
    <definedName name="Paso_1">'[9]Paso Rates'!$J$139:$K$156</definedName>
    <definedName name="Paso_2">'[9]Paso Rates'!$G$169:$K$225</definedName>
    <definedName name="Paso_3">'[9]Paso Rates'!$O$170:$R$225</definedName>
    <definedName name="Paso_4">'[9]Paso Rates'!$S$169:$U$197</definedName>
    <definedName name="Paso1">'[9]Paso Rates'!$A$53:$B$63</definedName>
    <definedName name="Paso10">'[9]Paso Rates'!$J$139:$J$156</definedName>
    <definedName name="Paso2">'[9]Paso Rates'!$A$169:$D$225</definedName>
    <definedName name="Paso3">'[9]Paso Rates'!$L$169:$N$225</definedName>
    <definedName name="Paso4">'[9]Paso Rates'!$A$76:$B$107</definedName>
    <definedName name="Paso5">'[9]Paso Rates'!$A$3:$A$39</definedName>
    <definedName name="Paso6">'[9]Paso Rates'!$A$77:$F$107</definedName>
    <definedName name="Paso7">'[9]Paso Rates'!$H$76:$I$107</definedName>
    <definedName name="Paso8">'[9]Paso Rates'!$A$113:$H$157</definedName>
    <definedName name="Paso9">'[9]Paso Rates'!$J$114:$L$135</definedName>
    <definedName name="PC">#REF!</definedName>
    <definedName name="PC_10percent_GF">#REF!</definedName>
    <definedName name="PC_10percent_GF_with_30percent_PCR">#REF!</definedName>
    <definedName name="PC_15percent_CF">#REF!</definedName>
    <definedName name="PC_20ercent_GF">#REF!</definedName>
    <definedName name="PC_20percent_CF">#REF!</definedName>
    <definedName name="PC_20percent_CF_with_30percent_PCR">#REF!</definedName>
    <definedName name="PC_25percent_GF">#REF!</definedName>
    <definedName name="PC_25percent_Talc">#REF!</definedName>
    <definedName name="PC_25percent_Talc_with_30percent_PCR">#REF!</definedName>
    <definedName name="PC_25percent_Talc_with_35percent_PCR">#REF!</definedName>
    <definedName name="PC_30percent_GF">#REF!</definedName>
    <definedName name="PC_35percent_GF_with_5percent_Talc">#REF!</definedName>
    <definedName name="PC_40percent_GF">#REF!</definedName>
    <definedName name="PC_40percent_GF_with_30percent_PCR">#REF!</definedName>
    <definedName name="PC_45percent_GF">#REF!</definedName>
    <definedName name="PC_50percent_GF">#REF!</definedName>
    <definedName name="PC_50percent_GF_Recycle">#REF!</definedName>
    <definedName name="PC_50percent_GF_with_20percent_PCR">#REF!</definedName>
    <definedName name="PC_50percent_GF_with_30percent_PCR">#REF!</definedName>
    <definedName name="PC_ABS">#REF!</definedName>
    <definedName name="PC_ABS_12percent_Talc">#REF!</definedName>
    <definedName name="PC_ABS_15percent_Talc">#REF!</definedName>
    <definedName name="PC_ABS_15percent_Talc_UVS">#REF!</definedName>
    <definedName name="PC_ABS_15percent_Talc_with_15percent_PCR">#REF!</definedName>
    <definedName name="PC_ABS_15percent_Talc_with_30percent_PCR">#REF!</definedName>
    <definedName name="PC_ABS_15percentage_Talcs">#REF!</definedName>
    <definedName name="PC_ABS_23percent_Talc">#REF!</definedName>
    <definedName name="PC_ABS_25percent_Talc">#REF!</definedName>
    <definedName name="PC_ABS_25percent_Talc_with_30percent_PCR">#REF!</definedName>
    <definedName name="PC_ABS_25percent_Talc_with_35percent_PCR">#REF!</definedName>
    <definedName name="PC_ABS_3percent_Talc">#REF!</definedName>
    <definedName name="PC_ABS_5percent_Talc">#REF!</definedName>
    <definedName name="PC_ABS_5percent_Talc_UVS">#REF!</definedName>
    <definedName name="PC_ABS_5percent_Talc_with_35percent_PCR">#REF!</definedName>
    <definedName name="PC_ABS_8percent_Talc">#REF!</definedName>
    <definedName name="PC_ABS_PMMA">#REF!</definedName>
    <definedName name="PC_ABS_with_30percent_PCR">#REF!</definedName>
    <definedName name="PC_ABS_with_35percent_PCR">#REF!</definedName>
    <definedName name="PC_ABS_高光澤高流動">#REF!</definedName>
    <definedName name="PC_GF_CF">#REF!</definedName>
    <definedName name="PC_with_25percent_PCR">#REF!</definedName>
    <definedName name="PC_with_30percent_PCR">#REF!</definedName>
    <definedName name="PC_非透明">#REF!</definedName>
    <definedName name="PC紅外線透過型">#REF!</definedName>
    <definedName name="Phrizbee">'[58]Carlin-G costbom'!$B$13:$D$413</definedName>
    <definedName name="Pla" localSheetId="1" hidden="1">'[1]Issues List'!#REF!</definedName>
    <definedName name="Pla" hidden="1">'[1]Issues List'!#REF!</definedName>
    <definedName name="Plastic">#REF!</definedName>
    <definedName name="PMP">[24]ISRDATA!$M$1</definedName>
    <definedName name="POM">#REF!</definedName>
    <definedName name="Port_1">'[9]SPM Units'!$J$138:$K$155</definedName>
    <definedName name="Port_2">[9]Engers!$G$169:$K$225</definedName>
    <definedName name="Port_3">[9]Engers!$O$169:$R$225</definedName>
    <definedName name="Port_4">[9]Engers!$S$169:$U$197</definedName>
    <definedName name="Port10">[9]Engers!$J$139:$J$156</definedName>
    <definedName name="Port7">'[9]SPM Units'!$H$75:$I$106</definedName>
    <definedName name="Port8">'[9]SPM Units'!$A$112:$H$155</definedName>
    <definedName name="Port9">'[9]SPM Units'!$J$113:$L$134</definedName>
    <definedName name="POWER_CORDS">'[14]Mat Summary'!$B$196:$B$213</definedName>
    <definedName name="PPA_55percent_GF">#REF!</definedName>
    <definedName name="PPA_60percent_GF">#REF!</definedName>
    <definedName name="PPS_45percent_GF">#REF!</definedName>
    <definedName name="PPS_50percent_GF">#REF!</definedName>
    <definedName name="PPS_50percent_GF_MD">#REF!</definedName>
    <definedName name="_xlnm.Print_Area" localSheetId="2">'Clean Sheet Wire Cable  '!$A$1:$AW$68</definedName>
    <definedName name="Print_Date">[56]ISRDATA!$H$5</definedName>
    <definedName name="PROCESS">[35]Category!$G$3:$G$11</definedName>
    <definedName name="Project_management">[23]Cover!$A$1047:$A$1059</definedName>
    <definedName name="PU_DELL">#REF!</definedName>
    <definedName name="QA_Tech">[24]ISRDATA!$P$7</definedName>
    <definedName name="qq">'[59]BF3 MB cost _0708 from MSL'!$D$4:$O$222</definedName>
    <definedName name="Qry_Production_Pivot_Values">[60]Valores!$A$1:$E$59</definedName>
    <definedName name="QUOTE_NO">'[12]20353-2'!$H$1</definedName>
    <definedName name="QUOTE_NO01">'[12]20353-1'!$I$1</definedName>
    <definedName name="QUOTE_NO02">'[12]20353-2'!$I$1</definedName>
    <definedName name="QUOTE_NO03">'[12]20353-3'!$I$1</definedName>
    <definedName name="QUOTE_NO04">'[12]20353-4'!$I$1</definedName>
    <definedName name="QUOTE_NO05">'[12]20353-5'!$I$1</definedName>
    <definedName name="QUOTE_NO06">'[12]20353-6'!$I$1</definedName>
    <definedName name="QUOTE_NO07">'[12]20353-7'!$I$1</definedName>
    <definedName name="QUOTE_NO08">'[12]20353-8'!$I$1</definedName>
    <definedName name="QUOTE_NO09">'[12]20353-9'!$I$1</definedName>
    <definedName name="QUOTE_NO10">'[12]20353-10'!$I$1</definedName>
    <definedName name="QUOTE_NO11">'[12]20353-11'!$I$1</definedName>
    <definedName name="QUOTE_NO12">'[12]20353-12'!$I$1</definedName>
    <definedName name="QUOTE_NO13">'[12]20353-13'!$I$1</definedName>
    <definedName name="QUOTE_NO14">'[12]20353-14'!$I$1</definedName>
    <definedName name="QUOTE_NO15">'[12]20353-15'!$I$1</definedName>
    <definedName name="QUOTE_NO16">'[12]20353-16'!$I$1</definedName>
    <definedName name="QUOTE_NO17">'[12]20353-17'!$I$1</definedName>
    <definedName name="QW" localSheetId="1" hidden="1">#REF!</definedName>
    <definedName name="QW" hidden="1">#REF!</definedName>
    <definedName name="RACK">#REF!</definedName>
    <definedName name="Revision_Level">[56]ISRDATA!$K$5</definedName>
    <definedName name="Rico">'[9]Lud Rates'!$A$5:$O$39</definedName>
    <definedName name="Rico_1">'[9]Lud Rates'!$J$139:$K$156</definedName>
    <definedName name="Rico_2">'[9]Lud Rates'!$G$169:$K$225</definedName>
    <definedName name="Rico_3">'[9]Lud Rates'!$O$170:$R$225</definedName>
    <definedName name="Rico_4">'[9]Lud Rates'!$S$169:$U$197</definedName>
    <definedName name="Rico1">'[9]Lud Rates'!$A$53:$B$63</definedName>
    <definedName name="Rico10">'[9]Lud Rates'!$J$139:$J$156</definedName>
    <definedName name="rrrr">'[14]Mat Summary'!$B$178:$B$183</definedName>
    <definedName name="rsf">[61]ISRDATA!$P$7</definedName>
    <definedName name="RSV">[24]ISRDATA!$P$7</definedName>
    <definedName name="rtyu">[25]Information!$A$22:$A$26</definedName>
    <definedName name="Sales_management">[23]Cover!$A$1008:$A$1046</definedName>
    <definedName name="scfd" localSheetId="1">[26]!scfd</definedName>
    <definedName name="scfd">[26]!scfd</definedName>
    <definedName name="Screw">'[51]Material Density'!$A$14:$A$15</definedName>
    <definedName name="sdfg">[62]Cover!$A$1004:$A$1007</definedName>
    <definedName name="segfdfhgf" localSheetId="1" hidden="1">'[63]Issues List'!#REF!</definedName>
    <definedName name="segfdfhgf" hidden="1">'[63]Issues List'!#REF!</definedName>
    <definedName name="severityIE">[64]IE!$A$9:$A$11</definedName>
    <definedName name="SeverityTE">[65]TE!$A$9:$A$11</definedName>
    <definedName name="sfd">[62]Cover!$A$1004:$A$1007</definedName>
    <definedName name="sgf">[62]Cover!$A$1047:$A$1059</definedName>
    <definedName name="Shiva">[2]ISRDATA!$U$7</definedName>
    <definedName name="Slam2">'[36]BLUFORD3 FBOM-update081303'!$B$14:$C$772</definedName>
    <definedName name="SPWS_WBID">"9DA10260-3510-11D3-811C-00C04F39BB8C"</definedName>
    <definedName name="ssssssss" localSheetId="1" hidden="1">#REF!</definedName>
    <definedName name="ssssssss" hidden="1">#REF!</definedName>
    <definedName name="stageIE">[64]IE!$AE$15:$AE$27</definedName>
    <definedName name="StageTE">[65]TE!$AD$15:$AD$27</definedName>
    <definedName name="Standoff">#REF!</definedName>
    <definedName name="statusIE">[64]IE!$D$9:$D$11</definedName>
    <definedName name="statusTE">[65]TE!$D$9:$D$11</definedName>
    <definedName name="steel">'[44]Raw data'!$E$3:$E$10</definedName>
    <definedName name="TaxTV">10%</definedName>
    <definedName name="TaxXL">5%</definedName>
    <definedName name="TBOPN">[66]Sheet2!$A$2:$A$113</definedName>
    <definedName name="TBORANGE">[66]Sheet2!$A$2:$G$113</definedName>
    <definedName name="Team_List">'[14]Team List'!$D$2:$D$89</definedName>
    <definedName name="Teresa">'[67]Data lists'!$A$20:$A$22</definedName>
    <definedName name="TERM1">'[44]Raw data'!$C$3:$C$14</definedName>
    <definedName name="Thermal">#REF!</definedName>
    <definedName name="TO_LIST1">'[12]Sum Sheet'!$B$6</definedName>
    <definedName name="TO_LIST2">'[12]Sum Sheet'!$B$7</definedName>
    <definedName name="TO_LIST3">'[12]Sum Sheet'!$B$8</definedName>
    <definedName name="TOOL_COST01">'[12]20353-1'!$B$264</definedName>
    <definedName name="TOOL_COST02">'[12]20353-2'!$B$264</definedName>
    <definedName name="TOOL_COST03">'[12]20353-3'!$B$264</definedName>
    <definedName name="TOOL_COST04">'[12]20353-4'!$B$264</definedName>
    <definedName name="TOOL_COST05">'[12]20353-5'!$B$264</definedName>
    <definedName name="TOOL_COST06">'[12]20353-6'!$B$264</definedName>
    <definedName name="TOOL_COST07">'[12]20353-7'!$B$264</definedName>
    <definedName name="TOOL_COST08">'[12]20353-8'!$B$264</definedName>
    <definedName name="TOOL_COST09">'[12]20353-9'!$B$264</definedName>
    <definedName name="TOOL_COST10">'[12]20353-10'!$B$264</definedName>
    <definedName name="TOOL_COST11">'[12]20353-11'!$B$264</definedName>
    <definedName name="TOOL_COST12">'[12]20353-12'!$B$264</definedName>
    <definedName name="TOOL_COST13">'[12]20353-13'!$B$264</definedName>
    <definedName name="TOOL_COST14">'[12]20353-14'!$B$264</definedName>
    <definedName name="TOOL_COST15">'[12]20353-15'!$B$264</definedName>
    <definedName name="TOOL_COST16">'[12]20353-16'!$B$264</definedName>
    <definedName name="TOOL_COST17">'[12]20353-17'!$B$264</definedName>
    <definedName name="TOOL_WEIGHT01">'[12]20353-1'!$E$251</definedName>
    <definedName name="TOOL_WEIGHT02">'[12]20353-2'!$E$251</definedName>
    <definedName name="TOOL_WEIGHT03">'[12]20353-3'!$E$251</definedName>
    <definedName name="TOOL_WEIGHT04">'[12]20353-4'!$E$251</definedName>
    <definedName name="TOOL_WEIGHT05">'[12]20353-5'!$E$251</definedName>
    <definedName name="TOOL_WEIGHT06">'[12]20353-6'!$E$251</definedName>
    <definedName name="TOOL_WEIGHT07">'[12]20353-7'!$E$251</definedName>
    <definedName name="TOOL_WEIGHT08">'[12]20353-8'!$E$251</definedName>
    <definedName name="TOOL_WEIGHT09">'[12]20353-9'!$E$251</definedName>
    <definedName name="TOOL_WEIGHT10">'[12]20353-10'!$E$251</definedName>
    <definedName name="TOOL_WEIGHT11">'[12]20353-11'!$E$251</definedName>
    <definedName name="TOOL_WEIGHT12">'[12]20353-12'!$E$251</definedName>
    <definedName name="TOOL_WEIGHT13">'[12]20353-13'!$E$251</definedName>
    <definedName name="TOOL_WEIGHT14">'[12]20353-14'!$E$251</definedName>
    <definedName name="TOOL_WEIGHT15">'[12]20353-15'!$E$251</definedName>
    <definedName name="TOOL_WEIGHT16">'[12]20353-16'!$E$251</definedName>
    <definedName name="TOOL_WEIGHT17">'[12]20353-17'!$E$251</definedName>
    <definedName name="TOTAL_WT">'[12]Sum Sheet'!$L$34</definedName>
    <definedName name="TPEE">#REF!</definedName>
    <definedName name="TPU">#REF!</definedName>
    <definedName name="try">[31]Cover!$A$1003:$A$1006</definedName>
    <definedName name="tttttttttt">'[14]Mat Summary'!$B$185:$B$188</definedName>
    <definedName name="Type">'[68]Data lists'!$A$20:$A$22</definedName>
    <definedName name="uio">[38]Information!$A$22:$A$26</definedName>
    <definedName name="UNEEC">[69]Sheet1!$A$5:$AB$33</definedName>
    <definedName name="uyt">[31]Cover!$A$1058:$A$1066</definedName>
    <definedName name="UYYUY">'[17]Data lists'!$R$4:$R$54</definedName>
    <definedName name="VBGVJHGHJ">'[17]Data lists'!$R$4:$R$54</definedName>
    <definedName name="VCCCV">'[17]Data lists'!$R$4:$R$54</definedName>
    <definedName name="ve">'[70]Version Control'!$B$2</definedName>
    <definedName name="VIDEO">'[14]Mat Summary'!$B$158:$B$162</definedName>
    <definedName name="wadf">'[10]SPM Units'!$S$166:$U$194</definedName>
    <definedName name="Wale">'[9]Paso Rates'!$A$5:$O$39</definedName>
    <definedName name="Wale_1">'[9]Paso Rates'!$J$139:$K$156</definedName>
    <definedName name="Wale_2">'[9]Paso Rates'!$G$169:$K$225</definedName>
    <definedName name="Wale_3">'[9]Paso Rates'!$O$170:$R$225</definedName>
    <definedName name="Wale_4">'[9]Paso Rates'!$S$169:$U$197</definedName>
    <definedName name="Wale1">'[9]Paso Rates'!$A$53:$B$63</definedName>
    <definedName name="Wale10">'[9]Paso Rates'!$J$139:$J$156</definedName>
    <definedName name="WE" localSheetId="1" hidden="1">#REF!</definedName>
    <definedName name="WE" hidden="1">#REF!</definedName>
    <definedName name="Wearable_PC_耐磨">#REF!</definedName>
    <definedName name="wer">'[39]Data lists'!$R$4:$R$54</definedName>
    <definedName name="WERT">'[17]Data lists'!$Y$4:$Y$54</definedName>
    <definedName name="WERTW" localSheetId="1" hidden="1">#REF!</definedName>
    <definedName name="WERTW" hidden="1">#REF!</definedName>
    <definedName name="werty">[25]Information!$B$2:$B$10</definedName>
    <definedName name="WIRE_HOURS01">'[12]20353-1'!$B$219</definedName>
    <definedName name="WIRE_HOURS02">'[12]20353-2'!$B$219</definedName>
    <definedName name="WIRE_HOURS03">'[12]20353-3'!$B$219</definedName>
    <definedName name="WIRE_HOURS04">'[12]20353-4'!$B$219</definedName>
    <definedName name="WIRE_HOURS05">'[12]20353-5'!$B$219</definedName>
    <definedName name="WIRE_HOURS06">'[12]20353-6'!$B$219</definedName>
    <definedName name="WIRE_HOURS07">'[12]20353-7'!$B$219</definedName>
    <definedName name="WIRE_HOURS08">'[12]20353-8'!$B$219</definedName>
    <definedName name="WIRE_HOURS09">'[12]20353-9'!$B$219</definedName>
    <definedName name="WIRE_HOURS10">'[12]20353-10'!$B$219</definedName>
    <definedName name="WIRE_HOURS11">'[12]20353-11'!$B$219</definedName>
    <definedName name="WIRE_HOURS12">'[12]20353-12'!$B$219</definedName>
    <definedName name="WIRE_HOURS13">'[12]20353-13'!$B$219</definedName>
    <definedName name="WIRE_HOURS14">'[12]20353-14'!$B$219</definedName>
    <definedName name="WIRE_HOURS15">'[12]20353-15'!$B$219</definedName>
    <definedName name="WIRE_HOURS16">'[12]20353-16'!$B$219</definedName>
    <definedName name="WIRE_HOURS17">'[12]20353-17'!$B$219</definedName>
    <definedName name="WIRELESS">'[14]Mat Summary'!$B$52:$B$57</definedName>
    <definedName name="wrn.HDD._.BEZEL." hidden="1">{#N/A,#N/A,FALSE,"MFI -MIDDLE COVER"}</definedName>
    <definedName name="xc">[18]Cover!$A$1004:$A$1007</definedName>
    <definedName name="xxx">'[14]Mat Summary'!$B$45:$B$50</definedName>
    <definedName name="yiu">[38]Information!$A$22:$F$26</definedName>
    <definedName name="Z_8F5C2B68_883F_4029_AD18_B0DF3ED256ED_.wvu.FilterData" localSheetId="1" hidden="1">#REF!</definedName>
    <definedName name="Z_8F5C2B68_883F_4029_AD18_B0DF3ED256ED_.wvu.FilterData" hidden="1">#REF!</definedName>
    <definedName name="Z_8F5C2B68_883F_4029_AD18_B0DF3ED256ED_.wvu.PrintArea" localSheetId="1" hidden="1">#REF!</definedName>
    <definedName name="Z_8F5C2B68_883F_4029_AD18_B0DF3ED256ED_.wvu.PrintArea" hidden="1">#REF!</definedName>
    <definedName name="Z_E3973807_6495_46AE_A0E9_BB974F3F83E5_.wvu.PrintTitles" localSheetId="1" hidden="1">#REF!</definedName>
    <definedName name="Z_E3973807_6495_46AE_A0E9_BB974F3F83E5_.wvu.PrintTitles" hidden="1">#REF!</definedName>
    <definedName name="zxcv">[25]Information!$B$2:$C$10</definedName>
    <definedName name="一">[30]ISRDATA!$P$7</definedName>
    <definedName name="在一起">[29]ISRDATA!$H$5</definedName>
    <definedName name="有12111">[71]周生產!$A$5+'[72]3'!$A$6</definedName>
    <definedName name="我寺">[61]ISRDATA!$P$7</definedName>
    <definedName name="防火_TPEE">#REF!</definedName>
    <definedName name="防火高流動_PC">#REF!</definedName>
    <definedName name="治具清单1">[29]ISRDATA!$C$4</definedName>
    <definedName name="耐候_PC">#REF!</definedName>
    <definedName name="釘">[29]ISRDATA!$H$5</definedName>
    <definedName name="開發計划表1">[75]ISRDATA!$P$7</definedName>
    <definedName name="線_別">[73]周生產!$A$5+'[74]3'!$A$6</definedName>
    <definedName name="擴散級_PC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3" i="43" l="1"/>
  <c r="C157" i="43" l="1"/>
  <c r="C168" i="43" l="1"/>
  <c r="C75" i="43" l="1"/>
  <c r="C41" i="43" l="1"/>
  <c r="C74" i="43" l="1"/>
  <c r="C81" i="43"/>
  <c r="C146" i="43"/>
  <c r="C135" i="43"/>
  <c r="C124" i="43"/>
  <c r="C113" i="43"/>
  <c r="C102" i="43"/>
  <c r="C91" i="43"/>
  <c r="C69" i="43"/>
  <c r="C59" i="43"/>
  <c r="C49" i="43"/>
  <c r="C47" i="43"/>
  <c r="C39" i="43"/>
  <c r="C180" i="43" l="1"/>
  <c r="C182" i="43" s="1"/>
  <c r="C18" i="43"/>
  <c r="C156" i="43" l="1"/>
  <c r="C145" i="43"/>
  <c r="C134" i="43"/>
  <c r="C123" i="43"/>
  <c r="C101" i="43"/>
  <c r="C112" i="43"/>
  <c r="C179" i="43"/>
  <c r="E25" i="29"/>
  <c r="C48" i="43" l="1"/>
  <c r="C181" i="43" s="1"/>
  <c r="C183" i="43" s="1"/>
  <c r="F30" i="29"/>
  <c r="E30" i="29"/>
  <c r="I30" i="29" s="1"/>
  <c r="F29" i="29"/>
  <c r="E29" i="29"/>
  <c r="I29" i="29" s="1"/>
  <c r="E28" i="29"/>
  <c r="I28" i="29" s="1"/>
  <c r="E27" i="29"/>
  <c r="I27" i="29" s="1"/>
  <c r="E26" i="29"/>
  <c r="I26" i="29" s="1"/>
  <c r="I25" i="29"/>
  <c r="C20" i="29"/>
  <c r="E20" i="29" s="1"/>
  <c r="C19" i="29"/>
  <c r="C18" i="29"/>
  <c r="E18" i="29" s="1"/>
  <c r="C17" i="29"/>
  <c r="E17" i="29" s="1"/>
  <c r="C16" i="29"/>
  <c r="E16" i="29" s="1"/>
  <c r="H5" i="29"/>
  <c r="H4" i="29"/>
  <c r="H3" i="29"/>
  <c r="F3" i="29"/>
  <c r="D3" i="29"/>
  <c r="B2" i="29"/>
  <c r="C36" i="6"/>
  <c r="G49" i="6"/>
  <c r="G46" i="6"/>
  <c r="G47" i="6"/>
  <c r="B5" i="29" l="1"/>
  <c r="G10" i="29"/>
  <c r="I10" i="29" s="1"/>
  <c r="F26" i="29"/>
  <c r="H26" i="29" s="1"/>
  <c r="I33" i="29"/>
  <c r="C15" i="29" s="1"/>
  <c r="E15" i="29" s="1"/>
  <c r="D19" i="29"/>
  <c r="E19" i="29" s="1"/>
  <c r="H27" i="29"/>
  <c r="H29" i="29"/>
  <c r="H30" i="29"/>
  <c r="A36" i="29" l="1"/>
  <c r="F21" i="29"/>
  <c r="B36" i="29" s="1"/>
  <c r="E36" i="29" s="1"/>
  <c r="C19" i="6" l="1"/>
  <c r="C18" i="6"/>
  <c r="C17" i="6"/>
  <c r="C16" i="6"/>
  <c r="C15" i="6"/>
  <c r="C14" i="6"/>
  <c r="C13" i="6"/>
  <c r="C12" i="6"/>
  <c r="C11" i="6"/>
  <c r="C10" i="6"/>
  <c r="C9" i="6"/>
  <c r="E16" i="6" l="1"/>
  <c r="D16" i="6"/>
  <c r="F42" i="6"/>
  <c r="E42" i="6"/>
  <c r="G42" i="6" s="1"/>
  <c r="F41" i="6"/>
  <c r="E41" i="6"/>
  <c r="G41" i="6" s="1"/>
  <c r="C40" i="6"/>
  <c r="F40" i="6"/>
  <c r="E40" i="6"/>
  <c r="G40" i="6" s="1"/>
  <c r="G38" i="6"/>
  <c r="G36" i="6"/>
  <c r="F39" i="6"/>
  <c r="C39" i="6"/>
  <c r="G39" i="6" s="1"/>
  <c r="C35" i="6"/>
  <c r="G35" i="6" s="1"/>
  <c r="J39" i="6" l="1"/>
  <c r="J40" i="6"/>
  <c r="G16" i="6"/>
  <c r="J42" i="6"/>
  <c r="I42" i="6"/>
  <c r="I41" i="6"/>
  <c r="J41" i="6"/>
  <c r="I40" i="6"/>
  <c r="I39" i="6"/>
  <c r="F51" i="6"/>
  <c r="F52" i="6"/>
  <c r="F53" i="6"/>
  <c r="F45" i="6"/>
  <c r="F46" i="6"/>
  <c r="I46" i="6" s="1"/>
  <c r="F47" i="6"/>
  <c r="I47" i="6" s="1"/>
  <c r="F48" i="6"/>
  <c r="F49" i="6"/>
  <c r="I49" i="6" s="1"/>
  <c r="F44" i="6"/>
  <c r="AO13" i="6" l="1"/>
  <c r="AO12" i="6"/>
  <c r="D10" i="6" l="1"/>
  <c r="E10" i="6"/>
  <c r="D11" i="6"/>
  <c r="E11" i="6"/>
  <c r="D15" i="6"/>
  <c r="D9" i="6"/>
  <c r="G10" i="6" l="1"/>
  <c r="G11" i="6"/>
  <c r="F38" i="6" l="1"/>
  <c r="I38" i="6" l="1"/>
  <c r="J38" i="6"/>
  <c r="E5" i="6"/>
  <c r="H5" i="6"/>
  <c r="H4" i="6"/>
  <c r="H3" i="6"/>
  <c r="F3" i="6"/>
  <c r="D3" i="6"/>
  <c r="F2" i="6"/>
  <c r="D2" i="6"/>
  <c r="B2" i="6"/>
  <c r="B4" i="6"/>
  <c r="F28" i="29"/>
  <c r="H28" i="29" s="1"/>
  <c r="F25" i="29" l="1"/>
  <c r="H25" i="29" s="1"/>
  <c r="H33" i="29" s="1"/>
  <c r="D36" i="29" s="1"/>
  <c r="F36" i="29" s="1"/>
  <c r="C37" i="6" l="1"/>
  <c r="G37" i="6" s="1"/>
  <c r="F30" i="6" l="1"/>
  <c r="F50" i="6" l="1"/>
  <c r="F36" i="6"/>
  <c r="J36" i="6" s="1"/>
  <c r="F37" i="6"/>
  <c r="J37" i="6" s="1"/>
  <c r="F35" i="6"/>
  <c r="J35" i="6" s="1"/>
  <c r="E15" i="6"/>
  <c r="G15" i="6" s="1"/>
  <c r="E9" i="6"/>
  <c r="G9" i="6" s="1"/>
  <c r="I44" i="6" l="1"/>
  <c r="E11" i="1" l="1"/>
  <c r="D11" i="1"/>
  <c r="E22" i="6" l="1"/>
  <c r="D22" i="6"/>
  <c r="I48" i="6" l="1"/>
  <c r="J48" i="6"/>
  <c r="G50" i="6"/>
  <c r="G22" i="6" l="1"/>
  <c r="B5" i="6" l="1"/>
  <c r="J44" i="6" l="1"/>
  <c r="J45" i="6"/>
  <c r="J46" i="6"/>
  <c r="J47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5" i="6"/>
  <c r="I37" i="6"/>
  <c r="I36" i="6"/>
  <c r="I35" i="6"/>
  <c r="A68" i="6"/>
  <c r="J65" i="6" l="1"/>
  <c r="H65" i="6"/>
  <c r="E68" i="6" s="1"/>
  <c r="F26" i="6" l="1"/>
  <c r="F27" i="6" l="1"/>
  <c r="F31" i="6" s="1"/>
  <c r="H31" i="6" l="1"/>
  <c r="C68" i="6" s="1"/>
  <c r="D68" i="6" l="1"/>
  <c r="F68" i="6"/>
  <c r="G68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Rick Chen/WHQ/Wistron</author>
    <author>8601026</author>
  </authors>
  <commentList>
    <comment ref="H10" authorId="0" shapeId="0" xr:uid="{00000000-0006-0000-0100-000001000000}">
      <text>
        <r>
          <rPr>
            <b/>
            <sz val="9"/>
            <color indexed="81"/>
            <rFont val="細明體"/>
            <family val="3"/>
            <charset val="136"/>
          </rPr>
          <t>ＨＴ</t>
        </r>
        <r>
          <rPr>
            <b/>
            <sz val="9"/>
            <color indexed="81"/>
            <rFont val="Tahoma"/>
            <family val="2"/>
          </rPr>
          <t>:
Pitch 0.5: 50%
Pitch 1.0: 6~8%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0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HB: 0.07
MGE: 0.069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MGE: 0.00855</t>
        </r>
        <r>
          <rPr>
            <sz val="9"/>
            <color indexed="81"/>
            <rFont val="Tahoma"/>
            <family val="2"/>
          </rPr>
          <t xml:space="preserve">
HT: 0.0088</t>
        </r>
      </text>
    </comment>
    <comment ref="D17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MGE: 0.014</t>
        </r>
        <r>
          <rPr>
            <sz val="9"/>
            <color indexed="81"/>
            <rFont val="Tahoma"/>
            <family val="2"/>
          </rPr>
          <t xml:space="preserve">
HT:</t>
        </r>
      </text>
    </comment>
    <comment ref="D18" authorId="0" shapeId="0" xr:uid="{00000000-0006-0000-0100-000005000000}">
      <text>
        <r>
          <rPr>
            <b/>
            <sz val="9"/>
            <color indexed="81"/>
            <rFont val="細明體"/>
            <family val="3"/>
            <charset val="136"/>
          </rPr>
          <t>MGE: 0.017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HT: </t>
        </r>
      </text>
    </comment>
    <comment ref="B19" authorId="0" shapeId="0" xr:uid="{00000000-0006-0000-0100-000006000000}">
      <text>
        <r>
          <rPr>
            <sz val="9"/>
            <color indexed="81"/>
            <rFont val="細明體"/>
            <family val="3"/>
            <charset val="136"/>
          </rPr>
          <t xml:space="preserve">原材即銅鍍錫
</t>
        </r>
        <r>
          <rPr>
            <sz val="9"/>
            <color indexed="81"/>
            <rFont val="Tahoma"/>
            <family val="2"/>
          </rPr>
          <t>1)</t>
        </r>
        <r>
          <rPr>
            <sz val="9"/>
            <color indexed="81"/>
            <rFont val="細明體"/>
            <family val="3"/>
            <charset val="136"/>
          </rPr>
          <t xml:space="preserve">錫對錫
</t>
        </r>
        <r>
          <rPr>
            <sz val="9"/>
            <color indexed="81"/>
            <rFont val="Tahoma"/>
            <family val="2"/>
          </rPr>
          <t>2)</t>
        </r>
        <r>
          <rPr>
            <sz val="9"/>
            <color indexed="81"/>
            <rFont val="細明體"/>
            <family val="3"/>
            <charset val="136"/>
          </rPr>
          <t>金對金</t>
        </r>
        <r>
          <rPr>
            <sz val="9"/>
            <color indexed="81"/>
            <rFont val="Tahoma"/>
            <family val="2"/>
          </rPr>
          <t>(2</t>
        </r>
        <r>
          <rPr>
            <sz val="9"/>
            <color indexed="81"/>
            <rFont val="細明體"/>
            <family val="3"/>
            <charset val="136"/>
          </rPr>
          <t>端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
單價需</t>
        </r>
        <r>
          <rPr>
            <sz val="9"/>
            <color indexed="81"/>
            <rFont val="Tahoma"/>
            <family val="2"/>
          </rPr>
          <t xml:space="preserve">double check
</t>
        </r>
      </text>
    </comment>
    <comment ref="D19" authorId="0" shapeId="0" xr:uid="{00000000-0006-0000-0100-000007000000}">
      <text>
        <r>
          <rPr>
            <b/>
            <sz val="9"/>
            <color indexed="81"/>
            <rFont val="Arial"/>
            <family val="2"/>
          </rPr>
          <t>Hamburg:
1</t>
        </r>
        <r>
          <rPr>
            <b/>
            <sz val="9"/>
            <color indexed="81"/>
            <rFont val="細明體"/>
            <family val="3"/>
            <charset val="136"/>
          </rPr>
          <t>根</t>
        </r>
        <r>
          <rPr>
            <b/>
            <sz val="9"/>
            <color indexed="81"/>
            <rFont val="Arial"/>
            <family val="2"/>
          </rPr>
          <t>pin</t>
        </r>
        <r>
          <rPr>
            <b/>
            <sz val="9"/>
            <color indexed="81"/>
            <rFont val="細明體"/>
            <family val="3"/>
            <charset val="136"/>
          </rPr>
          <t>腳約估是</t>
        </r>
        <r>
          <rPr>
            <b/>
            <sz val="9"/>
            <color indexed="81"/>
            <rFont val="Arial"/>
            <family val="2"/>
          </rPr>
          <t xml:space="preserve">USD0.0005
</t>
        </r>
        <r>
          <rPr>
            <b/>
            <sz val="9"/>
            <color indexed="81"/>
            <rFont val="細明體"/>
            <family val="3"/>
            <charset val="136"/>
          </rPr>
          <t>以總長</t>
        </r>
        <r>
          <rPr>
            <b/>
            <sz val="9"/>
            <color indexed="81"/>
            <rFont val="Arial"/>
            <family val="2"/>
          </rPr>
          <t>150mm</t>
        </r>
        <r>
          <rPr>
            <b/>
            <sz val="9"/>
            <color indexed="81"/>
            <rFont val="細明體"/>
            <family val="3"/>
            <charset val="136"/>
          </rPr>
          <t>為一個比</t>
        </r>
        <r>
          <rPr>
            <b/>
            <sz val="9"/>
            <color indexed="81"/>
            <rFont val="Arial"/>
            <family val="2"/>
          </rPr>
          <t>,</t>
        </r>
        <r>
          <rPr>
            <b/>
            <sz val="9"/>
            <color indexed="81"/>
            <rFont val="細明體"/>
            <family val="3"/>
            <charset val="136"/>
          </rPr>
          <t>超過會漲幅</t>
        </r>
        <r>
          <rPr>
            <b/>
            <sz val="9"/>
            <color indexed="81"/>
            <rFont val="Arial"/>
            <family val="2"/>
          </rPr>
          <t>15%
=&gt;0.00017 USD/mm2
MGE: 
0.000333 USD/</t>
        </r>
        <r>
          <rPr>
            <b/>
            <sz val="9"/>
            <color indexed="81"/>
            <rFont val="細明體"/>
            <family val="3"/>
            <charset val="136"/>
          </rPr>
          <t>平方</t>
        </r>
        <r>
          <rPr>
            <b/>
            <sz val="9"/>
            <color indexed="81"/>
            <rFont val="Arial"/>
            <family val="2"/>
          </rPr>
          <t xml:space="preserve">mm
</t>
        </r>
        <r>
          <rPr>
            <sz val="9"/>
            <color indexed="81"/>
            <rFont val="Arial"/>
            <family val="2"/>
          </rPr>
          <t xml:space="preserve">
</t>
        </r>
        <r>
          <rPr>
            <b/>
            <sz val="9"/>
            <color indexed="81"/>
            <rFont val="Arial"/>
            <family val="2"/>
          </rPr>
          <t>HT:
ps:</t>
        </r>
        <r>
          <rPr>
            <b/>
            <sz val="9"/>
            <color indexed="81"/>
            <rFont val="細明體"/>
            <family val="3"/>
            <charset val="136"/>
          </rPr>
          <t>金手指長度為定數?
MGE: 依照板端CONN SPEC規定,目前DT產品我司工程告知已沒有使用FFC,NB常用為3~5mm</t>
        </r>
      </text>
    </comment>
    <comment ref="D20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HT: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4" authorId="1" shapeId="0" xr:uid="{00000000-0006-0000-0100-000009000000}">
      <text>
        <r>
          <rPr>
            <sz val="9"/>
            <color indexed="81"/>
            <rFont val="新細明體"/>
            <family val="1"/>
            <charset val="136"/>
          </rPr>
          <t>Unit price</t>
        </r>
      </text>
    </comment>
    <comment ref="G24" authorId="1" shapeId="0" xr:uid="{00000000-0006-0000-0100-00000A000000}">
      <text>
        <r>
          <rPr>
            <b/>
            <sz val="9"/>
            <color indexed="81"/>
            <rFont val="新細明體"/>
            <family val="1"/>
            <charset val="136"/>
          </rPr>
          <t xml:space="preserve">外購料件才能計算 Handling 1.5%
</t>
        </r>
        <r>
          <rPr>
            <sz val="9"/>
            <color indexed="81"/>
            <rFont val="新細明體"/>
            <family val="1"/>
            <charset val="136"/>
          </rPr>
          <t xml:space="preserve">
</t>
        </r>
      </text>
    </comment>
    <comment ref="F25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10 RMB/mm2(t0.1mm,AL Mylar)</t>
        </r>
        <r>
          <rPr>
            <sz val="9"/>
            <color indexed="81"/>
            <rFont val="Tahoma"/>
            <family val="2"/>
          </rPr>
          <t xml:space="preserve">
1 RMB=0.145584USD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Rick Chen/WHQ/Wistron</author>
  </authors>
  <commentList>
    <comment ref="O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20 sec MGE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9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Rosa NB project: RO15/17(DC in cable)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9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MGE's cost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9" authorId="0" shapeId="0" xr:uid="{00000000-0006-0000-0200-000004000000}">
      <text>
        <r>
          <rPr>
            <sz val="9"/>
            <color indexed="81"/>
            <rFont val="Tahoma"/>
            <family val="2"/>
          </rPr>
          <t xml:space="preserve">Rosa NB project: RO15/17(DC in cable)
</t>
        </r>
      </text>
    </comment>
    <comment ref="AH10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 xml:space="preserve">Rosa NB project RO 17: IO board to board cable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1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Rosa NB project: Battery to MB cable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2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Rosa NB project: Battery to MB cable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2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Annie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2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 xml:space="preserve">3.0 
2DC3127-000511F 1.95RMB 
2DC3127-000111F 1.95RMB
5.5
2DC2024-001191F 0.83RMB
2DC2024-000121 0.2USD
2DC2024-001121F 0.2USD
2DC2024-002111F 0.2USD
Stacy Chen </t>
        </r>
        <r>
          <rPr>
            <b/>
            <sz val="9"/>
            <color indexed="81"/>
            <rFont val="細明體"/>
            <family val="3"/>
            <charset val="136"/>
          </rPr>
          <t xml:space="preserve">陳怡菁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3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 xml:space="preserve">NB project: Rachu 14(D-Mic cable/Mic side)
Pitch 0.4mm
Vertial
</t>
        </r>
        <r>
          <rPr>
            <b/>
            <sz val="9"/>
            <color indexed="81"/>
            <rFont val="細明體"/>
            <family val="3"/>
            <charset val="136"/>
          </rPr>
          <t>雙排端子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4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 xml:space="preserve">Rosa NB project KR 15(2 in 1): IO board to board cable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5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Rosa NB project: Battery to MB cable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5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http://www.tyu.com.tw/Upload/product/product_201711021151021051.pdf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0" authorId="0" shapeId="0" xr:uid="{00000000-0006-0000-0200-00000E000000}">
      <text>
        <r>
          <rPr>
            <b/>
            <sz val="9"/>
            <color indexed="81"/>
            <rFont val="細明體"/>
            <family val="3"/>
            <charset val="136"/>
          </rPr>
          <t>絞線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細明體"/>
            <family val="3"/>
            <charset val="136"/>
          </rPr>
          <t>平線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細明體"/>
            <family val="3"/>
            <charset val="136"/>
          </rPr>
          <t>絞線多</t>
        </r>
        <r>
          <rPr>
            <b/>
            <sz val="9"/>
            <color indexed="81"/>
            <rFont val="Tahoma"/>
            <family val="2"/>
          </rPr>
          <t>3~5sec</t>
        </r>
        <r>
          <rPr>
            <b/>
            <sz val="9"/>
            <color indexed="81"/>
            <rFont val="細明體"/>
            <family val="3"/>
            <charset val="136"/>
          </rPr>
          <t>工時</t>
        </r>
        <r>
          <rPr>
            <b/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? U/P for WO pull bar</t>
        </r>
      </text>
    </comment>
    <comment ref="C3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30~40
40~50
50~60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8" authorId="0" shapeId="0" xr:uid="{00000000-0006-0000-0200-000011000000}">
      <text>
        <r>
          <rPr>
            <sz val="9"/>
            <color indexed="81"/>
            <rFont val="Tahoma"/>
            <family val="2"/>
          </rPr>
          <t>Touch SKU</t>
        </r>
        <r>
          <rPr>
            <sz val="9"/>
            <color indexed="81"/>
            <rFont val="細明體"/>
            <family val="3"/>
            <charset val="136"/>
          </rPr>
          <t>大約只有5%,
20346 10 pin,touch function,Lily use USD0.15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6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 xml:space="preserve">  Kapton</t>
        </r>
        <r>
          <rPr>
            <b/>
            <sz val="9"/>
            <color indexed="81"/>
            <rFont val="細明體"/>
            <family val="3"/>
            <charset val="136"/>
          </rPr>
          <t>膠带</t>
        </r>
        <r>
          <rPr>
            <b/>
            <sz val="9"/>
            <color indexed="81"/>
            <rFont val="Tahoma"/>
            <family val="2"/>
          </rPr>
          <t>: 8RMB/mm2 t0.065mm
  Teflon</t>
        </r>
        <r>
          <rPr>
            <b/>
            <sz val="9"/>
            <color indexed="81"/>
            <rFont val="細明體"/>
            <family val="3"/>
            <charset val="136"/>
          </rPr>
          <t>膠带</t>
        </r>
        <r>
          <rPr>
            <b/>
            <sz val="9"/>
            <color indexed="81"/>
            <rFont val="Tahoma"/>
            <family val="2"/>
          </rPr>
          <t xml:space="preserve">: 21RMB/mm2 t0.08mm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6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USD/mm2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7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USD/mm2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8" authorId="0" shapeId="0" xr:uid="{00000000-0006-0000-0200-000015000000}">
      <text>
        <r>
          <rPr>
            <b/>
            <sz val="9"/>
            <color indexed="81"/>
            <rFont val="細明體"/>
            <family val="3"/>
            <charset val="136"/>
          </rPr>
          <t xml:space="preserve">單價: </t>
        </r>
        <r>
          <rPr>
            <b/>
            <sz val="9"/>
            <color indexed="81"/>
            <rFont val="Tahoma"/>
            <family val="2"/>
          </rPr>
          <t>0.8 USD/m2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9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 xml:space="preserve">  Kapton</t>
        </r>
        <r>
          <rPr>
            <b/>
            <sz val="9"/>
            <color indexed="81"/>
            <rFont val="細明體"/>
            <family val="3"/>
            <charset val="136"/>
          </rPr>
          <t>膠带</t>
        </r>
        <r>
          <rPr>
            <b/>
            <sz val="9"/>
            <color indexed="81"/>
            <rFont val="Tahoma"/>
            <family val="2"/>
          </rPr>
          <t>: 8RMB/mm2 t0.065mm
  Teflon</t>
        </r>
        <r>
          <rPr>
            <b/>
            <sz val="9"/>
            <color indexed="81"/>
            <rFont val="細明體"/>
            <family val="3"/>
            <charset val="136"/>
          </rPr>
          <t>膠带</t>
        </r>
        <r>
          <rPr>
            <b/>
            <sz val="9"/>
            <color indexed="81"/>
            <rFont val="Tahoma"/>
            <family val="2"/>
          </rPr>
          <t xml:space="preserve">: 21RMB/mm2 t0.08mm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9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USD/mm2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8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0.08 EDP cable
0.04 for the other wire cable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Rick Chen/WHQ/Wistron</author>
  </authors>
  <commentList>
    <comment ref="D39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Only</t>
        </r>
        <r>
          <rPr>
            <b/>
            <sz val="9"/>
            <color indexed="81"/>
            <rFont val="細明體"/>
            <family val="3"/>
            <charset val="136"/>
          </rPr>
          <t>加工費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<sst xmlns="http://schemas.openxmlformats.org/spreadsheetml/2006/main" count="683" uniqueCount="415">
  <si>
    <t>FFC</t>
    <phoneticPr fontId="2" type="noConversion"/>
  </si>
  <si>
    <t>Wire</t>
    <phoneticPr fontId="2" type="noConversion"/>
  </si>
  <si>
    <t>Plastic</t>
    <phoneticPr fontId="2" type="noConversion"/>
  </si>
  <si>
    <t>Metal</t>
    <phoneticPr fontId="2" type="noConversion"/>
  </si>
  <si>
    <t>Die Casting</t>
    <phoneticPr fontId="2" type="noConversion"/>
  </si>
  <si>
    <t>Clean sheet</t>
    <phoneticPr fontId="2" type="noConversion"/>
  </si>
  <si>
    <t>Pic</t>
    <phoneticPr fontId="2" type="noConversion"/>
  </si>
  <si>
    <t>Rick</t>
    <phoneticPr fontId="2" type="noConversion"/>
  </si>
  <si>
    <t>Due date</t>
    <phoneticPr fontId="2" type="noConversion"/>
  </si>
  <si>
    <t>Patr list</t>
    <phoneticPr fontId="2" type="noConversion"/>
  </si>
  <si>
    <t>Kenneth</t>
    <phoneticPr fontId="2" type="noConversion"/>
  </si>
  <si>
    <t>TBD</t>
    <phoneticPr fontId="2" type="noConversion"/>
  </si>
  <si>
    <t>U/P cost</t>
    <phoneticPr fontId="2" type="noConversion"/>
  </si>
  <si>
    <t>Loss rate</t>
    <phoneticPr fontId="2" type="noConversion"/>
  </si>
  <si>
    <r>
      <rPr>
        <b/>
        <sz val="12"/>
        <color theme="1"/>
        <rFont val="新細明體"/>
        <family val="1"/>
        <charset val="136"/>
        <scheme val="minor"/>
      </rPr>
      <t>純水清洗</t>
    </r>
    <r>
      <rPr>
        <sz val="12"/>
        <color theme="1"/>
        <rFont val="新細明體"/>
        <family val="2"/>
        <charset val="136"/>
        <scheme val="minor"/>
      </rPr>
      <t>被氟氫酸取代(氫氟酸溶解氧化物的能力，它在鋁和鈾的提純中起著重要作用)</t>
    </r>
    <phoneticPr fontId="2" type="noConversion"/>
  </si>
  <si>
    <t>二陽</t>
    <phoneticPr fontId="2" type="noConversion"/>
  </si>
  <si>
    <t>https://kknews.cc/zh-tw/news/qn5lz3b.html</t>
  </si>
  <si>
    <t xml:space="preserve">1mm=1000um=10^3um </t>
  </si>
  <si>
    <t>Clean Sheet FPC</t>
    <phoneticPr fontId="2" type="noConversion"/>
  </si>
  <si>
    <t>BG</t>
    <phoneticPr fontId="2" type="noConversion"/>
  </si>
  <si>
    <t>Project Name</t>
    <phoneticPr fontId="2" type="noConversion"/>
  </si>
  <si>
    <t>Product Code</t>
    <phoneticPr fontId="2" type="noConversion"/>
  </si>
  <si>
    <t>Vendor</t>
    <phoneticPr fontId="2" type="noConversion"/>
  </si>
  <si>
    <t>Profit Center</t>
    <phoneticPr fontId="4" type="noConversion"/>
  </si>
  <si>
    <t>Site</t>
    <phoneticPr fontId="4" type="noConversion"/>
  </si>
  <si>
    <t>Product Type</t>
    <phoneticPr fontId="2" type="noConversion"/>
  </si>
  <si>
    <t>Product Spec</t>
    <phoneticPr fontId="2" type="noConversion"/>
  </si>
  <si>
    <t>Part Name</t>
    <phoneticPr fontId="4" type="noConversion"/>
  </si>
  <si>
    <r>
      <rPr>
        <b/>
        <sz val="12"/>
        <color theme="1"/>
        <rFont val="新細明體"/>
        <family val="2"/>
        <charset val="136"/>
      </rPr>
      <t>日期</t>
    </r>
    <r>
      <rPr>
        <b/>
        <sz val="12"/>
        <color theme="1"/>
        <rFont val="Arial"/>
        <family val="2"/>
      </rPr>
      <t xml:space="preserve">: </t>
    </r>
    <phoneticPr fontId="2" type="noConversion"/>
  </si>
  <si>
    <t>材料費參數</t>
    <phoneticPr fontId="2" type="noConversion"/>
  </si>
  <si>
    <t>二次加工費參數</t>
    <phoneticPr fontId="2" type="noConversion"/>
  </si>
  <si>
    <t>零件費參數</t>
    <phoneticPr fontId="2" type="noConversion"/>
  </si>
  <si>
    <r>
      <rPr>
        <b/>
        <sz val="12"/>
        <rFont val="新細明體"/>
        <family val="1"/>
        <charset val="136"/>
      </rPr>
      <t>運包</t>
    </r>
    <r>
      <rPr>
        <b/>
        <sz val="12"/>
        <rFont val="Arial"/>
        <family val="2"/>
      </rPr>
      <t xml:space="preserve"> </t>
    </r>
    <r>
      <rPr>
        <b/>
        <sz val="12"/>
        <rFont val="新細明體"/>
        <family val="1"/>
        <charset val="136"/>
      </rPr>
      <t>檢</t>
    </r>
    <phoneticPr fontId="2" type="noConversion"/>
  </si>
  <si>
    <r>
      <rPr>
        <b/>
        <sz val="12"/>
        <rFont val="新細明體"/>
        <family val="1"/>
        <charset val="136"/>
      </rPr>
      <t>管銷</t>
    </r>
    <r>
      <rPr>
        <b/>
        <sz val="12"/>
        <rFont val="Arial"/>
        <family val="2"/>
      </rPr>
      <t>&amp;</t>
    </r>
    <r>
      <rPr>
        <b/>
        <sz val="12"/>
        <rFont val="新細明體"/>
        <family val="1"/>
        <charset val="136"/>
      </rPr>
      <t>利潤</t>
    </r>
    <r>
      <rPr>
        <b/>
        <sz val="12"/>
        <rFont val="Arial"/>
        <family val="2"/>
      </rPr>
      <t xml:space="preserve"> 10%</t>
    </r>
    <phoneticPr fontId="2" type="noConversion"/>
  </si>
  <si>
    <t>Currency</t>
    <phoneticPr fontId="4" type="noConversion"/>
  </si>
  <si>
    <r>
      <rPr>
        <b/>
        <sz val="12"/>
        <color theme="1"/>
        <rFont val="新細明體"/>
        <family val="2"/>
        <charset val="136"/>
      </rPr>
      <t>單件料號</t>
    </r>
    <r>
      <rPr>
        <b/>
        <sz val="12"/>
        <color theme="1"/>
        <rFont val="Arial"/>
        <family val="2"/>
      </rPr>
      <t xml:space="preserve">: </t>
    </r>
    <phoneticPr fontId="2" type="noConversion"/>
  </si>
  <si>
    <r>
      <rPr>
        <b/>
        <sz val="12"/>
        <color theme="1"/>
        <rFont val="新細明體"/>
        <family val="2"/>
        <charset val="136"/>
      </rPr>
      <t>階段</t>
    </r>
    <r>
      <rPr>
        <b/>
        <sz val="12"/>
        <color theme="1"/>
        <rFont val="Arial"/>
        <family val="2"/>
      </rPr>
      <t>:</t>
    </r>
    <phoneticPr fontId="2" type="noConversion"/>
  </si>
  <si>
    <t>L(max.)</t>
    <phoneticPr fontId="2" type="noConversion"/>
  </si>
  <si>
    <t>加工工時</t>
    <phoneticPr fontId="2" type="noConversion"/>
  </si>
  <si>
    <t>輔料件1</t>
    <phoneticPr fontId="2" type="noConversion"/>
  </si>
  <si>
    <t>W(max.)</t>
    <phoneticPr fontId="2" type="noConversion"/>
  </si>
  <si>
    <t>輔料件2</t>
  </si>
  <si>
    <r>
      <t>A.</t>
    </r>
    <r>
      <rPr>
        <b/>
        <sz val="12"/>
        <color indexed="12"/>
        <rFont val="新細明體"/>
        <family val="1"/>
        <charset val="136"/>
      </rPr>
      <t>材料費</t>
    </r>
    <r>
      <rPr>
        <b/>
        <sz val="12"/>
        <color indexed="12"/>
        <rFont val="Arial"/>
        <family val="2"/>
      </rPr>
      <t>:</t>
    </r>
  </si>
  <si>
    <t>Loss rate(%)</t>
    <phoneticPr fontId="2" type="noConversion"/>
  </si>
  <si>
    <t>輔料件3</t>
  </si>
  <si>
    <r>
      <rPr>
        <b/>
        <sz val="12"/>
        <rFont val="新細明體"/>
        <family val="1"/>
        <charset val="136"/>
      </rPr>
      <t>材料類別</t>
    </r>
  </si>
  <si>
    <r>
      <rPr>
        <b/>
        <sz val="12"/>
        <rFont val="新細明體"/>
        <family val="1"/>
        <charset val="136"/>
      </rPr>
      <t xml:space="preserve">材料單價
</t>
    </r>
    <r>
      <rPr>
        <b/>
        <sz val="12"/>
        <rFont val="Arial"/>
        <family val="2"/>
      </rPr>
      <t>(Price/m²)</t>
    </r>
    <phoneticPr fontId="2" type="noConversion"/>
  </si>
  <si>
    <r>
      <t>Pin</t>
    </r>
    <r>
      <rPr>
        <b/>
        <sz val="12"/>
        <rFont val="新細明體"/>
        <family val="1"/>
        <charset val="136"/>
      </rPr>
      <t>數</t>
    </r>
    <phoneticPr fontId="2" type="noConversion"/>
  </si>
  <si>
    <t>Pitch</t>
    <phoneticPr fontId="2" type="noConversion"/>
  </si>
  <si>
    <r>
      <t>FFC</t>
    </r>
    <r>
      <rPr>
        <b/>
        <sz val="12"/>
        <rFont val="新細明體"/>
        <family val="1"/>
        <charset val="136"/>
      </rPr>
      <t>尺寸</t>
    </r>
    <phoneticPr fontId="2" type="noConversion"/>
  </si>
  <si>
    <t>LOSS(%)</t>
  </si>
  <si>
    <r>
      <rPr>
        <b/>
        <sz val="12"/>
        <color indexed="9"/>
        <rFont val="新細明體"/>
        <family val="1"/>
        <charset val="136"/>
      </rPr>
      <t>材料費</t>
    </r>
    <r>
      <rPr>
        <b/>
        <sz val="12"/>
        <color indexed="9"/>
        <rFont val="Arial"/>
        <family val="2"/>
      </rPr>
      <t>(</t>
    </r>
    <r>
      <rPr>
        <b/>
        <sz val="12"/>
        <color indexed="9"/>
        <rFont val="新細明體"/>
        <family val="1"/>
        <charset val="136"/>
      </rPr>
      <t>元</t>
    </r>
    <r>
      <rPr>
        <b/>
        <sz val="12"/>
        <color indexed="9"/>
        <rFont val="Arial"/>
        <family val="2"/>
      </rPr>
      <t>/PCS)</t>
    </r>
  </si>
  <si>
    <t>L</t>
    <phoneticPr fontId="2" type="noConversion"/>
  </si>
  <si>
    <t>W</t>
    <phoneticPr fontId="2" type="noConversion"/>
  </si>
  <si>
    <t>邊料</t>
    <phoneticPr fontId="2" type="noConversion"/>
  </si>
  <si>
    <t>FPC</t>
    <phoneticPr fontId="2" type="noConversion"/>
  </si>
  <si>
    <r>
      <t>B.</t>
    </r>
    <r>
      <rPr>
        <b/>
        <sz val="12"/>
        <color indexed="12"/>
        <rFont val="新細明體"/>
        <family val="1"/>
        <charset val="136"/>
      </rPr>
      <t>二次加工費</t>
    </r>
    <r>
      <rPr>
        <b/>
        <sz val="12"/>
        <color indexed="12"/>
        <rFont val="Arial"/>
        <family val="2"/>
      </rPr>
      <t>:</t>
    </r>
    <phoneticPr fontId="2" type="noConversion"/>
  </si>
  <si>
    <t>ITEM:</t>
  </si>
  <si>
    <r>
      <rPr>
        <b/>
        <sz val="12"/>
        <rFont val="新細明體"/>
        <family val="1"/>
        <charset val="136"/>
      </rPr>
      <t>加工名稱</t>
    </r>
    <r>
      <rPr>
        <b/>
        <sz val="12"/>
        <rFont val="Arial"/>
        <family val="2"/>
      </rPr>
      <t>:</t>
    </r>
  </si>
  <si>
    <r>
      <rPr>
        <b/>
        <sz val="12"/>
        <rFont val="新細明體"/>
        <family val="1"/>
        <charset val="136"/>
      </rPr>
      <t>加工內容</t>
    </r>
    <r>
      <rPr>
        <b/>
        <sz val="12"/>
        <rFont val="Arial"/>
        <family val="2"/>
      </rPr>
      <t>:</t>
    </r>
  </si>
  <si>
    <t>U/P</t>
    <phoneticPr fontId="2" type="noConversion"/>
  </si>
  <si>
    <r>
      <rPr>
        <b/>
        <sz val="12"/>
        <rFont val="新細明體"/>
        <family val="1"/>
        <charset val="136"/>
      </rPr>
      <t>費用</t>
    </r>
  </si>
  <si>
    <t>REMARK</t>
  </si>
  <si>
    <t>幾層導體</t>
    <phoneticPr fontId="2" type="noConversion"/>
  </si>
  <si>
    <t>1 or 2 or 3</t>
    <phoneticPr fontId="2" type="noConversion"/>
  </si>
  <si>
    <r>
      <rPr>
        <b/>
        <sz val="12"/>
        <rFont val="細明體"/>
        <family val="3"/>
        <charset val="136"/>
      </rPr>
      <t>組裝</t>
    </r>
    <r>
      <rPr>
        <b/>
        <sz val="12"/>
        <rFont val="Arial"/>
        <family val="2"/>
      </rPr>
      <t>(sec)</t>
    </r>
    <phoneticPr fontId="2" type="noConversion"/>
  </si>
  <si>
    <r>
      <rPr>
        <b/>
        <sz val="12"/>
        <rFont val="細明體"/>
        <family val="3"/>
        <charset val="136"/>
      </rPr>
      <t>折彎</t>
    </r>
    <r>
      <rPr>
        <b/>
        <sz val="12"/>
        <rFont val="Arial"/>
        <family val="2"/>
      </rPr>
      <t>(</t>
    </r>
    <r>
      <rPr>
        <b/>
        <sz val="12"/>
        <rFont val="細明體"/>
        <family val="3"/>
        <charset val="136"/>
      </rPr>
      <t>次</t>
    </r>
    <r>
      <rPr>
        <b/>
        <sz val="12"/>
        <rFont val="Arial"/>
        <family val="2"/>
      </rPr>
      <t>)</t>
    </r>
    <phoneticPr fontId="2" type="noConversion"/>
  </si>
  <si>
    <r>
      <rPr>
        <b/>
        <sz val="12"/>
        <rFont val="細明體"/>
        <family val="3"/>
        <charset val="136"/>
      </rPr>
      <t>印刷</t>
    </r>
    <r>
      <rPr>
        <b/>
        <sz val="12"/>
        <rFont val="Arial"/>
        <family val="2"/>
      </rPr>
      <t>(</t>
    </r>
    <r>
      <rPr>
        <b/>
        <sz val="12"/>
        <rFont val="細明體"/>
        <family val="3"/>
        <charset val="136"/>
      </rPr>
      <t>面</t>
    </r>
    <r>
      <rPr>
        <b/>
        <sz val="12"/>
        <rFont val="Arial"/>
        <family val="2"/>
      </rPr>
      <t>)</t>
    </r>
    <phoneticPr fontId="2" type="noConversion"/>
  </si>
  <si>
    <t>Sheilding</t>
    <phoneticPr fontId="2" type="noConversion"/>
  </si>
  <si>
    <t>銀漿+mask</t>
    <phoneticPr fontId="2" type="noConversion"/>
  </si>
  <si>
    <t>1 or 2</t>
    <phoneticPr fontId="2" type="noConversion"/>
  </si>
  <si>
    <r>
      <rPr>
        <b/>
        <sz val="12"/>
        <rFont val="細明體"/>
        <family val="3"/>
        <charset val="136"/>
      </rPr>
      <t>沖型</t>
    </r>
    <r>
      <rPr>
        <b/>
        <sz val="12"/>
        <rFont val="Arial"/>
        <family val="2"/>
      </rPr>
      <t>(</t>
    </r>
    <r>
      <rPr>
        <b/>
        <sz val="12"/>
        <rFont val="細明體"/>
        <family val="3"/>
        <charset val="136"/>
      </rPr>
      <t>次</t>
    </r>
    <r>
      <rPr>
        <b/>
        <sz val="12"/>
        <rFont val="Arial"/>
        <family val="2"/>
      </rPr>
      <t>)</t>
    </r>
    <phoneticPr fontId="2" type="noConversion"/>
  </si>
  <si>
    <r>
      <rPr>
        <sz val="12"/>
        <color theme="1"/>
        <rFont val="新細明體"/>
        <family val="2"/>
        <charset val="136"/>
      </rPr>
      <t>牛角</t>
    </r>
    <phoneticPr fontId="2" type="noConversion"/>
  </si>
  <si>
    <t>銀箔</t>
    <phoneticPr fontId="2" type="noConversion"/>
  </si>
  <si>
    <t>金手指掛鍍(鍍金）</t>
    <phoneticPr fontId="2" type="noConversion"/>
  </si>
  <si>
    <r>
      <t>Baseline</t>
    </r>
    <r>
      <rPr>
        <sz val="12"/>
        <color theme="1"/>
        <rFont val="細明體"/>
        <family val="3"/>
        <charset val="136"/>
      </rPr>
      <t>即鍍錫</t>
    </r>
    <phoneticPr fontId="2" type="noConversion"/>
  </si>
  <si>
    <t>Function</t>
    <phoneticPr fontId="2" type="noConversion"/>
  </si>
  <si>
    <t>ex: USB3.0/2.0/H</t>
    <phoneticPr fontId="2" type="noConversion"/>
  </si>
  <si>
    <t>停止線(條)</t>
    <phoneticPr fontId="2" type="noConversion"/>
  </si>
  <si>
    <r>
      <rPr>
        <b/>
        <sz val="12"/>
        <color indexed="9"/>
        <rFont val="新細明體"/>
        <family val="1"/>
        <charset val="136"/>
      </rPr>
      <t>加工費總計</t>
    </r>
    <r>
      <rPr>
        <b/>
        <sz val="12"/>
        <color indexed="9"/>
        <rFont val="Arial"/>
        <family val="2"/>
      </rPr>
      <t>:</t>
    </r>
  </si>
  <si>
    <r>
      <t>C.</t>
    </r>
    <r>
      <rPr>
        <b/>
        <sz val="12"/>
        <color indexed="12"/>
        <rFont val="新細明體"/>
        <family val="1"/>
        <charset val="136"/>
      </rPr>
      <t>零件費</t>
    </r>
    <r>
      <rPr>
        <b/>
        <sz val="12"/>
        <color indexed="12"/>
        <rFont val="Arial"/>
        <family val="2"/>
      </rPr>
      <t>:</t>
    </r>
    <phoneticPr fontId="2" type="noConversion"/>
  </si>
  <si>
    <r>
      <rPr>
        <b/>
        <sz val="12"/>
        <rFont val="新細明體"/>
        <family val="1"/>
        <charset val="136"/>
      </rPr>
      <t>料號</t>
    </r>
  </si>
  <si>
    <r>
      <rPr>
        <b/>
        <sz val="12"/>
        <rFont val="新細明體"/>
        <family val="1"/>
        <charset val="136"/>
      </rPr>
      <t>品名</t>
    </r>
  </si>
  <si>
    <r>
      <rPr>
        <b/>
        <sz val="12"/>
        <rFont val="新細明體"/>
        <family val="1"/>
        <charset val="136"/>
      </rPr>
      <t>供應商</t>
    </r>
  </si>
  <si>
    <r>
      <rPr>
        <b/>
        <sz val="12"/>
        <rFont val="新細明體"/>
        <family val="1"/>
        <charset val="136"/>
      </rPr>
      <t>用量</t>
    </r>
  </si>
  <si>
    <t>U/P</t>
    <phoneticPr fontId="4" type="noConversion"/>
  </si>
  <si>
    <r>
      <rPr>
        <b/>
        <sz val="12"/>
        <rFont val="新細明體"/>
        <family val="1"/>
        <charset val="136"/>
      </rPr>
      <t>小計</t>
    </r>
    <r>
      <rPr>
        <b/>
        <sz val="12"/>
        <rFont val="Arial"/>
        <family val="2"/>
      </rPr>
      <t>/SET</t>
    </r>
  </si>
  <si>
    <t>Assy Time (Sec)</t>
    <phoneticPr fontId="2" type="noConversion"/>
  </si>
  <si>
    <t>Al foil</t>
    <phoneticPr fontId="2" type="noConversion"/>
  </si>
  <si>
    <r>
      <rPr>
        <sz val="12"/>
        <color theme="1"/>
        <rFont val="新細明體"/>
        <family val="2"/>
        <charset val="136"/>
      </rPr>
      <t>補強板</t>
    </r>
    <phoneticPr fontId="2" type="noConversion"/>
  </si>
  <si>
    <t>Lable</t>
    <phoneticPr fontId="2" type="noConversion"/>
  </si>
  <si>
    <r>
      <rPr>
        <sz val="12"/>
        <color theme="1"/>
        <rFont val="新細明體"/>
        <family val="2"/>
        <charset val="136"/>
      </rPr>
      <t>導電布</t>
    </r>
    <phoneticPr fontId="2" type="noConversion"/>
  </si>
  <si>
    <t>背膠1</t>
    <phoneticPr fontId="2" type="noConversion"/>
  </si>
  <si>
    <t>背膠2</t>
    <phoneticPr fontId="2" type="noConversion"/>
  </si>
  <si>
    <r>
      <rPr>
        <b/>
        <sz val="12"/>
        <rFont val="新細明體"/>
        <family val="1"/>
        <charset val="136"/>
      </rPr>
      <t>材料費</t>
    </r>
  </si>
  <si>
    <r>
      <rPr>
        <b/>
        <sz val="12"/>
        <rFont val="新細明體"/>
        <family val="1"/>
        <charset val="136"/>
      </rPr>
      <t>二次加工費</t>
    </r>
  </si>
  <si>
    <r>
      <rPr>
        <b/>
        <sz val="12"/>
        <rFont val="新細明體"/>
        <family val="1"/>
        <charset val="136"/>
      </rPr>
      <t>運包</t>
    </r>
    <r>
      <rPr>
        <b/>
        <sz val="12"/>
        <rFont val="Arial"/>
        <family val="2"/>
      </rPr>
      <t xml:space="preserve"> </t>
    </r>
    <r>
      <rPr>
        <b/>
        <sz val="12"/>
        <rFont val="新細明體"/>
        <family val="1"/>
        <charset val="136"/>
      </rPr>
      <t>檢</t>
    </r>
    <phoneticPr fontId="4" type="noConversion"/>
  </si>
  <si>
    <r>
      <rPr>
        <b/>
        <sz val="12"/>
        <rFont val="新細明體"/>
        <family val="1"/>
        <charset val="136"/>
      </rPr>
      <t>零件費</t>
    </r>
  </si>
  <si>
    <r>
      <rPr>
        <b/>
        <sz val="12"/>
        <rFont val="新細明體"/>
        <family val="1"/>
        <charset val="136"/>
      </rPr>
      <t>管銷</t>
    </r>
    <r>
      <rPr>
        <b/>
        <sz val="12"/>
        <rFont val="Arial"/>
        <family val="2"/>
      </rPr>
      <t>&amp;</t>
    </r>
    <r>
      <rPr>
        <b/>
        <sz val="12"/>
        <rFont val="新細明體"/>
        <family val="1"/>
        <charset val="136"/>
      </rPr>
      <t>利潤</t>
    </r>
    <r>
      <rPr>
        <b/>
        <sz val="12"/>
        <rFont val="Arial"/>
        <family val="2"/>
      </rPr>
      <t xml:space="preserve"> 10%</t>
    </r>
    <phoneticPr fontId="4" type="noConversion"/>
  </si>
  <si>
    <r>
      <rPr>
        <b/>
        <sz val="12"/>
        <color indexed="9"/>
        <rFont val="新細明體"/>
        <family val="1"/>
        <charset val="136"/>
      </rPr>
      <t>成品總價</t>
    </r>
  </si>
  <si>
    <r>
      <rPr>
        <b/>
        <sz val="12"/>
        <color rgb="FFFF0000"/>
        <rFont val="新細明體"/>
        <family val="1"/>
        <charset val="136"/>
      </rPr>
      <t>成品核價</t>
    </r>
    <phoneticPr fontId="2" type="noConversion"/>
  </si>
  <si>
    <t>Remark</t>
    <phoneticPr fontId="2" type="noConversion"/>
  </si>
  <si>
    <t>Clean Sheet Wisre Cable</t>
    <phoneticPr fontId="2" type="noConversion"/>
  </si>
  <si>
    <r>
      <t>A.</t>
    </r>
    <r>
      <rPr>
        <b/>
        <sz val="12"/>
        <color indexed="12"/>
        <rFont val="新細明體"/>
        <family val="1"/>
        <charset val="136"/>
      </rPr>
      <t>材料費</t>
    </r>
    <r>
      <rPr>
        <b/>
        <sz val="12"/>
        <color indexed="12"/>
        <rFont val="Arial"/>
        <family val="2"/>
      </rPr>
      <t>:</t>
    </r>
    <phoneticPr fontId="21" type="noConversion"/>
  </si>
  <si>
    <t>CCD connector((Main cable)</t>
    <phoneticPr fontId="2" type="noConversion"/>
  </si>
  <si>
    <t>Panel connector((Main cable)</t>
    <phoneticPr fontId="2" type="noConversion"/>
  </si>
  <si>
    <t>MB connector(Main cable)</t>
    <phoneticPr fontId="2" type="noConversion"/>
  </si>
  <si>
    <t>Touch connector(Main cable)</t>
    <phoneticPr fontId="2" type="noConversion"/>
  </si>
  <si>
    <r>
      <t>FPC</t>
    </r>
    <r>
      <rPr>
        <b/>
        <sz val="12"/>
        <color theme="1"/>
        <rFont val="細明體"/>
        <family val="3"/>
        <charset val="136"/>
      </rPr>
      <t>金手指</t>
    </r>
    <r>
      <rPr>
        <b/>
        <sz val="12"/>
        <color theme="1"/>
        <rFont val="Arial"/>
        <family val="2"/>
      </rPr>
      <t>(Main cable)</t>
    </r>
    <phoneticPr fontId="2" type="noConversion"/>
  </si>
  <si>
    <t>Wire to board connector(system)</t>
    <phoneticPr fontId="2" type="noConversion"/>
  </si>
  <si>
    <t>IO connector(system)</t>
    <phoneticPr fontId="2" type="noConversion"/>
  </si>
  <si>
    <t>Cable material price</t>
    <phoneticPr fontId="2" type="noConversion"/>
  </si>
  <si>
    <r>
      <t>Cable</t>
    </r>
    <r>
      <rPr>
        <b/>
        <sz val="12"/>
        <color indexed="8"/>
        <rFont val="新細明體"/>
        <family val="1"/>
        <charset val="136"/>
      </rPr>
      <t>類別</t>
    </r>
    <phoneticPr fontId="4" type="noConversion"/>
  </si>
  <si>
    <r>
      <t>Cable</t>
    </r>
    <r>
      <rPr>
        <b/>
        <sz val="12"/>
        <color indexed="8"/>
        <rFont val="新細明體"/>
        <family val="1"/>
        <charset val="136"/>
      </rPr>
      <t>材料單價</t>
    </r>
    <r>
      <rPr>
        <b/>
        <sz val="12"/>
        <color indexed="8"/>
        <rFont val="Arial"/>
        <family val="2"/>
      </rPr>
      <t>(Price/m)</t>
    </r>
    <phoneticPr fontId="2" type="noConversion"/>
  </si>
  <si>
    <r>
      <rPr>
        <b/>
        <sz val="12"/>
        <color indexed="8"/>
        <rFont val="新細明體"/>
        <family val="1"/>
        <charset val="136"/>
      </rPr>
      <t>成品長度</t>
    </r>
    <r>
      <rPr>
        <b/>
        <sz val="12"/>
        <color indexed="8"/>
        <rFont val="Arial"/>
        <family val="2"/>
      </rPr>
      <t>(mm)</t>
    </r>
    <phoneticPr fontId="2" type="noConversion"/>
  </si>
  <si>
    <r>
      <t>Pin</t>
    </r>
    <r>
      <rPr>
        <b/>
        <sz val="12"/>
        <color indexed="8"/>
        <rFont val="新細明體"/>
        <family val="1"/>
        <charset val="136"/>
      </rPr>
      <t>數</t>
    </r>
    <phoneticPr fontId="4" type="noConversion"/>
  </si>
  <si>
    <r>
      <rPr>
        <b/>
        <sz val="12"/>
        <color indexed="8"/>
        <rFont val="新細明體"/>
        <family val="1"/>
        <charset val="136"/>
      </rPr>
      <t>材料費</t>
    </r>
    <r>
      <rPr>
        <b/>
        <sz val="12"/>
        <color indexed="8"/>
        <rFont val="Arial"/>
        <family val="2"/>
      </rPr>
      <t>(</t>
    </r>
    <r>
      <rPr>
        <b/>
        <sz val="12"/>
        <color indexed="8"/>
        <rFont val="新細明體"/>
        <family val="1"/>
        <charset val="136"/>
      </rPr>
      <t>元</t>
    </r>
    <r>
      <rPr>
        <b/>
        <sz val="12"/>
        <color indexed="8"/>
        <rFont val="Arial"/>
        <family val="2"/>
      </rPr>
      <t>/PCS)</t>
    </r>
  </si>
  <si>
    <t>REMARK:</t>
  </si>
  <si>
    <t>Connector type</t>
    <phoneticPr fontId="2" type="noConversion"/>
  </si>
  <si>
    <t>Vendor PN</t>
    <phoneticPr fontId="2" type="noConversion"/>
  </si>
  <si>
    <t>U/P(USD/pcs)</t>
    <phoneticPr fontId="2" type="noConversion"/>
  </si>
  <si>
    <t>工時(sec)</t>
    <phoneticPr fontId="2" type="noConversion"/>
  </si>
  <si>
    <r>
      <rPr>
        <sz val="12"/>
        <color theme="0" tint="-0.499984740745262"/>
        <rFont val="細明體"/>
        <family val="3"/>
        <charset val="136"/>
      </rPr>
      <t>母端</t>
    </r>
    <r>
      <rPr>
        <sz val="12"/>
        <color theme="0" tint="-0.499984740745262"/>
        <rFont val="Arial"/>
        <family val="2"/>
      </rPr>
      <t>Connector Vendor PN</t>
    </r>
    <phoneticPr fontId="2" type="noConversion"/>
  </si>
  <si>
    <t>母端Connector Vendor PN</t>
  </si>
  <si>
    <t>U/P(RMB/pcs)</t>
    <phoneticPr fontId="2" type="noConversion"/>
  </si>
  <si>
    <t>Customer</t>
    <phoneticPr fontId="2" type="noConversion"/>
  </si>
  <si>
    <t>DT</t>
    <phoneticPr fontId="2" type="noConversion"/>
  </si>
  <si>
    <t>Gauge</t>
    <phoneticPr fontId="2" type="noConversion"/>
  </si>
  <si>
    <t>Wire U/P(USD/m)</t>
    <phoneticPr fontId="2" type="noConversion"/>
  </si>
  <si>
    <r>
      <rPr>
        <sz val="12"/>
        <color theme="0" tint="-0.499984740745262"/>
        <rFont val="細明體"/>
        <family val="3"/>
        <charset val="136"/>
      </rPr>
      <t>同軸線</t>
    </r>
    <r>
      <rPr>
        <sz val="12"/>
        <color theme="0" tint="-0.499984740745262"/>
        <rFont val="Arial"/>
        <family val="2"/>
      </rPr>
      <t>U/P(USD/m)</t>
    </r>
    <phoneticPr fontId="2" type="noConversion"/>
  </si>
  <si>
    <r>
      <t>Gauge(NB</t>
    </r>
    <r>
      <rPr>
        <sz val="12"/>
        <color theme="0" tint="-0.499984740745262"/>
        <rFont val="細明體"/>
        <family val="3"/>
        <charset val="136"/>
      </rPr>
      <t>大部分</t>
    </r>
    <r>
      <rPr>
        <sz val="12"/>
        <color theme="0" tint="-0.499984740745262"/>
        <rFont val="Arial"/>
        <family val="2"/>
      </rPr>
      <t>Gauge</t>
    </r>
    <r>
      <rPr>
        <sz val="12"/>
        <color theme="0" tint="-0.499984740745262"/>
        <rFont val="細明體"/>
        <family val="3"/>
        <charset val="136"/>
      </rPr>
      <t>數為</t>
    </r>
    <r>
      <rPr>
        <sz val="12"/>
        <color theme="0" tint="-0.499984740745262"/>
        <rFont val="Arial"/>
        <family val="2"/>
      </rPr>
      <t>34,36);MGE: NB</t>
    </r>
    <r>
      <rPr>
        <sz val="12"/>
        <color theme="0" tint="-0.499984740745262"/>
        <rFont val="細明體"/>
        <family val="3"/>
        <charset val="136"/>
      </rPr>
      <t>常用</t>
    </r>
    <r>
      <rPr>
        <sz val="12"/>
        <color theme="0" tint="-0.499984740745262"/>
        <rFont val="Arial"/>
        <family val="2"/>
      </rPr>
      <t>UL10064 34AWG; DT</t>
    </r>
    <r>
      <rPr>
        <sz val="12"/>
        <color theme="0" tint="-0.499984740745262"/>
        <rFont val="細明體"/>
        <family val="3"/>
        <charset val="136"/>
      </rPr>
      <t>常用</t>
    </r>
    <r>
      <rPr>
        <sz val="12"/>
        <color theme="0" tint="-0.499984740745262"/>
        <rFont val="Arial"/>
        <family val="2"/>
      </rPr>
      <t>UL1007 24~28AWG</t>
    </r>
    <phoneticPr fontId="2" type="noConversion"/>
  </si>
  <si>
    <r>
      <rPr>
        <sz val="12"/>
        <color indexed="8"/>
        <rFont val="細明體"/>
        <family val="3"/>
        <charset val="136"/>
      </rPr>
      <t>鐵氟龍線</t>
    </r>
    <r>
      <rPr>
        <sz val="12"/>
        <color indexed="8"/>
        <rFont val="Arial"/>
        <family val="2"/>
      </rPr>
      <t>(MB CCD)</t>
    </r>
    <phoneticPr fontId="2" type="noConversion"/>
  </si>
  <si>
    <t>CCD connector(4 pin)</t>
  </si>
  <si>
    <t>WL:0601-H-4-G</t>
  </si>
  <si>
    <t>Panel connector(with pull bar/30 pin)</t>
    <phoneticPr fontId="2" type="noConversion"/>
  </si>
  <si>
    <t>LWC：LV03130-21201</t>
    <phoneticPr fontId="2" type="noConversion"/>
  </si>
  <si>
    <r>
      <t>WTB</t>
    </r>
    <r>
      <rPr>
        <sz val="12"/>
        <color theme="0" tint="-0.499984740745262"/>
        <rFont val="細明體"/>
        <family val="3"/>
        <charset val="136"/>
      </rPr>
      <t>焊接式</t>
    </r>
    <r>
      <rPr>
        <sz val="12"/>
        <color theme="0" tint="-0.499984740745262"/>
        <rFont val="Arial"/>
        <family val="2"/>
      </rPr>
      <t>MB</t>
    </r>
    <r>
      <rPr>
        <sz val="12"/>
        <color theme="0" tint="-0.499984740745262"/>
        <rFont val="細明體"/>
        <family val="3"/>
        <charset val="136"/>
      </rPr>
      <t xml:space="preserve"> </t>
    </r>
    <r>
      <rPr>
        <sz val="12"/>
        <color theme="0" tint="-0.499984740745262"/>
        <rFont val="Arial"/>
        <family val="2"/>
      </rPr>
      <t>conn(50pin)</t>
    </r>
    <phoneticPr fontId="2" type="noConversion"/>
  </si>
  <si>
    <t>LV06150-23102</t>
    <phoneticPr fontId="2" type="noConversion"/>
  </si>
  <si>
    <t xml:space="preserve"> ACES 50398-05071-0012</t>
  </si>
  <si>
    <t>Touch connector(10 pin)</t>
  </si>
  <si>
    <t>WL:0601-H-10-G</t>
  </si>
  <si>
    <t>ACES 50376-01001-001</t>
  </si>
  <si>
    <t>FPC 10PIN</t>
    <phoneticPr fontId="2" type="noConversion"/>
  </si>
  <si>
    <t>I-PEX  MFX5-BFNII-LK03</t>
  </si>
  <si>
    <t>WTB(8 pin)</t>
    <phoneticPr fontId="2" type="noConversion"/>
  </si>
  <si>
    <t>ACESS: 50233-008H0H0-001</t>
    <phoneticPr fontId="2" type="noConversion"/>
  </si>
  <si>
    <t>ACES: 50224-0080N-W02</t>
    <phoneticPr fontId="2" type="noConversion"/>
  </si>
  <si>
    <t>DC in Jack</t>
    <phoneticPr fontId="2" type="noConversion"/>
  </si>
  <si>
    <r>
      <rPr>
        <sz val="12"/>
        <color theme="0" tint="-0.499984740745262"/>
        <rFont val="細明體"/>
        <family val="3"/>
        <charset val="136"/>
      </rPr>
      <t>信音</t>
    </r>
    <r>
      <rPr>
        <sz val="12"/>
        <color theme="0" tint="-0.499984740745262"/>
        <rFont val="Arial"/>
        <family val="2"/>
      </rPr>
      <t>:2DC3069-002114F</t>
    </r>
    <phoneticPr fontId="2" type="noConversion"/>
  </si>
  <si>
    <t>Rosa/NB</t>
    <phoneticPr fontId="2" type="noConversion"/>
  </si>
  <si>
    <r>
      <rPr>
        <sz val="12"/>
        <color theme="0" tint="-0.499984740745262"/>
        <rFont val="細明體"/>
        <family val="3"/>
        <charset val="136"/>
      </rPr>
      <t>絞線</t>
    </r>
    <r>
      <rPr>
        <sz val="12"/>
        <color theme="0" tint="-0.499984740745262"/>
        <rFont val="Arial"/>
        <family val="2"/>
      </rPr>
      <t>/</t>
    </r>
    <r>
      <rPr>
        <sz val="12"/>
        <color theme="0" tint="-0.499984740745262"/>
        <rFont val="細明體"/>
        <family val="3"/>
        <charset val="136"/>
      </rPr>
      <t>平線</t>
    </r>
    <r>
      <rPr>
        <sz val="12"/>
        <color theme="0" tint="-0.499984740745262"/>
        <rFont val="Arial"/>
        <family val="2"/>
      </rPr>
      <t>(</t>
    </r>
    <r>
      <rPr>
        <sz val="12"/>
        <color theme="0" tint="-0.499984740745262"/>
        <rFont val="細明體"/>
        <family val="3"/>
        <charset val="136"/>
      </rPr>
      <t>絞線多3~5sec工時</t>
    </r>
    <r>
      <rPr>
        <sz val="12"/>
        <color theme="0" tint="-0.499984740745262"/>
        <rFont val="Arial"/>
        <family val="2"/>
      </rPr>
      <t>)</t>
    </r>
    <phoneticPr fontId="2" type="noConversion"/>
  </si>
  <si>
    <r>
      <rPr>
        <sz val="12"/>
        <color indexed="8"/>
        <rFont val="細明體"/>
        <family val="3"/>
        <charset val="136"/>
      </rPr>
      <t>鐵氟龍線</t>
    </r>
    <r>
      <rPr>
        <sz val="12"/>
        <color indexed="8"/>
        <rFont val="Arial"/>
        <family val="2"/>
      </rPr>
      <t>(MB LCD)</t>
    </r>
    <phoneticPr fontId="2" type="noConversion"/>
  </si>
  <si>
    <t>CCD connector(5 pin)</t>
  </si>
  <si>
    <t>WL:0601-H-5-G</t>
  </si>
  <si>
    <t>Panel connector(without pull bar/40 pin)</t>
    <phoneticPr fontId="2" type="noConversion"/>
  </si>
  <si>
    <t>YDY：051A-101-40P-802</t>
    <phoneticPr fontId="2" type="noConversion"/>
  </si>
  <si>
    <r>
      <t>WTB</t>
    </r>
    <r>
      <rPr>
        <sz val="12"/>
        <color theme="0" tint="-0.499984740745262"/>
        <rFont val="細明體"/>
        <family val="3"/>
        <charset val="136"/>
      </rPr>
      <t>焊接式</t>
    </r>
    <r>
      <rPr>
        <sz val="12"/>
        <color theme="0" tint="-0.499984740745262"/>
        <rFont val="Arial"/>
        <family val="2"/>
      </rPr>
      <t>MB</t>
    </r>
    <r>
      <rPr>
        <sz val="12"/>
        <color theme="0" tint="-0.499984740745262"/>
        <rFont val="細明體"/>
        <family val="3"/>
        <charset val="136"/>
      </rPr>
      <t xml:space="preserve"> </t>
    </r>
    <r>
      <rPr>
        <sz val="12"/>
        <color theme="0" tint="-0.499984740745262"/>
        <rFont val="Arial"/>
        <family val="2"/>
      </rPr>
      <t>conn(40pin)</t>
    </r>
    <phoneticPr fontId="2" type="noConversion"/>
  </si>
  <si>
    <t>LV06140-23102</t>
    <phoneticPr fontId="2" type="noConversion"/>
  </si>
  <si>
    <t xml:space="preserve"> ACES 50398-04071-0012</t>
  </si>
  <si>
    <t>FPC 12PIN</t>
    <phoneticPr fontId="2" type="noConversion"/>
  </si>
  <si>
    <t>ACES 51553-01201-001</t>
  </si>
  <si>
    <r>
      <t>WTB(50 pin/</t>
    </r>
    <r>
      <rPr>
        <sz val="12"/>
        <color theme="0" tint="-0.499984740745262"/>
        <rFont val="細明體"/>
        <family val="3"/>
        <charset val="136"/>
      </rPr>
      <t>鐵殼穿黑色拉帶</t>
    </r>
    <r>
      <rPr>
        <sz val="12"/>
        <color theme="0" tint="-0.499984740745262"/>
        <rFont val="Arial"/>
        <family val="2"/>
      </rPr>
      <t>)</t>
    </r>
    <phoneticPr fontId="2" type="noConversion"/>
  </si>
  <si>
    <t>STACONN: 111H50-100000=G2-R1</t>
    <phoneticPr fontId="2" type="noConversion"/>
  </si>
  <si>
    <t>ACES 50398-05071-0012</t>
    <phoneticPr fontId="2" type="noConversion"/>
  </si>
  <si>
    <r>
      <rPr>
        <sz val="12"/>
        <color theme="0" tint="-0.499984740745262"/>
        <rFont val="細明體"/>
        <family val="3"/>
        <charset val="136"/>
      </rPr>
      <t>信音</t>
    </r>
    <r>
      <rPr>
        <sz val="12"/>
        <color theme="0" tint="-0.499984740745262"/>
        <rFont val="Arial"/>
        <family val="2"/>
      </rPr>
      <t>:2DC3165-006114F</t>
    </r>
    <phoneticPr fontId="2" type="noConversion"/>
  </si>
  <si>
    <t>加工費:打端子/穿線/焊線(已經內含在工時裡)</t>
    <phoneticPr fontId="2" type="noConversion"/>
  </si>
  <si>
    <r>
      <rPr>
        <sz val="12"/>
        <color indexed="8"/>
        <rFont val="細明體"/>
        <family val="3"/>
        <charset val="136"/>
      </rPr>
      <t>鐵氟龍線</t>
    </r>
    <r>
      <rPr>
        <sz val="12"/>
        <color indexed="8"/>
        <rFont val="Arial"/>
        <family val="2"/>
      </rPr>
      <t>(MB touch)</t>
    </r>
    <phoneticPr fontId="2" type="noConversion"/>
  </si>
  <si>
    <t>CCD connector(6 pin)</t>
  </si>
  <si>
    <t>WL:0601-H-6-G</t>
  </si>
  <si>
    <r>
      <t>WTB</t>
    </r>
    <r>
      <rPr>
        <sz val="12"/>
        <color theme="1"/>
        <rFont val="細明體"/>
        <family val="3"/>
        <charset val="136"/>
      </rPr>
      <t>焊接式</t>
    </r>
    <r>
      <rPr>
        <sz val="12"/>
        <color theme="1"/>
        <rFont val="Arial"/>
        <family val="2"/>
      </rPr>
      <t>LCD</t>
    </r>
    <r>
      <rPr>
        <sz val="12"/>
        <color theme="1"/>
        <rFont val="細明體"/>
        <family val="3"/>
        <charset val="136"/>
      </rPr>
      <t xml:space="preserve"> </t>
    </r>
    <r>
      <rPr>
        <sz val="12"/>
        <color theme="1"/>
        <rFont val="Arial"/>
        <family val="2"/>
      </rPr>
      <t>conn(50pin)</t>
    </r>
    <phoneticPr fontId="2" type="noConversion"/>
  </si>
  <si>
    <r>
      <t>LWC</t>
    </r>
    <r>
      <rPr>
        <sz val="12"/>
        <color theme="1"/>
        <rFont val="細明體"/>
        <family val="3"/>
        <charset val="136"/>
      </rPr>
      <t>：</t>
    </r>
    <r>
      <rPr>
        <sz val="12"/>
        <color theme="1"/>
        <rFont val="Arial"/>
        <family val="2"/>
      </rPr>
      <t>LV03150-21201</t>
    </r>
    <phoneticPr fontId="2" type="noConversion"/>
  </si>
  <si>
    <t>FPC 30PIN</t>
    <phoneticPr fontId="2" type="noConversion"/>
  </si>
  <si>
    <t>NA</t>
    <phoneticPr fontId="2" type="noConversion"/>
  </si>
  <si>
    <r>
      <t>     ACES   </t>
    </r>
    <r>
      <rPr>
        <sz val="12"/>
        <color theme="1"/>
        <rFont val="Arial"/>
        <family val="2"/>
      </rPr>
      <t>51530-01201-W01</t>
    </r>
    <phoneticPr fontId="2" type="noConversion"/>
  </si>
  <si>
    <t>FPC 16PIN</t>
    <phoneticPr fontId="2" type="noConversion"/>
  </si>
  <si>
    <t>ACES 51581-01641-W01</t>
  </si>
  <si>
    <t>WTB(10 pin)</t>
    <phoneticPr fontId="2" type="noConversion"/>
  </si>
  <si>
    <t>ACESS: 50459-010H0M0-001</t>
    <phoneticPr fontId="2" type="noConversion"/>
  </si>
  <si>
    <t>ACES: 50458-01001-V01</t>
    <phoneticPr fontId="2" type="noConversion"/>
  </si>
  <si>
    <t>DC in Jack</t>
  </si>
  <si>
    <r>
      <rPr>
        <sz val="12"/>
        <color theme="0" tint="-0.499984740745262"/>
        <rFont val="細明體"/>
        <family val="3"/>
        <charset val="136"/>
      </rPr>
      <t>德鵬</t>
    </r>
    <r>
      <rPr>
        <sz val="12"/>
        <color theme="0" tint="-0.499984740745262"/>
        <rFont val="Arial"/>
        <family val="2"/>
      </rPr>
      <t>:PJCS0036-1B12H</t>
    </r>
    <phoneticPr fontId="2" type="noConversion"/>
  </si>
  <si>
    <t>Lenovo</t>
    <phoneticPr fontId="2" type="noConversion"/>
  </si>
  <si>
    <r>
      <rPr>
        <sz val="12"/>
        <color indexed="8"/>
        <rFont val="細明體"/>
        <family val="3"/>
        <charset val="136"/>
      </rPr>
      <t>鐵氟龍線</t>
    </r>
    <r>
      <rPr>
        <sz val="12"/>
        <color indexed="8"/>
        <rFont val="Arial"/>
        <family val="2"/>
      </rPr>
      <t>1</t>
    </r>
    <phoneticPr fontId="2" type="noConversion"/>
  </si>
  <si>
    <t>CCD connector(8 pin)</t>
  </si>
  <si>
    <t>WL:0601-H-8-G</t>
  </si>
  <si>
    <r>
      <t>WTB</t>
    </r>
    <r>
      <rPr>
        <sz val="12"/>
        <color theme="1"/>
        <rFont val="細明體"/>
        <family val="3"/>
        <charset val="136"/>
      </rPr>
      <t>焊接式</t>
    </r>
    <r>
      <rPr>
        <sz val="12"/>
        <color theme="1"/>
        <rFont val="Arial"/>
        <family val="2"/>
      </rPr>
      <t>LCD</t>
    </r>
    <r>
      <rPr>
        <sz val="12"/>
        <color theme="1"/>
        <rFont val="細明體"/>
        <family val="3"/>
        <charset val="136"/>
      </rPr>
      <t xml:space="preserve"> </t>
    </r>
    <r>
      <rPr>
        <sz val="12"/>
        <color theme="1"/>
        <rFont val="Arial"/>
        <family val="2"/>
      </rPr>
      <t>conn(40pin)</t>
    </r>
    <phoneticPr fontId="2" type="noConversion"/>
  </si>
  <si>
    <r>
      <t>LWC</t>
    </r>
    <r>
      <rPr>
        <sz val="12"/>
        <color theme="1"/>
        <rFont val="細明體"/>
        <family val="3"/>
        <charset val="136"/>
      </rPr>
      <t>：</t>
    </r>
    <r>
      <rPr>
        <sz val="12"/>
        <color theme="1"/>
        <rFont val="Arial"/>
        <family val="2"/>
      </rPr>
      <t>LV03140-21201</t>
    </r>
    <phoneticPr fontId="2" type="noConversion"/>
  </si>
  <si>
    <r>
      <t xml:space="preserve">ACES </t>
    </r>
    <r>
      <rPr>
        <sz val="12"/>
        <color theme="1"/>
        <rFont val="Arial"/>
        <family val="2"/>
      </rPr>
      <t>51530-01201-W01</t>
    </r>
    <phoneticPr fontId="2" type="noConversion"/>
  </si>
  <si>
    <t>TYU: TU2013HN0-10-B2</t>
    <phoneticPr fontId="2" type="noConversion"/>
  </si>
  <si>
    <t>TYU: TU2013WNR-105F-500</t>
    <phoneticPr fontId="2" type="noConversion"/>
  </si>
  <si>
    <r>
      <rPr>
        <sz val="12"/>
        <color theme="0" tint="-0.499984740745262"/>
        <rFont val="細明體"/>
        <family val="3"/>
        <charset val="136"/>
      </rPr>
      <t>信音</t>
    </r>
    <r>
      <rPr>
        <sz val="12"/>
        <color theme="0" tint="-0.499984740745262"/>
        <rFont val="Arial"/>
        <family val="2"/>
      </rPr>
      <t>:2DC3127-000511F</t>
    </r>
    <phoneticPr fontId="2" type="noConversion"/>
  </si>
  <si>
    <t>Annie/NB</t>
    <phoneticPr fontId="2" type="noConversion"/>
  </si>
  <si>
    <r>
      <rPr>
        <sz val="12"/>
        <color indexed="8"/>
        <rFont val="細明體"/>
        <family val="3"/>
        <charset val="136"/>
      </rPr>
      <t>鐵氟龍線</t>
    </r>
    <r>
      <rPr>
        <sz val="12"/>
        <color indexed="8"/>
        <rFont val="Arial"/>
        <family val="2"/>
      </rPr>
      <t>2</t>
    </r>
    <r>
      <rPr>
        <sz val="12"/>
        <color theme="1"/>
        <rFont val="新細明體"/>
        <family val="2"/>
        <charset val="136"/>
        <scheme val="minor"/>
      </rPr>
      <t/>
    </r>
  </si>
  <si>
    <t>CCD connector(14 pin)</t>
    <phoneticPr fontId="2" type="noConversion"/>
  </si>
  <si>
    <t>WL:0601-H-14-G</t>
  </si>
  <si>
    <t>FPC 40PIN</t>
    <phoneticPr fontId="2" type="noConversion"/>
  </si>
  <si>
    <t>ACES 51530-04001-W01</t>
  </si>
  <si>
    <t>ACESS: 51329-00811-002</t>
    <phoneticPr fontId="2" type="noConversion"/>
  </si>
  <si>
    <t>ACES:50208-00601-V01</t>
    <phoneticPr fontId="2" type="noConversion"/>
  </si>
  <si>
    <r>
      <rPr>
        <sz val="12"/>
        <color theme="0" tint="-0.499984740745262"/>
        <rFont val="細明體"/>
        <family val="3"/>
        <charset val="136"/>
      </rPr>
      <t>信音</t>
    </r>
    <r>
      <rPr>
        <sz val="12"/>
        <color theme="0" tint="-0.499984740745262"/>
        <rFont val="Arial"/>
        <family val="2"/>
      </rPr>
      <t>:2DC3127-000111F</t>
    </r>
    <phoneticPr fontId="2" type="noConversion"/>
  </si>
  <si>
    <t>NB</t>
    <phoneticPr fontId="2" type="noConversion"/>
  </si>
  <si>
    <r>
      <rPr>
        <sz val="12"/>
        <color indexed="8"/>
        <rFont val="細明體"/>
        <family val="3"/>
        <charset val="136"/>
      </rPr>
      <t>鐵氟龍線</t>
    </r>
    <r>
      <rPr>
        <sz val="12"/>
        <color indexed="8"/>
        <rFont val="Arial"/>
        <family val="2"/>
      </rPr>
      <t>3</t>
    </r>
    <r>
      <rPr>
        <sz val="12"/>
        <color theme="1"/>
        <rFont val="新細明體"/>
        <family val="2"/>
        <charset val="136"/>
        <scheme val="minor"/>
      </rPr>
      <t/>
    </r>
  </si>
  <si>
    <r>
      <t>WTB(60 pin/with pull bar</t>
    </r>
    <r>
      <rPr>
        <sz val="12"/>
        <color theme="0" tint="-0.499984740745262"/>
        <rFont val="Arial"/>
        <family val="2"/>
      </rPr>
      <t>)</t>
    </r>
    <phoneticPr fontId="2" type="noConversion"/>
  </si>
  <si>
    <t>LWS: LV19160-23000</t>
    <phoneticPr fontId="2" type="noConversion"/>
  </si>
  <si>
    <t>ACES: 51328-00801-001</t>
    <phoneticPr fontId="2" type="noConversion"/>
  </si>
  <si>
    <r>
      <rPr>
        <sz val="12"/>
        <color theme="0" tint="-0.499984740745262"/>
        <rFont val="細明體"/>
        <family val="3"/>
        <charset val="136"/>
      </rPr>
      <t>信音</t>
    </r>
    <r>
      <rPr>
        <sz val="12"/>
        <color theme="0" tint="-0.499984740745262"/>
        <rFont val="Arial"/>
        <family val="2"/>
      </rPr>
      <t>:2DC2024-000121</t>
    </r>
    <phoneticPr fontId="2" type="noConversion"/>
  </si>
  <si>
    <r>
      <rPr>
        <sz val="12"/>
        <color indexed="8"/>
        <rFont val="細明體"/>
        <family val="3"/>
        <charset val="136"/>
      </rPr>
      <t>同軸線</t>
    </r>
    <r>
      <rPr>
        <sz val="12"/>
        <color indexed="8"/>
        <rFont val="Arial"/>
        <family val="2"/>
      </rPr>
      <t>(MB LCD)</t>
    </r>
    <phoneticPr fontId="2" type="noConversion"/>
  </si>
  <si>
    <r>
      <t>ex: UHD</t>
    </r>
    <r>
      <rPr>
        <sz val="12"/>
        <color indexed="8"/>
        <rFont val="細明體"/>
        <family val="3"/>
        <charset val="136"/>
      </rPr>
      <t>才需要同軸線</t>
    </r>
    <phoneticPr fontId="2" type="noConversion"/>
  </si>
  <si>
    <t>TYU: TU2013HNO-10P-B2</t>
    <phoneticPr fontId="2" type="noConversion"/>
  </si>
  <si>
    <t>TYU: TU2013WNR-10S-*-*</t>
    <phoneticPr fontId="2" type="noConversion"/>
  </si>
  <si>
    <r>
      <rPr>
        <sz val="12"/>
        <color theme="0" tint="-0.499984740745262"/>
        <rFont val="細明體"/>
        <family val="3"/>
        <charset val="136"/>
      </rPr>
      <t>信音</t>
    </r>
    <r>
      <rPr>
        <sz val="12"/>
        <color theme="0" tint="-0.499984740745262"/>
        <rFont val="Arial"/>
        <family val="2"/>
      </rPr>
      <t>:2DC2024-001121F</t>
    </r>
    <phoneticPr fontId="2" type="noConversion"/>
  </si>
  <si>
    <r>
      <rPr>
        <sz val="12"/>
        <color indexed="8"/>
        <rFont val="細明體"/>
        <family val="3"/>
        <charset val="136"/>
      </rPr>
      <t>同軸線</t>
    </r>
    <r>
      <rPr>
        <sz val="12"/>
        <color indexed="8"/>
        <rFont val="Arial"/>
        <family val="2"/>
      </rPr>
      <t>(MB CCD)</t>
    </r>
    <phoneticPr fontId="2" type="noConversion"/>
  </si>
  <si>
    <t>WL: 1010-H-8P-HF</t>
    <phoneticPr fontId="2" type="noConversion"/>
  </si>
  <si>
    <t>ACES: 50224-0080N-W02…</t>
    <phoneticPr fontId="2" type="noConversion"/>
  </si>
  <si>
    <r>
      <rPr>
        <sz val="12"/>
        <color theme="0" tint="-0.499984740745262"/>
        <rFont val="細明體"/>
        <family val="3"/>
        <charset val="136"/>
      </rPr>
      <t>信音</t>
    </r>
    <r>
      <rPr>
        <sz val="12"/>
        <color theme="0" tint="-0.499984740745262"/>
        <rFont val="Arial"/>
        <family val="2"/>
      </rPr>
      <t>:2DC2024-002111F</t>
    </r>
    <phoneticPr fontId="2" type="noConversion"/>
  </si>
  <si>
    <r>
      <rPr>
        <sz val="12"/>
        <color indexed="8"/>
        <rFont val="細明體"/>
        <family val="3"/>
        <charset val="136"/>
      </rPr>
      <t>同軸線</t>
    </r>
    <r>
      <rPr>
        <sz val="12"/>
        <color indexed="8"/>
        <rFont val="Arial"/>
        <family val="2"/>
      </rPr>
      <t>1</t>
    </r>
    <phoneticPr fontId="2" type="noConversion"/>
  </si>
  <si>
    <t>WTB(6 pin)</t>
    <phoneticPr fontId="2" type="noConversion"/>
  </si>
  <si>
    <t>WL: 0601-H-6-G</t>
    <phoneticPr fontId="2" type="noConversion"/>
  </si>
  <si>
    <t>ACES 50376-00601-001</t>
    <phoneticPr fontId="2" type="noConversion"/>
  </si>
  <si>
    <r>
      <rPr>
        <sz val="12"/>
        <color indexed="8"/>
        <rFont val="細明體"/>
        <family val="3"/>
        <charset val="136"/>
      </rPr>
      <t>同軸線</t>
    </r>
    <r>
      <rPr>
        <sz val="12"/>
        <color indexed="8"/>
        <rFont val="Arial"/>
        <family val="2"/>
      </rPr>
      <t>2</t>
    </r>
    <r>
      <rPr>
        <sz val="12"/>
        <color theme="1"/>
        <rFont val="新細明體"/>
        <family val="2"/>
        <charset val="136"/>
        <scheme val="minor"/>
      </rPr>
      <t/>
    </r>
  </si>
  <si>
    <t>WL: 0601-H-10-G</t>
    <phoneticPr fontId="2" type="noConversion"/>
  </si>
  <si>
    <t>ACES 50376-01001-001</t>
    <phoneticPr fontId="2" type="noConversion"/>
  </si>
  <si>
    <r>
      <rPr>
        <sz val="12"/>
        <color indexed="8"/>
        <rFont val="細明體"/>
        <family val="3"/>
        <charset val="136"/>
      </rPr>
      <t>同軸線</t>
    </r>
    <r>
      <rPr>
        <sz val="12"/>
        <color indexed="8"/>
        <rFont val="Arial"/>
        <family val="2"/>
      </rPr>
      <t>3</t>
    </r>
    <r>
      <rPr>
        <sz val="12"/>
        <color theme="1"/>
        <rFont val="新細明體"/>
        <family val="2"/>
        <charset val="136"/>
        <scheme val="minor"/>
      </rPr>
      <t/>
    </r>
  </si>
  <si>
    <t>WTB(14 pin)</t>
    <phoneticPr fontId="2" type="noConversion"/>
  </si>
  <si>
    <t>WL: 0601-H-14-G</t>
    <phoneticPr fontId="2" type="noConversion"/>
  </si>
  <si>
    <t>ACES 50376-01401-001</t>
    <phoneticPr fontId="2" type="noConversion"/>
  </si>
  <si>
    <t>WL: 0800-H-6P-G34</t>
    <phoneticPr fontId="2" type="noConversion"/>
  </si>
  <si>
    <t>WL: 0800-H-8P-G34</t>
    <phoneticPr fontId="2" type="noConversion"/>
  </si>
  <si>
    <t>ACES:50208-00801-V01</t>
    <phoneticPr fontId="2" type="noConversion"/>
  </si>
  <si>
    <r>
      <rPr>
        <b/>
        <sz val="12"/>
        <color theme="0"/>
        <rFont val="細明體"/>
        <family val="3"/>
        <charset val="136"/>
      </rPr>
      <t>材料費總計</t>
    </r>
    <r>
      <rPr>
        <b/>
        <sz val="12"/>
        <color theme="0"/>
        <rFont val="Arial"/>
        <family val="2"/>
      </rPr>
      <t>:</t>
    </r>
    <phoneticPr fontId="2" type="noConversion"/>
  </si>
  <si>
    <t>WL: 0800-H-10P-G34</t>
    <phoneticPr fontId="2" type="noConversion"/>
  </si>
  <si>
    <t>ACES:50208-01001-V01</t>
    <phoneticPr fontId="2" type="noConversion"/>
  </si>
  <si>
    <t>WL: 0800-H-14P-G34</t>
    <phoneticPr fontId="2" type="noConversion"/>
  </si>
  <si>
    <t>ACES:50208-01401-V01</t>
    <phoneticPr fontId="2" type="noConversion"/>
  </si>
  <si>
    <r>
      <t>B.</t>
    </r>
    <r>
      <rPr>
        <b/>
        <sz val="12"/>
        <color indexed="12"/>
        <rFont val="新細明體"/>
        <family val="1"/>
        <charset val="136"/>
      </rPr>
      <t>二次加工費</t>
    </r>
    <r>
      <rPr>
        <b/>
        <sz val="12"/>
        <color indexed="12"/>
        <rFont val="Arial"/>
        <family val="2"/>
      </rPr>
      <t>:</t>
    </r>
    <phoneticPr fontId="21" type="noConversion"/>
  </si>
  <si>
    <t>NO:</t>
  </si>
  <si>
    <r>
      <rPr>
        <b/>
        <sz val="12"/>
        <color indexed="8"/>
        <rFont val="新細明體"/>
        <family val="1"/>
        <charset val="136"/>
      </rPr>
      <t>加工內容</t>
    </r>
    <r>
      <rPr>
        <b/>
        <sz val="12"/>
        <color indexed="8"/>
        <rFont val="Arial"/>
        <family val="2"/>
      </rPr>
      <t>:</t>
    </r>
  </si>
  <si>
    <t>SEC</t>
  </si>
  <si>
    <t>Assembly</t>
    <phoneticPr fontId="4" type="noConversion"/>
  </si>
  <si>
    <r>
      <rPr>
        <b/>
        <sz val="12"/>
        <color theme="1"/>
        <rFont val="新細明體"/>
        <family val="1"/>
        <charset val="136"/>
      </rPr>
      <t>工時元</t>
    </r>
    <r>
      <rPr>
        <b/>
        <sz val="12"/>
        <color theme="1"/>
        <rFont val="Arial"/>
        <family val="2"/>
      </rPr>
      <t xml:space="preserve"> Price 0.067/</t>
    </r>
    <r>
      <rPr>
        <b/>
        <sz val="12"/>
        <color theme="1"/>
        <rFont val="新細明體"/>
        <family val="1"/>
        <charset val="136"/>
      </rPr>
      <t>分</t>
    </r>
    <phoneticPr fontId="4" type="noConversion"/>
  </si>
  <si>
    <r>
      <rPr>
        <b/>
        <sz val="12"/>
        <color indexed="8"/>
        <rFont val="新細明體"/>
        <family val="1"/>
        <charset val="136"/>
      </rPr>
      <t>備料</t>
    </r>
  </si>
  <si>
    <r>
      <rPr>
        <b/>
        <sz val="12"/>
        <color indexed="8"/>
        <rFont val="新細明體"/>
        <family val="1"/>
        <charset val="136"/>
      </rPr>
      <t>寬放時間</t>
    </r>
  </si>
  <si>
    <t>Test / Inspection</t>
  </si>
  <si>
    <t>絞線</t>
    <phoneticPr fontId="2" type="noConversion"/>
  </si>
  <si>
    <r>
      <rPr>
        <b/>
        <sz val="12"/>
        <color indexed="8"/>
        <rFont val="新細明體"/>
        <family val="1"/>
        <charset val="136"/>
      </rPr>
      <t>合計</t>
    </r>
    <r>
      <rPr>
        <b/>
        <sz val="12"/>
        <color indexed="8"/>
        <rFont val="Arial"/>
        <family val="2"/>
      </rPr>
      <t>:</t>
    </r>
  </si>
  <si>
    <r>
      <rPr>
        <b/>
        <sz val="12"/>
        <color theme="0"/>
        <rFont val="新細明體"/>
        <family val="1"/>
        <charset val="136"/>
      </rPr>
      <t>加工費總計</t>
    </r>
    <r>
      <rPr>
        <b/>
        <sz val="12"/>
        <color theme="0"/>
        <rFont val="Arial"/>
        <family val="2"/>
      </rPr>
      <t>:</t>
    </r>
    <phoneticPr fontId="2" type="noConversion"/>
  </si>
  <si>
    <r>
      <t>C.</t>
    </r>
    <r>
      <rPr>
        <b/>
        <sz val="12"/>
        <color indexed="12"/>
        <rFont val="新細明體"/>
        <family val="1"/>
        <charset val="136"/>
      </rPr>
      <t>零件費</t>
    </r>
    <r>
      <rPr>
        <b/>
        <sz val="12"/>
        <color indexed="12"/>
        <rFont val="Arial"/>
        <family val="2"/>
      </rPr>
      <t>:</t>
    </r>
    <phoneticPr fontId="21" type="noConversion"/>
  </si>
  <si>
    <r>
      <rPr>
        <b/>
        <sz val="12"/>
        <color indexed="8"/>
        <rFont val="新細明體"/>
        <family val="1"/>
        <charset val="136"/>
      </rPr>
      <t>料號</t>
    </r>
  </si>
  <si>
    <r>
      <rPr>
        <b/>
        <sz val="12"/>
        <color indexed="8"/>
        <rFont val="新細明體"/>
        <family val="1"/>
        <charset val="136"/>
      </rPr>
      <t>品名</t>
    </r>
  </si>
  <si>
    <r>
      <rPr>
        <b/>
        <sz val="12"/>
        <color indexed="8"/>
        <rFont val="新細明體"/>
        <family val="1"/>
        <charset val="136"/>
      </rPr>
      <t>供應商</t>
    </r>
  </si>
  <si>
    <t>Vendor PN</t>
  </si>
  <si>
    <r>
      <rPr>
        <b/>
        <sz val="12"/>
        <color indexed="8"/>
        <rFont val="新細明體"/>
        <family val="1"/>
        <charset val="136"/>
      </rPr>
      <t>用量</t>
    </r>
  </si>
  <si>
    <t>U/P</t>
    <phoneticPr fontId="21" type="noConversion"/>
  </si>
  <si>
    <t>TOTAL</t>
  </si>
  <si>
    <t>Assembly time</t>
    <phoneticPr fontId="2" type="noConversion"/>
  </si>
  <si>
    <t>Touch connector(10 pin)</t>
    <phoneticPr fontId="2" type="noConversion"/>
  </si>
  <si>
    <t>Connecotr1</t>
    <phoneticPr fontId="2" type="noConversion"/>
  </si>
  <si>
    <t>Connecotr2</t>
    <phoneticPr fontId="2" type="noConversion"/>
  </si>
  <si>
    <t>Connecotr3</t>
  </si>
  <si>
    <r>
      <rPr>
        <sz val="11"/>
        <rFont val="微软雅黑"/>
        <family val="2"/>
        <charset val="134"/>
      </rPr>
      <t>地片</t>
    </r>
    <r>
      <rPr>
        <sz val="11"/>
        <rFont val="Arial"/>
        <family val="2"/>
      </rPr>
      <t>1</t>
    </r>
    <phoneticPr fontId="26" type="noConversion"/>
  </si>
  <si>
    <r>
      <rPr>
        <sz val="11"/>
        <rFont val="微软雅黑"/>
        <family val="2"/>
        <charset val="134"/>
      </rPr>
      <t>地片</t>
    </r>
    <r>
      <rPr>
        <sz val="11"/>
        <rFont val="Arial"/>
        <family val="2"/>
      </rPr>
      <t>2</t>
    </r>
    <phoneticPr fontId="26" type="noConversion"/>
  </si>
  <si>
    <t>KAPTON1</t>
    <phoneticPr fontId="26" type="noConversion"/>
  </si>
  <si>
    <t>KAPTON2</t>
    <phoneticPr fontId="26" type="noConversion"/>
  </si>
  <si>
    <r>
      <rPr>
        <sz val="11"/>
        <rFont val="微软雅黑"/>
        <family val="2"/>
        <charset val="134"/>
      </rPr>
      <t>醋酸布</t>
    </r>
    <phoneticPr fontId="26" type="noConversion"/>
  </si>
  <si>
    <r>
      <t>Teflon</t>
    </r>
    <r>
      <rPr>
        <sz val="11"/>
        <rFont val="微软雅黑"/>
        <family val="2"/>
        <charset val="134"/>
      </rPr>
      <t>膠带</t>
    </r>
    <phoneticPr fontId="26" type="noConversion"/>
  </si>
  <si>
    <r>
      <rPr>
        <sz val="11"/>
        <rFont val="微软雅黑"/>
        <family val="2"/>
        <charset val="134"/>
      </rPr>
      <t>導電布</t>
    </r>
    <r>
      <rPr>
        <sz val="11"/>
        <rFont val="Arial"/>
        <family val="2"/>
      </rPr>
      <t>1</t>
    </r>
    <phoneticPr fontId="26" type="noConversion"/>
  </si>
  <si>
    <r>
      <rPr>
        <sz val="11"/>
        <rFont val="微软雅黑"/>
        <family val="2"/>
        <charset val="134"/>
      </rPr>
      <t>導電布</t>
    </r>
    <r>
      <rPr>
        <sz val="11"/>
        <rFont val="Arial"/>
        <family val="2"/>
      </rPr>
      <t>2</t>
    </r>
    <phoneticPr fontId="26" type="noConversion"/>
  </si>
  <si>
    <r>
      <rPr>
        <sz val="11"/>
        <rFont val="微软雅黑"/>
        <family val="2"/>
        <charset val="134"/>
      </rPr>
      <t>冲型導電布</t>
    </r>
    <phoneticPr fontId="26" type="noConversion"/>
  </si>
  <si>
    <r>
      <rPr>
        <sz val="11"/>
        <rFont val="微软雅黑"/>
        <family val="2"/>
        <charset val="134"/>
      </rPr>
      <t>冲型双面背膠導電布</t>
    </r>
    <phoneticPr fontId="26" type="noConversion"/>
  </si>
  <si>
    <t>UV GLUE</t>
    <phoneticPr fontId="26" type="noConversion"/>
  </si>
  <si>
    <t>LABEL</t>
    <phoneticPr fontId="26" type="noConversion"/>
  </si>
  <si>
    <r>
      <rPr>
        <b/>
        <sz val="12"/>
        <rFont val="細明體"/>
        <family val="3"/>
        <charset val="136"/>
      </rPr>
      <t>耗</t>
    </r>
    <r>
      <rPr>
        <b/>
        <sz val="12"/>
        <rFont val="Arial"/>
        <family val="2"/>
      </rPr>
      <t xml:space="preserve"> </t>
    </r>
    <r>
      <rPr>
        <b/>
        <sz val="12"/>
        <rFont val="細明體"/>
        <family val="3"/>
        <charset val="136"/>
      </rPr>
      <t>材</t>
    </r>
    <phoneticPr fontId="4" type="noConversion"/>
  </si>
  <si>
    <r>
      <rPr>
        <b/>
        <sz val="12"/>
        <rFont val="細明體"/>
        <family val="3"/>
        <charset val="136"/>
      </rPr>
      <t>助焊劑</t>
    </r>
    <phoneticPr fontId="4" type="noConversion"/>
  </si>
  <si>
    <r>
      <rPr>
        <b/>
        <sz val="12"/>
        <rFont val="細明體"/>
        <family val="3"/>
        <charset val="136"/>
      </rPr>
      <t>酒精</t>
    </r>
    <phoneticPr fontId="4" type="noConversion"/>
  </si>
  <si>
    <r>
      <rPr>
        <b/>
        <sz val="12"/>
        <rFont val="細明體"/>
        <family val="3"/>
        <charset val="136"/>
      </rPr>
      <t>双面膠紙</t>
    </r>
    <phoneticPr fontId="4" type="noConversion"/>
  </si>
  <si>
    <r>
      <rPr>
        <b/>
        <sz val="12"/>
        <rFont val="細明體"/>
        <family val="3"/>
        <charset val="136"/>
      </rPr>
      <t>美纹膠纸</t>
    </r>
    <phoneticPr fontId="4" type="noConversion"/>
  </si>
  <si>
    <r>
      <rPr>
        <b/>
        <sz val="12"/>
        <rFont val="細明體"/>
        <family val="3"/>
        <charset val="136"/>
      </rPr>
      <t>棉紙</t>
    </r>
    <phoneticPr fontId="4" type="noConversion"/>
  </si>
  <si>
    <r>
      <rPr>
        <b/>
        <sz val="12"/>
        <rFont val="細明體"/>
        <family val="3"/>
        <charset val="136"/>
      </rPr>
      <t>防焊膠紙</t>
    </r>
    <phoneticPr fontId="4" type="noConversion"/>
  </si>
  <si>
    <r>
      <rPr>
        <b/>
        <sz val="12"/>
        <rFont val="細明體"/>
        <family val="3"/>
        <charset val="136"/>
      </rPr>
      <t>美纹纸</t>
    </r>
    <r>
      <rPr>
        <b/>
        <sz val="12"/>
        <rFont val="Arial"/>
        <family val="2"/>
      </rPr>
      <t xml:space="preserve">  </t>
    </r>
    <r>
      <rPr>
        <b/>
        <sz val="12"/>
        <rFont val="細明體"/>
        <family val="3"/>
        <charset val="136"/>
      </rPr>
      <t>耐高温型</t>
    </r>
    <phoneticPr fontId="4" type="noConversion"/>
  </si>
  <si>
    <r>
      <t>PE</t>
    </r>
    <r>
      <rPr>
        <b/>
        <sz val="12"/>
        <rFont val="細明體"/>
        <family val="3"/>
        <charset val="136"/>
      </rPr>
      <t>膜</t>
    </r>
    <phoneticPr fontId="4" type="noConversion"/>
  </si>
  <si>
    <t>錫絲</t>
    <phoneticPr fontId="4" type="noConversion"/>
  </si>
  <si>
    <r>
      <rPr>
        <b/>
        <sz val="12"/>
        <color theme="0"/>
        <rFont val="新細明體"/>
        <family val="1"/>
        <charset val="136"/>
      </rPr>
      <t>零件費總計</t>
    </r>
    <r>
      <rPr>
        <b/>
        <sz val="12"/>
        <color theme="0"/>
        <rFont val="Arial"/>
        <family val="2"/>
      </rPr>
      <t>:</t>
    </r>
  </si>
  <si>
    <r>
      <rPr>
        <b/>
        <sz val="12"/>
        <color indexed="8"/>
        <rFont val="新細明體"/>
        <family val="1"/>
        <charset val="136"/>
      </rPr>
      <t>材料費</t>
    </r>
    <phoneticPr fontId="4" type="noConversion"/>
  </si>
  <si>
    <r>
      <rPr>
        <b/>
        <sz val="12"/>
        <color indexed="8"/>
        <rFont val="新細明體"/>
        <family val="1"/>
        <charset val="136"/>
      </rPr>
      <t>二次加工費</t>
    </r>
  </si>
  <si>
    <r>
      <rPr>
        <b/>
        <sz val="12"/>
        <color indexed="8"/>
        <rFont val="新細明體"/>
        <family val="1"/>
        <charset val="136"/>
      </rPr>
      <t>運包</t>
    </r>
  </si>
  <si>
    <r>
      <rPr>
        <b/>
        <sz val="12"/>
        <color indexed="8"/>
        <rFont val="新細明體"/>
        <family val="1"/>
        <charset val="136"/>
      </rPr>
      <t>零件費</t>
    </r>
  </si>
  <si>
    <r>
      <rPr>
        <b/>
        <sz val="12"/>
        <color indexed="8"/>
        <rFont val="新細明體"/>
        <family val="1"/>
        <charset val="136"/>
      </rPr>
      <t>管銷</t>
    </r>
    <r>
      <rPr>
        <b/>
        <sz val="12"/>
        <color indexed="8"/>
        <rFont val="Arial"/>
        <family val="2"/>
      </rPr>
      <t>&amp;</t>
    </r>
    <r>
      <rPr>
        <b/>
        <sz val="12"/>
        <color indexed="8"/>
        <rFont val="新細明體"/>
        <family val="1"/>
        <charset val="136"/>
      </rPr>
      <t>利潤</t>
    </r>
    <r>
      <rPr>
        <b/>
        <sz val="12"/>
        <color indexed="8"/>
        <rFont val="Arial"/>
        <family val="2"/>
      </rPr>
      <t>10%</t>
    </r>
    <phoneticPr fontId="28" type="noConversion"/>
  </si>
  <si>
    <r>
      <rPr>
        <b/>
        <sz val="12"/>
        <color theme="0"/>
        <rFont val="新細明體"/>
        <family val="1"/>
        <charset val="136"/>
      </rPr>
      <t>成品總價</t>
    </r>
  </si>
  <si>
    <t>Cable list</t>
    <phoneticPr fontId="2" type="noConversion"/>
  </si>
  <si>
    <t>Item</t>
    <phoneticPr fontId="2" type="noConversion"/>
  </si>
  <si>
    <t>Part name</t>
    <phoneticPr fontId="2" type="noConversion"/>
  </si>
  <si>
    <t>Wistron PN</t>
    <phoneticPr fontId="2" type="noConversion"/>
  </si>
  <si>
    <r>
      <rPr>
        <b/>
        <sz val="12"/>
        <color theme="1"/>
        <rFont val="細明體"/>
        <family val="3"/>
        <charset val="136"/>
      </rPr>
      <t>分線與輔料</t>
    </r>
    <phoneticPr fontId="2" type="noConversion"/>
  </si>
  <si>
    <r>
      <t>母端</t>
    </r>
    <r>
      <rPr>
        <b/>
        <sz val="12"/>
        <color theme="1"/>
        <rFont val="Arial"/>
        <family val="2"/>
      </rPr>
      <t>Connector Vendor PN</t>
    </r>
  </si>
  <si>
    <t>Qty</t>
    <phoneticPr fontId="2" type="noConversion"/>
  </si>
  <si>
    <t>Cable length</t>
    <phoneticPr fontId="2" type="noConversion"/>
  </si>
  <si>
    <r>
      <t>Pin</t>
    </r>
    <r>
      <rPr>
        <b/>
        <sz val="12"/>
        <color theme="1"/>
        <rFont val="新細明體"/>
        <family val="2"/>
        <charset val="136"/>
      </rPr>
      <t>數</t>
    </r>
    <phoneticPr fontId="2" type="noConversion"/>
  </si>
  <si>
    <r>
      <t>Gauge</t>
    </r>
    <r>
      <rPr>
        <b/>
        <sz val="12"/>
        <color theme="1"/>
        <rFont val="細明體"/>
        <family val="3"/>
        <charset val="136"/>
      </rPr>
      <t>數</t>
    </r>
    <phoneticPr fontId="2" type="noConversion"/>
  </si>
  <si>
    <t>xxxEDP cable</t>
    <phoneticPr fontId="2" type="noConversion"/>
  </si>
  <si>
    <r>
      <rPr>
        <sz val="12"/>
        <color indexed="8"/>
        <rFont val="細明體"/>
        <family val="3"/>
        <charset val="136"/>
      </rPr>
      <t>鐵氟龍線</t>
    </r>
    <r>
      <rPr>
        <sz val="12"/>
        <color indexed="8"/>
        <rFont val="Arial"/>
        <family val="2"/>
      </rPr>
      <t>(MB to CCD)</t>
    </r>
    <phoneticPr fontId="2" type="noConversion"/>
  </si>
  <si>
    <r>
      <rPr>
        <sz val="12"/>
        <color indexed="8"/>
        <rFont val="細明體"/>
        <family val="3"/>
        <charset val="136"/>
      </rPr>
      <t>鐵氟龍線</t>
    </r>
    <r>
      <rPr>
        <sz val="12"/>
        <color indexed="8"/>
        <rFont val="Arial"/>
        <family val="2"/>
      </rPr>
      <t>(MB to LCD)</t>
    </r>
    <phoneticPr fontId="2" type="noConversion"/>
  </si>
  <si>
    <r>
      <rPr>
        <sz val="12"/>
        <color indexed="8"/>
        <rFont val="細明體"/>
        <family val="3"/>
        <charset val="136"/>
      </rPr>
      <t>鐵氟龍線</t>
    </r>
    <r>
      <rPr>
        <sz val="12"/>
        <color indexed="8"/>
        <rFont val="Arial"/>
        <family val="2"/>
      </rPr>
      <t>(MB to touch)</t>
    </r>
    <phoneticPr fontId="2" type="noConversion"/>
  </si>
  <si>
    <t>鐵氟龍線1</t>
    <phoneticPr fontId="2" type="noConversion"/>
  </si>
  <si>
    <t>鐵氟龍線2</t>
  </si>
  <si>
    <t>鐵氟龍線3</t>
  </si>
  <si>
    <r>
      <rPr>
        <sz val="12"/>
        <color indexed="8"/>
        <rFont val="細明體"/>
        <family val="3"/>
        <charset val="136"/>
      </rPr>
      <t>同軸線</t>
    </r>
    <r>
      <rPr>
        <sz val="12"/>
        <color indexed="8"/>
        <rFont val="Arial"/>
        <family val="2"/>
      </rPr>
      <t>(MB to LCD)</t>
    </r>
    <phoneticPr fontId="2" type="noConversion"/>
  </si>
  <si>
    <r>
      <rPr>
        <sz val="12"/>
        <color indexed="8"/>
        <rFont val="細明體"/>
        <family val="3"/>
        <charset val="136"/>
      </rPr>
      <t>同軸線</t>
    </r>
    <r>
      <rPr>
        <sz val="12"/>
        <color indexed="8"/>
        <rFont val="Arial"/>
        <family val="2"/>
      </rPr>
      <t>(MB to CCD)</t>
    </r>
    <phoneticPr fontId="2" type="noConversion"/>
  </si>
  <si>
    <t>同軸線1</t>
    <phoneticPr fontId="2" type="noConversion"/>
  </si>
  <si>
    <t>同軸線2</t>
  </si>
  <si>
    <t>同軸線3</t>
  </si>
  <si>
    <t>FFC</t>
  </si>
  <si>
    <t>FPC</t>
  </si>
  <si>
    <t>Panel connector(with pull bar)</t>
    <phoneticPr fontId="2" type="noConversion"/>
  </si>
  <si>
    <t>ICT</t>
    <phoneticPr fontId="2" type="noConversion"/>
  </si>
  <si>
    <t>WTB焊接式MB conn(30 pin)</t>
  </si>
  <si>
    <t>CCD connector(4 pin)</t>
    <phoneticPr fontId="2" type="noConversion"/>
  </si>
  <si>
    <t>FPC 12PIN</t>
  </si>
  <si>
    <t>信音:2DC3069-002114F</t>
  </si>
  <si>
    <t>STACONN: 111H50-100000=G2-R1</t>
  </si>
  <si>
    <t>Connecotr2</t>
  </si>
  <si>
    <t>ACESS: 50459-010H0M0-001</t>
  </si>
  <si>
    <r>
      <rPr>
        <sz val="12"/>
        <color indexed="8"/>
        <rFont val="細明體"/>
        <family val="3"/>
        <charset val="136"/>
      </rPr>
      <t>導電布</t>
    </r>
    <r>
      <rPr>
        <sz val="12"/>
        <color indexed="8"/>
        <rFont val="Arial"/>
        <family val="2"/>
      </rPr>
      <t>1</t>
    </r>
    <phoneticPr fontId="2" type="noConversion"/>
  </si>
  <si>
    <r>
      <rPr>
        <sz val="12"/>
        <color indexed="8"/>
        <rFont val="細明體"/>
        <family val="3"/>
        <charset val="136"/>
      </rPr>
      <t>導電布</t>
    </r>
    <r>
      <rPr>
        <sz val="12"/>
        <color indexed="8"/>
        <rFont val="Arial"/>
        <family val="2"/>
      </rPr>
      <t>2</t>
    </r>
    <phoneticPr fontId="2" type="noConversion"/>
  </si>
  <si>
    <r>
      <rPr>
        <sz val="12"/>
        <color indexed="8"/>
        <rFont val="細明體"/>
        <family val="3"/>
        <charset val="136"/>
      </rPr>
      <t>鐵氟龍線</t>
    </r>
    <phoneticPr fontId="2" type="noConversion"/>
  </si>
  <si>
    <r>
      <rPr>
        <sz val="11"/>
        <rFont val="微软雅黑"/>
        <family val="2"/>
        <charset val="134"/>
      </rPr>
      <t>冲型導電布</t>
    </r>
    <phoneticPr fontId="2" type="noConversion"/>
  </si>
  <si>
    <r>
      <rPr>
        <sz val="11"/>
        <rFont val="微软雅黑"/>
        <family val="2"/>
        <charset val="134"/>
      </rPr>
      <t>冲型双面背膠導電布</t>
    </r>
    <phoneticPr fontId="2" type="noConversion"/>
  </si>
  <si>
    <t>Project Name</t>
  </si>
  <si>
    <t>Bucky N15</t>
  </si>
  <si>
    <t>Stage</t>
  </si>
  <si>
    <t>Site</t>
  </si>
  <si>
    <t>WCD</t>
  </si>
  <si>
    <t>Product Type</t>
  </si>
  <si>
    <t>NB</t>
  </si>
  <si>
    <t>Part name</t>
    <phoneticPr fontId="4" type="noConversion"/>
  </si>
  <si>
    <t>Bucky N5 15 LCD Cover-Silver</t>
    <phoneticPr fontId="2" type="noConversion"/>
  </si>
  <si>
    <t>Part number</t>
    <phoneticPr fontId="4" type="noConversion"/>
  </si>
  <si>
    <t>434.0F801.0001</t>
  </si>
  <si>
    <t>USD</t>
    <phoneticPr fontId="2" type="noConversion"/>
  </si>
  <si>
    <t>SKU</t>
    <phoneticPr fontId="4" type="noConversion"/>
  </si>
  <si>
    <t>SKU1, SKU3</t>
  </si>
  <si>
    <t>Part Category I</t>
    <phoneticPr fontId="4" type="noConversion"/>
  </si>
  <si>
    <t>Cable</t>
    <phoneticPr fontId="2" type="noConversion"/>
  </si>
  <si>
    <t>Part Category II</t>
    <phoneticPr fontId="4" type="noConversion"/>
  </si>
  <si>
    <t>FFC</t>
    <phoneticPr fontId="67" type="noConversion"/>
  </si>
  <si>
    <t>測試項目</t>
    <phoneticPr fontId="0" type="noConversion"/>
  </si>
  <si>
    <r>
      <rPr>
        <b/>
        <sz val="14"/>
        <color rgb="FF000000"/>
        <rFont val="細明體"/>
        <family val="3"/>
        <charset val="136"/>
      </rPr>
      <t>完整填寫</t>
    </r>
    <r>
      <rPr>
        <b/>
        <sz val="14"/>
        <color rgb="FF000000"/>
        <rFont val="Noto Sans CJK TC"/>
        <family val="2"/>
      </rPr>
      <t>partlist</t>
    </r>
    <r>
      <rPr>
        <b/>
        <sz val="14"/>
        <color rgb="FF000000"/>
        <rFont val="細明體"/>
        <family val="3"/>
        <charset val="136"/>
      </rPr>
      <t>內容</t>
    </r>
  </si>
  <si>
    <r>
      <t>A.</t>
    </r>
    <r>
      <rPr>
        <b/>
        <sz val="12"/>
        <color rgb="FF0000FF"/>
        <rFont val="PMingLiU"/>
        <family val="1"/>
        <charset val="136"/>
      </rPr>
      <t>材料費</t>
    </r>
    <phoneticPr fontId="4" type="noConversion"/>
  </si>
  <si>
    <t>材料</t>
    <phoneticPr fontId="4" type="noConversion"/>
  </si>
  <si>
    <t>Qty</t>
  </si>
  <si>
    <r>
      <rPr>
        <b/>
        <sz val="12"/>
        <color theme="1"/>
        <rFont val="PMingLiU"/>
        <family val="1"/>
        <charset val="136"/>
      </rPr>
      <t>材料單價</t>
    </r>
    <r>
      <rPr>
        <b/>
        <sz val="12"/>
        <color theme="1"/>
        <rFont val="Arial"/>
        <family val="2"/>
      </rPr>
      <t>(Price/m²)</t>
    </r>
    <phoneticPr fontId="2" type="noConversion"/>
  </si>
  <si>
    <t>Pin數</t>
    <phoneticPr fontId="2" type="noConversion"/>
  </si>
  <si>
    <t>Pitch(mm)</t>
    <phoneticPr fontId="2" type="noConversion"/>
  </si>
  <si>
    <t>Cable length(mm)</t>
    <phoneticPr fontId="2" type="noConversion"/>
  </si>
  <si>
    <t>Cable width(mm)</t>
    <phoneticPr fontId="2" type="noConversion"/>
  </si>
  <si>
    <r>
      <rPr>
        <b/>
        <sz val="12"/>
        <rFont val="細明體"/>
        <family val="3"/>
        <charset val="136"/>
      </rPr>
      <t>邊料尺寸</t>
    </r>
    <r>
      <rPr>
        <b/>
        <sz val="12"/>
        <rFont val="Arial"/>
        <family val="2"/>
      </rPr>
      <t>(mm)</t>
    </r>
    <phoneticPr fontId="2" type="noConversion"/>
  </si>
  <si>
    <t>FFC面積單位換算</t>
  </si>
  <si>
    <t>Loss Rate(%)</t>
    <phoneticPr fontId="2" type="noConversion"/>
  </si>
  <si>
    <t>公式</t>
    <phoneticPr fontId="4" type="noConversion"/>
  </si>
  <si>
    <t>Cable length * (Cable width + 邊料尺寸) * (材料單價 / FFC面積單位換算) * (1 + Loss Rate(%))</t>
  </si>
  <si>
    <t>B.二次加工費</t>
    <phoneticPr fontId="4" type="noConversion"/>
  </si>
  <si>
    <t>組裝(sec)</t>
    <phoneticPr fontId="2" type="noConversion"/>
  </si>
  <si>
    <r>
      <t>組裝費</t>
    </r>
    <r>
      <rPr>
        <sz val="12"/>
        <color theme="1"/>
        <rFont val="Arial"/>
        <family val="2"/>
      </rPr>
      <t>(USD/min)</t>
    </r>
    <phoneticPr fontId="2" type="noConversion"/>
  </si>
  <si>
    <r>
      <rPr>
        <sz val="12"/>
        <color theme="1"/>
        <rFont val="PMingLiU"/>
        <family val="1"/>
        <charset val="136"/>
      </rPr>
      <t>Assy Time (Sec)</t>
    </r>
    <r>
      <rPr>
        <sz val="12"/>
        <color theme="1"/>
        <rFont val="Arial"/>
        <family val="2"/>
      </rPr>
      <t xml:space="preserve"> * </t>
    </r>
    <r>
      <rPr>
        <sz val="12"/>
        <color theme="1"/>
        <rFont val="細明體"/>
        <family val="3"/>
        <charset val="136"/>
      </rPr>
      <t>組裝費</t>
    </r>
    <r>
      <rPr>
        <sz val="12"/>
        <color theme="1"/>
        <rFont val="Arial"/>
        <family val="2"/>
      </rPr>
      <t xml:space="preserve"> / 60</t>
    </r>
    <phoneticPr fontId="2" type="noConversion"/>
  </si>
  <si>
    <t>Price</t>
    <phoneticPr fontId="4" type="noConversion"/>
  </si>
  <si>
    <t>折彎(次)</t>
  </si>
  <si>
    <t>Q`ty</t>
    <phoneticPr fontId="2" type="noConversion"/>
  </si>
  <si>
    <t>U/P(USD/次)</t>
    <phoneticPr fontId="2" type="noConversion"/>
  </si>
  <si>
    <t>Q`ty * U/P</t>
    <phoneticPr fontId="2" type="noConversion"/>
  </si>
  <si>
    <t>印刷(面)</t>
    <phoneticPr fontId="2" type="noConversion"/>
  </si>
  <si>
    <t>Q`ty</t>
  </si>
  <si>
    <t>U/P(USD/面)</t>
    <phoneticPr fontId="2" type="noConversion"/>
  </si>
  <si>
    <t>沖型(次)</t>
    <phoneticPr fontId="2" type="noConversion"/>
  </si>
  <si>
    <t>金手指掛鍍(鍍金）/次</t>
  </si>
  <si>
    <t>U/P(USD/條)</t>
    <phoneticPr fontId="2" type="noConversion"/>
  </si>
  <si>
    <r>
      <t>C.零件</t>
    </r>
    <r>
      <rPr>
        <b/>
        <sz val="12"/>
        <color rgb="FF0000FF"/>
        <rFont val="Arial"/>
        <family val="1"/>
      </rPr>
      <t>費</t>
    </r>
    <phoneticPr fontId="4" type="noConversion"/>
  </si>
  <si>
    <t>Al Foil</t>
  </si>
  <si>
    <t>L(mm)</t>
    <phoneticPr fontId="2" type="noConversion"/>
  </si>
  <si>
    <t>L邊料</t>
  </si>
  <si>
    <t>W邊料</t>
  </si>
  <si>
    <t>用量</t>
    <phoneticPr fontId="2" type="noConversion"/>
  </si>
  <si>
    <t>U/P (USD/m²)</t>
    <phoneticPr fontId="2" type="noConversion"/>
  </si>
  <si>
    <t>layoutKey</t>
  </si>
  <si>
    <t>公式</t>
  </si>
  <si>
    <t>用量 * U/P *((L + L邊料) * (Cable width + W邊料) / 面積單位換算) * (1 + Loss Rate(%))</t>
  </si>
  <si>
    <t>補強板</t>
  </si>
  <si>
    <t>Label 料號標籤</t>
  </si>
  <si>
    <t>U/P (USD/pcs)</t>
    <phoneticPr fontId="2" type="noConversion"/>
  </si>
  <si>
    <r>
      <rPr>
        <sz val="12"/>
        <color theme="1"/>
        <rFont val="PMingLiU"/>
        <family val="1"/>
        <charset val="136"/>
      </rPr>
      <t>用量</t>
    </r>
    <r>
      <rPr>
        <sz val="12"/>
        <color theme="1"/>
        <rFont val="Arial"/>
        <family val="2"/>
      </rPr>
      <t xml:space="preserve"> * U/P</t>
    </r>
    <phoneticPr fontId="2" type="noConversion"/>
  </si>
  <si>
    <t>Label2 白底黑字</t>
  </si>
  <si>
    <t>Label 白底黑字</t>
  </si>
  <si>
    <t>導電布</t>
  </si>
  <si>
    <t>醋酸布</t>
  </si>
  <si>
    <t>W(mm)</t>
  </si>
  <si>
    <t>U/P (USD/m²)</t>
  </si>
  <si>
    <t>KAPTON</t>
  </si>
  <si>
    <t>雙面膠</t>
  </si>
  <si>
    <t>Mylar(CY28_PET) T=0.05</t>
  </si>
  <si>
    <t>Mylar(PET_6027D) T=0.1</t>
  </si>
  <si>
    <t>導電雙面膠</t>
  </si>
  <si>
    <t>HDD Connector</t>
  </si>
  <si>
    <t>品名</t>
    <phoneticPr fontId="2" type="noConversion"/>
  </si>
  <si>
    <t>HDD</t>
  </si>
  <si>
    <t>Function Name</t>
  </si>
  <si>
    <t>Connector Type</t>
  </si>
  <si>
    <t>HDD CN FFC ST13113-11101</t>
  </si>
  <si>
    <t>ST13113-11101加錫</t>
  </si>
  <si>
    <r>
      <rPr>
        <sz val="12"/>
        <color theme="1"/>
        <rFont val="PMingLiU"/>
        <family val="1"/>
        <charset val="136"/>
      </rPr>
      <t>用量</t>
    </r>
    <r>
      <rPr>
        <sz val="12"/>
        <color theme="1"/>
        <rFont val="Arial"/>
        <family val="2"/>
      </rPr>
      <t xml:space="preserve"> * U/P * (1 + Loss Rate(%))</t>
    </r>
    <phoneticPr fontId="2" type="noConversion"/>
  </si>
  <si>
    <t>ODD Connector</t>
  </si>
  <si>
    <t>ODD</t>
  </si>
  <si>
    <t>ODD CN FFC ST12113G41100</t>
  </si>
  <si>
    <t>ST12113G41100</t>
  </si>
  <si>
    <r>
      <t>B.二次加工</t>
    </r>
    <r>
      <rPr>
        <b/>
        <sz val="12"/>
        <color indexed="12"/>
        <rFont val="新細明體"/>
        <family val="1"/>
        <charset val="136"/>
      </rPr>
      <t>費</t>
    </r>
    <phoneticPr fontId="4" type="noConversion"/>
  </si>
  <si>
    <r>
      <t>C.零件</t>
    </r>
    <r>
      <rPr>
        <b/>
        <sz val="12"/>
        <color rgb="FF0000FF"/>
        <rFont val="PMingLiU"/>
        <family val="1"/>
        <charset val="136"/>
      </rPr>
      <t>費</t>
    </r>
    <phoneticPr fontId="4" type="noConversion"/>
  </si>
  <si>
    <t>D.管銷&amp;利潤</t>
  </si>
  <si>
    <t>E. 成品總價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</si>
</sst>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4" formatCode="_(&quot;$&quot;* #,##0.00_);_(&quot;$&quot;* \(#,##0.00\);_(&quot;$&quot;* &quot;-&quot;??_);_(@_)"/>
    <numFmt numFmtId="176" formatCode="m&quot;月&quot;d&quot;日&quot;"/>
    <numFmt numFmtId="177" formatCode="&quot;$&quot;#,##0.0000_);[Red]\(&quot;$&quot;#,##0.0000\)"/>
    <numFmt numFmtId="178" formatCode="_-&quot;$&quot;* #,##0.0000_-;\-&quot;$&quot;* #,##0.0000_-;_-&quot;$&quot;* &quot;-&quot;??_-;_-@_-"/>
    <numFmt numFmtId="179" formatCode="&quot;$&quot;#,##0.0000"/>
    <numFmt numFmtId="180" formatCode="0.0%"/>
    <numFmt numFmtId="181" formatCode="0_ "/>
    <numFmt numFmtId="182" formatCode="0.0000_);[Red]\(0.0000\)"/>
    <numFmt numFmtId="183" formatCode="0.0_ "/>
    <numFmt numFmtId="184" formatCode="0.0000_ "/>
    <numFmt numFmtId="185" formatCode="0.0_);[Red]\(0.0\)"/>
    <numFmt numFmtId="186" formatCode="0.000"/>
    <numFmt numFmtId="187" formatCode="0.0000"/>
    <numFmt numFmtId="188" formatCode="0.0"/>
    <numFmt numFmtId="189" formatCode="&quot;$&quot;#,##0.0"/>
    <numFmt numFmtId="190" formatCode="0.00000_ "/>
    <numFmt numFmtId="191" formatCode="0.000000"/>
    <numFmt numFmtId="192" formatCode="0.000000000"/>
    <numFmt numFmtId="193" formatCode="0.00000000"/>
    <numFmt numFmtId="194" formatCode="0.0000000000"/>
    <numFmt numFmtId="195" formatCode="0.00000000000"/>
    <numFmt numFmtId="196" formatCode="0.000000000000"/>
    <numFmt numFmtId="197" formatCode="0.0000000000000"/>
    <numFmt numFmtId="198" formatCode="0.00000"/>
  </numFmts>
  <fonts count="75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b/>
      <sz val="12"/>
      <name val="Arial"/>
      <family val="2"/>
    </font>
    <font>
      <sz val="12"/>
      <name val="新細明體"/>
      <family val="1"/>
      <charset val="136"/>
    </font>
    <font>
      <b/>
      <sz val="12"/>
      <color indexed="12"/>
      <name val="Arial"/>
      <family val="2"/>
    </font>
    <font>
      <b/>
      <sz val="12"/>
      <color indexed="12"/>
      <name val="新細明體"/>
      <family val="1"/>
      <charset val="136"/>
    </font>
    <font>
      <b/>
      <sz val="12"/>
      <name val="新細明體"/>
      <family val="1"/>
      <charset val="136"/>
    </font>
    <font>
      <b/>
      <sz val="12"/>
      <color indexed="8"/>
      <name val="Arial"/>
      <family val="2"/>
    </font>
    <font>
      <b/>
      <sz val="12"/>
      <color indexed="9"/>
      <name val="新細明體"/>
      <family val="1"/>
      <charset val="136"/>
    </font>
    <font>
      <b/>
      <sz val="12"/>
      <color indexed="9"/>
      <name val="Arial"/>
      <family val="2"/>
    </font>
    <font>
      <sz val="12"/>
      <name val="Arial"/>
      <family val="2"/>
    </font>
    <font>
      <b/>
      <sz val="12"/>
      <name val="細明體"/>
      <family val="3"/>
      <charset val="136"/>
    </font>
    <font>
      <b/>
      <sz val="12"/>
      <color indexed="8"/>
      <name val="新細明體"/>
      <family val="1"/>
      <charset val="136"/>
    </font>
    <font>
      <b/>
      <sz val="12"/>
      <color rgb="FFFF0000"/>
      <name val="新細明體"/>
      <family val="1"/>
      <charset val="136"/>
    </font>
    <font>
      <sz val="9"/>
      <color indexed="81"/>
      <name val="新細明體"/>
      <family val="1"/>
      <charset val="136"/>
    </font>
    <font>
      <b/>
      <sz val="9"/>
      <color indexed="81"/>
      <name val="新細明體"/>
      <family val="1"/>
      <charset val="136"/>
    </font>
    <font>
      <sz val="12"/>
      <name val="Times New Roman"/>
      <family val="1"/>
    </font>
    <font>
      <sz val="12"/>
      <color indexed="8"/>
      <name val="Arial"/>
      <family val="2"/>
    </font>
    <font>
      <sz val="12"/>
      <name val="Courier"/>
      <family val="3"/>
    </font>
    <font>
      <sz val="10"/>
      <name val="Arial"/>
      <family val="2"/>
    </font>
    <font>
      <sz val="13"/>
      <name val="Arial"/>
      <family val="2"/>
    </font>
    <font>
      <sz val="11"/>
      <color indexed="8"/>
      <name val="宋体"/>
      <family val="3"/>
      <charset val="134"/>
    </font>
    <font>
      <sz val="11"/>
      <name val="微软雅黑"/>
      <family val="2"/>
      <charset val="134"/>
    </font>
    <font>
      <sz val="9"/>
      <name val="宋体"/>
      <family val="3"/>
      <charset val="134"/>
    </font>
    <font>
      <sz val="11"/>
      <color indexed="8"/>
      <name val="宋体"/>
      <charset val="134"/>
    </font>
    <font>
      <sz val="10"/>
      <name val="Helv"/>
      <family val="2"/>
    </font>
    <font>
      <b/>
      <sz val="12"/>
      <color rgb="FFFF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b/>
      <sz val="12"/>
      <color theme="1"/>
      <name val="新細明體"/>
      <family val="2"/>
      <charset val="136"/>
    </font>
    <font>
      <sz val="12"/>
      <color theme="1"/>
      <name val="新細明體"/>
      <family val="2"/>
      <charset val="136"/>
    </font>
    <font>
      <b/>
      <sz val="12"/>
      <color theme="1"/>
      <name val="新細明體"/>
      <family val="1"/>
      <charset val="136"/>
    </font>
    <font>
      <sz val="12"/>
      <color indexed="8"/>
      <name val="細明體"/>
      <family val="3"/>
      <charset val="136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Arial"/>
      <family val="2"/>
    </font>
    <font>
      <sz val="11"/>
      <color indexed="8"/>
      <name val="Arial"/>
      <family val="2"/>
    </font>
    <font>
      <sz val="12"/>
      <color theme="0" tint="-0.499984740745262"/>
      <name val="Arial"/>
      <family val="2"/>
    </font>
    <font>
      <b/>
      <sz val="9"/>
      <color indexed="81"/>
      <name val="細明體"/>
      <family val="3"/>
      <charset val="136"/>
    </font>
    <font>
      <b/>
      <sz val="12"/>
      <color theme="1"/>
      <name val="細明體"/>
      <family val="3"/>
      <charset val="136"/>
    </font>
    <font>
      <b/>
      <sz val="18"/>
      <color theme="1"/>
      <name val="Arial"/>
      <family val="2"/>
    </font>
    <font>
      <sz val="12"/>
      <color theme="1"/>
      <name val="新細明體"/>
      <family val="1"/>
      <charset val="136"/>
      <scheme val="minor"/>
    </font>
    <font>
      <sz val="12"/>
      <color theme="1"/>
      <name val="細明體"/>
      <family val="3"/>
      <charset val="136"/>
    </font>
    <font>
      <sz val="9"/>
      <color indexed="81"/>
      <name val="細明體"/>
      <family val="3"/>
      <charset val="136"/>
    </font>
    <font>
      <sz val="10"/>
      <color indexed="8"/>
      <name val="MS Sans Serif"/>
      <family val="2"/>
    </font>
    <font>
      <b/>
      <sz val="12"/>
      <color theme="0"/>
      <name val="Arial"/>
      <family val="2"/>
    </font>
    <font>
      <b/>
      <sz val="12"/>
      <color theme="0"/>
      <name val="新細明體"/>
      <family val="1"/>
      <charset val="136"/>
    </font>
    <font>
      <b/>
      <sz val="12"/>
      <color theme="0"/>
      <name val="細明體"/>
      <family val="3"/>
      <charset val="136"/>
    </font>
    <font>
      <b/>
      <sz val="9"/>
      <color indexed="81"/>
      <name val="Arial"/>
      <family val="2"/>
    </font>
    <font>
      <sz val="9"/>
      <color indexed="81"/>
      <name val="Arial"/>
      <family val="2"/>
    </font>
    <font>
      <sz val="12"/>
      <color theme="0" tint="-0.499984740745262"/>
      <name val="細明體"/>
      <family val="3"/>
      <charset val="136"/>
    </font>
    <font>
      <b/>
      <sz val="12"/>
      <color indexed="8"/>
      <name val="細明體"/>
      <family val="3"/>
      <charset val="136"/>
    </font>
    <font>
      <sz val="8"/>
      <color rgb="FF26282A"/>
      <name val="新細明體"/>
      <family val="1"/>
      <charset val="136"/>
      <scheme val="minor"/>
    </font>
    <font>
      <sz val="12"/>
      <color rgb="FF000000"/>
      <name val="Arial"/>
      <family val="2"/>
    </font>
    <font>
      <b/>
      <sz val="12"/>
      <color rgb="FFFF0000"/>
      <name val="新細明體"/>
      <family val="1"/>
      <charset val="136"/>
      <scheme val="minor"/>
    </font>
    <font>
      <b/>
      <sz val="12"/>
      <color theme="1"/>
      <name val="PMingLiU"/>
      <family val="1"/>
      <charset val="136"/>
    </font>
    <font>
      <sz val="11"/>
      <color theme="1"/>
      <name val="新細明體"/>
      <family val="2"/>
      <scheme val="minor"/>
    </font>
    <font>
      <b/>
      <sz val="12"/>
      <color rgb="FF0000FF"/>
      <name val="PMingLiU"/>
      <family val="1"/>
      <charset val="136"/>
    </font>
    <font>
      <sz val="12"/>
      <color theme="1"/>
      <name val="PMingLiU"/>
      <family val="1"/>
      <charset val="136"/>
    </font>
    <font>
      <sz val="12"/>
      <color theme="1"/>
      <name val="Arial"/>
      <family val="1"/>
      <charset val="136"/>
    </font>
    <font>
      <sz val="12"/>
      <color rgb="FF000000"/>
      <name val="PMingLiU"/>
      <family val="1"/>
      <charset val="136"/>
    </font>
    <font>
      <b/>
      <sz val="12"/>
      <color theme="1"/>
      <name val="Arial"/>
      <family val="1"/>
      <charset val="136"/>
    </font>
    <font>
      <b/>
      <sz val="12"/>
      <color rgb="FF0000FF"/>
      <name val="Arial"/>
      <family val="1"/>
    </font>
    <font>
      <sz val="12"/>
      <color theme="1"/>
      <name val="新細明體"/>
      <family val="2"/>
      <scheme val="minor"/>
    </font>
    <font>
      <sz val="12"/>
      <color rgb="FF000000"/>
      <name val="Arial"/>
      <family val="1"/>
      <charset val="136"/>
    </font>
    <font>
      <b/>
      <sz val="12"/>
      <color rgb="FF000000"/>
      <name val="Arial"/>
      <family val="2"/>
    </font>
    <font>
      <sz val="12"/>
      <color rgb="FF0070C0"/>
      <name val="Arial"/>
      <family val="2"/>
    </font>
    <font>
      <sz val="12"/>
      <color theme="1"/>
      <name val="Arial"/>
      <family val="2"/>
    </font>
    <font>
      <b/>
      <sz val="14"/>
      <color rgb="FF000000"/>
      <name val="細明體"/>
      <family val="3"/>
      <charset val="136"/>
    </font>
    <font>
      <b/>
      <sz val="14"/>
      <color rgb="FF000000"/>
      <name val="Noto Sans CJK TC"/>
      <family val="2"/>
    </font>
    <font>
      <sz val="14"/>
      <color rgb="FF000000"/>
      <name val="Noto Sans CJK TC"/>
      <family val="2"/>
    </font>
  </fonts>
  <fills count="1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65"/>
        <bgColor theme="0"/>
      </patternFill>
    </fill>
    <fill>
      <patternFill patternType="solid">
        <fgColor rgb="FFDDEBF7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4">
    <xf numFmtId="0" fontId="0" fillId="0" borderId="0">
      <alignment vertical="center"/>
    </xf>
    <xf numFmtId="44" fontId="1" fillId="0" borderId="0" applyFont="0" applyFill="0" applyBorder="0" applyAlignment="0" applyProtection="0">
      <alignment vertical="center"/>
    </xf>
    <xf numFmtId="0" fontId="6" fillId="0" borderId="0"/>
    <xf numFmtId="9" fontId="1" fillId="0" borderId="0" applyFont="0" applyFill="0" applyBorder="0" applyAlignment="0" applyProtection="0">
      <alignment vertical="center"/>
    </xf>
    <xf numFmtId="0" fontId="19" fillId="0" borderId="0"/>
    <xf numFmtId="0" fontId="22" fillId="0" borderId="0"/>
    <xf numFmtId="44" fontId="22" fillId="0" borderId="0" applyFont="0" applyFill="0" applyBorder="0" applyAlignment="0" applyProtection="0"/>
    <xf numFmtId="44" fontId="6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7" fillId="0" borderId="0"/>
    <xf numFmtId="0" fontId="6" fillId="0" borderId="0">
      <alignment vertical="center"/>
    </xf>
    <xf numFmtId="0" fontId="28" fillId="0" borderId="0"/>
    <xf numFmtId="44" fontId="6" fillId="0" borderId="0" applyFont="0" applyFill="0" applyBorder="0" applyAlignment="0" applyProtection="0"/>
    <xf numFmtId="0" fontId="6" fillId="0" borderId="0"/>
    <xf numFmtId="0" fontId="48" fillId="0" borderId="0"/>
    <xf numFmtId="0" fontId="6" fillId="0" borderId="0"/>
    <xf numFmtId="0" fontId="6" fillId="0" borderId="0">
      <alignment vertical="center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>
      <alignment vertical="center"/>
    </xf>
    <xf numFmtId="0" fontId="60" fillId="0" borderId="0"/>
  </cellStyleXfs>
  <cellXfs count="39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7" fillId="0" borderId="0" xfId="2" applyFont="1" applyFill="1" applyAlignment="1">
      <alignment horizontal="left" vertical="center"/>
    </xf>
    <xf numFmtId="0" fontId="13" fillId="0" borderId="1" xfId="2" applyFont="1" applyBorder="1" applyAlignment="1">
      <alignment horizontal="center" vertical="center" shrinkToFit="1"/>
    </xf>
    <xf numFmtId="0" fontId="5" fillId="0" borderId="1" xfId="2" applyFont="1" applyFill="1" applyBorder="1" applyAlignment="1">
      <alignment horizontal="centerContinuous" vertical="center"/>
    </xf>
    <xf numFmtId="0" fontId="20" fillId="3" borderId="0" xfId="4" applyFont="1" applyFill="1" applyAlignment="1">
      <alignment horizontal="center" vertical="center" shrinkToFit="1"/>
    </xf>
    <xf numFmtId="0" fontId="13" fillId="3" borderId="0" xfId="2" applyFont="1" applyFill="1" applyAlignment="1">
      <alignment horizontal="center" vertical="center" shrinkToFit="1"/>
    </xf>
    <xf numFmtId="0" fontId="10" fillId="3" borderId="0" xfId="4" applyFont="1" applyFill="1" applyAlignment="1">
      <alignment horizontal="left" vertical="center" shrinkToFit="1"/>
    </xf>
    <xf numFmtId="0" fontId="10" fillId="3" borderId="0" xfId="4" applyFont="1" applyFill="1" applyAlignment="1">
      <alignment vertical="center" shrinkToFit="1"/>
    </xf>
    <xf numFmtId="0" fontId="20" fillId="3" borderId="0" xfId="4" applyFont="1" applyFill="1" applyAlignment="1">
      <alignment horizontal="left" vertical="center" shrinkToFit="1"/>
    </xf>
    <xf numFmtId="14" fontId="10" fillId="3" borderId="0" xfId="4" applyNumberFormat="1" applyFont="1" applyFill="1" applyAlignment="1">
      <alignment horizontal="right" vertical="center" shrinkToFit="1"/>
    </xf>
    <xf numFmtId="0" fontId="10" fillId="3" borderId="0" xfId="4" applyFont="1" applyFill="1" applyAlignment="1">
      <alignment horizontal="center" vertical="center" shrinkToFit="1"/>
    </xf>
    <xf numFmtId="181" fontId="10" fillId="3" borderId="0" xfId="4" applyNumberFormat="1" applyFont="1" applyFill="1" applyBorder="1" applyAlignment="1">
      <alignment horizontal="center" vertical="center" shrinkToFit="1"/>
    </xf>
    <xf numFmtId="178" fontId="10" fillId="3" borderId="0" xfId="7" applyNumberFormat="1" applyFont="1" applyFill="1" applyBorder="1" applyAlignment="1">
      <alignment horizontal="left" vertical="center" shrinkToFit="1"/>
    </xf>
    <xf numFmtId="0" fontId="5" fillId="0" borderId="1" xfId="5" applyFont="1" applyFill="1" applyBorder="1" applyAlignment="1">
      <alignment horizontal="center" vertical="center" shrinkToFit="1"/>
    </xf>
    <xf numFmtId="0" fontId="5" fillId="0" borderId="1" xfId="8" applyFont="1" applyFill="1" applyBorder="1" applyAlignment="1">
      <alignment vertical="center" shrinkToFit="1"/>
    </xf>
    <xf numFmtId="0" fontId="5" fillId="0" borderId="1" xfId="2" applyFont="1" applyFill="1" applyBorder="1" applyAlignment="1">
      <alignment vertical="center" shrinkToFit="1"/>
    </xf>
    <xf numFmtId="180" fontId="10" fillId="0" borderId="1" xfId="9" applyNumberFormat="1" applyFont="1" applyFill="1" applyBorder="1" applyAlignment="1">
      <alignment horizontal="center" vertical="center" shrinkToFit="1"/>
    </xf>
    <xf numFmtId="0" fontId="5" fillId="0" borderId="1" xfId="13" applyFont="1" applyFill="1" applyBorder="1" applyAlignment="1">
      <alignment vertical="center" shrinkToFit="1"/>
    </xf>
    <xf numFmtId="14" fontId="10" fillId="3" borderId="0" xfId="4" applyNumberFormat="1" applyFont="1" applyFill="1" applyBorder="1" applyAlignment="1">
      <alignment horizontal="center" vertical="center" shrinkToFit="1"/>
    </xf>
    <xf numFmtId="0" fontId="31" fillId="0" borderId="0" xfId="0" applyFont="1">
      <alignment vertical="center"/>
    </xf>
    <xf numFmtId="0" fontId="30" fillId="0" borderId="1" xfId="0" applyFont="1" applyBorder="1">
      <alignment vertical="center"/>
    </xf>
    <xf numFmtId="14" fontId="31" fillId="0" borderId="1" xfId="0" applyNumberFormat="1" applyFont="1" applyBorder="1" applyAlignment="1">
      <alignment horizontal="center" vertical="center"/>
    </xf>
    <xf numFmtId="14" fontId="31" fillId="0" borderId="1" xfId="0" applyNumberFormat="1" applyFont="1" applyBorder="1" applyAlignment="1">
      <alignment horizontal="left" vertical="center"/>
    </xf>
    <xf numFmtId="9" fontId="31" fillId="0" borderId="1" xfId="0" applyNumberFormat="1" applyFont="1" applyBorder="1" applyAlignment="1">
      <alignment horizontal="center" vertical="center"/>
    </xf>
    <xf numFmtId="179" fontId="30" fillId="6" borderId="1" xfId="0" applyNumberFormat="1" applyFont="1" applyFill="1" applyBorder="1" applyAlignment="1">
      <alignment horizontal="center" vertical="center"/>
    </xf>
    <xf numFmtId="0" fontId="5" fillId="0" borderId="1" xfId="2" applyFont="1" applyFill="1" applyBorder="1" applyAlignment="1">
      <alignment horizontal="left" vertical="center"/>
    </xf>
    <xf numFmtId="0" fontId="31" fillId="0" borderId="1" xfId="0" applyFont="1" applyBorder="1">
      <alignment vertical="center"/>
    </xf>
    <xf numFmtId="0" fontId="5" fillId="0" borderId="1" xfId="2" applyFont="1" applyFill="1" applyBorder="1" applyAlignment="1" applyProtection="1">
      <alignment horizontal="left" vertical="center" shrinkToFit="1"/>
    </xf>
    <xf numFmtId="49" fontId="31" fillId="0" borderId="1" xfId="0" applyNumberFormat="1" applyFont="1" applyBorder="1" applyAlignment="1">
      <alignment horizontal="center" vertical="center"/>
    </xf>
    <xf numFmtId="0" fontId="31" fillId="0" borderId="0" xfId="0" applyFont="1" applyBorder="1">
      <alignment vertical="center"/>
    </xf>
    <xf numFmtId="0" fontId="12" fillId="2" borderId="5" xfId="2" applyFont="1" applyFill="1" applyBorder="1" applyAlignment="1">
      <alignment horizontal="center" vertical="center"/>
    </xf>
    <xf numFmtId="0" fontId="5" fillId="0" borderId="6" xfId="2" applyFont="1" applyFill="1" applyBorder="1" applyAlignment="1">
      <alignment horizontal="center" vertical="center"/>
    </xf>
    <xf numFmtId="0" fontId="5" fillId="0" borderId="10" xfId="2" applyFont="1" applyFill="1" applyBorder="1" applyAlignment="1">
      <alignment horizontal="center" vertical="center"/>
    </xf>
    <xf numFmtId="0" fontId="5" fillId="0" borderId="7" xfId="2" applyFont="1" applyBorder="1" applyAlignment="1">
      <alignment horizontal="center" vertical="center"/>
    </xf>
    <xf numFmtId="0" fontId="5" fillId="0" borderId="7" xfId="2" applyFont="1" applyFill="1" applyBorder="1" applyAlignment="1">
      <alignment horizontal="center" vertical="center"/>
    </xf>
    <xf numFmtId="0" fontId="5" fillId="0" borderId="7" xfId="2" applyFont="1" applyFill="1" applyBorder="1" applyAlignment="1">
      <alignment horizontal="center" vertical="center" shrinkToFit="1"/>
    </xf>
    <xf numFmtId="179" fontId="31" fillId="0" borderId="11" xfId="0" applyNumberFormat="1" applyFont="1" applyBorder="1" applyAlignment="1">
      <alignment horizontal="center" vertical="center"/>
    </xf>
    <xf numFmtId="0" fontId="31" fillId="6" borderId="0" xfId="0" applyFont="1" applyFill="1">
      <alignment vertical="center"/>
    </xf>
    <xf numFmtId="0" fontId="31" fillId="0" borderId="0" xfId="0" applyFont="1" applyAlignment="1">
      <alignment vertical="center"/>
    </xf>
    <xf numFmtId="184" fontId="31" fillId="0" borderId="1" xfId="0" applyNumberFormat="1" applyFont="1" applyBorder="1" applyAlignment="1">
      <alignment horizontal="center" vertical="center"/>
    </xf>
    <xf numFmtId="0" fontId="5" fillId="5" borderId="1" xfId="5" applyFont="1" applyFill="1" applyBorder="1" applyAlignment="1">
      <alignment horizontal="center" vertical="center" shrinkToFit="1"/>
    </xf>
    <xf numFmtId="0" fontId="5" fillId="5" borderId="1" xfId="8" applyFont="1" applyFill="1" applyBorder="1" applyAlignment="1">
      <alignment vertical="center" shrinkToFit="1"/>
    </xf>
    <xf numFmtId="179" fontId="30" fillId="0" borderId="1" xfId="7" applyNumberFormat="1" applyFont="1" applyFill="1" applyBorder="1" applyAlignment="1">
      <alignment horizontal="center" vertical="center" shrinkToFit="1"/>
    </xf>
    <xf numFmtId="179" fontId="31" fillId="0" borderId="1" xfId="7" applyNumberFormat="1" applyFont="1" applyFill="1" applyBorder="1" applyAlignment="1">
      <alignment horizontal="center" vertical="center" shrinkToFit="1"/>
    </xf>
    <xf numFmtId="0" fontId="10" fillId="3" borderId="0" xfId="4" quotePrefix="1" applyFont="1" applyFill="1" applyBorder="1" applyAlignment="1">
      <alignment vertical="center" shrinkToFit="1"/>
    </xf>
    <xf numFmtId="183" fontId="13" fillId="5" borderId="1" xfId="5" applyNumberFormat="1" applyFont="1" applyFill="1" applyBorder="1" applyAlignment="1" applyProtection="1">
      <alignment horizontal="center" vertical="center" shrinkToFit="1"/>
      <protection locked="0"/>
    </xf>
    <xf numFmtId="181" fontId="13" fillId="5" borderId="1" xfId="5" applyNumberFormat="1" applyFont="1" applyFill="1" applyBorder="1" applyAlignment="1" applyProtection="1">
      <alignment horizontal="center" vertical="center" shrinkToFit="1"/>
      <protection locked="0"/>
    </xf>
    <xf numFmtId="9" fontId="20" fillId="3" borderId="1" xfId="4" applyNumberFormat="1" applyFont="1" applyFill="1" applyBorder="1" applyAlignment="1">
      <alignment horizontal="center" vertical="center" shrinkToFit="1"/>
    </xf>
    <xf numFmtId="0" fontId="5" fillId="0" borderId="1" xfId="8" applyFont="1" applyFill="1" applyBorder="1" applyAlignment="1">
      <alignment horizontal="center" vertical="center" shrinkToFit="1"/>
    </xf>
    <xf numFmtId="0" fontId="10" fillId="3" borderId="0" xfId="4" quotePrefix="1" applyFont="1" applyFill="1" applyAlignment="1">
      <alignment horizontal="left" vertical="center" shrinkToFit="1"/>
    </xf>
    <xf numFmtId="182" fontId="39" fillId="0" borderId="1" xfId="10" applyNumberFormat="1" applyFont="1" applyFill="1" applyBorder="1" applyAlignment="1">
      <alignment horizontal="left" vertical="center"/>
    </xf>
    <xf numFmtId="182" fontId="39" fillId="6" borderId="1" xfId="10" applyNumberFormat="1" applyFont="1" applyFill="1" applyBorder="1" applyAlignment="1">
      <alignment horizontal="left" vertical="center"/>
    </xf>
    <xf numFmtId="182" fontId="39" fillId="5" borderId="1" xfId="10" applyNumberFormat="1" applyFont="1" applyFill="1" applyBorder="1" applyAlignment="1">
      <alignment horizontal="left" vertical="center"/>
    </xf>
    <xf numFmtId="0" fontId="40" fillId="0" borderId="0" xfId="11" applyFont="1" applyAlignment="1">
      <alignment vertical="center"/>
    </xf>
    <xf numFmtId="179" fontId="13" fillId="0" borderId="1" xfId="7" applyNumberFormat="1" applyFont="1" applyFill="1" applyBorder="1" applyAlignment="1">
      <alignment horizontal="center" vertical="center" shrinkToFit="1"/>
    </xf>
    <xf numFmtId="0" fontId="13" fillId="0" borderId="1" xfId="0" applyFont="1" applyBorder="1" applyAlignment="1">
      <alignment horizontal="center" vertical="center"/>
    </xf>
    <xf numFmtId="179" fontId="31" fillId="6" borderId="11" xfId="0" applyNumberFormat="1" applyFont="1" applyFill="1" applyBorder="1" applyAlignment="1">
      <alignment horizontal="center" vertical="center"/>
    </xf>
    <xf numFmtId="179" fontId="31" fillId="0" borderId="1" xfId="0" applyNumberFormat="1" applyFont="1" applyBorder="1" applyAlignment="1">
      <alignment horizontal="center" vertical="center"/>
    </xf>
    <xf numFmtId="0" fontId="29" fillId="4" borderId="1" xfId="2" applyFont="1" applyFill="1" applyBorder="1" applyAlignment="1">
      <alignment horizontal="center" vertical="center"/>
    </xf>
    <xf numFmtId="0" fontId="32" fillId="0" borderId="0" xfId="0" applyFont="1">
      <alignment vertical="center"/>
    </xf>
    <xf numFmtId="180" fontId="31" fillId="0" borderId="1" xfId="0" applyNumberFormat="1" applyFont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4" fontId="0" fillId="0" borderId="0" xfId="0" applyNumberForma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0" fillId="3" borderId="1" xfId="4" applyFont="1" applyFill="1" applyBorder="1" applyAlignment="1">
      <alignment horizontal="left" vertical="center" shrinkToFit="1"/>
    </xf>
    <xf numFmtId="0" fontId="30" fillId="0" borderId="0" xfId="0" applyFont="1">
      <alignment vertical="center"/>
    </xf>
    <xf numFmtId="0" fontId="44" fillId="0" borderId="0" xfId="0" applyFont="1" applyAlignment="1">
      <alignment horizontal="center" vertical="center"/>
    </xf>
    <xf numFmtId="0" fontId="44" fillId="0" borderId="0" xfId="0" applyFont="1">
      <alignment vertical="center"/>
    </xf>
    <xf numFmtId="0" fontId="30" fillId="0" borderId="1" xfId="0" applyFont="1" applyBorder="1" applyAlignment="1">
      <alignment horizontal="center" vertical="center"/>
    </xf>
    <xf numFmtId="0" fontId="7" fillId="0" borderId="0" xfId="2" applyFont="1" applyFill="1" applyBorder="1" applyAlignment="1">
      <alignment horizontal="left" vertical="center"/>
    </xf>
    <xf numFmtId="0" fontId="14" fillId="0" borderId="1" xfId="2" applyFont="1" applyFill="1" applyBorder="1" applyAlignment="1" applyProtection="1">
      <alignment horizontal="left" vertical="center" shrinkToFit="1"/>
    </xf>
    <xf numFmtId="0" fontId="14" fillId="0" borderId="1" xfId="2" applyFont="1" applyFill="1" applyBorder="1" applyAlignment="1">
      <alignment horizontal="center" vertical="center" shrinkToFit="1"/>
    </xf>
    <xf numFmtId="0" fontId="31" fillId="0" borderId="20" xfId="0" applyFont="1" applyBorder="1">
      <alignment vertical="center"/>
    </xf>
    <xf numFmtId="188" fontId="31" fillId="0" borderId="1" xfId="0" applyNumberFormat="1" applyFont="1" applyBorder="1" applyAlignment="1">
      <alignment horizontal="center" vertical="center"/>
    </xf>
    <xf numFmtId="183" fontId="31" fillId="0" borderId="1" xfId="0" applyNumberFormat="1" applyFont="1" applyBorder="1" applyAlignment="1">
      <alignment horizontal="center" vertical="center"/>
    </xf>
    <xf numFmtId="0" fontId="29" fillId="4" borderId="18" xfId="2" applyFont="1" applyFill="1" applyBorder="1" applyAlignment="1">
      <alignment horizontal="center" vertical="center"/>
    </xf>
    <xf numFmtId="179" fontId="31" fillId="0" borderId="19" xfId="0" applyNumberFormat="1" applyFont="1" applyBorder="1" applyAlignment="1">
      <alignment horizontal="center" vertical="center"/>
    </xf>
    <xf numFmtId="0" fontId="12" fillId="2" borderId="12" xfId="2" applyFont="1" applyFill="1" applyBorder="1" applyAlignment="1">
      <alignment horizontal="center" vertical="center"/>
    </xf>
    <xf numFmtId="179" fontId="31" fillId="0" borderId="22" xfId="0" applyNumberFormat="1" applyFont="1" applyBorder="1" applyAlignment="1">
      <alignment horizontal="center" vertical="center"/>
    </xf>
    <xf numFmtId="0" fontId="29" fillId="4" borderId="10" xfId="2" applyFont="1" applyFill="1" applyBorder="1" applyAlignment="1">
      <alignment horizontal="center" vertical="center"/>
    </xf>
    <xf numFmtId="0" fontId="12" fillId="2" borderId="26" xfId="2" applyFont="1" applyFill="1" applyBorder="1" applyAlignment="1">
      <alignment horizontal="center" vertical="center"/>
    </xf>
    <xf numFmtId="179" fontId="30" fillId="6" borderId="4" xfId="0" applyNumberFormat="1" applyFont="1" applyFill="1" applyBorder="1" applyAlignment="1">
      <alignment horizontal="center" vertical="center"/>
    </xf>
    <xf numFmtId="49" fontId="5" fillId="6" borderId="4" xfId="1" applyNumberFormat="1" applyFont="1" applyFill="1" applyBorder="1" applyAlignment="1">
      <alignment horizontal="right" vertical="center"/>
    </xf>
    <xf numFmtId="0" fontId="31" fillId="0" borderId="27" xfId="0" applyFont="1" applyBorder="1" applyAlignment="1">
      <alignment horizontal="center" vertical="center"/>
    </xf>
    <xf numFmtId="0" fontId="41" fillId="3" borderId="0" xfId="2" applyFont="1" applyFill="1" applyAlignment="1">
      <alignment horizontal="center" vertical="center" shrinkToFit="1"/>
    </xf>
    <xf numFmtId="185" fontId="31" fillId="3" borderId="0" xfId="2" applyNumberFormat="1" applyFont="1" applyFill="1" applyBorder="1" applyAlignment="1">
      <alignment horizontal="center" vertical="center" shrinkToFit="1"/>
    </xf>
    <xf numFmtId="185" fontId="13" fillId="3" borderId="0" xfId="2" applyNumberFormat="1" applyFont="1" applyFill="1" applyBorder="1" applyAlignment="1">
      <alignment horizontal="center" vertical="center" shrinkToFit="1"/>
    </xf>
    <xf numFmtId="189" fontId="13" fillId="6" borderId="1" xfId="0" applyNumberFormat="1" applyFont="1" applyFill="1" applyBorder="1" applyAlignment="1">
      <alignment horizontal="center" vertical="center"/>
    </xf>
    <xf numFmtId="14" fontId="31" fillId="0" borderId="1" xfId="0" applyNumberFormat="1" applyFont="1" applyBorder="1" applyAlignment="1">
      <alignment horizontal="left" vertical="center" shrinkToFit="1"/>
    </xf>
    <xf numFmtId="190" fontId="31" fillId="0" borderId="1" xfId="0" applyNumberFormat="1" applyFont="1" applyBorder="1" applyAlignment="1">
      <alignment horizontal="center" vertical="center"/>
    </xf>
    <xf numFmtId="190" fontId="31" fillId="11" borderId="1" xfId="0" applyNumberFormat="1" applyFont="1" applyFill="1" applyBorder="1" applyAlignment="1">
      <alignment horizontal="center" vertical="center"/>
    </xf>
    <xf numFmtId="186" fontId="13" fillId="3" borderId="0" xfId="2" applyNumberFormat="1" applyFont="1" applyFill="1" applyAlignment="1">
      <alignment horizontal="center" vertical="center" shrinkToFit="1"/>
    </xf>
    <xf numFmtId="186" fontId="41" fillId="3" borderId="0" xfId="2" applyNumberFormat="1" applyFont="1" applyFill="1" applyAlignment="1">
      <alignment horizontal="center" vertical="center" shrinkToFit="1"/>
    </xf>
    <xf numFmtId="0" fontId="41" fillId="6" borderId="0" xfId="2" applyFont="1" applyFill="1" applyAlignment="1">
      <alignment horizontal="center" vertical="center" shrinkToFit="1"/>
    </xf>
    <xf numFmtId="0" fontId="46" fillId="0" borderId="0" xfId="0" applyFont="1">
      <alignment vertical="center"/>
    </xf>
    <xf numFmtId="0" fontId="45" fillId="0" borderId="0" xfId="0" applyFont="1">
      <alignment vertical="center"/>
    </xf>
    <xf numFmtId="188" fontId="31" fillId="8" borderId="1" xfId="0" applyNumberFormat="1" applyFont="1" applyFill="1" applyBorder="1" applyAlignment="1">
      <alignment horizontal="center" vertical="center"/>
    </xf>
    <xf numFmtId="0" fontId="13" fillId="6" borderId="0" xfId="2" applyFont="1" applyFill="1" applyAlignment="1">
      <alignment horizontal="center" vertical="center" shrinkToFit="1"/>
    </xf>
    <xf numFmtId="186" fontId="41" fillId="6" borderId="0" xfId="2" applyNumberFormat="1" applyFont="1" applyFill="1" applyAlignment="1">
      <alignment horizontal="center" vertical="center" shrinkToFit="1"/>
    </xf>
    <xf numFmtId="0" fontId="40" fillId="6" borderId="0" xfId="11" applyFont="1" applyFill="1" applyAlignment="1">
      <alignment vertical="center"/>
    </xf>
    <xf numFmtId="0" fontId="41" fillId="3" borderId="1" xfId="2" applyFont="1" applyFill="1" applyBorder="1" applyAlignment="1">
      <alignment horizontal="left" vertical="center" shrinkToFit="1"/>
    </xf>
    <xf numFmtId="0" fontId="41" fillId="6" borderId="1" xfId="2" applyFont="1" applyFill="1" applyBorder="1" applyAlignment="1">
      <alignment horizontal="center" vertical="center" shrinkToFit="1"/>
    </xf>
    <xf numFmtId="0" fontId="41" fillId="6" borderId="1" xfId="2" applyFont="1" applyFill="1" applyBorder="1" applyAlignment="1">
      <alignment horizontal="left" vertical="center" shrinkToFit="1"/>
    </xf>
    <xf numFmtId="0" fontId="41" fillId="8" borderId="1" xfId="2" applyFont="1" applyFill="1" applyBorder="1" applyAlignment="1">
      <alignment horizontal="center" vertical="center" shrinkToFit="1"/>
    </xf>
    <xf numFmtId="0" fontId="41" fillId="10" borderId="1" xfId="2" applyFont="1" applyFill="1" applyBorder="1" applyAlignment="1">
      <alignment horizontal="left" vertical="center" shrinkToFit="1"/>
    </xf>
    <xf numFmtId="0" fontId="41" fillId="10" borderId="1" xfId="2" applyFont="1" applyFill="1" applyBorder="1" applyAlignment="1">
      <alignment horizontal="center" vertical="center" shrinkToFit="1"/>
    </xf>
    <xf numFmtId="187" fontId="41" fillId="3" borderId="1" xfId="2" applyNumberFormat="1" applyFont="1" applyFill="1" applyBorder="1" applyAlignment="1">
      <alignment horizontal="center" vertical="center" shrinkToFit="1"/>
    </xf>
    <xf numFmtId="187" fontId="41" fillId="8" borderId="1" xfId="2" applyNumberFormat="1" applyFont="1" applyFill="1" applyBorder="1" applyAlignment="1">
      <alignment horizontal="center" vertical="center" shrinkToFit="1"/>
    </xf>
    <xf numFmtId="0" fontId="56" fillId="0" borderId="0" xfId="0" applyFont="1">
      <alignment vertical="center"/>
    </xf>
    <xf numFmtId="0" fontId="31" fillId="5" borderId="1" xfId="0" applyFont="1" applyFill="1" applyBorder="1" applyAlignment="1">
      <alignment horizontal="center" vertical="center"/>
    </xf>
    <xf numFmtId="0" fontId="41" fillId="3" borderId="1" xfId="2" applyFont="1" applyFill="1" applyBorder="1" applyAlignment="1">
      <alignment horizontal="center" vertical="center" shrinkToFit="1"/>
    </xf>
    <xf numFmtId="0" fontId="5" fillId="0" borderId="1" xfId="2" applyFont="1" applyFill="1" applyBorder="1" applyAlignment="1">
      <alignment horizontal="center" vertical="center"/>
    </xf>
    <xf numFmtId="0" fontId="31" fillId="8" borderId="1" xfId="0" applyFont="1" applyFill="1" applyBorder="1" applyAlignment="1">
      <alignment horizontal="center" vertical="center"/>
    </xf>
    <xf numFmtId="0" fontId="36" fillId="4" borderId="1" xfId="4" applyFont="1" applyFill="1" applyBorder="1" applyAlignment="1">
      <alignment horizontal="left" vertical="center" shrinkToFit="1"/>
    </xf>
    <xf numFmtId="179" fontId="30" fillId="4" borderId="1" xfId="7" applyNumberFormat="1" applyFont="1" applyFill="1" applyBorder="1" applyAlignment="1">
      <alignment horizontal="center" vertical="center" shrinkToFit="1"/>
    </xf>
    <xf numFmtId="186" fontId="41" fillId="6" borderId="1" xfId="2" applyNumberFormat="1" applyFont="1" applyFill="1" applyBorder="1" applyAlignment="1">
      <alignment horizontal="center" vertical="center" shrinkToFit="1"/>
    </xf>
    <xf numFmtId="186" fontId="41" fillId="10" borderId="1" xfId="2" applyNumberFormat="1" applyFont="1" applyFill="1" applyBorder="1" applyAlignment="1">
      <alignment horizontal="center" vertical="center" shrinkToFit="1"/>
    </xf>
    <xf numFmtId="0" fontId="43" fillId="0" borderId="1" xfId="0" applyFont="1" applyBorder="1" applyAlignment="1">
      <alignment horizontal="center" vertical="center"/>
    </xf>
    <xf numFmtId="0" fontId="20" fillId="8" borderId="1" xfId="4" applyFont="1" applyFill="1" applyBorder="1" applyAlignment="1">
      <alignment horizontal="left" vertical="center" shrinkToFit="1"/>
    </xf>
    <xf numFmtId="0" fontId="41" fillId="6" borderId="0" xfId="2" applyFont="1" applyFill="1" applyBorder="1" applyAlignment="1">
      <alignment horizontal="center" vertical="center" shrinkToFit="1"/>
    </xf>
    <xf numFmtId="0" fontId="5" fillId="6" borderId="1" xfId="8" applyFont="1" applyFill="1" applyBorder="1" applyAlignment="1">
      <alignment vertical="center" shrinkToFit="1"/>
    </xf>
    <xf numFmtId="0" fontId="5" fillId="7" borderId="1" xfId="8" applyFont="1" applyFill="1" applyBorder="1" applyAlignment="1">
      <alignment horizontal="center" vertical="center" shrinkToFit="1"/>
    </xf>
    <xf numFmtId="179" fontId="30" fillId="7" borderId="1" xfId="7" applyNumberFormat="1" applyFont="1" applyFill="1" applyBorder="1" applyAlignment="1">
      <alignment horizontal="center" vertical="center" shrinkToFit="1"/>
    </xf>
    <xf numFmtId="180" fontId="10" fillId="7" borderId="1" xfId="9" applyNumberFormat="1" applyFont="1" applyFill="1" applyBorder="1" applyAlignment="1">
      <alignment horizontal="center" vertical="center" shrinkToFit="1"/>
    </xf>
    <xf numFmtId="0" fontId="5" fillId="7" borderId="1" xfId="8" applyFont="1" applyFill="1" applyBorder="1" applyAlignment="1">
      <alignment vertical="center" shrinkToFit="1"/>
    </xf>
    <xf numFmtId="0" fontId="41" fillId="3" borderId="0" xfId="2" applyFont="1" applyFill="1" applyBorder="1" applyAlignment="1">
      <alignment horizontal="center" vertical="center" shrinkToFit="1"/>
    </xf>
    <xf numFmtId="186" fontId="41" fillId="3" borderId="0" xfId="2" applyNumberFormat="1" applyFont="1" applyFill="1" applyBorder="1" applyAlignment="1">
      <alignment horizontal="center" vertical="center" shrinkToFit="1"/>
    </xf>
    <xf numFmtId="183" fontId="41" fillId="3" borderId="1" xfId="4" applyNumberFormat="1" applyFont="1" applyFill="1" applyBorder="1" applyAlignment="1">
      <alignment horizontal="center" vertical="center" shrinkToFit="1"/>
    </xf>
    <xf numFmtId="181" fontId="41" fillId="3" borderId="1" xfId="4" applyNumberFormat="1" applyFont="1" applyFill="1" applyBorder="1" applyAlignment="1">
      <alignment horizontal="center" vertical="center" shrinkToFit="1"/>
    </xf>
    <xf numFmtId="0" fontId="49" fillId="2" borderId="1" xfId="2" applyFont="1" applyFill="1" applyBorder="1" applyAlignment="1">
      <alignment horizontal="center" vertical="center"/>
    </xf>
    <xf numFmtId="0" fontId="10" fillId="3" borderId="1" xfId="4" applyFont="1" applyFill="1" applyBorder="1" applyAlignment="1">
      <alignment horizontal="left" vertical="center" shrinkToFit="1"/>
    </xf>
    <xf numFmtId="180" fontId="10" fillId="3" borderId="1" xfId="4" applyNumberFormat="1" applyFont="1" applyFill="1" applyBorder="1" applyAlignment="1">
      <alignment horizontal="center" vertical="center" shrinkToFit="1"/>
    </xf>
    <xf numFmtId="185" fontId="5" fillId="6" borderId="1" xfId="4" applyNumberFormat="1" applyFont="1" applyFill="1" applyBorder="1" applyAlignment="1">
      <alignment horizontal="center" vertical="center" shrinkToFit="1"/>
    </xf>
    <xf numFmtId="185" fontId="30" fillId="3" borderId="1" xfId="4" applyNumberFormat="1" applyFont="1" applyFill="1" applyBorder="1" applyAlignment="1">
      <alignment horizontal="center" vertical="center" shrinkToFit="1"/>
    </xf>
    <xf numFmtId="0" fontId="29" fillId="3" borderId="1" xfId="4" applyFont="1" applyFill="1" applyBorder="1" applyAlignment="1">
      <alignment horizontal="center" vertical="center" shrinkToFit="1"/>
    </xf>
    <xf numFmtId="0" fontId="10" fillId="3" borderId="1" xfId="4" quotePrefix="1" applyFont="1" applyFill="1" applyBorder="1" applyAlignment="1">
      <alignment horizontal="left" vertical="center" shrinkToFit="1"/>
    </xf>
    <xf numFmtId="0" fontId="55" fillId="3" borderId="1" xfId="4" quotePrefix="1" applyFont="1" applyFill="1" applyBorder="1" applyAlignment="1">
      <alignment horizontal="left" vertical="center" shrinkToFit="1"/>
    </xf>
    <xf numFmtId="181" fontId="10" fillId="3" borderId="1" xfId="4" applyNumberFormat="1" applyFont="1" applyFill="1" applyBorder="1" applyAlignment="1">
      <alignment horizontal="center" vertical="center" shrinkToFit="1"/>
    </xf>
    <xf numFmtId="9" fontId="10" fillId="3" borderId="1" xfId="4" applyNumberFormat="1" applyFont="1" applyFill="1" applyBorder="1" applyAlignment="1">
      <alignment horizontal="center" vertical="center" shrinkToFit="1"/>
    </xf>
    <xf numFmtId="0" fontId="10" fillId="0" borderId="1" xfId="4" applyFont="1" applyFill="1" applyBorder="1" applyAlignment="1">
      <alignment horizontal="center" vertical="center" shrinkToFit="1"/>
    </xf>
    <xf numFmtId="185" fontId="31" fillId="3" borderId="1" xfId="2" applyNumberFormat="1" applyFont="1" applyFill="1" applyBorder="1" applyAlignment="1">
      <alignment horizontal="center" vertical="center" shrinkToFit="1"/>
    </xf>
    <xf numFmtId="0" fontId="5" fillId="7" borderId="1" xfId="2" applyFont="1" applyFill="1" applyBorder="1" applyAlignment="1">
      <alignment vertical="center" shrinkToFit="1"/>
    </xf>
    <xf numFmtId="185" fontId="31" fillId="7" borderId="1" xfId="2" applyNumberFormat="1" applyFont="1" applyFill="1" applyBorder="1" applyAlignment="1">
      <alignment horizontal="center" vertical="center" shrinkToFit="1"/>
    </xf>
    <xf numFmtId="185" fontId="13" fillId="3" borderId="1" xfId="2" applyNumberFormat="1" applyFont="1" applyFill="1" applyBorder="1" applyAlignment="1">
      <alignment horizontal="center" vertical="center" shrinkToFit="1"/>
    </xf>
    <xf numFmtId="0" fontId="14" fillId="0" borderId="1" xfId="13" applyFont="1" applyFill="1" applyBorder="1" applyAlignment="1">
      <alignment vertical="center" shrinkToFit="1"/>
    </xf>
    <xf numFmtId="0" fontId="10" fillId="3" borderId="1" xfId="4" quotePrefix="1" applyFont="1" applyFill="1" applyBorder="1" applyAlignment="1">
      <alignment horizontal="center" vertical="center" shrinkToFit="1"/>
    </xf>
    <xf numFmtId="177" fontId="5" fillId="6" borderId="1" xfId="6" applyNumberFormat="1" applyFont="1" applyFill="1" applyBorder="1" applyAlignment="1">
      <alignment horizontal="center" vertical="center" shrinkToFit="1"/>
    </xf>
    <xf numFmtId="177" fontId="5" fillId="3" borderId="1" xfId="4" applyNumberFormat="1" applyFont="1" applyFill="1" applyBorder="1" applyAlignment="1">
      <alignment horizontal="center" vertical="center" shrinkToFit="1"/>
    </xf>
    <xf numFmtId="179" fontId="13" fillId="4" borderId="1" xfId="7" applyNumberFormat="1" applyFont="1" applyFill="1" applyBorder="1" applyAlignment="1">
      <alignment horizontal="center" vertical="center" shrinkToFit="1"/>
    </xf>
    <xf numFmtId="183" fontId="13" fillId="4" borderId="1" xfId="5" applyNumberFormat="1" applyFont="1" applyFill="1" applyBorder="1" applyAlignment="1" applyProtection="1">
      <alignment horizontal="center" vertical="center" shrinkToFit="1"/>
      <protection locked="0"/>
    </xf>
    <xf numFmtId="181" fontId="13" fillId="4" borderId="1" xfId="5" applyNumberFormat="1" applyFont="1" applyFill="1" applyBorder="1" applyAlignment="1" applyProtection="1">
      <alignment horizontal="center" vertical="center" shrinkToFit="1"/>
      <protection locked="0"/>
    </xf>
    <xf numFmtId="9" fontId="20" fillId="4" borderId="1" xfId="4" applyNumberFormat="1" applyFont="1" applyFill="1" applyBorder="1" applyAlignment="1">
      <alignment horizontal="center" vertical="center" shrinkToFit="1"/>
    </xf>
    <xf numFmtId="179" fontId="31" fillId="4" borderId="1" xfId="7" applyNumberFormat="1" applyFont="1" applyFill="1" applyBorder="1" applyAlignment="1">
      <alignment horizontal="center" vertical="center" shrinkToFit="1"/>
    </xf>
    <xf numFmtId="179" fontId="13" fillId="7" borderId="1" xfId="7" applyNumberFormat="1" applyFont="1" applyFill="1" applyBorder="1" applyAlignment="1">
      <alignment horizontal="center" vertical="center" shrinkToFit="1"/>
    </xf>
    <xf numFmtId="183" fontId="13" fillId="7" borderId="1" xfId="5" applyNumberFormat="1" applyFont="1" applyFill="1" applyBorder="1" applyAlignment="1" applyProtection="1">
      <alignment horizontal="center" vertical="center" shrinkToFit="1"/>
      <protection locked="0"/>
    </xf>
    <xf numFmtId="181" fontId="13" fillId="7" borderId="1" xfId="5" applyNumberFormat="1" applyFont="1" applyFill="1" applyBorder="1" applyAlignment="1" applyProtection="1">
      <alignment horizontal="center" vertical="center" shrinkToFit="1"/>
      <protection locked="0"/>
    </xf>
    <xf numFmtId="9" fontId="20" fillId="7" borderId="1" xfId="4" applyNumberFormat="1" applyFont="1" applyFill="1" applyBorder="1" applyAlignment="1">
      <alignment horizontal="center" vertical="center" shrinkToFit="1"/>
    </xf>
    <xf numFmtId="179" fontId="31" fillId="7" borderId="1" xfId="7" applyNumberFormat="1" applyFont="1" applyFill="1" applyBorder="1" applyAlignment="1">
      <alignment horizontal="center" vertical="center" shrinkToFit="1"/>
    </xf>
    <xf numFmtId="0" fontId="20" fillId="7" borderId="1" xfId="4" applyFont="1" applyFill="1" applyBorder="1" applyAlignment="1">
      <alignment horizontal="left" vertical="center" shrinkToFit="1"/>
    </xf>
    <xf numFmtId="0" fontId="36" fillId="7" borderId="1" xfId="4" applyFont="1" applyFill="1" applyBorder="1" applyAlignment="1">
      <alignment horizontal="left" vertical="center" shrinkToFit="1"/>
    </xf>
    <xf numFmtId="0" fontId="20" fillId="6" borderId="1" xfId="4" applyFont="1" applyFill="1" applyBorder="1" applyAlignment="1">
      <alignment horizontal="left" vertical="center" shrinkToFit="1"/>
    </xf>
    <xf numFmtId="0" fontId="30" fillId="6" borderId="1" xfId="0" applyFont="1" applyFill="1" applyBorder="1" applyAlignment="1">
      <alignment horizontal="center" vertical="center"/>
    </xf>
    <xf numFmtId="0" fontId="20" fillId="8" borderId="1" xfId="4" applyFont="1" applyFill="1" applyBorder="1" applyAlignment="1">
      <alignment horizontal="center" vertical="center" shrinkToFit="1"/>
    </xf>
    <xf numFmtId="183" fontId="31" fillId="8" borderId="1" xfId="0" applyNumberFormat="1" applyFont="1" applyFill="1" applyBorder="1" applyAlignment="1">
      <alignment horizontal="center" vertical="center"/>
    </xf>
    <xf numFmtId="187" fontId="41" fillId="6" borderId="1" xfId="2" applyNumberFormat="1" applyFont="1" applyFill="1" applyBorder="1" applyAlignment="1">
      <alignment horizontal="center" vertical="center" shrinkToFit="1"/>
    </xf>
    <xf numFmtId="187" fontId="41" fillId="10" borderId="1" xfId="2" applyNumberFormat="1" applyFont="1" applyFill="1" applyBorder="1" applyAlignment="1">
      <alignment horizontal="center" vertical="center" shrinkToFit="1"/>
    </xf>
    <xf numFmtId="0" fontId="0" fillId="0" borderId="1" xfId="0" applyBorder="1" applyAlignment="1">
      <alignment horizontal="center" vertical="center"/>
    </xf>
    <xf numFmtId="0" fontId="41" fillId="3" borderId="16" xfId="2" applyFont="1" applyFill="1" applyBorder="1" applyAlignment="1">
      <alignment horizontal="center" vertical="center" shrinkToFit="1"/>
    </xf>
    <xf numFmtId="0" fontId="41" fillId="3" borderId="15" xfId="2" applyFont="1" applyFill="1" applyBorder="1" applyAlignment="1">
      <alignment horizontal="left" vertical="center" shrinkToFit="1"/>
    </xf>
    <xf numFmtId="0" fontId="0" fillId="0" borderId="16" xfId="0" applyBorder="1" applyAlignment="1">
      <alignment horizontal="center" vertical="center"/>
    </xf>
    <xf numFmtId="0" fontId="41" fillId="3" borderId="19" xfId="2" applyFont="1" applyFill="1" applyBorder="1" applyAlignment="1">
      <alignment horizontal="left" vertical="center" shrinkToFit="1"/>
    </xf>
    <xf numFmtId="0" fontId="0" fillId="0" borderId="11" xfId="0" applyBorder="1" applyAlignment="1">
      <alignment horizontal="center" vertical="center"/>
    </xf>
    <xf numFmtId="0" fontId="41" fillId="6" borderId="11" xfId="2" applyFont="1" applyFill="1" applyBorder="1" applyAlignment="1">
      <alignment horizontal="center" vertical="center" shrinkToFit="1"/>
    </xf>
    <xf numFmtId="0" fontId="0" fillId="0" borderId="20" xfId="0" applyBorder="1" applyAlignment="1">
      <alignment horizontal="center" vertical="center"/>
    </xf>
    <xf numFmtId="0" fontId="41" fillId="6" borderId="16" xfId="2" applyFont="1" applyFill="1" applyBorder="1" applyAlignment="1">
      <alignment horizontal="center" vertical="center" shrinkToFit="1"/>
    </xf>
    <xf numFmtId="0" fontId="41" fillId="9" borderId="15" xfId="2" applyFont="1" applyFill="1" applyBorder="1" applyAlignment="1">
      <alignment horizontal="left" vertical="center" shrinkToFit="1"/>
    </xf>
    <xf numFmtId="0" fontId="41" fillId="10" borderId="16" xfId="2" applyFont="1" applyFill="1" applyBorder="1" applyAlignment="1">
      <alignment horizontal="center" vertical="center" shrinkToFit="1"/>
    </xf>
    <xf numFmtId="0" fontId="41" fillId="6" borderId="19" xfId="2" applyFont="1" applyFill="1" applyBorder="1" applyAlignment="1">
      <alignment horizontal="center" vertical="center" shrinkToFit="1"/>
    </xf>
    <xf numFmtId="0" fontId="41" fillId="6" borderId="20" xfId="2" applyFont="1" applyFill="1" applyBorder="1" applyAlignment="1">
      <alignment horizontal="center" vertical="center" shrinkToFit="1"/>
    </xf>
    <xf numFmtId="0" fontId="41" fillId="6" borderId="15" xfId="2" applyFont="1" applyFill="1" applyBorder="1" applyAlignment="1">
      <alignment horizontal="center" vertical="center" shrinkToFit="1"/>
    </xf>
    <xf numFmtId="0" fontId="41" fillId="3" borderId="2" xfId="2" applyFont="1" applyFill="1" applyBorder="1" applyAlignment="1">
      <alignment horizontal="center" vertical="center" shrinkToFit="1"/>
    </xf>
    <xf numFmtId="0" fontId="41" fillId="6" borderId="2" xfId="2" applyFont="1" applyFill="1" applyBorder="1" applyAlignment="1">
      <alignment horizontal="center" vertical="center" shrinkToFit="1"/>
    </xf>
    <xf numFmtId="0" fontId="41" fillId="6" borderId="22" xfId="2" applyFont="1" applyFill="1" applyBorder="1" applyAlignment="1">
      <alignment horizontal="center" vertical="center" shrinkToFit="1"/>
    </xf>
    <xf numFmtId="186" fontId="41" fillId="3" borderId="11" xfId="2" applyNumberFormat="1" applyFont="1" applyFill="1" applyBorder="1" applyAlignment="1">
      <alignment horizontal="center" vertical="center" shrinkToFit="1"/>
    </xf>
    <xf numFmtId="0" fontId="41" fillId="3" borderId="20" xfId="2" applyFont="1" applyFill="1" applyBorder="1" applyAlignment="1">
      <alignment horizontal="center" vertical="center" shrinkToFit="1"/>
    </xf>
    <xf numFmtId="0" fontId="41" fillId="3" borderId="22" xfId="2" applyFont="1" applyFill="1" applyBorder="1" applyAlignment="1">
      <alignment horizontal="center" vertical="center" shrinkToFit="1"/>
    </xf>
    <xf numFmtId="0" fontId="41" fillId="9" borderId="19" xfId="2" applyFont="1" applyFill="1" applyBorder="1" applyAlignment="1">
      <alignment horizontal="left" vertical="center" shrinkToFit="1"/>
    </xf>
    <xf numFmtId="0" fontId="41" fillId="10" borderId="11" xfId="2" applyFont="1" applyFill="1" applyBorder="1" applyAlignment="1">
      <alignment horizontal="left" vertical="center" shrinkToFit="1"/>
    </xf>
    <xf numFmtId="0" fontId="41" fillId="10" borderId="11" xfId="2" applyFont="1" applyFill="1" applyBorder="1" applyAlignment="1">
      <alignment horizontal="center" vertical="center" shrinkToFit="1"/>
    </xf>
    <xf numFmtId="0" fontId="41" fillId="10" borderId="20" xfId="2" applyFont="1" applyFill="1" applyBorder="1" applyAlignment="1">
      <alignment horizontal="center" vertical="center" shrinkToFit="1"/>
    </xf>
    <xf numFmtId="0" fontId="41" fillId="8" borderId="15" xfId="2" applyFont="1" applyFill="1" applyBorder="1" applyAlignment="1">
      <alignment horizontal="center" vertical="center" shrinkToFit="1"/>
    </xf>
    <xf numFmtId="0" fontId="41" fillId="8" borderId="16" xfId="2" applyFont="1" applyFill="1" applyBorder="1" applyAlignment="1">
      <alignment horizontal="center" vertical="center" shrinkToFit="1"/>
    </xf>
    <xf numFmtId="0" fontId="41" fillId="8" borderId="19" xfId="2" applyFont="1" applyFill="1" applyBorder="1" applyAlignment="1">
      <alignment horizontal="center" vertical="center" shrinkToFit="1"/>
    </xf>
    <xf numFmtId="0" fontId="41" fillId="8" borderId="11" xfId="2" applyFont="1" applyFill="1" applyBorder="1" applyAlignment="1">
      <alignment horizontal="center" vertical="center" shrinkToFit="1"/>
    </xf>
    <xf numFmtId="187" fontId="41" fillId="8" borderId="11" xfId="2" applyNumberFormat="1" applyFont="1" applyFill="1" applyBorder="1" applyAlignment="1">
      <alignment horizontal="center" vertical="center" shrinkToFit="1"/>
    </xf>
    <xf numFmtId="0" fontId="41" fillId="8" borderId="20" xfId="2" applyFont="1" applyFill="1" applyBorder="1" applyAlignment="1">
      <alignment horizontal="center" vertical="center" shrinkToFit="1"/>
    </xf>
    <xf numFmtId="0" fontId="41" fillId="3" borderId="11" xfId="2" applyFont="1" applyFill="1" applyBorder="1" applyAlignment="1">
      <alignment horizontal="center" vertical="center" shrinkToFit="1"/>
    </xf>
    <xf numFmtId="0" fontId="30" fillId="0" borderId="9" xfId="0" applyFont="1" applyBorder="1" applyAlignment="1">
      <alignment horizontal="center" vertical="center"/>
    </xf>
    <xf numFmtId="0" fontId="41" fillId="6" borderId="23" xfId="2" applyFont="1" applyFill="1" applyBorder="1" applyAlignment="1">
      <alignment horizontal="left" vertical="center" shrinkToFit="1"/>
    </xf>
    <xf numFmtId="0" fontId="41" fillId="3" borderId="23" xfId="2" applyFont="1" applyFill="1" applyBorder="1" applyAlignment="1">
      <alignment horizontal="left" vertical="center" shrinkToFit="1"/>
    </xf>
    <xf numFmtId="0" fontId="54" fillId="3" borderId="24" xfId="2" applyFont="1" applyFill="1" applyBorder="1" applyAlignment="1">
      <alignment horizontal="left" vertical="center" shrinkToFit="1"/>
    </xf>
    <xf numFmtId="0" fontId="0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41" fillId="3" borderId="2" xfId="2" applyFont="1" applyFill="1" applyBorder="1" applyAlignment="1">
      <alignment horizontal="left" vertical="center" shrinkToFit="1"/>
    </xf>
    <xf numFmtId="0" fontId="41" fillId="3" borderId="11" xfId="2" applyFont="1" applyFill="1" applyBorder="1" applyAlignment="1">
      <alignment horizontal="left" vertical="center" shrinkToFit="1"/>
    </xf>
    <xf numFmtId="9" fontId="31" fillId="0" borderId="0" xfId="3" applyFont="1">
      <alignment vertical="center"/>
    </xf>
    <xf numFmtId="176" fontId="31" fillId="0" borderId="0" xfId="0" applyNumberFormat="1" applyFont="1">
      <alignment vertical="center"/>
    </xf>
    <xf numFmtId="0" fontId="43" fillId="8" borderId="0" xfId="0" applyFont="1" applyFill="1">
      <alignment vertical="center"/>
    </xf>
    <xf numFmtId="0" fontId="30" fillId="0" borderId="10" xfId="0" applyFont="1" applyBorder="1" applyAlignment="1"/>
    <xf numFmtId="0" fontId="31" fillId="0" borderId="11" xfId="0" applyFont="1" applyBorder="1" applyAlignment="1"/>
    <xf numFmtId="0" fontId="30" fillId="0" borderId="11" xfId="0" applyFont="1" applyBorder="1" applyAlignment="1"/>
    <xf numFmtId="0" fontId="31" fillId="0" borderId="7" xfId="0" applyFont="1" applyBorder="1" applyAlignment="1"/>
    <xf numFmtId="0" fontId="31" fillId="0" borderId="31" xfId="0" applyFont="1" applyBorder="1" applyAlignment="1"/>
    <xf numFmtId="0" fontId="30" fillId="0" borderId="9" xfId="0" applyFont="1" applyBorder="1" applyAlignment="1"/>
    <xf numFmtId="0" fontId="30" fillId="0" borderId="24" xfId="0" applyFont="1" applyBorder="1" applyAlignment="1"/>
    <xf numFmtId="0" fontId="30" fillId="0" borderId="32" xfId="0" applyFont="1" applyBorder="1" applyAlignment="1"/>
    <xf numFmtId="0" fontId="30" fillId="0" borderId="22" xfId="0" applyFont="1" applyBorder="1" applyAlignment="1"/>
    <xf numFmtId="0" fontId="31" fillId="0" borderId="13" xfId="0" applyFont="1" applyBorder="1" applyAlignment="1"/>
    <xf numFmtId="0" fontId="31" fillId="0" borderId="19" xfId="0" applyFont="1" applyBorder="1" applyAlignment="1"/>
    <xf numFmtId="14" fontId="57" fillId="0" borderId="18" xfId="0" applyNumberFormat="1" applyFont="1" applyBorder="1" applyAlignment="1">
      <alignment horizontal="left"/>
    </xf>
    <xf numFmtId="0" fontId="58" fillId="0" borderId="0" xfId="0" applyFont="1">
      <alignment vertical="center"/>
    </xf>
    <xf numFmtId="0" fontId="30" fillId="0" borderId="23" xfId="0" applyFont="1" applyBorder="1" applyAlignment="1">
      <alignment horizontal="left" vertical="center"/>
    </xf>
    <xf numFmtId="1" fontId="31" fillId="0" borderId="23" xfId="0" applyNumberFormat="1" applyFont="1" applyBorder="1" applyAlignment="1">
      <alignment horizontal="left" vertical="center"/>
    </xf>
    <xf numFmtId="187" fontId="57" fillId="0" borderId="39" xfId="0" applyNumberFormat="1" applyFont="1" applyBorder="1" applyAlignment="1">
      <alignment horizontal="left" vertical="center"/>
    </xf>
    <xf numFmtId="187" fontId="31" fillId="0" borderId="39" xfId="0" applyNumberFormat="1" applyFont="1" applyBorder="1" applyAlignment="1">
      <alignment horizontal="left" vertical="center"/>
    </xf>
    <xf numFmtId="187" fontId="31" fillId="0" borderId="9" xfId="0" applyNumberFormat="1" applyFont="1" applyBorder="1" applyAlignment="1">
      <alignment horizontal="left" vertical="center"/>
    </xf>
    <xf numFmtId="0" fontId="7" fillId="0" borderId="39" xfId="2" applyFont="1" applyBorder="1" applyAlignment="1">
      <alignment vertical="center"/>
    </xf>
    <xf numFmtId="0" fontId="61" fillId="0" borderId="23" xfId="0" applyFont="1" applyBorder="1">
      <alignment vertical="center"/>
    </xf>
    <xf numFmtId="0" fontId="30" fillId="0" borderId="11" xfId="0" applyFont="1" applyFill="1" applyBorder="1" applyAlignment="1"/>
    <xf numFmtId="0" fontId="31" fillId="0" borderId="20" xfId="0" applyFont="1" applyFill="1" applyBorder="1" applyAlignment="1"/>
    <xf numFmtId="0" fontId="30" fillId="0" borderId="0" xfId="0" applyFont="1" applyBorder="1" applyAlignment="1"/>
    <xf numFmtId="0" fontId="31" fillId="0" borderId="0" xfId="0" applyFont="1" applyBorder="1" applyAlignment="1">
      <alignment horizontal="left"/>
    </xf>
    <xf numFmtId="0" fontId="30" fillId="0" borderId="0" xfId="0" applyFont="1" applyBorder="1" applyAlignment="1">
      <alignment horizontal="left"/>
    </xf>
    <xf numFmtId="0" fontId="31" fillId="0" borderId="0" xfId="0" applyFont="1" applyBorder="1" applyAlignment="1"/>
    <xf numFmtId="1" fontId="31" fillId="0" borderId="40" xfId="0" applyNumberFormat="1" applyFont="1" applyBorder="1" applyAlignment="1">
      <alignment horizontal="left" vertical="center"/>
    </xf>
    <xf numFmtId="188" fontId="31" fillId="0" borderId="33" xfId="0" applyNumberFormat="1" applyFont="1" applyBorder="1" applyAlignment="1">
      <alignment horizontal="left" vertical="center"/>
    </xf>
    <xf numFmtId="188" fontId="31" fillId="0" borderId="23" xfId="0" applyNumberFormat="1" applyFont="1" applyBorder="1" applyAlignment="1">
      <alignment horizontal="left" vertical="center"/>
    </xf>
    <xf numFmtId="187" fontId="31" fillId="0" borderId="33" xfId="0" applyNumberFormat="1" applyFont="1" applyBorder="1" applyAlignment="1">
      <alignment horizontal="left" vertical="center"/>
    </xf>
    <xf numFmtId="1" fontId="31" fillId="0" borderId="33" xfId="0" applyNumberFormat="1" applyFont="1" applyBorder="1" applyAlignment="1">
      <alignment horizontal="left" vertical="center"/>
    </xf>
    <xf numFmtId="0" fontId="7" fillId="0" borderId="36" xfId="2" applyFont="1" applyFill="1" applyBorder="1" applyAlignment="1">
      <alignment horizontal="left" vertical="center"/>
    </xf>
    <xf numFmtId="0" fontId="7" fillId="0" borderId="30" xfId="2" applyFont="1" applyFill="1" applyBorder="1" applyAlignment="1">
      <alignment horizontal="left" vertical="center"/>
    </xf>
    <xf numFmtId="0" fontId="7" fillId="0" borderId="40" xfId="2" applyFont="1" applyFill="1" applyBorder="1" applyAlignment="1">
      <alignment horizontal="left" vertical="center"/>
    </xf>
    <xf numFmtId="0" fontId="31" fillId="0" borderId="9" xfId="0" applyFont="1" applyBorder="1" applyAlignment="1">
      <alignment horizontal="left"/>
    </xf>
    <xf numFmtId="0" fontId="31" fillId="0" borderId="23" xfId="0" applyFont="1" applyBorder="1" applyAlignment="1">
      <alignment horizontal="left"/>
    </xf>
    <xf numFmtId="0" fontId="31" fillId="0" borderId="29" xfId="0" applyFont="1" applyBorder="1" applyAlignment="1">
      <alignment horizontal="left"/>
    </xf>
    <xf numFmtId="0" fontId="13" fillId="0" borderId="38" xfId="2" applyFont="1" applyFill="1" applyBorder="1" applyAlignment="1">
      <alignment vertical="center"/>
    </xf>
    <xf numFmtId="0" fontId="13" fillId="0" borderId="39" xfId="2" applyFont="1" applyFill="1" applyBorder="1" applyAlignment="1">
      <alignment vertical="center"/>
    </xf>
    <xf numFmtId="0" fontId="13" fillId="0" borderId="24" xfId="2" applyFont="1" applyFill="1" applyBorder="1" applyAlignment="1">
      <alignment vertical="center"/>
    </xf>
    <xf numFmtId="188" fontId="31" fillId="0" borderId="40" xfId="0" applyNumberFormat="1" applyFont="1" applyBorder="1" applyAlignment="1">
      <alignment horizontal="left" vertical="center"/>
    </xf>
    <xf numFmtId="0" fontId="59" fillId="0" borderId="23" xfId="0" applyFont="1" applyBorder="1" applyAlignment="1">
      <alignment horizontal="left" vertical="center"/>
    </xf>
    <xf numFmtId="187" fontId="63" fillId="0" borderId="23" xfId="0" applyNumberFormat="1" applyFont="1" applyBorder="1" applyAlignment="1">
      <alignment horizontal="left" vertical="center"/>
    </xf>
    <xf numFmtId="186" fontId="31" fillId="0" borderId="33" xfId="0" applyNumberFormat="1" applyFont="1" applyBorder="1" applyAlignment="1">
      <alignment horizontal="left" vertical="center"/>
    </xf>
    <xf numFmtId="2" fontId="63" fillId="0" borderId="33" xfId="0" applyNumberFormat="1" applyFont="1" applyBorder="1" applyAlignment="1">
      <alignment horizontal="left" vertical="center"/>
    </xf>
    <xf numFmtId="187" fontId="63" fillId="0" borderId="33" xfId="0" applyNumberFormat="1" applyFont="1" applyBorder="1" applyAlignment="1">
      <alignment horizontal="left" vertical="center"/>
    </xf>
    <xf numFmtId="0" fontId="7" fillId="0" borderId="20" xfId="2" applyFont="1" applyBorder="1" applyAlignment="1">
      <alignment vertical="center"/>
    </xf>
    <xf numFmtId="0" fontId="30" fillId="6" borderId="42" xfId="0" applyFont="1" applyFill="1" applyBorder="1" applyAlignment="1">
      <alignment vertical="center"/>
    </xf>
    <xf numFmtId="0" fontId="30" fillId="6" borderId="16" xfId="0" applyFont="1" applyFill="1" applyBorder="1" applyAlignment="1">
      <alignment vertical="center"/>
    </xf>
    <xf numFmtId="0" fontId="5" fillId="0" borderId="16" xfId="0" applyFont="1" applyBorder="1" applyAlignment="1">
      <alignment vertical="center" wrapText="1"/>
    </xf>
    <xf numFmtId="0" fontId="61" fillId="0" borderId="16" xfId="2" applyFont="1" applyBorder="1" applyAlignment="1">
      <alignment vertical="center"/>
    </xf>
    <xf numFmtId="0" fontId="7" fillId="0" borderId="16" xfId="2" applyFont="1" applyBorder="1" applyAlignment="1">
      <alignment vertical="center"/>
    </xf>
    <xf numFmtId="0" fontId="59" fillId="0" borderId="16" xfId="0" applyFont="1" applyBorder="1" applyAlignment="1">
      <alignment horizontal="left" vertical="center"/>
    </xf>
    <xf numFmtId="0" fontId="64" fillId="0" borderId="16" xfId="0" applyFont="1" applyFill="1" applyBorder="1" applyAlignment="1">
      <alignment horizontal="left" vertical="center" wrapText="1"/>
    </xf>
    <xf numFmtId="0" fontId="59" fillId="0" borderId="33" xfId="0" applyFont="1" applyBorder="1" applyAlignment="1">
      <alignment horizontal="left" vertical="center"/>
    </xf>
    <xf numFmtId="187" fontId="31" fillId="0" borderId="42" xfId="0" applyNumberFormat="1" applyFont="1" applyBorder="1" applyAlignment="1">
      <alignment horizontal="left" vertical="center"/>
    </xf>
    <xf numFmtId="2" fontId="31" fillId="0" borderId="39" xfId="0" applyNumberFormat="1" applyFont="1" applyBorder="1" applyAlignment="1">
      <alignment horizontal="left" vertical="center"/>
    </xf>
    <xf numFmtId="187" fontId="68" fillId="0" borderId="39" xfId="0" applyNumberFormat="1" applyFont="1" applyBorder="1" applyAlignment="1">
      <alignment horizontal="left" vertical="center"/>
    </xf>
    <xf numFmtId="188" fontId="31" fillId="0" borderId="39" xfId="0" applyNumberFormat="1" applyFont="1" applyBorder="1" applyAlignment="1">
      <alignment horizontal="left" vertical="center"/>
    </xf>
    <xf numFmtId="186" fontId="57" fillId="0" borderId="39" xfId="0" applyNumberFormat="1" applyFont="1" applyBorder="1" applyAlignment="1">
      <alignment horizontal="left" vertical="center"/>
    </xf>
    <xf numFmtId="191" fontId="57" fillId="0" borderId="39" xfId="0" applyNumberFormat="1" applyFont="1" applyBorder="1" applyAlignment="1">
      <alignment horizontal="left" vertical="center"/>
    </xf>
    <xf numFmtId="0" fontId="7" fillId="0" borderId="41" xfId="2" applyFont="1" applyFill="1" applyBorder="1" applyAlignment="1">
      <alignment horizontal="left" vertical="center"/>
    </xf>
    <xf numFmtId="187" fontId="63" fillId="0" borderId="39" xfId="0" applyNumberFormat="1" applyFont="1" applyBorder="1" applyAlignment="1">
      <alignment horizontal="left" vertical="center"/>
    </xf>
    <xf numFmtId="0" fontId="31" fillId="12" borderId="1" xfId="0" applyNumberFormat="1" applyFont="1" applyFill="1" applyBorder="1" applyAlignment="1">
      <alignment horizontal="left" vertical="center"/>
    </xf>
    <xf numFmtId="0" fontId="69" fillId="0" borderId="23" xfId="0" applyFont="1" applyBorder="1" applyAlignment="1">
      <alignment horizontal="left" vertical="center"/>
    </xf>
    <xf numFmtId="180" fontId="31" fillId="0" borderId="33" xfId="0" applyNumberFormat="1" applyFont="1" applyBorder="1" applyAlignment="1">
      <alignment horizontal="left" vertical="center"/>
    </xf>
    <xf numFmtId="180" fontId="31" fillId="0" borderId="39" xfId="0" applyNumberFormat="1" applyFont="1" applyBorder="1" applyAlignment="1">
      <alignment horizontal="left" vertical="center"/>
    </xf>
    <xf numFmtId="0" fontId="59" fillId="4" borderId="23" xfId="0" applyFont="1" applyFill="1" applyBorder="1" applyAlignment="1">
      <alignment horizontal="left" vertical="center"/>
    </xf>
    <xf numFmtId="1" fontId="31" fillId="4" borderId="43" xfId="0" applyNumberFormat="1" applyFont="1" applyFill="1" applyBorder="1" applyAlignment="1">
      <alignment horizontal="left" vertical="center"/>
    </xf>
    <xf numFmtId="0" fontId="70" fillId="0" borderId="0" xfId="0" applyFont="1">
      <alignment vertical="center"/>
    </xf>
    <xf numFmtId="188" fontId="31" fillId="4" borderId="23" xfId="0" applyNumberFormat="1" applyFont="1" applyFill="1" applyBorder="1" applyAlignment="1">
      <alignment horizontal="left" vertical="center"/>
    </xf>
    <xf numFmtId="180" fontId="31" fillId="0" borderId="0" xfId="0" applyNumberFormat="1" applyFont="1">
      <alignment vertical="center"/>
    </xf>
    <xf numFmtId="0" fontId="71" fillId="0" borderId="0" xfId="0" applyFont="1">
      <alignment vertical="center"/>
    </xf>
    <xf numFmtId="180" fontId="71" fillId="0" borderId="0" xfId="0" applyNumberFormat="1" applyFont="1">
      <alignment vertical="center"/>
    </xf>
    <xf numFmtId="192" fontId="69" fillId="7" borderId="44" xfId="0" applyNumberFormat="1" applyFont="1" applyFill="1" applyBorder="1" applyAlignment="1">
      <alignment horizontal="left"/>
    </xf>
    <xf numFmtId="192" fontId="69" fillId="7" borderId="45" xfId="0" applyNumberFormat="1" applyFont="1" applyFill="1" applyBorder="1" applyAlignment="1">
      <alignment horizontal="left"/>
    </xf>
    <xf numFmtId="192" fontId="57" fillId="7" borderId="46" xfId="0" applyNumberFormat="1" applyFont="1" applyFill="1" applyBorder="1" applyAlignment="1"/>
    <xf numFmtId="0" fontId="0" fillId="7" borderId="3" xfId="0" applyFill="1" applyBorder="1">
      <alignment vertical="center"/>
    </xf>
    <xf numFmtId="0" fontId="0" fillId="7" borderId="1" xfId="0" applyFill="1" applyBorder="1">
      <alignment vertical="center"/>
    </xf>
    <xf numFmtId="192" fontId="73" fillId="13" borderId="46" xfId="0" applyNumberFormat="1" applyFont="1" applyFill="1" applyBorder="1" applyAlignment="1">
      <alignment horizontal="left"/>
    </xf>
    <xf numFmtId="0" fontId="74" fillId="13" borderId="3" xfId="0" applyFont="1" applyFill="1" applyBorder="1">
      <alignment vertical="center"/>
    </xf>
    <xf numFmtId="0" fontId="74" fillId="13" borderId="1" xfId="0" applyFont="1" applyFill="1" applyBorder="1">
      <alignment vertical="center"/>
    </xf>
    <xf numFmtId="192" fontId="31" fillId="0" borderId="23" xfId="0" applyNumberFormat="1" applyFont="1" applyBorder="1" applyAlignment="1">
      <alignment horizontal="left" vertical="center"/>
    </xf>
    <xf numFmtId="194" fontId="31" fillId="0" borderId="23" xfId="0" applyNumberFormat="1" applyFont="1" applyBorder="1" applyAlignment="1">
      <alignment horizontal="left" vertical="center"/>
    </xf>
    <xf numFmtId="195" fontId="31" fillId="0" borderId="23" xfId="0" applyNumberFormat="1" applyFont="1" applyBorder="1" applyAlignment="1">
      <alignment horizontal="left" vertical="center"/>
    </xf>
    <xf numFmtId="193" fontId="31" fillId="0" borderId="8" xfId="0" applyNumberFormat="1" applyFont="1" applyBorder="1" applyAlignment="1">
      <alignment horizontal="left" vertical="center"/>
    </xf>
    <xf numFmtId="193" fontId="31" fillId="0" borderId="33" xfId="0" applyNumberFormat="1" applyFont="1" applyBorder="1" applyAlignment="1">
      <alignment horizontal="left" vertical="center"/>
    </xf>
    <xf numFmtId="197" fontId="31" fillId="0" borderId="8" xfId="0" applyNumberFormat="1" applyFont="1" applyBorder="1" applyAlignment="1">
      <alignment horizontal="left" vertical="center"/>
    </xf>
    <xf numFmtId="197" fontId="31" fillId="0" borderId="33" xfId="0" applyNumberFormat="1" applyFont="1" applyBorder="1" applyAlignment="1">
      <alignment horizontal="left" vertical="center"/>
    </xf>
    <xf numFmtId="197" fontId="31" fillId="0" borderId="40" xfId="0" applyNumberFormat="1" applyFont="1" applyBorder="1" applyAlignment="1">
      <alignment horizontal="left" vertical="center"/>
    </xf>
    <xf numFmtId="197" fontId="31" fillId="0" borderId="41" xfId="0" applyNumberFormat="1" applyFont="1" applyBorder="1" applyAlignment="1">
      <alignment horizontal="left" vertical="center"/>
    </xf>
    <xf numFmtId="196" fontId="31" fillId="0" borderId="23" xfId="0" applyNumberFormat="1" applyFont="1" applyBorder="1" applyAlignment="1">
      <alignment horizontal="left" vertical="center"/>
    </xf>
    <xf numFmtId="197" fontId="31" fillId="0" borderId="23" xfId="0" applyNumberFormat="1" applyFont="1" applyBorder="1" applyAlignment="1">
      <alignment horizontal="left" vertical="center"/>
    </xf>
    <xf numFmtId="193" fontId="57" fillId="0" borderId="39" xfId="0" applyNumberFormat="1" applyFont="1" applyBorder="1" applyAlignment="1">
      <alignment horizontal="left" vertical="center"/>
    </xf>
    <xf numFmtId="0" fontId="31" fillId="0" borderId="1" xfId="0" applyFont="1" applyBorder="1" applyAlignment="1">
      <alignment horizontal="center" vertical="center"/>
    </xf>
    <xf numFmtId="0" fontId="5" fillId="0" borderId="1" xfId="2" applyFont="1" applyFill="1" applyBorder="1" applyAlignment="1">
      <alignment horizontal="center" vertical="center" shrinkToFit="1"/>
    </xf>
    <xf numFmtId="0" fontId="20" fillId="3" borderId="1" xfId="4" applyFont="1" applyFill="1" applyBorder="1" applyAlignment="1">
      <alignment horizontal="center" vertical="center" shrinkToFit="1"/>
    </xf>
    <xf numFmtId="0" fontId="41" fillId="3" borderId="15" xfId="2" applyFont="1" applyFill="1" applyBorder="1" applyAlignment="1">
      <alignment horizontal="center" vertical="center" shrinkToFit="1"/>
    </xf>
    <xf numFmtId="0" fontId="41" fillId="3" borderId="19" xfId="2" applyFont="1" applyFill="1" applyBorder="1" applyAlignment="1">
      <alignment horizontal="center" vertical="center" shrinkToFit="1"/>
    </xf>
    <xf numFmtId="0" fontId="10" fillId="3" borderId="1" xfId="4" applyFont="1" applyFill="1" applyBorder="1" applyAlignment="1">
      <alignment horizontal="center" vertical="center" shrinkToFit="1"/>
    </xf>
    <xf numFmtId="0" fontId="7" fillId="3" borderId="0" xfId="4" applyFont="1" applyFill="1" applyBorder="1" applyAlignment="1">
      <alignment horizontal="left" vertical="center" shrinkToFit="1"/>
    </xf>
    <xf numFmtId="177" fontId="10" fillId="3" borderId="1" xfId="6" applyNumberFormat="1" applyFont="1" applyFill="1" applyBorder="1" applyAlignment="1">
      <alignment horizontal="center" vertical="center" shrinkToFit="1"/>
    </xf>
    <xf numFmtId="0" fontId="10" fillId="3" borderId="0" xfId="4" quotePrefix="1" applyFont="1" applyFill="1" applyBorder="1" applyAlignment="1">
      <alignment horizontal="center" vertical="center" shrinkToFit="1"/>
    </xf>
    <xf numFmtId="0" fontId="10" fillId="3" borderId="0" xfId="4" applyFont="1" applyFill="1" applyBorder="1" applyAlignment="1">
      <alignment horizontal="center" vertical="center" shrinkToFit="1"/>
    </xf>
    <xf numFmtId="0" fontId="20" fillId="3" borderId="0" xfId="4" applyFont="1" applyFill="1" applyBorder="1" applyAlignment="1">
      <alignment horizontal="center" vertical="center" shrinkToFit="1"/>
    </xf>
    <xf numFmtId="179" fontId="30" fillId="6" borderId="1" xfId="7" applyNumberFormat="1" applyFont="1" applyFill="1" applyBorder="1" applyAlignment="1">
      <alignment horizontal="center" vertical="center" shrinkToFit="1"/>
    </xf>
    <xf numFmtId="0" fontId="7" fillId="0" borderId="6" xfId="2" applyFont="1" applyFill="1" applyBorder="1" applyAlignment="1">
      <alignment horizontal="left" vertical="center"/>
    </xf>
    <xf numFmtId="0" fontId="7" fillId="0" borderId="8" xfId="2" applyFont="1" applyFill="1" applyBorder="1" applyAlignment="1">
      <alignment horizontal="left" vertical="center"/>
    </xf>
    <xf numFmtId="0" fontId="7" fillId="0" borderId="28" xfId="2" applyFont="1" applyFill="1" applyBorder="1" applyAlignment="1">
      <alignment horizontal="left" vertical="center"/>
    </xf>
    <xf numFmtId="0" fontId="7" fillId="0" borderId="33" xfId="2" applyFont="1" applyFill="1" applyBorder="1" applyAlignment="1">
      <alignment horizontal="left" vertical="center"/>
    </xf>
    <xf numFmtId="187" fontId="31" fillId="0" borderId="46" xfId="0" applyNumberFormat="1" applyFont="1" applyBorder="1" applyAlignment="1">
      <alignment horizontal="left" vertical="center"/>
    </xf>
    <xf numFmtId="187" fontId="31" fillId="0" borderId="47" xfId="0" applyNumberFormat="1" applyFont="1" applyBorder="1" applyAlignment="1">
      <alignment horizontal="left" vertical="center"/>
    </xf>
    <xf numFmtId="0" fontId="65" fillId="6" borderId="48" xfId="0" applyFont="1" applyFill="1" applyBorder="1" applyAlignment="1">
      <alignment vertical="center"/>
    </xf>
    <xf numFmtId="192" fontId="72" fillId="13" borderId="50" xfId="0" applyNumberFormat="1" applyFont="1" applyFill="1" applyBorder="1" applyAlignment="1">
      <alignment horizontal="left"/>
    </xf>
    <xf numFmtId="192" fontId="73" fillId="13" borderId="50" xfId="0" applyNumberFormat="1" applyFont="1" applyFill="1" applyBorder="1" applyAlignment="1">
      <alignment horizontal="left"/>
    </xf>
    <xf numFmtId="0" fontId="30" fillId="0" borderId="33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0" fillId="0" borderId="17" xfId="2" applyFont="1" applyFill="1" applyBorder="1" applyAlignment="1">
      <alignment horizontal="center" vertical="center" shrinkToFit="1"/>
    </xf>
    <xf numFmtId="0" fontId="10" fillId="0" borderId="4" xfId="2" applyFont="1" applyFill="1" applyBorder="1" applyAlignment="1">
      <alignment horizontal="center" vertical="center" shrinkToFit="1"/>
    </xf>
    <xf numFmtId="0" fontId="12" fillId="2" borderId="17" xfId="2" applyFont="1" applyFill="1" applyBorder="1" applyAlignment="1">
      <alignment horizontal="center" vertical="center" shrinkToFit="1"/>
    </xf>
    <xf numFmtId="0" fontId="12" fillId="2" borderId="4" xfId="2" applyFont="1" applyFill="1" applyBorder="1" applyAlignment="1">
      <alignment horizontal="center" vertical="center" shrinkToFit="1"/>
    </xf>
    <xf numFmtId="0" fontId="30" fillId="0" borderId="0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 shrinkToFit="1"/>
    </xf>
    <xf numFmtId="0" fontId="31" fillId="0" borderId="2" xfId="0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5" fillId="0" borderId="1" xfId="2" applyFont="1" applyFill="1" applyBorder="1" applyAlignment="1">
      <alignment horizontal="center" vertical="center" shrinkToFit="1"/>
    </xf>
    <xf numFmtId="0" fontId="5" fillId="0" borderId="1" xfId="2" applyFont="1" applyFill="1" applyBorder="1" applyAlignment="1">
      <alignment horizontal="center" vertical="center" wrapText="1" shrinkToFit="1"/>
    </xf>
    <xf numFmtId="0" fontId="5" fillId="0" borderId="21" xfId="2" applyFont="1" applyFill="1" applyBorder="1" applyAlignment="1">
      <alignment horizontal="center" vertical="center" shrinkToFit="1"/>
    </xf>
    <xf numFmtId="0" fontId="5" fillId="0" borderId="14" xfId="2" applyFont="1" applyFill="1" applyBorder="1" applyAlignment="1">
      <alignment horizontal="center" vertical="center" shrinkToFit="1"/>
    </xf>
    <xf numFmtId="0" fontId="0" fillId="0" borderId="25" xfId="0" applyBorder="1" applyAlignment="1">
      <alignment horizontal="center" vertical="center" shrinkToFit="1"/>
    </xf>
    <xf numFmtId="0" fontId="20" fillId="3" borderId="1" xfId="4" applyFont="1" applyFill="1" applyBorder="1" applyAlignment="1">
      <alignment horizontal="center" vertical="center" shrinkToFit="1"/>
    </xf>
    <xf numFmtId="0" fontId="20" fillId="3" borderId="2" xfId="4" applyFont="1" applyFill="1" applyBorder="1" applyAlignment="1">
      <alignment horizontal="center" vertical="center" shrinkToFit="1"/>
    </xf>
    <xf numFmtId="0" fontId="20" fillId="3" borderId="3" xfId="4" applyFont="1" applyFill="1" applyBorder="1" applyAlignment="1">
      <alignment horizontal="center" vertical="center" shrinkToFit="1"/>
    </xf>
    <xf numFmtId="0" fontId="32" fillId="3" borderId="2" xfId="4" applyFont="1" applyFill="1" applyBorder="1" applyAlignment="1">
      <alignment horizontal="center" vertical="center" shrinkToFit="1"/>
    </xf>
    <xf numFmtId="0" fontId="32" fillId="3" borderId="3" xfId="4" applyFont="1" applyFill="1" applyBorder="1" applyAlignment="1">
      <alignment horizontal="center" vertical="center" shrinkToFit="1"/>
    </xf>
    <xf numFmtId="0" fontId="41" fillId="3" borderId="15" xfId="2" applyFont="1" applyFill="1" applyBorder="1" applyAlignment="1">
      <alignment horizontal="center" vertical="center" shrinkToFit="1"/>
    </xf>
    <xf numFmtId="0" fontId="41" fillId="3" borderId="19" xfId="2" applyFont="1" applyFill="1" applyBorder="1" applyAlignment="1">
      <alignment horizontal="center" vertical="center" shrinkToFit="1"/>
    </xf>
    <xf numFmtId="0" fontId="30" fillId="0" borderId="13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30" fillId="0" borderId="18" xfId="0" applyFont="1" applyBorder="1" applyAlignment="1">
      <alignment horizontal="center" vertical="center"/>
    </xf>
    <xf numFmtId="0" fontId="30" fillId="0" borderId="6" xfId="0" applyFont="1" applyBorder="1" applyAlignment="1">
      <alignment horizontal="center" vertical="center"/>
    </xf>
    <xf numFmtId="0" fontId="30" fillId="0" borderId="12" xfId="0" applyFont="1" applyBorder="1" applyAlignment="1">
      <alignment horizontal="center" vertical="center"/>
    </xf>
    <xf numFmtId="0" fontId="30" fillId="0" borderId="8" xfId="0" applyFont="1" applyBorder="1" applyAlignment="1">
      <alignment horizontal="center" vertical="center"/>
    </xf>
    <xf numFmtId="0" fontId="10" fillId="3" borderId="1" xfId="4" applyFont="1" applyFill="1" applyBorder="1" applyAlignment="1">
      <alignment horizontal="center" vertical="center" shrinkToFit="1"/>
    </xf>
    <xf numFmtId="177" fontId="30" fillId="6" borderId="1" xfId="7" applyNumberFormat="1" applyFont="1" applyFill="1" applyBorder="1" applyAlignment="1">
      <alignment horizontal="center" vertical="center" shrinkToFit="1"/>
    </xf>
    <xf numFmtId="0" fontId="7" fillId="3" borderId="0" xfId="4" applyFont="1" applyFill="1" applyBorder="1" applyAlignment="1">
      <alignment horizontal="left" vertical="center" shrinkToFit="1"/>
    </xf>
    <xf numFmtId="177" fontId="10" fillId="3" borderId="1" xfId="6" applyNumberFormat="1" applyFont="1" applyFill="1" applyBorder="1" applyAlignment="1">
      <alignment horizontal="center" vertical="center" shrinkToFit="1"/>
    </xf>
    <xf numFmtId="0" fontId="7" fillId="3" borderId="0" xfId="4" quotePrefix="1" applyFont="1" applyFill="1" applyBorder="1" applyAlignment="1">
      <alignment horizontal="left" vertical="center" shrinkToFit="1"/>
    </xf>
    <xf numFmtId="0" fontId="10" fillId="3" borderId="0" xfId="4" quotePrefix="1" applyFont="1" applyFill="1" applyBorder="1" applyAlignment="1">
      <alignment horizontal="center" vertical="center" shrinkToFit="1"/>
    </xf>
    <xf numFmtId="0" fontId="10" fillId="3" borderId="0" xfId="4" applyFont="1" applyFill="1" applyBorder="1" applyAlignment="1">
      <alignment horizontal="center" vertical="center" shrinkToFit="1"/>
    </xf>
    <xf numFmtId="0" fontId="20" fillId="3" borderId="0" xfId="4" applyFont="1" applyFill="1" applyBorder="1" applyAlignment="1">
      <alignment horizontal="center" vertical="center" shrinkToFit="1"/>
    </xf>
    <xf numFmtId="0" fontId="30" fillId="3" borderId="1" xfId="4" applyFont="1" applyFill="1" applyBorder="1" applyAlignment="1">
      <alignment horizontal="center" vertical="center" shrinkToFit="1"/>
    </xf>
    <xf numFmtId="0" fontId="31" fillId="3" borderId="1" xfId="4" applyFont="1" applyFill="1" applyBorder="1" applyAlignment="1">
      <alignment horizontal="center" vertical="center" shrinkToFit="1"/>
    </xf>
    <xf numFmtId="179" fontId="30" fillId="6" borderId="1" xfId="7" applyNumberFormat="1" applyFont="1" applyFill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shrinkToFit="1"/>
    </xf>
    <xf numFmtId="0" fontId="5" fillId="0" borderId="1" xfId="5" applyFont="1" applyFill="1" applyBorder="1" applyAlignment="1">
      <alignment horizontal="center" vertical="center"/>
    </xf>
    <xf numFmtId="0" fontId="40" fillId="0" borderId="1" xfId="11" applyFont="1" applyBorder="1" applyAlignment="1">
      <alignment horizontal="center" vertical="center"/>
    </xf>
    <xf numFmtId="0" fontId="31" fillId="0" borderId="1" xfId="0" applyFont="1" applyBorder="1" applyAlignment="1">
      <alignment vertical="center"/>
    </xf>
    <xf numFmtId="0" fontId="30" fillId="0" borderId="29" xfId="0" applyFont="1" applyBorder="1" applyAlignment="1">
      <alignment horizontal="left" vertical="center"/>
    </xf>
    <xf numFmtId="0" fontId="30" fillId="0" borderId="38" xfId="0" applyFont="1" applyBorder="1" applyAlignment="1">
      <alignment horizontal="left" vertical="center"/>
    </xf>
    <xf numFmtId="0" fontId="30" fillId="0" borderId="39" xfId="0" applyFont="1" applyBorder="1" applyAlignment="1">
      <alignment horizontal="left" vertical="center"/>
    </xf>
    <xf numFmtId="0" fontId="7" fillId="0" borderId="46" xfId="2" applyFont="1" applyFill="1" applyBorder="1" applyAlignment="1">
      <alignment horizontal="left" vertical="center"/>
    </xf>
    <xf numFmtId="0" fontId="7" fillId="0" borderId="6" xfId="2" applyFont="1" applyFill="1" applyBorder="1" applyAlignment="1">
      <alignment horizontal="left" vertical="center"/>
    </xf>
    <xf numFmtId="0" fontId="7" fillId="0" borderId="8" xfId="2" applyFont="1" applyFill="1" applyBorder="1" applyAlignment="1">
      <alignment horizontal="left" vertical="center"/>
    </xf>
    <xf numFmtId="0" fontId="33" fillId="0" borderId="29" xfId="0" applyFont="1" applyBorder="1" applyAlignment="1">
      <alignment horizontal="left" vertical="center"/>
    </xf>
    <xf numFmtId="0" fontId="33" fillId="0" borderId="35" xfId="0" applyFont="1" applyBorder="1" applyAlignment="1">
      <alignment horizontal="left" vertical="center"/>
    </xf>
    <xf numFmtId="0" fontId="30" fillId="0" borderId="35" xfId="0" applyFont="1" applyBorder="1" applyAlignment="1">
      <alignment horizontal="left" vertical="center"/>
    </xf>
    <xf numFmtId="0" fontId="33" fillId="0" borderId="34" xfId="0" applyFont="1" applyBorder="1" applyAlignment="1">
      <alignment horizontal="left" vertical="center"/>
    </xf>
    <xf numFmtId="0" fontId="33" fillId="0" borderId="36" xfId="0" applyFont="1" applyBorder="1" applyAlignment="1">
      <alignment horizontal="left" vertical="center"/>
    </xf>
    <xf numFmtId="0" fontId="30" fillId="6" borderId="0" xfId="0" applyFont="1" applyFill="1" applyBorder="1" applyAlignment="1">
      <alignment horizontal="left" vertical="center"/>
    </xf>
    <xf numFmtId="0" fontId="30" fillId="6" borderId="49" xfId="0" applyFont="1" applyFill="1" applyBorder="1" applyAlignment="1">
      <alignment horizontal="left" vertical="center"/>
    </xf>
    <xf numFmtId="0" fontId="7" fillId="0" borderId="34" xfId="2" applyFont="1" applyFill="1" applyBorder="1" applyAlignment="1">
      <alignment horizontal="left" vertical="center"/>
    </xf>
    <xf numFmtId="0" fontId="7" fillId="0" borderId="37" xfId="2" applyFont="1" applyFill="1" applyBorder="1" applyAlignment="1">
      <alignment horizontal="left" vertical="center"/>
    </xf>
    <xf numFmtId="0" fontId="7" fillId="0" borderId="28" xfId="2" applyFont="1" applyFill="1" applyBorder="1" applyAlignment="1">
      <alignment horizontal="left" vertical="center"/>
    </xf>
    <xf numFmtId="0" fontId="7" fillId="0" borderId="33" xfId="2" applyFont="1" applyFill="1" applyBorder="1" applyAlignment="1">
      <alignment horizontal="left" vertical="center"/>
    </xf>
    <xf numFmtId="198" fontId="31" fillId="0" borderId="33" xfId="0" applyNumberFormat="1" applyFont="1" applyBorder="1" applyAlignment="1">
      <alignment horizontal="left" vertical="center"/>
    </xf>
    <xf numFmtId="191" fontId="31" fillId="0" borderId="39" xfId="0" applyNumberFormat="1" applyFont="1" applyBorder="1" applyAlignment="1">
      <alignment horizontal="left" vertical="center"/>
    </xf>
  </cellXfs>
  <cellStyles count="24">
    <cellStyle name="AutoFormat Options" xfId="17" xr:uid="{00000000-0005-0000-0000-000000000000}"/>
    <cellStyle name="AutoFormat Options 2" xfId="21" xr:uid="{00000000-0005-0000-0000-000001000000}"/>
    <cellStyle name="MS Sans Serif" xfId="15" xr:uid="{00000000-0005-0000-0000-000002000000}"/>
    <cellStyle name="一般" xfId="0" builtinId="0"/>
    <cellStyle name="一般 14" xfId="12" xr:uid="{00000000-0005-0000-0000-000004000000}"/>
    <cellStyle name="一般 2" xfId="11" xr:uid="{00000000-0005-0000-0000-000005000000}"/>
    <cellStyle name="一般 2 2" xfId="19" xr:uid="{00000000-0005-0000-0000-000006000000}"/>
    <cellStyle name="一般 2 2 2 3" xfId="18" xr:uid="{00000000-0005-0000-0000-000007000000}"/>
    <cellStyle name="一般 3" xfId="23" xr:uid="{00000000-0005-0000-0000-000008000000}"/>
    <cellStyle name="一般_8000bom" xfId="8" xr:uid="{00000000-0005-0000-0000-000009000000}"/>
    <cellStyle name="一般_AG1_BOM-List-20051019-V0.5_aaron" xfId="13" xr:uid="{00000000-0005-0000-0000-00000A000000}"/>
    <cellStyle name="一般_cnote-csi-aih-eng-0613" xfId="4" xr:uid="{00000000-0005-0000-0000-00000B000000}"/>
    <cellStyle name="一般_DB1報價NT_20050420(GE) - 宜鑫" xfId="2" xr:uid="{00000000-0005-0000-0000-00000C000000}"/>
    <cellStyle name="一般_大昶-Foose 14' 塑膠五金報價資料-103007- Expect Price Cost xls" xfId="5" xr:uid="{00000000-0005-0000-0000-00000D000000}"/>
    <cellStyle name="百分比" xfId="3" builtinId="5"/>
    <cellStyle name="百分比 2" xfId="20" xr:uid="{00000000-0005-0000-0000-00000F000000}"/>
    <cellStyle name="百分比 2 2" xfId="22" xr:uid="{00000000-0005-0000-0000-000010000000}"/>
    <cellStyle name="百分比 3" xfId="9" xr:uid="{00000000-0005-0000-0000-000011000000}"/>
    <cellStyle name="常规 2_QIWG5&amp;QIWG6 COST X1 20111026" xfId="10" xr:uid="{00000000-0005-0000-0000-000012000000}"/>
    <cellStyle name="貨幣" xfId="1" builtinId="4"/>
    <cellStyle name="貨幣 2" xfId="14" xr:uid="{00000000-0005-0000-0000-000014000000}"/>
    <cellStyle name="貨幣 4" xfId="7" xr:uid="{00000000-0005-0000-0000-000015000000}"/>
    <cellStyle name="貨幣_緯創塑膠報價格式" xfId="6" xr:uid="{00000000-0005-0000-0000-000016000000}"/>
    <cellStyle name="樣式 1" xfId="16" xr:uid="{00000000-0005-0000-0000-000017000000}"/>
  </cellStyles>
  <dxfs count="0"/>
  <tableStyles count="0" defaultTableStyle="TableStyleMedium2" defaultPivotStyle="PivotStyleLight16"/>
  <colors>
    <mruColors>
      <color rgb="FF0000FF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calcChain" Target="calcChain.xml"/><Relationship Id="rId16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5" Type="http://schemas.openxmlformats.org/officeDocument/2006/relationships/worksheet" Target="worksheets/sheet5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theme" Target="theme/theme1.xml"/><Relationship Id="rId86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customXml" Target="../customXml/item3.xml"/><Relationship Id="rId61" Type="http://schemas.openxmlformats.org/officeDocument/2006/relationships/externalLink" Target="externalLinks/externalLink56.xml"/><Relationship Id="rId8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44451</xdr:colOff>
      <xdr:row>1</xdr:row>
      <xdr:rowOff>38101</xdr:rowOff>
    </xdr:from>
    <xdr:to>
      <xdr:col>17</xdr:col>
      <xdr:colOff>406975</xdr:colOff>
      <xdr:row>14</xdr:row>
      <xdr:rowOff>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6551" y="254001"/>
          <a:ext cx="4629724" cy="27686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14</xdr:row>
      <xdr:rowOff>194431</xdr:rowOff>
    </xdr:from>
    <xdr:to>
      <xdr:col>17</xdr:col>
      <xdr:colOff>304800</xdr:colOff>
      <xdr:row>23</xdr:row>
      <xdr:rowOff>119534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2900" y="3217031"/>
          <a:ext cx="4521200" cy="1868203"/>
        </a:xfrm>
        <a:prstGeom prst="rect">
          <a:avLst/>
        </a:prstGeom>
      </xdr:spPr>
    </xdr:pic>
    <xdr:clientData/>
  </xdr:twoCellAnchor>
  <xdr:twoCellAnchor editAs="oneCell">
    <xdr:from>
      <xdr:col>10</xdr:col>
      <xdr:colOff>48986</xdr:colOff>
      <xdr:row>24</xdr:row>
      <xdr:rowOff>60477</xdr:rowOff>
    </xdr:from>
    <xdr:to>
      <xdr:col>17</xdr:col>
      <xdr:colOff>336550</xdr:colOff>
      <xdr:row>40</xdr:row>
      <xdr:rowOff>2208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1086" y="5242077"/>
          <a:ext cx="4554764" cy="33961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443690</xdr:colOff>
      <xdr:row>88</xdr:row>
      <xdr:rowOff>174009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49400"/>
          <a:ext cx="6476190" cy="4923809"/>
        </a:xfrm>
        <a:prstGeom prst="rect">
          <a:avLst/>
        </a:prstGeom>
      </xdr:spPr>
    </xdr:pic>
    <xdr:clientData/>
  </xdr:twoCellAnchor>
  <xdr:twoCellAnchor>
    <xdr:from>
      <xdr:col>10</xdr:col>
      <xdr:colOff>1</xdr:colOff>
      <xdr:row>41</xdr:row>
      <xdr:rowOff>0</xdr:rowOff>
    </xdr:from>
    <xdr:to>
      <xdr:col>18</xdr:col>
      <xdr:colOff>508001</xdr:colOff>
      <xdr:row>59</xdr:row>
      <xdr:rowOff>30368</xdr:rowOff>
    </xdr:to>
    <xdr:pic>
      <xdr:nvPicPr>
        <xdr:cNvPr id="6" name="图片 1" descr="image00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1215" y="8926286"/>
          <a:ext cx="5370286" cy="3949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596900</xdr:colOff>
      <xdr:row>0</xdr:row>
      <xdr:rowOff>165100</xdr:rowOff>
    </xdr:from>
    <xdr:to>
      <xdr:col>25</xdr:col>
      <xdr:colOff>495300</xdr:colOff>
      <xdr:row>19</xdr:row>
      <xdr:rowOff>133875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57300" y="165100"/>
          <a:ext cx="2336800" cy="4070875"/>
        </a:xfrm>
        <a:prstGeom prst="rect">
          <a:avLst/>
        </a:prstGeom>
      </xdr:spPr>
    </xdr:pic>
    <xdr:clientData/>
  </xdr:twoCellAnchor>
  <xdr:twoCellAnchor editAs="oneCell">
    <xdr:from>
      <xdr:col>22</xdr:col>
      <xdr:colOff>27217</xdr:colOff>
      <xdr:row>36</xdr:row>
      <xdr:rowOff>190500</xdr:rowOff>
    </xdr:from>
    <xdr:to>
      <xdr:col>36</xdr:col>
      <xdr:colOff>459840</xdr:colOff>
      <xdr:row>45</xdr:row>
      <xdr:rowOff>9056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97217" y="7962900"/>
          <a:ext cx="8967023" cy="1761656"/>
        </a:xfrm>
        <a:prstGeom prst="rect">
          <a:avLst/>
        </a:prstGeom>
      </xdr:spPr>
    </xdr:pic>
    <xdr:clientData/>
  </xdr:twoCellAnchor>
  <xdr:twoCellAnchor editAs="oneCell">
    <xdr:from>
      <xdr:col>22</xdr:col>
      <xdr:colOff>21773</xdr:colOff>
      <xdr:row>46</xdr:row>
      <xdr:rowOff>10707</xdr:rowOff>
    </xdr:from>
    <xdr:to>
      <xdr:col>43</xdr:col>
      <xdr:colOff>229701</xdr:colOff>
      <xdr:row>55</xdr:row>
      <xdr:rowOff>106607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91773" y="9942107"/>
          <a:ext cx="13009528" cy="20390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</xdr:colOff>
      <xdr:row>21</xdr:row>
      <xdr:rowOff>8891</xdr:rowOff>
    </xdr:from>
    <xdr:to>
      <xdr:col>39</xdr:col>
      <xdr:colOff>518443</xdr:colOff>
      <xdr:row>35</xdr:row>
      <xdr:rowOff>56129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20800" y="4542791"/>
          <a:ext cx="10830843" cy="30698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</xdr:row>
      <xdr:rowOff>0</xdr:rowOff>
    </xdr:from>
    <xdr:to>
      <xdr:col>35</xdr:col>
      <xdr:colOff>598714</xdr:colOff>
      <xdr:row>83</xdr:row>
      <xdr:rowOff>3825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24643" y="12409714"/>
          <a:ext cx="8499928" cy="563718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92</xdr:row>
      <xdr:rowOff>1</xdr:rowOff>
    </xdr:from>
    <xdr:to>
      <xdr:col>7</xdr:col>
      <xdr:colOff>325185</xdr:colOff>
      <xdr:row>107</xdr:row>
      <xdr:rowOff>3175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19862801"/>
          <a:ext cx="4370134" cy="3225799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107</xdr:row>
      <xdr:rowOff>50801</xdr:rowOff>
    </xdr:from>
    <xdr:to>
      <xdr:col>8</xdr:col>
      <xdr:colOff>210710</xdr:colOff>
      <xdr:row>111</xdr:row>
      <xdr:rowOff>101601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4050" y="23152101"/>
          <a:ext cx="497956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112</xdr:row>
      <xdr:rowOff>31749</xdr:rowOff>
    </xdr:from>
    <xdr:to>
      <xdr:col>7</xdr:col>
      <xdr:colOff>615950</xdr:colOff>
      <xdr:row>131</xdr:row>
      <xdr:rowOff>187592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5950" y="24212549"/>
          <a:ext cx="4654550" cy="42769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9071</xdr:colOff>
      <xdr:row>1</xdr:row>
      <xdr:rowOff>17475</xdr:rowOff>
    </xdr:from>
    <xdr:to>
      <xdr:col>19</xdr:col>
      <xdr:colOff>453409</xdr:colOff>
      <xdr:row>20</xdr:row>
      <xdr:rowOff>186230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47285" y="217046"/>
          <a:ext cx="5306624" cy="4227953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20</xdr:row>
      <xdr:rowOff>165101</xdr:rowOff>
    </xdr:from>
    <xdr:to>
      <xdr:col>19</xdr:col>
      <xdr:colOff>472139</xdr:colOff>
      <xdr:row>42</xdr:row>
      <xdr:rowOff>165101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76100" y="4406901"/>
          <a:ext cx="5234639" cy="4584699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42</xdr:row>
      <xdr:rowOff>139701</xdr:rowOff>
    </xdr:from>
    <xdr:to>
      <xdr:col>19</xdr:col>
      <xdr:colOff>488431</xdr:colOff>
      <xdr:row>68</xdr:row>
      <xdr:rowOff>76200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88800" y="8966201"/>
          <a:ext cx="5238231" cy="5219700"/>
        </a:xfrm>
        <a:prstGeom prst="rect">
          <a:avLst/>
        </a:prstGeom>
      </xdr:spPr>
    </xdr:pic>
    <xdr:clientData/>
  </xdr:twoCellAnchor>
  <xdr:twoCellAnchor editAs="oneCell">
    <xdr:from>
      <xdr:col>40</xdr:col>
      <xdr:colOff>57341</xdr:colOff>
      <xdr:row>3</xdr:row>
      <xdr:rowOff>158750</xdr:rowOff>
    </xdr:from>
    <xdr:to>
      <xdr:col>52</xdr:col>
      <xdr:colOff>546611</xdr:colOff>
      <xdr:row>24</xdr:row>
      <xdr:rowOff>141722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292991" y="755650"/>
          <a:ext cx="7804470" cy="445337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E:/Project%20Management/Project%20Dashboards/Dell%20Boxster/BOXSTER%20Planner%20Rev%20X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G:/Documents%20and%20Settings/Jeff_W_Scott/Local%20Settings/Temporary%20Internet%20Files/OLK1C/PPA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CAPRI/BomCost/CAPRIBOM052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WINDOWS/Temporary%20Internet%20Files/OLKE324/Capri/Bom/CAPRIBOM04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ocuments%20and%20Settings/Michael/My%20Documents/P411DU/BOM%20cost/Final/P411DU_cost%20update%20052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OCUME~1/Michael/LOCALS~1/Temp/Dell%20proposal%20ver1.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0605/pm4&#21313;&#20108;&#20221;&#34920;&#26684;070216/old/&#21508;&#27231;&#31278;BOM&#34920;&#21450;&#30456;&#38364;&#36039;&#26009;/EAT10/&#38620;/Documents%20and%20Settings/adam_covey/Desktop/0F564%20REV%20X06-00%20T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WINDOWS/Temporary%20Internet%20Files/OLK3352/MB-Quote/Bluford-2%20MB/real%20cost%20bom/C_bf2_real%20cost%20updated_08130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E:/LOOKUPS/Lookup%20#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gdlser02/common/LOOKUPS/Lookup%20#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E:/WINDOWS/TEMP/TI%20Cotizaciones%20y%20BDD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E:/Engfs/Dell/Neo/Tooling/Hard%20Tooling/DFM%20Review/20353-DFM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ocuments%20and%20Settings/test/Local%20Settings/Temporary%20Internet%20Files/OLK78/Book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G:/Wistron%20oooooooooooooooooooooo/DM1%20&amp;%20Molokai%20OOOOOOOOOOOOOOO/Main%20Schdeule/Molokai%20Master%20Allocations%202_10_04/Molokai%20Master%20Allocations%202_25_04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WINDOWS/Temporary%20Internet%20Files/OLKB130/FUNCTION%20BOM_FROM_BRUCE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My%20Documents/bluford2/quote/BF2mb/BF2%20MB%20Feb03_cost%20bom%20_01070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E:/Documents%20and%20Settings/tgrelyak/Local%20Settings/Temporary%20Internet%20Files/OLK2/#3572 Project checklist - 5-23  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Sgnw0167/Quotes/Documents%20and%20Settings/SGNW0171/My%20Documents/Part%20Cost%20Format%20032003%20Rev%202.0/Quote%20Thailand%20Rat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ocuments%20and%20Settings/test/Local%20Settings/Temporary%20Internet%20Files/OLK78/C_Bluford%20MB_BB%20QVL-05130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My%20Documents/RFQ/TED/BF3%20RFQ/Cost/C_VRM10FBOM_01300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Documents%20and%20Settings/mhertzle/Local%20Settings/Temporary%20Internet%20Files/OLK4/%232057%20Project%20lexus%20checklis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TBU/&#24120;&#29992;&#25991;&#20214;&#31684;&#26412;/Documents%20and%20Settings/Jeremy_Osborne/Desktop/Azeda/Azeda_Weight_BOM/Azeda%20BOM%20Weight-20040226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Sgnw0167/Quotes/Documents%20and%20Settings/SGNW0171/My%20Documents/FORMAT/cover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ocuments%20and%20Settings/Jeff_W_Scott/Local%20Settings/Temporary%20Internet%20Files/OLK1C/PPAP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Sgnw0167/Quotes/FROM%20customers/Intel/Laural%202/PARTCOST%20INTEL%20LAUREL%20C31214-003%20060903%20REV1.0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Costs/DELL/prices/NEW/NEWAUG9F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Fuyu-pd-zhangni/d$/sop/&#20013;&#24375;&#20809;&#38651;/&#20013;&#24375;&#20809;&#38651;2200mp-top-sop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WINDOWS/TEMP/DellPCA_MasterVLook_APR3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old/&#21508;&#27231;&#31278;BOM&#34920;&#21450;&#30456;&#38364;&#36039;&#26009;/EAT10/&#38620;/Documents%20and%20Settings/adam_covey/Desktop/0F564%20REV%20X06-00%20T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0605/pm4&#21313;&#20108;&#20221;&#34920;&#26684;070216/old/&#21508;&#27231;&#31278;BOM&#34920;&#21450;&#30456;&#38364;&#36039;&#26009;/EAT10/&#38620;/Documents%20and%20Settings/Jeff_W_Scott/Local%20Settings/Temporary%20Internet%20Files/OLK1C/PPA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Nbkcleong/IBM/EVERYONE/Estimating/Submitted%20quotes/IBM/Q#3446 IBM Bladerunner BBFV Proto-to cust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A:/#2057 Project lexus checklist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E:/Documents%20and%20Settings/ggannon/Local%20Settings/Temporary%20Internet%20Files/OLK48/BOXSTER%20Planner%20Rev%20X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Sgnw0167/Quotes/FROM%20customers/DVD/PARTCOST%20DVD%20Chassis%20041203%20%20REV1.0%20(DOUMEN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Users/8707016/Desktop/CE%20team/Wave%20I/Sam/GBME_BOM_Standard_Table_A01_100518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ell%20Carlin%20RFQ/Quote%20draft/SLaM2_Focus%20quote%20draft_081503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fuyu-pd-honghai/E$/sop/&#20013;&#24375;&#20809;&#38651;/&#20013;&#24375;&#20809;&#38651;2200mp-top-sop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Sgnw0167/Quotes/FROM%20customers/Dell/Big%20Bend/Part%20Cost%20Dell%20Big%20Bend%20Rev%201.0%2006200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Nbkcleong/IBM/WINDOWS/TEMP/#4052 IBM Bladerunner SIT_rev1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mnw0185/New%20Folder/Documents%20and%20Settings/mhertzle/Local%20Settings/Temporary%20Internet%20Files/OLK4/#2057 Project lexus checklis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E:/Project%20Management/Project%20Checklists/#1785 Compact-I 10U Pilot_rev3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work/Project/Desktop/H106/H106-Lis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E:/TEMP/JPQuantum-TM2_priority2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Users/9603077/AppData/Local/Microsoft/Windows/Temporary%20Internet%20Files/Content.Outlook/0INTS5ZX/BOM%20cost%20format%20Metal%20sample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G:/Dell/Nimitz%20Beijing/PARTCOST%20Dell%20%20Nimitz-Beijing%20082503%20(DOUMEN)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Nbkcleong/IBM/Documents%20and%20Settings/kcleong/Local%20Settings/Temporary%20Internet%20Files/OLK5/Quotes/IBM/PartCost-08-07-2002%20REV%20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NBE-ME-028/d$/DOCUME~1/nbeme/LOCALS~1/Temp/Azeda%20Vs%20Bondi%20weight-20040129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E:/DOCUME~1/eric_wu/LOCALS~1/Temp/MITAC%20Bluford%20NPP_Scorecard%20Y02/MITAC%20Shun%20De%20QPA%20CA%2005.07.200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Nbkcleong/IBM/Documents%20and%20Settings/SGNW0171/My%20Documents/IBM%20BLADERUNNER/SVT%20REV/IBM%20BLADERUNNER%20082802%20SVT%20REV%2002/PartCost-08-28-2002%20REV%2010.1%20for%20Parts%20Weight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YSHAN/wistron/DP1/ppap%20eng/FAI/Middle%20cover%20FAI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Users/8707016/Desktop/CE%20team/Wave%20I/Sam/GBME_BOM_Standard_Table_101218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TBU/&#24120;&#29992;&#25991;&#20214;&#31684;&#26412;/Documents%20and%20Settings/tkatsu/My%20Documents/Planning/J6%20(10&#26376;&#23436;&#25104;&#21697;&#20986;&#33655;%20&#26087;JL3)/&#65408;&#65392;&#65401;&#65438;&#65391;&#65412;&#65402;&#65405;&#65412;&#26089;&#35211;&#34920;(&#20462;&#24489;)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work/Project/H806/H806-plastic-control-chart-0824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ment008/Program/New%20Folder/Project%20Management/Project%20Dashboards/Dell%20Boxster/BOXSTER%20Planner%20Rev%20X1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gdlser02/common/My%20Documents/NatSteel%20-%20nDell/Quote%20Model%20AS%20of%20July%2026,%20200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mpw0059/yx.wen/Documents%20and%20Settings/adam_covey/Desktop/0F564%20REV%20X06-00%20T2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E:/TEMP/BaaN%20Reconciliation%20Price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ell%20Trinity/Phrizbee/Quote%20draft-Mitac%20revision/Phrizbee%20costbom-Mitac%20revision0826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ocuments%20and%20Settings/Administrator/Local%20Settings/Temporary%20Internet%20Files/OLK20/C_Wilson%20BF3%20FBOM%20reflect%20MSL0708%20latest%20Cost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L:/Planning/DRAFT%20FILES/Resplado%20Draft/DRAFT%20COMMITMENTANTE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old/&#21508;&#27231;&#31278;BOM&#34920;&#21450;&#30456;&#38364;&#36039;&#26009;/EAT10/&#38620;/Documents%20and%20Settings/Jeff_W_Scott/Local%20Settings/Temporary%20Internet%20Files/OLK1C/PPAP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TBU/&#24120;&#29992;&#25991;&#20214;&#31684;&#26412;/Documents%20and%20Settings/SGNW0171/My%20Documents/Part%20Cost%20Format%20032003%20Rev%202.0/Quote%20Thailand%20Rate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O:/Project%20Management/Project%20Dashboards/Dell%20Boxster/BOXSTER%20Planner%20Rev%20X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G:/NPI/Issue%20list%20--%20I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G:/NPI/Issue%20list%20--%20T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E:/skydive/stephanie/windows/TEMP/My%20Documents/Project%20On%20Progress/Inspiron/Cyclone/TEMP/~ME0F0B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ment008/Program/New%20Folder/Project%20Management/Project%20Checklists/#2424 MiniBoone 1.0 rev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Project%20Management/Project%20Checklists/%232424%20MiniBoone%201.0%20rev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OCUME~1/tw000737/LOCALS~1/Temp/COSTED_BOM_TUF322M_0318_R03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IMENSION/Predictive_Model/Integrated%20Model%20_Q2'01%20Fcs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172.16.4.169/hxf/WINDOWS/TEMP/23&#21608;&#22577;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172.16.4.169/hxf/WINDOWS/TEMP/&#22577;&#34920;&#22846;/&#29983;&#29986;&#25928;&#29575;&#34920;6&#26376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172.16.4.169/hxf/23&#21608;&#22577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172.16.4.169/hxf/&#22577;&#34920;&#22846;/&#29983;&#29986;&#25928;&#29575;&#34920;6&#26376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C:/Documents%20and%20Settings/user.TASUN-ETCHYPMV7/Local%20Settings/Temporary%20Internet%20Files/Content.IE5/54WF1PW5/Documents%20and%20Settings/Jeff_W_Scott/Local%20Settings/Temporary%20Internet%20Files/OLK1C/PPA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shboard"/>
      <sheetName val="Contacts"/>
      <sheetName val="Production Build 2-16"/>
      <sheetName val="BOM Cover"/>
      <sheetName val="BOM Rev 13"/>
      <sheetName val="BOM Info Rev 12a"/>
      <sheetName val="Summary"/>
      <sheetName val="Sheet Metal-Hard Tool"/>
      <sheetName val="Plastics"/>
      <sheetName val="Assemblies"/>
      <sheetName val="Purchased-All"/>
      <sheetName val="New Issues"/>
      <sheetName val="Issues List"/>
      <sheetName val="Sheet1"/>
      <sheetName val="Data lists"/>
      <sheetName val="FA_LISTING"/>
      <sheetName val="All Parts"/>
      <sheetName val="ISRDATA"/>
      <sheetName val="Carlin-G costbom"/>
      <sheetName val="FA-LISTING"/>
      <sheetName val="zasset"/>
      <sheetName val="5C Sum"/>
      <sheetName val="ID2"/>
      <sheetName val="LIST"/>
      <sheetName val="BOXSTER Planner Rev X1"/>
      <sheetName val="Asus_BOM"/>
      <sheetName val="Metal_list"/>
      <sheetName val="Sheet2"/>
      <sheetName val="Sheet3"/>
      <sheetName val="Mont Rates"/>
      <sheetName val="Receiving Inspection"/>
      <sheetName val="A  產業車輛故障項目核對結果"/>
      <sheetName val="L2-車輛詳細資料 "/>
      <sheetName val="0414data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0518"/>
      <sheetName val="All"/>
      <sheetName val="Definition"/>
      <sheetName val="대외공문"/>
      <sheetName val="P&amp;L wCorpAlloc"/>
      <sheetName val="Summarized P&amp;L"/>
      <sheetName val="#REF!"/>
      <sheetName val="QuoteSummary"/>
      <sheetName val="General Instructions"/>
      <sheetName val="Master List"/>
      <sheetName val="Master Lists"/>
      <sheetName val="Cost Breakdown"/>
      <sheetName val="Production_Build_2-16"/>
      <sheetName val="BOM_Cover"/>
      <sheetName val="BOM_Rev_13"/>
      <sheetName val="BOM_Info_Rev_12a"/>
      <sheetName val="Sheet_Metal-Hard_Tool"/>
      <sheetName val="New_Issues"/>
      <sheetName val="Issues_List"/>
      <sheetName val="Receiving_Inspection"/>
      <sheetName val="Data_lists"/>
      <sheetName val="P&amp;L_wCorpAlloc"/>
      <sheetName val="Summarized_P&amp;L"/>
      <sheetName val="General_Instructions"/>
      <sheetName val="Master_List"/>
      <sheetName val="Lookup Tables"/>
      <sheetName val="Nov"/>
      <sheetName val="MOH-April"/>
      <sheetName val="New Workings"/>
      <sheetName val="P&amp;LOEM &amp; FG"/>
      <sheetName val="半成品"/>
      <sheetName val="靶材分配比例"/>
      <sheetName val="BaseData"/>
      <sheetName val="SupplierBaseInput"/>
      <sheetName val="Labor Rate Detail-Arthur"/>
      <sheetName val="OS_Country_Kit"/>
      <sheetName val="1"/>
      <sheetName val="Assessments"/>
      <sheetName val="IDX"/>
      <sheetName val="part_costs"/>
      <sheetName val="期初B"/>
      <sheetName val="LP1 Shipment"/>
      <sheetName val="Production_Build_2-161"/>
      <sheetName val="BOM_Cover1"/>
      <sheetName val="BOM_Rev_131"/>
      <sheetName val="BOM_Info_Rev_12a1"/>
      <sheetName val="Sheet_Metal-Hard_Tool1"/>
      <sheetName val="New_Issues1"/>
      <sheetName val="Issues_List1"/>
      <sheetName val="Receiving_Inspection1"/>
      <sheetName val="P&amp;LOEM_&amp;_FG"/>
      <sheetName val="Master_Lists"/>
      <sheetName val="Data_lists1"/>
      <sheetName val="P&amp;L_wCorpAlloc1"/>
      <sheetName val="Summarized_P&amp;L1"/>
      <sheetName val="General_Instructions1"/>
      <sheetName val="Master_List1"/>
      <sheetName val="Cost_Breakdown"/>
      <sheetName val="A__產業車輛故障項目核對結果"/>
      <sheetName val="L2-車輛詳細資料_"/>
      <sheetName val="Sum_Sheet"/>
      <sheetName val="2E998"/>
      <sheetName val="Material List"/>
      <sheetName val="MFG1"/>
      <sheetName val="GRACE"/>
      <sheetName val="model"/>
      <sheetName val="Commodity"/>
      <sheetName val="BF3_FBOM"/>
      <sheetName val="SCM AV data"/>
      <sheetName val="Price Summary"/>
      <sheetName val="非機種"/>
      <sheetName val="Hourly Rate"/>
      <sheetName val="詳細資料"/>
      <sheetName val="IA1"/>
      <sheetName val="Q#3839 Indented Bom d"/>
      <sheetName val="Warrant"/>
      <sheetName val="Assembly BOM"/>
      <sheetName val="FAI"/>
      <sheetName val="Cpk"/>
      <sheetName val="GR&amp;R"/>
      <sheetName val="PFD"/>
      <sheetName val="PMP"/>
      <sheetName val="PFMEA"/>
      <sheetName val="customer drawing"/>
      <sheetName val="supplier drawing"/>
      <sheetName val="Material Certification"/>
      <sheetName val="Package method"/>
      <sheetName val="reliability test report"/>
      <sheetName val="Rohs management list"/>
      <sheetName val="Rohs test report"/>
      <sheetName val="SGS"/>
      <sheetName val="1492分攤"/>
      <sheetName val="Nimitz Base Cover"/>
      <sheetName val="Valores"/>
      <sheetName val="IP-1 INSP-CAV #2"/>
      <sheetName val="差异分攤"/>
      <sheetName val="Root causes"/>
      <sheetName val="Call Down Data OLD"/>
      <sheetName val="I Input Template"/>
      <sheetName val="Saturn MVB bom_Aug.18'08"/>
      <sheetName val="Supplier Base Input"/>
      <sheetName val="Assembly_BOM"/>
      <sheetName val="customer_drawing"/>
      <sheetName val="supplier_drawing"/>
      <sheetName val="Material_Certification"/>
      <sheetName val="Package_method"/>
      <sheetName val="reliability_test_report"/>
      <sheetName val="Rohs_management_list"/>
      <sheetName val="Rohs_test_report"/>
      <sheetName val="IP-1_INSP-CAV_#2"/>
      <sheetName val="Root_causes"/>
      <sheetName val="Nimitz_Base_Cover"/>
      <sheetName val="Call_Down_Data_OLD"/>
      <sheetName val="I_Input_Template"/>
      <sheetName val="BF3 MB cost _0708 from MSL"/>
      <sheetName val="Keyb."/>
      <sheetName val=" Quotation sheet"/>
      <sheetName val="SBB Table"/>
      <sheetName val="#REF"/>
      <sheetName val="Summary Design-Proto"/>
      <sheetName val="Setting"/>
      <sheetName val="Pivot"/>
      <sheetName val="FB Tooling List 1210"/>
      <sheetName val="Sheet4"/>
      <sheetName val="DELL_Schedule"/>
      <sheetName val="2003 Target"/>
      <sheetName val="2003 prod2"/>
      <sheetName val="Data_Init"/>
      <sheetName val="Data_HR"/>
      <sheetName val="MPM"/>
      <sheetName val="Assembly_BOM1"/>
      <sheetName val="customer_drawing1"/>
      <sheetName val="supplier_drawing1"/>
      <sheetName val="Material_Certification1"/>
      <sheetName val="Package_method1"/>
      <sheetName val="reliability_test_report1"/>
      <sheetName val="Rohs_management_list1"/>
      <sheetName val="Rohs_test_report1"/>
      <sheetName val="IP-1_INSP-CAV_#21"/>
      <sheetName val="Nimitz_Base_Cover1"/>
      <sheetName val="Root_causes1"/>
      <sheetName val="Call_Down_Data_OLD1"/>
      <sheetName val="I_Input_Template1"/>
      <sheetName val="Supplier_Base_Input"/>
      <sheetName val="Price_Summary"/>
      <sheetName val="2003_Target"/>
      <sheetName val="2003_prod2"/>
      <sheetName val="LAPL Act Trend"/>
      <sheetName val="Data Input "/>
      <sheetName val="iRUGO Event Validation"/>
      <sheetName val="Entry"/>
      <sheetName val="Shot"/>
      <sheetName val="Classify list"/>
      <sheetName val="WW Comet"/>
      <sheetName val="MB Costed Bom PV"/>
      <sheetName val="生產計劃"/>
      <sheetName val="Macro1"/>
      <sheetName val="All_Parts"/>
      <sheetName val="Carlin-G_costbom"/>
      <sheetName val="Mat Summary"/>
      <sheetName val="P19S"/>
      <sheetName val="DW RFID1202"/>
      <sheetName val="PL-All"/>
      <sheetName val="Macaron Tooling"/>
      <sheetName val="Workings"/>
      <sheetName val="주행"/>
      <sheetName val="RickelsRFQPWA# 2"/>
      <sheetName val="Matl1"/>
      <sheetName val="Jun1 Table"/>
      <sheetName val="Slim Merlot Block Diagram"/>
      <sheetName val="Reference"/>
      <sheetName val="C۽_x0000_tents"/>
      <sheetName val="C۽"/>
      <sheetName val="Freight"/>
      <sheetName val="Electronics"/>
      <sheetName val="Mechanical"/>
      <sheetName val="Keyboard &amp; Accessories"/>
      <sheetName val="Packaging"/>
      <sheetName val="Final Prep"/>
      <sheetName val="C۽_x005f_x0000_tents"/>
      <sheetName val="MPS Q2 FY05"/>
      <sheetName val="CDM Component Adjustment Q1"/>
      <sheetName val="4048"/>
      <sheetName val="FA Definitions"/>
      <sheetName val="塑膠費率(最新)"/>
      <sheetName val="Kod3 Table"/>
      <sheetName val="BOXSTER_Planner_Rev_X1"/>
      <sheetName val="BB Table"/>
      <sheetName val="ABO"/>
      <sheetName val="A58 2011"/>
      <sheetName val="Intel Lan + AD1885 EBOM"/>
      <sheetName val="N-3"/>
      <sheetName val="code"/>
      <sheetName val="DBL LPG시험"/>
      <sheetName val="Rates"/>
      <sheetName val="Price Model"/>
      <sheetName val="DBL_LPG시험"/>
      <sheetName val="Price_Model"/>
      <sheetName val="Palm"/>
      <sheetName val="P&amp;L"/>
      <sheetName val="FCT repair data"/>
      <sheetName val="FA"/>
      <sheetName val="Ramp-up Prod KLf pro Woche "/>
      <sheetName val="Tester Quote"/>
      <sheetName val="Palm Q402 Price File"/>
      <sheetName val="Palm Targets"/>
      <sheetName val="Panel list"/>
      <sheetName val="Demand_051704"/>
      <sheetName val="VAM Report Input"/>
      <sheetName val="Assy"/>
      <sheetName val="129 COA"/>
      <sheetName val="AllPts-541-0832-02"/>
      <sheetName val="B.O.M."/>
      <sheetName val="Defect root cause analysis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HDCTEXP "/>
      <sheetName val="Control"/>
      <sheetName val="SPM Units"/>
      <sheetName val="Version Control"/>
      <sheetName val=""/>
      <sheetName val="Define"/>
      <sheetName val="オプション"/>
      <sheetName val="Defaults"/>
      <sheetName val="PAGE1"/>
      <sheetName val="Config"/>
      <sheetName val="Sales"/>
      <sheetName val="040W資料庫"/>
      <sheetName val="076W資料庫"/>
      <sheetName val="Blf2+LOM cost bom_080902"/>
      <sheetName val="129_COA"/>
      <sheetName val="FLX Consolflxidated"/>
      <sheetName val="X"/>
      <sheetName val="Fcst SALES"/>
      <sheetName val="Cover sheet"/>
      <sheetName val="STDVGL"/>
      <sheetName val="Headcount"/>
      <sheetName val="Lists"/>
      <sheetName val="TORNADO_RANGE"/>
      <sheetName val="costedBOM"/>
      <sheetName val="Bucket Lists"/>
      <sheetName val="Labour"/>
      <sheetName val="Raw BOMS"/>
      <sheetName val="Team List"/>
      <sheetName val="Quote Data"/>
      <sheetName val="Categorization List"/>
      <sheetName val="Bridge Summary"/>
      <sheetName val="Help"/>
      <sheetName val="ESSM Syst"/>
      <sheetName val="Shiptment"/>
      <sheetName val="SO"/>
      <sheetName val="WI MODEM及SCAN"/>
      <sheetName val="Antenna Window"/>
      <sheetName val="UPC+EAN"/>
      <sheetName val="清冊"/>
      <sheetName val="Proto 1"/>
      <sheetName val="IA"/>
      <sheetName val="Valid Values"/>
      <sheetName val="eBOM"/>
      <sheetName val="BOXSTER Planner Rev X1.xls"/>
      <sheetName val="Customize Your Invoice"/>
      <sheetName val="Quote Header"/>
      <sheetName val="ship kit"/>
      <sheetName val="Guava Bulk"/>
      <sheetName val="Saturn_MVB_bom_Aug_18'08"/>
      <sheetName val="Hourly_Rate"/>
      <sheetName val="Quote_Data"/>
      <sheetName val="B_O_M_"/>
      <sheetName val="Fcst_SALES"/>
      <sheetName val="BOXSTER_Planner_Rev_X1_xls"/>
      <sheetName val="Customize_Your_Invoice"/>
      <sheetName val="Shedt1"/>
      <sheetName val="Pfam Lookup"/>
      <sheetName val="Debug check list"/>
      <sheetName val="NUDDS"/>
      <sheetName val="Tablet forecast"/>
      <sheetName val="Chessboard"/>
      <sheetName val="Dropdown menus"/>
      <sheetName val="T_Engineering_Issue_1G_"/>
      <sheetName val="RMA"/>
      <sheetName val="Multibay Optical"/>
      <sheetName val="10"/>
      <sheetName val="CoverPage"/>
      <sheetName val="Commit by Qtr"/>
      <sheetName val="Tsubaki_LP1.0"/>
      <sheetName val="Cosmos_LP1.0"/>
      <sheetName val="Tsubaki_LP1.1"/>
      <sheetName val="Cosmos_LP1.1"/>
      <sheetName val="Condition"/>
      <sheetName val="回収計算"/>
      <sheetName val="ＮＮ"/>
      <sheetName val="A"/>
      <sheetName val="SD2-1"/>
      <sheetName val="SD-0 C提 "/>
      <sheetName val="Matrix Name"/>
      <sheetName val="Transmission "/>
      <sheetName val="major"/>
      <sheetName val="ｴﾚｷ"/>
      <sheetName val="2015 MoM"/>
      <sheetName val="rework"/>
      <sheetName val="ﾄﾞﾗｲﾌﾞ鋳造"/>
      <sheetName val="ﾑｰﾊﾞﾌﾞﾙ鋳造 "/>
      <sheetName val="DBL_LPG시험1"/>
      <sheetName val="Price_Model1"/>
      <sheetName val="FCT_repair_data"/>
      <sheetName val="Assumptions"/>
      <sheetName val="Part Data"/>
      <sheetName val="G2TempSheet"/>
      <sheetName val="Equipment List (CBD format)"/>
      <sheetName val="MTBF_check"/>
      <sheetName val="C۽_x005f_x005f_x005f_x0000_tents"/>
      <sheetName val="3"/>
      <sheetName val="Information"/>
      <sheetName val="C۽_x005f_x005f_x005f_x005f_x005f_x005f_x005f_x0000_tent"/>
      <sheetName val="type2"/>
      <sheetName val="type1"/>
      <sheetName val="Buckhorn_0205'08"/>
      <sheetName val="Cobra_0311"/>
      <sheetName val="Gunnison"/>
      <sheetName val="PAYDAY_0311'08"/>
      <sheetName val="SBB_Table"/>
      <sheetName val="_Quotation_sheet"/>
      <sheetName val="Risk Codes"/>
      <sheetName val="BANFF"/>
      <sheetName val="Mock Up"/>
      <sheetName val="連絡書１"/>
      <sheetName val="PMX WIF vs PP"/>
      <sheetName val="選択肢メニュー"/>
      <sheetName val="Lookup_Tables"/>
      <sheetName val="New_Workings"/>
      <sheetName val="LP1_Shipment"/>
      <sheetName val="Material_List"/>
      <sheetName val="同梱IU部品費CLJ3800"/>
      <sheetName val="MeBOM"/>
      <sheetName val="Report"/>
      <sheetName val="Market Module"/>
      <sheetName val="Data Validation"/>
      <sheetName val="Parameter"/>
      <sheetName val="FB_Tooling_List_1210"/>
      <sheetName val="Summary_Design-Proto"/>
      <sheetName val="Macaron_Tooling"/>
      <sheetName val="Tsubaki_LP1_0"/>
      <sheetName val="Cosmos_LP1_0"/>
      <sheetName val="Tsubaki_LP1_1"/>
      <sheetName val="Cosmos_LP1_1"/>
      <sheetName val="SD-0_C提_"/>
      <sheetName val="Matrix_Name"/>
      <sheetName val="Transmission_"/>
      <sheetName val="RickelsRFQPWA#_2"/>
      <sheetName val="2015_MoM"/>
      <sheetName val="資料頁"/>
      <sheetName val="xbar-R chart"/>
      <sheetName val="xbar-S chart"/>
      <sheetName val="Molding Data"/>
      <sheetName val="LINE A"/>
      <sheetName val="LINE K"/>
      <sheetName val="Category"/>
      <sheetName val="WFR"/>
      <sheetName val="IQC Inspection Data"/>
      <sheetName val="MACRO"/>
      <sheetName val="IE"/>
      <sheetName val="TE"/>
      <sheetName val="C۽_x005f_x005f_x005f_x005f_x005f_x005f_x005f_x005f_x005"/>
      <sheetName val="C۽_x005f_x005f_x005f_x0000_tent"/>
      <sheetName val="C۽_x005f_x005f_x005f_x005f_x005"/>
      <sheetName val="Revision History Definitions"/>
      <sheetName val="Choice Lists (reference only)"/>
      <sheetName val="Schedule Data List"/>
      <sheetName val="Terms"/>
      <sheetName val="MPS Q1 FY05"/>
      <sheetName val="MPS Q3 FY04"/>
      <sheetName val="MPS Q4 FY04"/>
      <sheetName val="FO"/>
      <sheetName val="PCSM"/>
      <sheetName val="CUM CONSTRAINED AVAIL"/>
      <sheetName val="MC RATE"/>
      <sheetName val="Note"/>
      <sheetName val="PM01-F09"/>
      <sheetName val="18FEB04"/>
      <sheetName val="LX8300_05 BOM"/>
      <sheetName val="Common"/>
      <sheetName val="BCT Lookup"/>
      <sheetName val="C۽?tents"/>
      <sheetName val="Weekly FCST &amp; MZC600"/>
      <sheetName val="Pilot Run"/>
      <sheetName val="Master Data"/>
      <sheetName val="Values"/>
      <sheetName val="Preparer"/>
      <sheetName val="Production_Build_2-162"/>
      <sheetName val="BOM_Cover2"/>
      <sheetName val="BOM_Rev_132"/>
      <sheetName val="BOM_Info_Rev_12a2"/>
      <sheetName val="Sheet_Metal-Hard_Tool2"/>
      <sheetName val="New_Issues2"/>
      <sheetName val="Issues_List2"/>
      <sheetName val="Assembly_BOM2"/>
      <sheetName val="customer_drawing2"/>
      <sheetName val="supplier_drawing2"/>
      <sheetName val="Material_Certification2"/>
      <sheetName val="Package_method2"/>
      <sheetName val="reliability_test_report2"/>
      <sheetName val="Rohs_management_list2"/>
      <sheetName val="Rohs_test_report2"/>
      <sheetName val="summary, MTH"/>
      <sheetName val="Data"/>
      <sheetName val="Data (c)"/>
      <sheetName val="sm Pcost"/>
      <sheetName val="TY9007本勞"/>
      <sheetName val="Bondi Display Back"/>
      <sheetName val="Sales Forecast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Prep"/>
      <sheetName val="C۽_tents"/>
      <sheetName val="Data_lists2"/>
      <sheetName val="DBL_LPG시험2"/>
      <sheetName val="FCT_repair_data1"/>
      <sheetName val="Price_Model2"/>
      <sheetName val="Sum_Sheet1"/>
      <sheetName val="P&amp;L_wCorpAlloc2"/>
      <sheetName val="Receiving_Inspection2"/>
      <sheetName val="IP-1_INSP-CAV_#22"/>
      <sheetName val="Nimitz_Base_Cover2"/>
      <sheetName val="Call_Down_Data_OLD2"/>
      <sheetName val="Root_causes2"/>
      <sheetName val="I_Input_Template2"/>
      <sheetName val="Supplier_Base_Input1"/>
      <sheetName val="Price_Summary1"/>
      <sheetName val="All_Parts1"/>
      <sheetName val="Carlin-G_costbom1"/>
      <sheetName val="Summarized_P&amp;L2"/>
      <sheetName val="General_Instructions2"/>
      <sheetName val="Master_List2"/>
      <sheetName val="A__產業車輛故障項目核對結果1"/>
      <sheetName val="L2-車輛詳細資料_1"/>
      <sheetName val="Master_Lists1"/>
      <sheetName val="Cost_Breakdown1"/>
      <sheetName val="P&amp;LOEM_&amp;_FG1"/>
      <sheetName val="Q#3839_Indented_Bom_d"/>
      <sheetName val="Defect_root_cause_analysis"/>
      <sheetName val="P_&amp;_L"/>
      <sheetName val="HDCTEXP_"/>
      <sheetName val="SPM_Units"/>
      <sheetName val="VAM_Report_Input"/>
      <sheetName val="Version_Control"/>
      <sheetName val="Ramp-up_Prod_KLf_pro_Woche_"/>
      <sheetName val="Tester_Quote"/>
      <sheetName val="Pfam_Lookup"/>
      <sheetName val="Data_Input_"/>
      <sheetName val="Labor_Rate_Detail-Arthur"/>
      <sheetName val="Weekly_FCST_&amp;_MZC600"/>
      <sheetName val="Pilot_Run"/>
      <sheetName val="2003_Target1"/>
      <sheetName val="2003_prod21"/>
      <sheetName val="MB_Costed_Bom_PV"/>
      <sheetName val="Production_Build_2-163"/>
      <sheetName val="BOM_Cover3"/>
      <sheetName val="BOM_Rev_133"/>
      <sheetName val="BOM_Info_Rev_12a3"/>
      <sheetName val="Sheet_Metal-Hard_Tool3"/>
      <sheetName val="New_Issues3"/>
      <sheetName val="Issues_List3"/>
      <sheetName val="Assembly_BOM3"/>
      <sheetName val="customer_drawing3"/>
      <sheetName val="supplier_drawing3"/>
      <sheetName val="Material_Certification3"/>
      <sheetName val="Package_method3"/>
      <sheetName val="reliability_test_report3"/>
      <sheetName val="Rohs_management_list3"/>
      <sheetName val="Rohs_test_report3"/>
      <sheetName val="Data_lists3"/>
      <sheetName val="DBL_LPG시험3"/>
      <sheetName val="FCT_repair_data2"/>
      <sheetName val="Price_Model3"/>
      <sheetName val="Sum_Sheet2"/>
      <sheetName val="P&amp;L_wCorpAlloc3"/>
      <sheetName val="Receiving_Inspection3"/>
      <sheetName val="IP-1_INSP-CAV_#23"/>
      <sheetName val="Nimitz_Base_Cover3"/>
      <sheetName val="Call_Down_Data_OLD3"/>
      <sheetName val="Root_causes3"/>
      <sheetName val="I_Input_Template3"/>
      <sheetName val="Supplier_Base_Input2"/>
      <sheetName val="Price_Summary2"/>
      <sheetName val="All_Parts2"/>
      <sheetName val="129_COA1"/>
      <sheetName val="Carlin-G_costbom2"/>
      <sheetName val="Summarized_P&amp;L3"/>
      <sheetName val="General_Instructions3"/>
      <sheetName val="Master_List3"/>
      <sheetName val="A__產業車輛故障項目核對結果2"/>
      <sheetName val="L2-車輛詳細資料_2"/>
      <sheetName val="Master_Lists2"/>
      <sheetName val="Cost_Breakdown2"/>
      <sheetName val="New_Workings1"/>
      <sheetName val="P&amp;LOEM_&amp;_FG2"/>
      <sheetName val="_Quotation_sheet1"/>
      <sheetName val="SBB_Table1"/>
      <sheetName val="Summary_Design-Proto1"/>
      <sheetName val="B_O_M_1"/>
      <sheetName val="Q#3839_Indented_Bom_d1"/>
      <sheetName val="BOXSTER_Planner_Rev_X11"/>
      <sheetName val="Defect_root_cause_analysis1"/>
      <sheetName val="P_&amp;_L1"/>
      <sheetName val="HDCTEXP_1"/>
      <sheetName val="SPM_Units1"/>
      <sheetName val="LP1_Shipment1"/>
      <sheetName val="VAM_Report_Input1"/>
      <sheetName val="Version_Control1"/>
      <sheetName val="Ramp-up_Prod_KLf_pro_Woche_1"/>
      <sheetName val="Tester_Quote1"/>
      <sheetName val="Tsubaki_LP1_01"/>
      <sheetName val="Cosmos_LP1_01"/>
      <sheetName val="Tsubaki_LP1_11"/>
      <sheetName val="Cosmos_LP1_11"/>
      <sheetName val="SD-0_C提_1"/>
      <sheetName val="Pfam_Lookup1"/>
      <sheetName val="Data_Input_1"/>
      <sheetName val="Hourly_Rate1"/>
      <sheetName val="Labor_Rate_Detail-Arthur1"/>
      <sheetName val="Weekly_FCST_&amp;_MZC6001"/>
      <sheetName val="Pilot_Run1"/>
      <sheetName val="2003_Target2"/>
      <sheetName val="2003_prod22"/>
      <sheetName val="Saturn_MVB_bom_Aug_18'081"/>
      <sheetName val="FB_Tooling_List_12101"/>
      <sheetName val="MB_Costed_Bom_PV1"/>
      <sheetName val="Data_Selections_(Hide_&amp;_Lock)_1"/>
      <sheetName val="Production_Build_2-164"/>
      <sheetName val="BOM_Cover4"/>
      <sheetName val="BOM_Rev_134"/>
      <sheetName val="BOM_Info_Rev_12a4"/>
      <sheetName val="Sheet_Metal-Hard_Tool4"/>
      <sheetName val="New_Issues4"/>
      <sheetName val="Issues_List4"/>
      <sheetName val="Assembly_BOM4"/>
      <sheetName val="customer_drawing4"/>
      <sheetName val="supplier_drawing4"/>
      <sheetName val="Material_Certification4"/>
      <sheetName val="Package_method4"/>
      <sheetName val="reliability_test_report4"/>
      <sheetName val="Rohs_management_list4"/>
      <sheetName val="Rohs_test_report4"/>
      <sheetName val="Data_lists4"/>
      <sheetName val="DBL_LPG시험4"/>
      <sheetName val="FCT_repair_data3"/>
      <sheetName val="Price_Model4"/>
      <sheetName val="Sum_Sheet3"/>
      <sheetName val="P&amp;L_wCorpAlloc4"/>
      <sheetName val="Receiving_Inspection4"/>
      <sheetName val="IP-1_INSP-CAV_#24"/>
      <sheetName val="Nimitz_Base_Cover4"/>
      <sheetName val="Call_Down_Data_OLD4"/>
      <sheetName val="Root_causes4"/>
      <sheetName val="I_Input_Template4"/>
      <sheetName val="Supplier_Base_Input3"/>
      <sheetName val="Price_Summary3"/>
      <sheetName val="All_Parts3"/>
      <sheetName val="129_COA2"/>
      <sheetName val="Carlin-G_costbom3"/>
      <sheetName val="Summarized_P&amp;L4"/>
      <sheetName val="General_Instructions4"/>
      <sheetName val="Master_List4"/>
      <sheetName val="A__產業車輛故障項目核對結果3"/>
      <sheetName val="L2-車輛詳細資料_3"/>
      <sheetName val="Master_Lists3"/>
      <sheetName val="Cost_Breakdown3"/>
      <sheetName val="New_Workings2"/>
      <sheetName val="P&amp;LOEM_&amp;_FG3"/>
      <sheetName val="_Quotation_sheet2"/>
      <sheetName val="SBB_Table2"/>
      <sheetName val="Summary_Design-Proto2"/>
      <sheetName val="B_O_M_2"/>
      <sheetName val="Q#3839_Indented_Bom_d2"/>
      <sheetName val="BOXSTER_Planner_Rev_X12"/>
      <sheetName val="Defect_root_cause_analysis2"/>
      <sheetName val="P_&amp;_L2"/>
      <sheetName val="HDCTEXP_2"/>
      <sheetName val="SPM_Units2"/>
      <sheetName val="LP1_Shipment2"/>
      <sheetName val="VAM_Report_Input2"/>
      <sheetName val="Version_Control2"/>
      <sheetName val="Ramp-up_Prod_KLf_pro_Woche_2"/>
      <sheetName val="Tester_Quote2"/>
      <sheetName val="Tsubaki_LP1_02"/>
      <sheetName val="Cosmos_LP1_02"/>
      <sheetName val="Tsubaki_LP1_12"/>
      <sheetName val="Cosmos_LP1_12"/>
      <sheetName val="SD-0_C提_2"/>
      <sheetName val="Pfam_Lookup2"/>
      <sheetName val="Data_Input_2"/>
      <sheetName val="Hourly_Rate2"/>
      <sheetName val="Labor_Rate_Detail-Arthur2"/>
      <sheetName val="Weekly_FCST_&amp;_MZC6002"/>
      <sheetName val="Pilot_Run2"/>
      <sheetName val="2003_Target3"/>
      <sheetName val="2003_prod23"/>
      <sheetName val="Saturn_MVB_bom_Aug_18'082"/>
      <sheetName val="FB_Tooling_List_12102"/>
      <sheetName val="MB_Costed_Bom_PV2"/>
      <sheetName val="Master_Data"/>
      <sheetName val="iRUGO_Event_Validation"/>
      <sheetName val="FLX_Consolflxidated"/>
      <sheetName val="Cover_sheet"/>
      <sheetName val="Palm_Q402_Price_File"/>
      <sheetName val="Palm_Targets"/>
      <sheetName val="Panel_list"/>
      <sheetName val="Commit_by_Qtr"/>
      <sheetName val="Blf2+LOM_cost_bom_080902"/>
      <sheetName val="Master_Data1"/>
      <sheetName val="iRUGO_Event_Validation1"/>
      <sheetName val="FLX_Consolflxidated1"/>
      <sheetName val="Fcst_SALES1"/>
      <sheetName val="Cover_sheet1"/>
      <sheetName val="Palm_Q402_Price_File1"/>
      <sheetName val="Palm_Targets1"/>
      <sheetName val="Panel_list1"/>
      <sheetName val="Lookup_Tables1"/>
      <sheetName val="Commit_by_Qtr1"/>
      <sheetName val="Blf2+LOM_cost_bom_0809021"/>
      <sheetName val="A-Note Bug list"/>
      <sheetName val="Lists Data"/>
      <sheetName val="清單內容"/>
      <sheetName val="工作表2"/>
      <sheetName val="Dropdown"/>
      <sheetName val="Pulldown Categories"/>
      <sheetName val="PartsList"/>
      <sheetName val="check List"/>
      <sheetName val="summary_4.5%MOH"/>
      <sheetName val="POR"/>
      <sheetName val="wsp 12-03"/>
      <sheetName val="Pallet"/>
      <sheetName val="ﾀｰｹﾞｯﾄコスト"/>
      <sheetName val="BaseLine"/>
      <sheetName val="BLUFORD3 FBOM-update081303"/>
      <sheetName val="Slim_Merlot_Block_Diagram"/>
      <sheetName val="FA_Definitions"/>
      <sheetName val="A58_2011"/>
      <sheetName val="NetBench_dm"/>
      <sheetName val="C_BF3 MSL _March"/>
      <sheetName val="Keyboard_&amp;_Accessories"/>
      <sheetName val="Final_Prep"/>
      <sheetName val="Key Parts List"/>
      <sheetName val="Baseline &amp; Summary"/>
      <sheetName val="MonthMapping"/>
      <sheetName val="Macros"/>
      <sheetName val="CBOMQ1 2009  ed 15 01"/>
      <sheetName val="Inv Mitsui"/>
      <sheetName val="Inventory Summary"/>
      <sheetName val="Attendance"/>
      <sheetName val="Q72 Channel Analysis Q4"/>
      <sheetName val="Q73 Channel Analysis Q4"/>
      <sheetName val="RCSPlan"/>
      <sheetName val="Product Data Entry"/>
      <sheetName val="Setup"/>
      <sheetName val="Title Page"/>
      <sheetName val="Requesters"/>
      <sheetName val="090701"/>
      <sheetName val="Variables1"/>
      <sheetName val="Forwarder_Plan"/>
      <sheetName val="Assembly"/>
      <sheetName val="Composites"/>
      <sheetName val="Metals"/>
      <sheetName val="intel target"/>
      <sheetName val="Neo"/>
      <sheetName val="ME"/>
      <sheetName val="FRU demand"/>
      <sheetName val="Compal open order "/>
      <sheetName val="R CTO demand"/>
      <sheetName val="Compal stock 4.6"/>
      <sheetName val="INCO"/>
      <sheetName val="zsdr82 Tab."/>
      <sheetName val="DOC_REQUIREMENT"/>
      <sheetName val="PRVF"/>
      <sheetName val="Chk_sheet"/>
      <sheetName val="MetricsData"/>
      <sheetName val="systems"/>
      <sheetName val="foundry "/>
      <sheetName val="BB_Table"/>
      <sheetName val="Kod3_Table"/>
      <sheetName val="WI_MODEM及SCAN"/>
      <sheetName val="DW_RFID1202"/>
      <sheetName val="Antenna_Window"/>
      <sheetName val="BF3_MB_cost__0708_from_MSL"/>
      <sheetName val="IQC_Inspection_Data"/>
      <sheetName val="foundry_"/>
      <sheetName val="Keyb_"/>
      <sheetName val="LAPL_Act_Trend"/>
      <sheetName val="Classify_list"/>
      <sheetName val="WW_Comet"/>
      <sheetName val="Mat_Summary"/>
      <sheetName val="Jun1_Table"/>
      <sheetName val="MPS_Q2_FY05"/>
      <sheetName val="CDM_Component_Adjustment_Q1"/>
      <sheetName val="Team_List"/>
      <sheetName val="Raw_BOMS"/>
      <sheetName val="Quote_Data1"/>
      <sheetName val="Bucket_Lists"/>
      <sheetName val="Proto_1"/>
      <sheetName val="Valid_Values"/>
      <sheetName val="Categorization_List"/>
      <sheetName val="Bridge_Summary"/>
      <sheetName val="BOXSTER_Planner_Rev_X1_xls1"/>
      <sheetName val="Customize_Your_Invoice1"/>
      <sheetName val="Quote_Header"/>
      <sheetName val="ship_kit"/>
      <sheetName val="Guava_Bulk"/>
      <sheetName val="SCM_AV_data"/>
      <sheetName val="8月ABL出貨明細"/>
      <sheetName val="Projection"/>
      <sheetName val="Classify list_back"/>
      <sheetName val="Inspiron 7548 Bradley IFIR"/>
      <sheetName val="Inspiron 7548 Bardley IFIR"/>
      <sheetName val="CalendarMap"/>
      <sheetName val="UniqueDPS"/>
      <sheetName val="Inspiron 7548 Pivot-Classified"/>
      <sheetName val="Bridge-Chart"/>
      <sheetName val="Readme"/>
      <sheetName val="Revision History Definition"/>
      <sheetName val="G.1R-Shou COP Gf"/>
      <sheetName val="Month Sche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/>
      <sheetData sheetId="440" refreshError="1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/>
      <sheetData sheetId="692" refreshError="1"/>
      <sheetData sheetId="693" refreshError="1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 refreshError="1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PPAP"/>
      <sheetName val="IndicePPAP"/>
      <sheetName val="Warrant"/>
      <sheetName val="RSV"/>
      <sheetName val="ISRDATA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TE"/>
      <sheetName val="PPAP"/>
      <sheetName val="Checklist"/>
      <sheetName val="FAIDATA"/>
      <sheetName val="Cpk"/>
      <sheetName val="Gage R&amp;R "/>
      <sheetName val="Drawing 1"/>
      <sheetName val="PFMEA Cover"/>
      <sheetName val="PFMEA "/>
      <sheetName val="Control Plan"/>
      <sheetName val="Var. Ctrl Cht Frontpage"/>
      <sheetName val="Inprocess Control Plan Template"/>
      <sheetName val="Process Setup Sheet"/>
      <sheetName val="Quality Concerns Example"/>
      <sheetName val="Packaging Example "/>
      <sheetName val="IQC"/>
      <sheetName val="Out-going"/>
      <sheetName val="PMP"/>
      <sheetName val="SOP"/>
      <sheetName val="SIP"/>
      <sheetName val="Quality goals"/>
      <sheetName val="COC"/>
      <sheetName val="Reliablity test"/>
      <sheetName val="Shipping label"/>
      <sheetName val="QSA"/>
      <sheetName val="QPA"/>
      <sheetName val="Corrective actions"/>
      <sheetName val="Process Parameters"/>
      <sheetName val="Yield Rate"/>
      <sheetName val="Surface Criteria"/>
      <sheetName val="BOM"/>
      <sheetName val="Function Test"/>
      <sheetName val=" FAI"/>
      <sheetName val="Assembly_BOM"/>
      <sheetName val="Capability"/>
      <sheetName val="GR&amp;R for CTF-#"/>
      <sheetName val="Drawing"/>
      <sheetName val="Material Certification"/>
      <sheetName val="Additional Documentation"/>
      <sheetName val="Data lists"/>
      <sheetName val="Sheet2"/>
      <sheetName val="QuoteFormat"/>
      <sheetName val="UPC+EAN"/>
      <sheetName val="XL4Test5"/>
      <sheetName val="Quality Concerns`Example"/>
      <sheetName val="周生產"/>
      <sheetName val="ID2"/>
      <sheetName val="Menu Items"/>
      <sheetName val="Issues List"/>
      <sheetName val="Blf2+LOM cost bom_080902"/>
      <sheetName val="codes"/>
      <sheetName val="zasset"/>
      <sheetName val="FA-LISTING"/>
      <sheetName val="All"/>
      <sheetName val="Valores"/>
      <sheetName val="BF3 MB cost _0708 from MSL"/>
      <sheetName val="非機種"/>
      <sheetName val="WI MODEM及SCAN"/>
      <sheetName val="stock"/>
      <sheetName val="總表"/>
      <sheetName val="6"/>
      <sheetName val="零件清單"/>
      <sheetName val="Kod3 Table"/>
      <sheetName val="2003 Ryan to Arima"/>
      <sheetName val="3"/>
      <sheetName val="Definition"/>
      <sheetName val="5C Sum"/>
      <sheetName val="工單差异分攤"/>
      <sheetName val="zsdr82Tab"/>
      <sheetName val="FAX EE(EU)"/>
      <sheetName val="CpK_"/>
      <sheetName val="Gage_R&amp;R"/>
      <sheetName val="Drawing1_A01-00"/>
      <sheetName val="Drawing2_A01-00"/>
      <sheetName val="Flow_Chart"/>
      <sheetName val="Control__Plan"/>
      <sheetName val="Matl_Cert"/>
      <sheetName val="Var__Ctrl_Cht_Backpage"/>
      <sheetName val="Process-Machine_set-up_sheet"/>
      <sheetName val="5C_Sum"/>
      <sheetName val="TOTAL"/>
      <sheetName val="全製程出貨資料"/>
      <sheetName val="A-Note Bug list"/>
      <sheetName val="Version Control"/>
      <sheetName val="Matl1"/>
      <sheetName val="General Instructions"/>
      <sheetName val="期初B"/>
      <sheetName val="Assumptions"/>
      <sheetName val="Part Data"/>
      <sheetName val="Dbase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1"/>
      <sheetName val="BLUFORD_R12"/>
      <sheetName val="0414data"/>
    </sheetNames>
    <sheetDataSet>
      <sheetData sheetId="0" refreshError="1"/>
      <sheetData sheetId="1" refreshError="1"/>
      <sheetData sheetId="2"/>
      <sheetData sheetId="3" refreshError="1"/>
      <sheetData sheetId="4" refreshError="1">
        <row r="1">
          <cell r="M1" t="str">
            <v>2001-120</v>
          </cell>
        </row>
        <row r="7">
          <cell r="P7" t="str">
            <v>G.A.</v>
          </cell>
          <cell r="U7">
            <v>37062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VL0523-1"/>
      <sheetName val="BOM"/>
      <sheetName val="PVT AVL"/>
      <sheetName val="0518"/>
      <sheetName val="Intel Lan + AD1885 EBOM"/>
      <sheetName val="Receiving Inspection"/>
      <sheetName val="All"/>
      <sheetName val="Metal_list"/>
      <sheetName val="1"/>
      <sheetName val="FA-LISTING"/>
      <sheetName val="Bearlake 4 SKUs conbimed_"/>
      <sheetName val="CCD master file"/>
      <sheetName val="FA_LISTING"/>
      <sheetName val="Cover"/>
      <sheetName val="ISRDATA"/>
      <sheetName val="MFG MVA Assumption"/>
      <sheetName val="Basic Assumption"/>
      <sheetName val="Material List"/>
      <sheetName val="Sheet1"/>
      <sheetName val="BF3 MB cost _0708 from MSL"/>
      <sheetName val="T4649_X19"/>
      <sheetName val="Issues List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242600000370</v>
          </cell>
          <cell r="B1" t="str">
            <v>LABEL;S/N,33*13MM</v>
          </cell>
          <cell r="C1">
            <v>0.37</v>
          </cell>
        </row>
        <row r="2">
          <cell r="A2" t="str">
            <v>312271007151</v>
          </cell>
          <cell r="B2" t="str">
            <v>EC;1000U,6.3V,M,RA,8*11.5,E</v>
          </cell>
          <cell r="C2">
            <v>1.8</v>
          </cell>
        </row>
        <row r="3">
          <cell r="A3" t="str">
            <v>242600000410</v>
          </cell>
          <cell r="B3" t="str">
            <v>LABEL;BLANK,39*13MM,COMMON</v>
          </cell>
          <cell r="C3">
            <v>0.38</v>
          </cell>
        </row>
        <row r="4">
          <cell r="A4" t="str">
            <v>284582802006</v>
          </cell>
          <cell r="B4" t="str">
            <v>IC;82802AB,FWH,4MB,PLCC,32P</v>
          </cell>
          <cell r="C4">
            <v>99.74</v>
          </cell>
        </row>
        <row r="5">
          <cell r="A5" t="str">
            <v>338530010005</v>
          </cell>
          <cell r="B5" t="str">
            <v>BATTERY;LI,3V/220MAH,CR2032</v>
          </cell>
          <cell r="C5">
            <v>3.7</v>
          </cell>
        </row>
        <row r="6">
          <cell r="A6" t="str">
            <v>312271007157</v>
          </cell>
          <cell r="B6" t="str">
            <v>EC;1000U,10V ,M,RA,D10,L-ES</v>
          </cell>
          <cell r="C6">
            <v>0.93</v>
          </cell>
        </row>
        <row r="7">
          <cell r="A7" t="str">
            <v>242662300009</v>
          </cell>
          <cell r="B7" t="str">
            <v>LABEL;25*10MM,3020F</v>
          </cell>
          <cell r="C7">
            <v>0.3</v>
          </cell>
        </row>
        <row r="8">
          <cell r="A8" t="str">
            <v>345600000022</v>
          </cell>
          <cell r="B8" t="str">
            <v>RUBBER PAD;XP1579-P1-2,H=9.</v>
          </cell>
          <cell r="C8">
            <v>1.5</v>
          </cell>
        </row>
        <row r="9">
          <cell r="A9" t="str">
            <v>312271507154</v>
          </cell>
          <cell r="B9" t="str">
            <v>EC;1500U,10V,20%,RA,LOW ESR</v>
          </cell>
          <cell r="C9">
            <v>3.3</v>
          </cell>
        </row>
        <row r="10">
          <cell r="A10" t="str">
            <v>271002000301</v>
          </cell>
          <cell r="B10" t="str">
            <v>RES;0    ,1/10W,5% ,0805,SM</v>
          </cell>
          <cell r="C10">
            <v>0.03</v>
          </cell>
        </row>
        <row r="11">
          <cell r="A11" t="str">
            <v>411703000002</v>
          </cell>
          <cell r="B11" t="str">
            <v>PWA;PWA-CAPRI/MOTHER BD,H/I</v>
          </cell>
          <cell r="C11">
            <v>2883.47</v>
          </cell>
        </row>
        <row r="12">
          <cell r="A12" t="str">
            <v>312274706155</v>
          </cell>
          <cell r="B12" t="str">
            <v>EC;470U ,6.3V,20%,RA,D6.3*1</v>
          </cell>
          <cell r="C12">
            <v>0.46</v>
          </cell>
        </row>
        <row r="13">
          <cell r="A13" t="str">
            <v>271002111101</v>
          </cell>
          <cell r="B13" t="str">
            <v>RES;110  ,1/10W,1% ,0805,SM</v>
          </cell>
          <cell r="C13">
            <v>0.05</v>
          </cell>
        </row>
        <row r="14">
          <cell r="A14" t="str">
            <v>313000020156</v>
          </cell>
          <cell r="B14" t="str">
            <v>CHOKE;1UH,10A,T50-52,D1.2,5</v>
          </cell>
          <cell r="C14">
            <v>2.8</v>
          </cell>
        </row>
        <row r="15">
          <cell r="A15" t="str">
            <v>271002121011</v>
          </cell>
          <cell r="B15" t="str">
            <v>RES;121  ,1/10W,1% ,0805,SM</v>
          </cell>
          <cell r="C15">
            <v>0.05</v>
          </cell>
        </row>
        <row r="16">
          <cell r="A16" t="str">
            <v>313000020157</v>
          </cell>
          <cell r="B16" t="str">
            <v>CHOKE;2UH,18A,T60-52,D1.0*2</v>
          </cell>
          <cell r="C16">
            <v>4.7</v>
          </cell>
        </row>
        <row r="17">
          <cell r="A17" t="str">
            <v>271002151102</v>
          </cell>
          <cell r="B17" t="str">
            <v>RES;150  ,1/10W,1% ,0805,SM</v>
          </cell>
          <cell r="C17">
            <v>0.05</v>
          </cell>
        </row>
        <row r="18">
          <cell r="A18" t="str">
            <v>314100327209</v>
          </cell>
          <cell r="B18" t="str">
            <v>XTAL;32.768KHZ,20PPM,D3*H8,</v>
          </cell>
          <cell r="C18">
            <v>2</v>
          </cell>
        </row>
        <row r="19">
          <cell r="A19" t="str">
            <v>271002182011</v>
          </cell>
          <cell r="B19" t="str">
            <v>RES;182  ,1/10W,1% ,0805,SM</v>
          </cell>
          <cell r="C19">
            <v>0.05</v>
          </cell>
        </row>
        <row r="20">
          <cell r="A20" t="str">
            <v>314149143511</v>
          </cell>
          <cell r="B20" t="str">
            <v>XTAL;14.318MHZ,20PPM,20PF,H</v>
          </cell>
          <cell r="C20">
            <v>5</v>
          </cell>
        </row>
        <row r="21">
          <cell r="A21" t="str">
            <v>271002220101</v>
          </cell>
          <cell r="B21" t="str">
            <v>RES;22   ,1/10W,1% ,0805,SM</v>
          </cell>
          <cell r="C21">
            <v>0.05</v>
          </cell>
        </row>
        <row r="22">
          <cell r="A22" t="str">
            <v>314149245502</v>
          </cell>
          <cell r="B22" t="str">
            <v>XTAL;24.576MHZ,50PPM,HC-49/</v>
          </cell>
          <cell r="C22">
            <v>5.6</v>
          </cell>
        </row>
        <row r="23">
          <cell r="A23" t="str">
            <v>271002261031</v>
          </cell>
          <cell r="B23" t="str">
            <v>RES;261  ,1/10W,5% ,0805,SM</v>
          </cell>
          <cell r="C23">
            <v>0.03</v>
          </cell>
        </row>
        <row r="24">
          <cell r="A24" t="str">
            <v>314149250505</v>
          </cell>
          <cell r="B24" t="str">
            <v>XTAL;25MHZ,20PPM,20PF,HC-49</v>
          </cell>
          <cell r="C24">
            <v>8</v>
          </cell>
        </row>
        <row r="25">
          <cell r="A25" t="str">
            <v>271002301101</v>
          </cell>
          <cell r="B25" t="str">
            <v>RES;300  ,1/10W,1% ,0805,SM</v>
          </cell>
          <cell r="C25">
            <v>0.05</v>
          </cell>
        </row>
        <row r="26">
          <cell r="A26" t="str">
            <v>331000000017</v>
          </cell>
          <cell r="B26" t="str">
            <v>CON;D,9P/MA,15P/AUDIO JACK,</v>
          </cell>
          <cell r="C26">
            <v>20</v>
          </cell>
        </row>
        <row r="27">
          <cell r="A27" t="str">
            <v>271002471301</v>
          </cell>
          <cell r="B27" t="str">
            <v>RES;470  ,1/10W,5% ,0805,SM</v>
          </cell>
          <cell r="C27">
            <v>0.03</v>
          </cell>
        </row>
        <row r="28">
          <cell r="A28" t="str">
            <v>331000008016</v>
          </cell>
          <cell r="B28" t="str">
            <v>CON;USB*2,RJ-45,W/XFMR,BELC</v>
          </cell>
          <cell r="C28">
            <v>80.03</v>
          </cell>
        </row>
        <row r="29">
          <cell r="A29" t="str">
            <v>271002750102</v>
          </cell>
          <cell r="B29" t="str">
            <v>RES;75   ,1/10W,1% ,0805,SM</v>
          </cell>
          <cell r="C29">
            <v>0.05</v>
          </cell>
        </row>
        <row r="30">
          <cell r="A30" t="str">
            <v>331030003006</v>
          </cell>
          <cell r="B30" t="str">
            <v>CON;HDR,MA,3P*1,.1,ST,FRLCK</v>
          </cell>
          <cell r="C30">
            <v>0.35</v>
          </cell>
        </row>
        <row r="31">
          <cell r="A31" t="str">
            <v>271071000002</v>
          </cell>
          <cell r="B31" t="str">
            <v>RES;0    ,1/16W,0603,SMT</v>
          </cell>
          <cell r="C31">
            <v>0.03</v>
          </cell>
        </row>
        <row r="32">
          <cell r="A32" t="str">
            <v>331030003009</v>
          </cell>
          <cell r="B32" t="str">
            <v>CON;HDR,MA,3P*1,.079,ST,W/L</v>
          </cell>
          <cell r="C32">
            <v>2.2999999999999998</v>
          </cell>
        </row>
        <row r="33">
          <cell r="A33" t="str">
            <v>271071100302</v>
          </cell>
          <cell r="B33" t="str">
            <v>RES;10   ,1/16W,5% ,0603,SM</v>
          </cell>
          <cell r="C33">
            <v>0.03</v>
          </cell>
        </row>
        <row r="34">
          <cell r="A34" t="str">
            <v>331030004021</v>
          </cell>
          <cell r="B34" t="str">
            <v>CON;HDR,MA,4P*1,2.5MM,W/HOO</v>
          </cell>
          <cell r="C34">
            <v>0.46</v>
          </cell>
        </row>
        <row r="35">
          <cell r="A35" t="str">
            <v>271071101101</v>
          </cell>
          <cell r="B35" t="str">
            <v>RES;100  ,1/16W,1% ,0603,SM</v>
          </cell>
          <cell r="C35">
            <v>0.05</v>
          </cell>
        </row>
        <row r="36">
          <cell r="A36" t="str">
            <v>331030004022</v>
          </cell>
          <cell r="B36" t="str">
            <v>CON;HDR,MA,4P*1,.1,ST,H7.6,</v>
          </cell>
          <cell r="C36">
            <v>0.46</v>
          </cell>
        </row>
        <row r="37">
          <cell r="A37" t="str">
            <v>271071101301</v>
          </cell>
          <cell r="B37" t="str">
            <v>RES;100  ,1/16W,5% ,0603,SM</v>
          </cell>
          <cell r="C37">
            <v>0.03</v>
          </cell>
        </row>
        <row r="38">
          <cell r="A38" t="str">
            <v>331030010016</v>
          </cell>
          <cell r="B38" t="str">
            <v>CON;HDR,MA,10P*1,.1,ST,NO P</v>
          </cell>
          <cell r="C38">
            <v>0.19</v>
          </cell>
        </row>
        <row r="39">
          <cell r="A39" t="str">
            <v>271071102102</v>
          </cell>
          <cell r="B39" t="str">
            <v>RES;1K   ,1/16W,1% ,0603,SM</v>
          </cell>
          <cell r="C39">
            <v>0.05</v>
          </cell>
        </row>
        <row r="40">
          <cell r="A40" t="str">
            <v>331120004006</v>
          </cell>
          <cell r="B40" t="str">
            <v>CON;HDR,SHROUD,MA,4P*1,2MM,</v>
          </cell>
          <cell r="C40">
            <v>0.35</v>
          </cell>
        </row>
        <row r="41">
          <cell r="A41" t="str">
            <v>271071102302</v>
          </cell>
          <cell r="B41" t="str">
            <v>RES;1K   ,1/16W,5% ,0603,SM</v>
          </cell>
          <cell r="C41">
            <v>0.03</v>
          </cell>
        </row>
        <row r="42">
          <cell r="A42" t="str">
            <v>331120005002</v>
          </cell>
          <cell r="B42" t="str">
            <v>CON;HDR,SHROUD,MA,5P*1,.1,S</v>
          </cell>
          <cell r="C42">
            <v>1.35</v>
          </cell>
        </row>
        <row r="43">
          <cell r="A43" t="str">
            <v>271071103101</v>
          </cell>
          <cell r="B43" t="str">
            <v>RES;10K  ,1/16W,1% ,0603,SM</v>
          </cell>
          <cell r="C43">
            <v>0.05</v>
          </cell>
        </row>
        <row r="44">
          <cell r="A44" t="str">
            <v>331120034001</v>
          </cell>
          <cell r="B44" t="str">
            <v>CON;HDR,SHR,MA,17P*2,-P5,.1</v>
          </cell>
          <cell r="C44">
            <v>1.2</v>
          </cell>
        </row>
        <row r="45">
          <cell r="A45" t="str">
            <v>271071103302</v>
          </cell>
          <cell r="B45" t="str">
            <v>RES;10K  ,1/16W,5% ,0603,SM</v>
          </cell>
          <cell r="C45">
            <v>0.03</v>
          </cell>
        </row>
        <row r="46">
          <cell r="A46" t="str">
            <v>331120040002</v>
          </cell>
          <cell r="B46" t="str">
            <v>CON;HDR,SHR,MA,20P*2,-P20,.</v>
          </cell>
          <cell r="C46">
            <v>1.1499999999999999</v>
          </cell>
        </row>
        <row r="47">
          <cell r="A47" t="str">
            <v>271071104302</v>
          </cell>
          <cell r="B47" t="str">
            <v>RES;100K ,1/16W,5% ,0603,SM</v>
          </cell>
          <cell r="C47">
            <v>0.03</v>
          </cell>
        </row>
        <row r="48">
          <cell r="A48" t="str">
            <v>331120064001</v>
          </cell>
          <cell r="B48" t="str">
            <v>CON;HDR,SHROUD,MA,32P*2,.1,</v>
          </cell>
          <cell r="C48">
            <v>4.3</v>
          </cell>
        </row>
        <row r="49">
          <cell r="A49" t="str">
            <v>271071111101</v>
          </cell>
          <cell r="B49" t="str">
            <v>RES;110  ,1/16W,1% ,0603,SM</v>
          </cell>
          <cell r="C49">
            <v>0.05</v>
          </cell>
        </row>
        <row r="50">
          <cell r="A50" t="str">
            <v>331210012007</v>
          </cell>
          <cell r="B50" t="str">
            <v>CON;EDGE,60P*2,1.27,PCT,LGT</v>
          </cell>
          <cell r="C50">
            <v>4.8499999999999996</v>
          </cell>
        </row>
        <row r="51">
          <cell r="A51" t="str">
            <v>271071132101</v>
          </cell>
          <cell r="B51" t="str">
            <v>RES;1.3K ,1/16W,1% ,0603,SM</v>
          </cell>
          <cell r="C51">
            <v>0.05</v>
          </cell>
        </row>
        <row r="52">
          <cell r="A52" t="str">
            <v>331210013202</v>
          </cell>
          <cell r="B52" t="str">
            <v>CON;EDGE,132P,4ROW,1MM,ST,A</v>
          </cell>
          <cell r="C52">
            <v>6.5</v>
          </cell>
        </row>
        <row r="53">
          <cell r="A53" t="str">
            <v>271071150101</v>
          </cell>
          <cell r="B53" t="str">
            <v>RES;15   ,1/16W,1% ,0603,SM</v>
          </cell>
          <cell r="C53">
            <v>0.05</v>
          </cell>
        </row>
        <row r="54">
          <cell r="A54" t="str">
            <v>331210022001</v>
          </cell>
          <cell r="B54" t="str">
            <v>CON;EDGE,11P*2,1.27,ATX RIS</v>
          </cell>
          <cell r="C54">
            <v>4.2</v>
          </cell>
        </row>
        <row r="55">
          <cell r="A55" t="str">
            <v>271071151302</v>
          </cell>
          <cell r="B55" t="str">
            <v>RES;150  ,1/16W,5% ,0603,SM</v>
          </cell>
          <cell r="C55">
            <v>0.03</v>
          </cell>
        </row>
        <row r="56">
          <cell r="A56" t="str">
            <v>331650037009</v>
          </cell>
          <cell r="B56" t="str">
            <v>IC SOCKET;370P,ZIP,SOCKET37</v>
          </cell>
          <cell r="C56">
            <v>24.8</v>
          </cell>
        </row>
        <row r="57">
          <cell r="A57" t="str">
            <v>271071152302</v>
          </cell>
          <cell r="B57" t="str">
            <v>RES;1.5K ,1/16W,5% ,0603,SM</v>
          </cell>
          <cell r="C57">
            <v>0.03</v>
          </cell>
        </row>
        <row r="58">
          <cell r="A58" t="str">
            <v>331660016811</v>
          </cell>
          <cell r="B58" t="str">
            <v>DIMM SOCKET;168P,1.27,ST,UB</v>
          </cell>
          <cell r="C58">
            <v>6.8</v>
          </cell>
        </row>
        <row r="59">
          <cell r="A59" t="str">
            <v>271071164301</v>
          </cell>
          <cell r="B59" t="str">
            <v>RES;160K ,1/16W,5% ,0603,SM</v>
          </cell>
          <cell r="C59">
            <v>0.03</v>
          </cell>
        </row>
        <row r="60">
          <cell r="A60" t="str">
            <v>331720049005</v>
          </cell>
          <cell r="B60" t="str">
            <v>CON;D,25P/FM,9P/MA,15P/FM,R</v>
          </cell>
          <cell r="C60">
            <v>0</v>
          </cell>
        </row>
        <row r="61">
          <cell r="A61" t="str">
            <v>271071174011</v>
          </cell>
          <cell r="B61" t="str">
            <v>RES;174  ,1/16W,1% ,0603,SM</v>
          </cell>
          <cell r="C61">
            <v>0.05</v>
          </cell>
        </row>
        <row r="62">
          <cell r="A62" t="str">
            <v>331870012001</v>
          </cell>
          <cell r="B62" t="str">
            <v>CON;MINI DIN,6P*2,DUAL SHIE</v>
          </cell>
          <cell r="C62">
            <v>6.5</v>
          </cell>
        </row>
        <row r="63">
          <cell r="A63" t="str">
            <v>271071201101</v>
          </cell>
          <cell r="B63" t="str">
            <v>RES;200  ,1/16W,1% ,0603,SM</v>
          </cell>
          <cell r="C63">
            <v>0.05</v>
          </cell>
        </row>
        <row r="64">
          <cell r="A64" t="str">
            <v>331910020001</v>
          </cell>
          <cell r="B64" t="str">
            <v>CON;PWR,FM,10P*2,.165",ATX,</v>
          </cell>
          <cell r="C64">
            <v>1.8</v>
          </cell>
        </row>
        <row r="65">
          <cell r="A65" t="str">
            <v>271071203302</v>
          </cell>
          <cell r="B65" t="str">
            <v>RES;20K  ,1/16W,5% ,0603,SM</v>
          </cell>
          <cell r="C65">
            <v>0.03</v>
          </cell>
        </row>
        <row r="66">
          <cell r="A66" t="str">
            <v>331911106002</v>
          </cell>
          <cell r="B66" t="str">
            <v>CON;PWR,6P,KEY 3,4,6,POSTLA</v>
          </cell>
          <cell r="C66">
            <v>1.1000000000000001</v>
          </cell>
        </row>
        <row r="67">
          <cell r="A67" t="str">
            <v>271071220101</v>
          </cell>
          <cell r="B67" t="str">
            <v>RES;22   ,1/16W,1% ,0603,SM</v>
          </cell>
          <cell r="C67">
            <v>0.05</v>
          </cell>
        </row>
        <row r="68">
          <cell r="A68" t="str">
            <v>337120101006</v>
          </cell>
          <cell r="B68" t="str">
            <v>SW;DIP,SPST,5POS,5VDC,100MA</v>
          </cell>
          <cell r="C68">
            <v>8.5</v>
          </cell>
        </row>
        <row r="69">
          <cell r="A69" t="str">
            <v>271071221111</v>
          </cell>
          <cell r="B69" t="str">
            <v>RES;2.21K,1/16W,1% ,0603,SM</v>
          </cell>
          <cell r="C69">
            <v>0.05</v>
          </cell>
        </row>
        <row r="70">
          <cell r="A70" t="str">
            <v>338000000009</v>
          </cell>
          <cell r="B70" t="str">
            <v>BATTERY HOLDER;CR2032,BH-32</v>
          </cell>
          <cell r="C70">
            <v>1.3</v>
          </cell>
        </row>
        <row r="71">
          <cell r="A71" t="str">
            <v>271071221301</v>
          </cell>
          <cell r="B71" t="str">
            <v>RES;220  ,1/16W,5% ,0603,SM</v>
          </cell>
          <cell r="C71">
            <v>0.03</v>
          </cell>
        </row>
        <row r="72">
          <cell r="A72" t="str">
            <v>339113000021</v>
          </cell>
          <cell r="B72" t="str">
            <v>BUZZER;47,D12MM,P6.5MM,H9MM</v>
          </cell>
          <cell r="C72">
            <v>3.7</v>
          </cell>
        </row>
        <row r="73">
          <cell r="A73" t="str">
            <v>271071221302</v>
          </cell>
          <cell r="B73" t="str">
            <v>RES;22   ,1/16W,5% ,0603,SM</v>
          </cell>
          <cell r="C73">
            <v>0.03</v>
          </cell>
        </row>
        <row r="74">
          <cell r="A74" t="str">
            <v>411703000003</v>
          </cell>
          <cell r="B74" t="str">
            <v>PWA;PWA-CAPRI/MOTHER BD,SMT</v>
          </cell>
          <cell r="C74">
            <v>2600.73</v>
          </cell>
        </row>
        <row r="75">
          <cell r="A75" t="str">
            <v>271071222302</v>
          </cell>
          <cell r="B75" t="str">
            <v>RES;2.2K ,1/16W,5% ,0603,SM</v>
          </cell>
          <cell r="C75">
            <v>0.03</v>
          </cell>
        </row>
        <row r="76">
          <cell r="A76" t="str">
            <v>271071241301</v>
          </cell>
          <cell r="B76" t="str">
            <v>RES;240  ,1/16W,5% ,0603,SM</v>
          </cell>
          <cell r="C76">
            <v>0.03</v>
          </cell>
        </row>
        <row r="77">
          <cell r="A77" t="str">
            <v>271071243301</v>
          </cell>
          <cell r="B77" t="str">
            <v>RES;24K  ,1/16W,5% ,0603,SM</v>
          </cell>
          <cell r="C77">
            <v>0.03</v>
          </cell>
        </row>
        <row r="78">
          <cell r="A78" t="str">
            <v>271071272301</v>
          </cell>
          <cell r="B78" t="str">
            <v>RES;2.7K ,1/16W,5% ,0603,SM</v>
          </cell>
          <cell r="C78">
            <v>0.03</v>
          </cell>
        </row>
        <row r="79">
          <cell r="A79" t="str">
            <v>271071273301</v>
          </cell>
          <cell r="B79" t="str">
            <v>RES;27K  ,1/16W,5% ,0603,SM</v>
          </cell>
          <cell r="C79">
            <v>0.03</v>
          </cell>
        </row>
        <row r="80">
          <cell r="A80" t="str">
            <v>271071301301</v>
          </cell>
          <cell r="B80" t="str">
            <v>RES;300  ,1/16W,5% ,0603,SM</v>
          </cell>
          <cell r="C80">
            <v>0.03</v>
          </cell>
        </row>
        <row r="81">
          <cell r="A81" t="str">
            <v>271071330101</v>
          </cell>
          <cell r="B81" t="str">
            <v>RES;33   ,1/16W,1% ,0603,SM</v>
          </cell>
          <cell r="C81">
            <v>0.05</v>
          </cell>
        </row>
        <row r="82">
          <cell r="A82" t="str">
            <v>271071330302</v>
          </cell>
          <cell r="B82" t="str">
            <v>RES;33   ,1/16W,5% ,0603,SM</v>
          </cell>
          <cell r="C82">
            <v>0.03</v>
          </cell>
        </row>
        <row r="83">
          <cell r="A83" t="str">
            <v>271071331301</v>
          </cell>
          <cell r="B83" t="str">
            <v>RES;330  ,1/16W,5% ,0603,SM</v>
          </cell>
          <cell r="C83">
            <v>0.03</v>
          </cell>
        </row>
        <row r="84">
          <cell r="A84" t="str">
            <v>271071334301</v>
          </cell>
          <cell r="B84" t="str">
            <v>RES;330K ,1/16W,5% ,0603,SM</v>
          </cell>
          <cell r="C84">
            <v>0.03</v>
          </cell>
        </row>
        <row r="85">
          <cell r="A85" t="str">
            <v>271071393302</v>
          </cell>
          <cell r="B85" t="str">
            <v>RES;39K  ,1/16W,5% ,0603,SM</v>
          </cell>
          <cell r="C85">
            <v>0.03</v>
          </cell>
        </row>
        <row r="86">
          <cell r="A86" t="str">
            <v>271071402811</v>
          </cell>
          <cell r="B86" t="str">
            <v>RES;40.2 ,1/16W,1% ,0603,SM</v>
          </cell>
          <cell r="C86">
            <v>0.05</v>
          </cell>
        </row>
        <row r="87">
          <cell r="A87" t="str">
            <v>271071470302</v>
          </cell>
          <cell r="B87" t="str">
            <v>RES;47   ,1/16W,5% ,0603,SM</v>
          </cell>
          <cell r="C87">
            <v>0.03</v>
          </cell>
        </row>
        <row r="88">
          <cell r="A88" t="str">
            <v>271071472302</v>
          </cell>
          <cell r="B88" t="str">
            <v>RES;4.7K ,1/16W,5% ,0603,SM</v>
          </cell>
          <cell r="C88">
            <v>0.03</v>
          </cell>
        </row>
        <row r="89">
          <cell r="A89" t="str">
            <v>271071473301</v>
          </cell>
          <cell r="B89" t="str">
            <v>RES;47K  ,1/16W,5% ,0603,SM</v>
          </cell>
          <cell r="C89">
            <v>0.03</v>
          </cell>
        </row>
        <row r="90">
          <cell r="A90" t="str">
            <v>271071487811</v>
          </cell>
          <cell r="B90" t="str">
            <v>RES;48.7 ,1/16W,1% ,0603,SM</v>
          </cell>
          <cell r="C90">
            <v>0.05</v>
          </cell>
        </row>
        <row r="91">
          <cell r="A91" t="str">
            <v>271071499111</v>
          </cell>
          <cell r="B91" t="str">
            <v>RES;4.99K,1/16W,1% ,0603,SM</v>
          </cell>
          <cell r="C91">
            <v>0.05</v>
          </cell>
        </row>
        <row r="92">
          <cell r="A92" t="str">
            <v>271071499811</v>
          </cell>
          <cell r="B92" t="str">
            <v>RES;49.9 ,1/16W,1% ,0603,SM</v>
          </cell>
          <cell r="C92">
            <v>0.05</v>
          </cell>
        </row>
        <row r="93">
          <cell r="A93" t="str">
            <v>271071510301</v>
          </cell>
          <cell r="B93" t="str">
            <v>RES;51   ,1/16W,5% ,0603,SM</v>
          </cell>
          <cell r="C93">
            <v>0.03</v>
          </cell>
        </row>
        <row r="94">
          <cell r="A94" t="str">
            <v>271071560301</v>
          </cell>
          <cell r="B94" t="str">
            <v>RES;56   ,1/16W,5% ,0603,SM</v>
          </cell>
          <cell r="C94">
            <v>0.03</v>
          </cell>
        </row>
        <row r="95">
          <cell r="A95" t="str">
            <v>271071562301</v>
          </cell>
          <cell r="B95" t="str">
            <v>RES;5.6K ,1/16W,5% ,0603,SM</v>
          </cell>
          <cell r="C95">
            <v>0.03</v>
          </cell>
        </row>
        <row r="96">
          <cell r="A96" t="str">
            <v>271071563302</v>
          </cell>
          <cell r="B96" t="str">
            <v>RES;56K  ,1/16W,5% ,0603,SM</v>
          </cell>
          <cell r="C96">
            <v>0.03</v>
          </cell>
        </row>
        <row r="97">
          <cell r="A97" t="str">
            <v>271071565301</v>
          </cell>
          <cell r="B97" t="str">
            <v>RES;5.6M ,1/16W,5% ,0603,SM</v>
          </cell>
          <cell r="C97">
            <v>0.03</v>
          </cell>
        </row>
        <row r="98">
          <cell r="A98" t="str">
            <v>271071619311</v>
          </cell>
          <cell r="B98" t="str">
            <v>RES;619K ,1/16W,1% ,0603,SM</v>
          </cell>
          <cell r="C98">
            <v>0.05</v>
          </cell>
        </row>
        <row r="99">
          <cell r="A99" t="str">
            <v>271071681101</v>
          </cell>
          <cell r="B99" t="str">
            <v>RES;680  ,1/16W,1% ,0603,SM</v>
          </cell>
          <cell r="C99">
            <v>0.05</v>
          </cell>
        </row>
        <row r="100">
          <cell r="A100" t="str">
            <v>271071682301</v>
          </cell>
          <cell r="B100" t="str">
            <v>RES;6.8K ,1/16W,5% ,0603,SM</v>
          </cell>
          <cell r="C100">
            <v>0.03</v>
          </cell>
        </row>
        <row r="101">
          <cell r="A101" t="str">
            <v>271071750101</v>
          </cell>
          <cell r="B101" t="str">
            <v>RES;75   ,1/16W,1% ,0603,SM</v>
          </cell>
          <cell r="C101">
            <v>0.05</v>
          </cell>
        </row>
        <row r="102">
          <cell r="A102" t="str">
            <v>271071753301</v>
          </cell>
          <cell r="B102" t="str">
            <v>RES;75K  ,1/16W,5% ,0603,SM</v>
          </cell>
          <cell r="C102">
            <v>0.03</v>
          </cell>
        </row>
        <row r="103">
          <cell r="A103" t="str">
            <v>271071820101</v>
          </cell>
          <cell r="B103" t="str">
            <v>RES;82   ,1/16W,1% ,0603,SM</v>
          </cell>
          <cell r="C103">
            <v>0.05</v>
          </cell>
        </row>
        <row r="104">
          <cell r="A104" t="str">
            <v>271071822301</v>
          </cell>
          <cell r="B104" t="str">
            <v>RES;8.2K ,1/16W,5% ,0603,SM</v>
          </cell>
          <cell r="C104">
            <v>0.03</v>
          </cell>
        </row>
        <row r="105">
          <cell r="A105" t="str">
            <v>271071860101</v>
          </cell>
          <cell r="B105" t="str">
            <v>RES;86   ,1/16W,1% ,0603,SM</v>
          </cell>
          <cell r="C105">
            <v>0.05</v>
          </cell>
        </row>
        <row r="106">
          <cell r="A106" t="str">
            <v>271072106301</v>
          </cell>
          <cell r="B106" t="str">
            <v>RES;10M  ,1/10W,5% ,0603,SM</v>
          </cell>
          <cell r="C106">
            <v>0.03</v>
          </cell>
        </row>
        <row r="107">
          <cell r="A107" t="str">
            <v>271072151101</v>
          </cell>
          <cell r="B107" t="str">
            <v>RES;150  ,1/10W,1% ,0603,SM</v>
          </cell>
          <cell r="C107">
            <v>0.05</v>
          </cell>
        </row>
        <row r="108">
          <cell r="A108" t="str">
            <v>271571560301</v>
          </cell>
          <cell r="B108" t="str">
            <v>RP;56*8  ,16P ,1/16W,5% ,16</v>
          </cell>
          <cell r="C108">
            <v>0.88</v>
          </cell>
        </row>
        <row r="109">
          <cell r="A109" t="str">
            <v>271611100301</v>
          </cell>
          <cell r="B109" t="str">
            <v>RP;10*4  ,8P ,1/16W,5% ,061</v>
          </cell>
          <cell r="C109">
            <v>0.13</v>
          </cell>
        </row>
        <row r="110">
          <cell r="A110" t="str">
            <v>271611102301</v>
          </cell>
          <cell r="B110" t="str">
            <v>RP;1K*4  ,8P ,1/16W,5% ,061</v>
          </cell>
          <cell r="C110">
            <v>0.13</v>
          </cell>
        </row>
        <row r="111">
          <cell r="A111" t="str">
            <v>271611103301</v>
          </cell>
          <cell r="B111" t="str">
            <v>RP;10K*4 ,8P ,1/16W,5% ,061</v>
          </cell>
          <cell r="C111">
            <v>0.13</v>
          </cell>
        </row>
        <row r="112">
          <cell r="A112" t="str">
            <v>271611151301</v>
          </cell>
          <cell r="B112" t="str">
            <v>RP;150*4 ,8P ,1/16W,5% ,061</v>
          </cell>
          <cell r="C112">
            <v>0.13</v>
          </cell>
        </row>
        <row r="113">
          <cell r="A113" t="str">
            <v>271611153301</v>
          </cell>
          <cell r="B113" t="str">
            <v>RP;15K*4 ,8P ,1/16W,5% ,061</v>
          </cell>
          <cell r="C113">
            <v>0.13</v>
          </cell>
        </row>
        <row r="114">
          <cell r="A114" t="str">
            <v>271611220301</v>
          </cell>
          <cell r="B114" t="str">
            <v>RP;22*4  ,8P ,1/16W,5% ,061</v>
          </cell>
          <cell r="C114">
            <v>0.13</v>
          </cell>
        </row>
        <row r="115">
          <cell r="A115" t="str">
            <v>271611222301</v>
          </cell>
          <cell r="B115" t="str">
            <v>RP;2.2K*4,8P ,1/16W,5% ,061</v>
          </cell>
          <cell r="C115">
            <v>0.13</v>
          </cell>
        </row>
        <row r="116">
          <cell r="A116" t="str">
            <v>271611270301</v>
          </cell>
          <cell r="B116" t="str">
            <v>RP;27*4  ,8P ,1/16W,5% ,061</v>
          </cell>
          <cell r="C116">
            <v>0.13</v>
          </cell>
        </row>
        <row r="117">
          <cell r="A117" t="str">
            <v>271611272301</v>
          </cell>
          <cell r="B117" t="str">
            <v>RP;2.7K*4,8P ,1/16W,5% ,061</v>
          </cell>
          <cell r="C117">
            <v>0.13</v>
          </cell>
        </row>
        <row r="118">
          <cell r="A118" t="str">
            <v>271611560301</v>
          </cell>
          <cell r="B118" t="str">
            <v>RP;56*4  ,8P ,1/16W,5% ,061</v>
          </cell>
          <cell r="C118">
            <v>0.13</v>
          </cell>
        </row>
        <row r="119">
          <cell r="A119" t="str">
            <v>271611822301</v>
          </cell>
          <cell r="B119" t="str">
            <v>RP;8.2K*4,8P ,1/16W,5% ,061</v>
          </cell>
          <cell r="C119">
            <v>0.13</v>
          </cell>
        </row>
        <row r="120">
          <cell r="A120" t="str">
            <v>272001475701</v>
          </cell>
          <cell r="B120" t="str">
            <v>CAP;4.7U ,CR,10V ,+80-20%,0</v>
          </cell>
          <cell r="C120">
            <v>1.75</v>
          </cell>
        </row>
        <row r="121">
          <cell r="A121" t="str">
            <v>272002105701</v>
          </cell>
          <cell r="B121" t="str">
            <v>CAP;1U  ,CR,16V ,-20+80%,08</v>
          </cell>
          <cell r="C121">
            <v>0.52</v>
          </cell>
        </row>
        <row r="122">
          <cell r="A122" t="str">
            <v>272002684501</v>
          </cell>
          <cell r="B122" t="str">
            <v>CAP;.68U ,CR,16V ,20%,0805,</v>
          </cell>
          <cell r="C122">
            <v>0.8</v>
          </cell>
        </row>
        <row r="123">
          <cell r="A123" t="str">
            <v>272011106701</v>
          </cell>
          <cell r="B123" t="str">
            <v>CAP;10U  ,10V,+80-20%,1206,</v>
          </cell>
          <cell r="C123">
            <v>2.2000000000000002</v>
          </cell>
        </row>
        <row r="124">
          <cell r="A124" t="str">
            <v>272012225702</v>
          </cell>
          <cell r="B124" t="str">
            <v>CAP;2.2U ,CR,16V ,+80-20%,1</v>
          </cell>
          <cell r="C124">
            <v>1.2</v>
          </cell>
        </row>
        <row r="125">
          <cell r="A125" t="str">
            <v>272012475701</v>
          </cell>
          <cell r="B125" t="str">
            <v>CAP;4.7U ,CR,16V ,+80-20%,1</v>
          </cell>
          <cell r="C125">
            <v>1.8</v>
          </cell>
        </row>
        <row r="126">
          <cell r="A126" t="str">
            <v>272072104403</v>
          </cell>
          <cell r="B126" t="str">
            <v>CAP;.1U  ,16V ,X7R,0603,L-E</v>
          </cell>
          <cell r="C126">
            <v>0.35</v>
          </cell>
        </row>
        <row r="127">
          <cell r="A127" t="str">
            <v>272072104702</v>
          </cell>
          <cell r="B127" t="str">
            <v>CAP;.1U  ,16V,+80-20%,0603,</v>
          </cell>
          <cell r="C127">
            <v>0.14000000000000001</v>
          </cell>
        </row>
        <row r="128">
          <cell r="A128" t="str">
            <v>272072221301</v>
          </cell>
          <cell r="B128" t="str">
            <v>CAP;220P ,16V,5% ,-30+85'C,</v>
          </cell>
          <cell r="C128">
            <v>0.2</v>
          </cell>
        </row>
        <row r="129">
          <cell r="A129" t="str">
            <v>272072473402</v>
          </cell>
          <cell r="B129" t="str">
            <v>CAP;.047U,16V ,10%,0603,X7R</v>
          </cell>
          <cell r="C129">
            <v>0.35</v>
          </cell>
        </row>
        <row r="130">
          <cell r="A130" t="str">
            <v>272072474701</v>
          </cell>
          <cell r="B130" t="str">
            <v>CAP;.47U ,16V,+80-20%,0603,</v>
          </cell>
          <cell r="C130">
            <v>0.5</v>
          </cell>
        </row>
        <row r="131">
          <cell r="A131" t="str">
            <v>272073330701</v>
          </cell>
          <cell r="B131" t="str">
            <v>CAP;33P  ,25V ,+/-10%,0603,</v>
          </cell>
          <cell r="C131">
            <v>0.12</v>
          </cell>
        </row>
        <row r="132">
          <cell r="A132" t="str">
            <v>272075100302</v>
          </cell>
          <cell r="B132" t="str">
            <v>CAP;10P  ,CR,50V ,5%,0603,N</v>
          </cell>
          <cell r="C132">
            <v>0.12</v>
          </cell>
        </row>
        <row r="133">
          <cell r="A133" t="str">
            <v>272075101701</v>
          </cell>
          <cell r="B133" t="str">
            <v>CAP;100P ,50V ,+ -10%,0603,</v>
          </cell>
          <cell r="C133">
            <v>0.12</v>
          </cell>
        </row>
        <row r="134">
          <cell r="A134" t="str">
            <v>272075102701</v>
          </cell>
          <cell r="B134" t="str">
            <v>CAP;1000P,50V ,+/-20%,0603,</v>
          </cell>
          <cell r="C134">
            <v>0.12</v>
          </cell>
        </row>
        <row r="135">
          <cell r="A135" t="str">
            <v>272075103402</v>
          </cell>
          <cell r="B135" t="str">
            <v>CAP;.01U ,50V,10%,0603,X7R,</v>
          </cell>
          <cell r="C135">
            <v>0.15</v>
          </cell>
        </row>
        <row r="136">
          <cell r="A136" t="str">
            <v>272075103702</v>
          </cell>
          <cell r="B136" t="str">
            <v>CAP;.01U ,50V,+80-20%,0603,</v>
          </cell>
          <cell r="C136">
            <v>0.12</v>
          </cell>
        </row>
        <row r="137">
          <cell r="A137" t="str">
            <v>272075121401</v>
          </cell>
          <cell r="B137" t="str">
            <v>CAP;120P ,CR,50V ,10%,0603,</v>
          </cell>
          <cell r="C137">
            <v>0.15</v>
          </cell>
        </row>
        <row r="138">
          <cell r="A138" t="str">
            <v>272075150301</v>
          </cell>
          <cell r="B138" t="str">
            <v>CAP;15P  ,CR,50V ,5% ,0603,</v>
          </cell>
          <cell r="C138">
            <v>0.13</v>
          </cell>
        </row>
        <row r="139">
          <cell r="A139" t="str">
            <v>272075180301</v>
          </cell>
          <cell r="B139" t="str">
            <v>CAP;18P  ,50V ,5% ,0603,NPO</v>
          </cell>
          <cell r="C139">
            <v>0.12</v>
          </cell>
        </row>
        <row r="140">
          <cell r="A140" t="str">
            <v>272075181301</v>
          </cell>
          <cell r="B140" t="str">
            <v>CAP;180P ,50V ,5% ,0603,NPO</v>
          </cell>
          <cell r="C140">
            <v>0.16</v>
          </cell>
        </row>
        <row r="141">
          <cell r="A141" t="str">
            <v>272075209001</v>
          </cell>
          <cell r="B141" t="str">
            <v>CAP;2P   ,CR,50V ,+-.1PF,06</v>
          </cell>
          <cell r="C141">
            <v>0.27</v>
          </cell>
        </row>
        <row r="142">
          <cell r="A142" t="str">
            <v>272075220701</v>
          </cell>
          <cell r="B142" t="str">
            <v>CAP;22P  ,50V ,+ -10%,0603,</v>
          </cell>
          <cell r="C142">
            <v>0.12</v>
          </cell>
        </row>
        <row r="143">
          <cell r="A143" t="str">
            <v>272075222701</v>
          </cell>
          <cell r="B143" t="str">
            <v>CAP;2200P,50V ,+80-20%,0603</v>
          </cell>
          <cell r="C143">
            <v>0.12</v>
          </cell>
        </row>
        <row r="144">
          <cell r="A144" t="str">
            <v>272075272701</v>
          </cell>
          <cell r="B144" t="str">
            <v>CAP;2700P,CR,50V ,+/-20%,06</v>
          </cell>
          <cell r="C144">
            <v>0.12</v>
          </cell>
        </row>
        <row r="145">
          <cell r="A145" t="str">
            <v>272075470701</v>
          </cell>
          <cell r="B145" t="str">
            <v>CAP;47P  ,50V ,+ -10%,0603,</v>
          </cell>
          <cell r="C145">
            <v>0.12</v>
          </cell>
        </row>
        <row r="146">
          <cell r="A146" t="str">
            <v>272075471401</v>
          </cell>
          <cell r="B146" t="str">
            <v>CAP;470P ,50V,10%,0603,X7R,</v>
          </cell>
          <cell r="C146">
            <v>0.12</v>
          </cell>
        </row>
        <row r="147">
          <cell r="A147" t="str">
            <v>272075501701</v>
          </cell>
          <cell r="B147" t="str">
            <v>CAP;500P ,CR,50V ,+80-20%,0</v>
          </cell>
          <cell r="C147">
            <v>0.14000000000000001</v>
          </cell>
        </row>
        <row r="148">
          <cell r="A148" t="str">
            <v>272075689301</v>
          </cell>
          <cell r="B148" t="str">
            <v>CAP;6.8P ,CR,50V,5% ,0603,N</v>
          </cell>
          <cell r="C148">
            <v>0.13</v>
          </cell>
        </row>
        <row r="149">
          <cell r="A149" t="str">
            <v>272083153501</v>
          </cell>
          <cell r="B149" t="str">
            <v>CAP;.015U,CR,25V,20%,0612,L</v>
          </cell>
          <cell r="C149">
            <v>3</v>
          </cell>
        </row>
        <row r="150">
          <cell r="A150" t="str">
            <v>272432336502</v>
          </cell>
          <cell r="B150" t="str">
            <v>CAP;33U  ,16V,20%,7343,.225</v>
          </cell>
          <cell r="C150">
            <v>15</v>
          </cell>
        </row>
        <row r="151">
          <cell r="A151" t="str">
            <v>272601227503</v>
          </cell>
          <cell r="B151" t="str">
            <v>EC;220U ,6.3V,20%,D6.3,-40+</v>
          </cell>
          <cell r="C151">
            <v>2.25</v>
          </cell>
        </row>
        <row r="152">
          <cell r="A152" t="str">
            <v>272602107501</v>
          </cell>
          <cell r="B152" t="str">
            <v>EC;100U,16V,M,6.3*5.5,-55+8</v>
          </cell>
          <cell r="C152">
            <v>1.3</v>
          </cell>
        </row>
        <row r="153">
          <cell r="A153" t="str">
            <v>272612104501</v>
          </cell>
          <cell r="B153" t="str">
            <v>CP;.1U*4  ,8P,16V ,20%,0612</v>
          </cell>
          <cell r="C153">
            <v>1.7</v>
          </cell>
        </row>
        <row r="154">
          <cell r="A154" t="str">
            <v>272615181401</v>
          </cell>
          <cell r="B154" t="str">
            <v>CP;180P*4 ,8P,50V ,10%,0612</v>
          </cell>
          <cell r="C154">
            <v>0.66</v>
          </cell>
        </row>
        <row r="155">
          <cell r="A155" t="str">
            <v>272615470401</v>
          </cell>
          <cell r="B155" t="str">
            <v>CP;47P*4  ,8P,50V ,10%,0612</v>
          </cell>
          <cell r="C155">
            <v>0.67</v>
          </cell>
        </row>
        <row r="156">
          <cell r="A156" t="str">
            <v>273000130006</v>
          </cell>
          <cell r="B156" t="str">
            <v>FERRITE CHIP;600OHM/100MHZ,</v>
          </cell>
          <cell r="C156">
            <v>0.19</v>
          </cell>
        </row>
        <row r="157">
          <cell r="A157" t="str">
            <v>273000130101</v>
          </cell>
          <cell r="B157" t="str">
            <v>FERRITE CHIP;80OHM/100MHZ,0</v>
          </cell>
          <cell r="C157">
            <v>0.28000000000000003</v>
          </cell>
        </row>
        <row r="158">
          <cell r="A158" t="str">
            <v>273000150009</v>
          </cell>
          <cell r="B158" t="str">
            <v>FERRITE CHIP;30OHM/100MHZ,2</v>
          </cell>
          <cell r="C158">
            <v>0.26</v>
          </cell>
        </row>
        <row r="159">
          <cell r="A159" t="str">
            <v>273000610002</v>
          </cell>
          <cell r="B159" t="str">
            <v>FERRITE ARRAY;60OHM/100MHZ,</v>
          </cell>
          <cell r="C159">
            <v>2.8</v>
          </cell>
        </row>
        <row r="160">
          <cell r="A160" t="str">
            <v>273000994478</v>
          </cell>
          <cell r="B160" t="str">
            <v>INDUCTOR;4.7UH,10%,1OHM,30m</v>
          </cell>
          <cell r="C160">
            <v>0.65</v>
          </cell>
        </row>
        <row r="161">
          <cell r="A161" t="str">
            <v>281174007016</v>
          </cell>
          <cell r="B161" t="str">
            <v>IC;7407,INVERTER/BUFF/DRIVE</v>
          </cell>
          <cell r="C161">
            <v>4.62</v>
          </cell>
        </row>
        <row r="162">
          <cell r="A162" t="str">
            <v>281300708001</v>
          </cell>
          <cell r="B162" t="str">
            <v>IC;NC7SZ08,SINGLE AND GATE,</v>
          </cell>
          <cell r="C162">
            <v>2.46</v>
          </cell>
        </row>
        <row r="163">
          <cell r="A163" t="str">
            <v>281300708006</v>
          </cell>
          <cell r="B163" t="str">
            <v>IC;NC7ST08,SINGLE AND GATE,</v>
          </cell>
          <cell r="C163">
            <v>5.83</v>
          </cell>
        </row>
        <row r="164">
          <cell r="A164" t="str">
            <v>281307125001</v>
          </cell>
          <cell r="B164" t="str">
            <v>IC;NC7SZ125,SINGLE 3 -STATE</v>
          </cell>
          <cell r="C164">
            <v>4</v>
          </cell>
        </row>
        <row r="165">
          <cell r="A165" t="str">
            <v>281574244119</v>
          </cell>
          <cell r="B165" t="str">
            <v>IC;74F244,OCT BUF/LINE DRIV</v>
          </cell>
          <cell r="C165">
            <v>4.93</v>
          </cell>
        </row>
        <row r="166">
          <cell r="A166" t="str">
            <v>282074312502</v>
          </cell>
          <cell r="B166" t="str">
            <v>IC;74FST3125,BUS SWITCH,SOP</v>
          </cell>
          <cell r="C166">
            <v>7.84</v>
          </cell>
        </row>
        <row r="167">
          <cell r="A167" t="str">
            <v>282674008002</v>
          </cell>
          <cell r="B167" t="str">
            <v>IC;74HCT08,2-INPUT AND GATE</v>
          </cell>
          <cell r="C167">
            <v>2.77</v>
          </cell>
        </row>
        <row r="168">
          <cell r="A168" t="str">
            <v>282674014001</v>
          </cell>
          <cell r="B168" t="str">
            <v>IC;74HCT14,HEX INVERTER,SO,</v>
          </cell>
          <cell r="C168">
            <v>2.77</v>
          </cell>
        </row>
        <row r="169">
          <cell r="A169" t="str">
            <v>283470300001</v>
          </cell>
          <cell r="B169" t="str">
            <v>IC;EEPROM,2048*8,NM93C86,SO</v>
          </cell>
          <cell r="C169">
            <v>15.38</v>
          </cell>
        </row>
        <row r="170">
          <cell r="A170" t="str">
            <v>283470300002</v>
          </cell>
          <cell r="B170" t="str">
            <v>IC;EEPROM,512*8,NM24C04,SO8</v>
          </cell>
          <cell r="C170">
            <v>9.23</v>
          </cell>
        </row>
        <row r="171">
          <cell r="A171" t="str">
            <v>283512509002</v>
          </cell>
          <cell r="B171" t="str">
            <v>IC;PIC12C509A,E-BUZZER,OTP,</v>
          </cell>
          <cell r="C171">
            <v>12.87</v>
          </cell>
        </row>
        <row r="172">
          <cell r="A172" t="str">
            <v>284504299002</v>
          </cell>
          <cell r="B172" t="str">
            <v>IC;CS4299-JQ,AC97 2.1 CODEC</v>
          </cell>
          <cell r="C172">
            <v>47.26</v>
          </cell>
        </row>
        <row r="173">
          <cell r="A173" t="str">
            <v>284509250005</v>
          </cell>
          <cell r="B173" t="str">
            <v>IC;ICS9250-27,CLK GEN,SSOP,</v>
          </cell>
          <cell r="C173">
            <v>30.7</v>
          </cell>
        </row>
        <row r="174">
          <cell r="A174" t="str">
            <v>284539201001</v>
          </cell>
          <cell r="B174" t="str">
            <v>IC;3C920V1,LAN CONTROLLER,B</v>
          </cell>
          <cell r="C174">
            <v>451.14</v>
          </cell>
        </row>
        <row r="175">
          <cell r="A175" t="str">
            <v>284575185001</v>
          </cell>
          <cell r="B175" t="str">
            <v>IC;SN75185DWR,RS232 DRIVER,</v>
          </cell>
          <cell r="C175">
            <v>4.1500000000000004</v>
          </cell>
        </row>
        <row r="176">
          <cell r="A176" t="str">
            <v>284582801010</v>
          </cell>
          <cell r="B176" t="str">
            <v>IC;82801AA,ICH,BGA,241P,CAP</v>
          </cell>
          <cell r="C176">
            <v>306.89999999999998</v>
          </cell>
        </row>
        <row r="177">
          <cell r="A177" t="str">
            <v>284582815001</v>
          </cell>
          <cell r="B177" t="str">
            <v>IC;82815,SOLANO GMCH,BGA544</v>
          </cell>
          <cell r="C177">
            <v>843.98</v>
          </cell>
        </row>
        <row r="178">
          <cell r="A178" t="str">
            <v>284587360001</v>
          </cell>
          <cell r="B178" t="str">
            <v>IC;PC87360,LPC SUPER I/O,PQ</v>
          </cell>
          <cell r="C178">
            <v>73.66</v>
          </cell>
        </row>
        <row r="179">
          <cell r="A179" t="str">
            <v>286101308001</v>
          </cell>
          <cell r="B179" t="str">
            <v>IC;TDA1308T,DUAL OP,SO,8P</v>
          </cell>
          <cell r="C179">
            <v>4.3</v>
          </cell>
        </row>
        <row r="180">
          <cell r="A180" t="str">
            <v>286301050003</v>
          </cell>
          <cell r="B180" t="str">
            <v>IC;US1050,VOL REGULATOR,TO-</v>
          </cell>
          <cell r="C180">
            <v>9.2200000000000006</v>
          </cell>
        </row>
        <row r="181">
          <cell r="A181" t="str">
            <v>286306016002</v>
          </cell>
          <cell r="B181" t="str">
            <v>IC;HIP6016,2%,PWM/PWR,SO,24</v>
          </cell>
          <cell r="C181">
            <v>20.56</v>
          </cell>
        </row>
        <row r="182">
          <cell r="A182" t="str">
            <v>286307805005</v>
          </cell>
          <cell r="B182" t="str">
            <v>IC;78M05,VOL REG.,500MA,5V,</v>
          </cell>
          <cell r="C182">
            <v>6.15</v>
          </cell>
        </row>
        <row r="183">
          <cell r="A183" t="str">
            <v>288100032013</v>
          </cell>
          <cell r="B183" t="str">
            <v>DIODE;BAS32L,VRRM75V,MELF,S</v>
          </cell>
          <cell r="C183">
            <v>0.28999999999999998</v>
          </cell>
        </row>
        <row r="184">
          <cell r="A184" t="str">
            <v>288100099001</v>
          </cell>
          <cell r="B184" t="str">
            <v>DIODE;BAV99,70V,450MA,SOT-2</v>
          </cell>
          <cell r="C184">
            <v>0.57999999999999996</v>
          </cell>
        </row>
        <row r="185">
          <cell r="A185" t="str">
            <v>288100340001</v>
          </cell>
          <cell r="B185" t="str">
            <v>DIODE;SCHOTTKY,3A,40V,SMC</v>
          </cell>
          <cell r="C185">
            <v>3.5</v>
          </cell>
        </row>
        <row r="186">
          <cell r="A186" t="str">
            <v>288200144001</v>
          </cell>
          <cell r="B186" t="str">
            <v>TRANS;DTC144WK,NPN,SOT-23,S</v>
          </cell>
          <cell r="C186">
            <v>0.72</v>
          </cell>
        </row>
        <row r="187">
          <cell r="A187" t="str">
            <v>288200332001</v>
          </cell>
          <cell r="B187" t="str">
            <v>TRANS;NDS332P,P-CHANNEL,SOT</v>
          </cell>
          <cell r="C187">
            <v>6.15</v>
          </cell>
        </row>
        <row r="188">
          <cell r="A188" t="str">
            <v>288200340002</v>
          </cell>
          <cell r="B188" t="str">
            <v>TRANS;FDN340P,P-CHANNEL,SOT</v>
          </cell>
          <cell r="C188">
            <v>9.84</v>
          </cell>
        </row>
        <row r="189">
          <cell r="A189" t="str">
            <v>288200905001</v>
          </cell>
          <cell r="B189" t="str">
            <v>TRANS;SPD09N05,N-MOSFET,TO2</v>
          </cell>
          <cell r="C189">
            <v>4.8</v>
          </cell>
        </row>
        <row r="190">
          <cell r="A190" t="str">
            <v>288203904010</v>
          </cell>
          <cell r="B190" t="str">
            <v>TRANS;MMBT3904L,NPN,Tr35NS,</v>
          </cell>
          <cell r="C190">
            <v>0.48</v>
          </cell>
        </row>
        <row r="191">
          <cell r="A191" t="str">
            <v>288203906002</v>
          </cell>
          <cell r="B191" t="str">
            <v>TRANS;MMBT3906L,40V,200mA,S</v>
          </cell>
          <cell r="C191">
            <v>0.48</v>
          </cell>
        </row>
        <row r="192">
          <cell r="A192" t="str">
            <v>288204410001</v>
          </cell>
          <cell r="B192" t="str">
            <v>TRANS;SI4410DY,N-MOSFET,.02</v>
          </cell>
          <cell r="C192">
            <v>9.82</v>
          </cell>
        </row>
        <row r="193">
          <cell r="A193" t="str">
            <v>288206030001</v>
          </cell>
          <cell r="B193" t="str">
            <v>TRANS;FDD6030L,NMOS,TO252</v>
          </cell>
          <cell r="C193">
            <v>9.84</v>
          </cell>
        </row>
        <row r="194">
          <cell r="A194" t="str">
            <v>288207030002</v>
          </cell>
          <cell r="B194" t="str">
            <v>TRANS;N-FET,7m,30V,100A,D2P</v>
          </cell>
          <cell r="C194">
            <v>19.03</v>
          </cell>
        </row>
        <row r="195">
          <cell r="A195" t="str">
            <v>288221802001</v>
          </cell>
          <cell r="B195" t="str">
            <v>TRANS;2SD1802,NPN,TO-252,SM</v>
          </cell>
          <cell r="C195">
            <v>3.1</v>
          </cell>
        </row>
        <row r="196">
          <cell r="A196" t="str">
            <v>288227002001</v>
          </cell>
          <cell r="B196" t="str">
            <v>TRANS;2N7002LT1,N-CHANNEL F</v>
          </cell>
          <cell r="C196">
            <v>0.92</v>
          </cell>
        </row>
        <row r="197">
          <cell r="A197" t="str">
            <v>295000010008</v>
          </cell>
          <cell r="B197" t="str">
            <v>FUSE;1.1A,POLY SWITCH,1812,</v>
          </cell>
          <cell r="C197">
            <v>3.2</v>
          </cell>
        </row>
        <row r="198">
          <cell r="A198" t="str">
            <v>295000010025</v>
          </cell>
          <cell r="B198" t="str">
            <v>FUSE;1.6A,POLY SWITCH,USB,P</v>
          </cell>
          <cell r="C198">
            <v>5.4</v>
          </cell>
        </row>
        <row r="199">
          <cell r="A199" t="str">
            <v>316703000001</v>
          </cell>
          <cell r="B199" t="str">
            <v>PCB;PWA-CAPRI/MOTHER BD</v>
          </cell>
          <cell r="C199">
            <v>205</v>
          </cell>
        </row>
        <row r="200">
          <cell r="A200" t="str">
            <v>361400003021</v>
          </cell>
          <cell r="B200" t="str">
            <v>SOLDER CREAM;NOCLEAN,P40208</v>
          </cell>
          <cell r="C200">
            <v>1380</v>
          </cell>
        </row>
        <row r="201">
          <cell r="A201" t="str">
            <v>481703000001</v>
          </cell>
          <cell r="B201" t="str">
            <v>F/W ASSY;BIOS,CAPRI</v>
          </cell>
          <cell r="C201">
            <v>99.74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Tbom"/>
      <sheetName val="0414data"/>
      <sheetName val="0518"/>
      <sheetName val="Sheet1 (2)"/>
      <sheetName val="Bearlake 4 SKUs conbimed_"/>
      <sheetName val="CCD master file"/>
      <sheetName val="FA_LISTING"/>
      <sheetName val="FA-LISTING"/>
      <sheetName val="SPM Units"/>
      <sheetName val="&quot;B&quot; Quote Model"/>
    </sheetNames>
    <sheetDataSet>
      <sheetData sheetId="0" refreshError="1"/>
      <sheetData sheetId="1" refreshError="1">
        <row r="2">
          <cell r="A2" t="str">
            <v>242600000370</v>
          </cell>
          <cell r="B2" t="str">
            <v>LABEL;S/N,33*13MM</v>
          </cell>
          <cell r="C2">
            <v>0.38</v>
          </cell>
          <cell r="D2">
            <v>0.37</v>
          </cell>
        </row>
        <row r="3">
          <cell r="A3" t="str">
            <v>242600000410</v>
          </cell>
          <cell r="B3" t="str">
            <v>LABEL;BLANK,39*13MM,COMMON</v>
          </cell>
          <cell r="C3">
            <v>0.5</v>
          </cell>
          <cell r="D3">
            <v>0</v>
          </cell>
        </row>
        <row r="4">
          <cell r="A4" t="str">
            <v>242662300009</v>
          </cell>
          <cell r="B4" t="str">
            <v>LABEL;25*10MM,3020F</v>
          </cell>
          <cell r="C4">
            <v>0.32</v>
          </cell>
          <cell r="D4">
            <v>0.3</v>
          </cell>
        </row>
        <row r="5">
          <cell r="A5" t="str">
            <v>271002000301</v>
          </cell>
          <cell r="B5" t="str">
            <v>RES;0    ,1/10W,5% ,0805,SM</v>
          </cell>
          <cell r="C5">
            <v>0.03</v>
          </cell>
          <cell r="D5">
            <v>0.03</v>
          </cell>
        </row>
        <row r="6">
          <cell r="A6" t="str">
            <v>271002111101</v>
          </cell>
          <cell r="B6" t="str">
            <v>RES;110  ,1/10W,1% ,0805,SM</v>
          </cell>
          <cell r="C6">
            <v>0.11</v>
          </cell>
          <cell r="D6">
            <v>0.05</v>
          </cell>
        </row>
        <row r="7">
          <cell r="A7" t="str">
            <v>271002151102</v>
          </cell>
          <cell r="B7" t="str">
            <v>RES;150  ,1/10W,1% ,0805,SM</v>
          </cell>
          <cell r="C7">
            <v>0.05</v>
          </cell>
          <cell r="D7">
            <v>0.05</v>
          </cell>
        </row>
        <row r="8">
          <cell r="A8" t="str">
            <v>271002182011</v>
          </cell>
          <cell r="B8" t="str">
            <v>RES;182  ,1/10W,1% ,0805,SM</v>
          </cell>
          <cell r="C8">
            <v>0.05</v>
          </cell>
          <cell r="D8">
            <v>0.05</v>
          </cell>
        </row>
        <row r="9">
          <cell r="A9" t="str">
            <v>271002220101</v>
          </cell>
          <cell r="B9" t="str">
            <v>RES;22   ,1/10W,1% ,0805,SM</v>
          </cell>
          <cell r="C9">
            <v>0.05</v>
          </cell>
          <cell r="D9">
            <v>0.05</v>
          </cell>
        </row>
        <row r="10">
          <cell r="A10" t="str">
            <v>271002261031</v>
          </cell>
          <cell r="B10" t="str">
            <v>RES;261  ,1/10W,5% ,0805,SM</v>
          </cell>
          <cell r="C10">
            <v>0.05</v>
          </cell>
          <cell r="D10">
            <v>0.03</v>
          </cell>
        </row>
        <row r="11">
          <cell r="A11" t="str">
            <v>271002301101</v>
          </cell>
          <cell r="B11" t="str">
            <v>RES;300  ,1/10W,1% ,0805,SM</v>
          </cell>
          <cell r="C11">
            <v>0.05</v>
          </cell>
          <cell r="D11">
            <v>0.05</v>
          </cell>
        </row>
        <row r="12">
          <cell r="A12" t="str">
            <v>271002471301</v>
          </cell>
          <cell r="B12" t="str">
            <v>RES;470  ,1/10W,5% ,0805,SM</v>
          </cell>
          <cell r="C12">
            <v>0.02</v>
          </cell>
          <cell r="D12">
            <v>0.03</v>
          </cell>
        </row>
        <row r="13">
          <cell r="A13" t="str">
            <v>271002750102</v>
          </cell>
          <cell r="B13" t="str">
            <v>RES;75   ,1/10W,1% ,0805,SM</v>
          </cell>
          <cell r="C13">
            <v>0.05</v>
          </cell>
          <cell r="D13">
            <v>0.05</v>
          </cell>
        </row>
        <row r="14">
          <cell r="A14" t="str">
            <v>271071000002</v>
          </cell>
          <cell r="B14" t="str">
            <v>RES;0    ,1/16W,0603,SMT</v>
          </cell>
          <cell r="C14">
            <v>0.04</v>
          </cell>
          <cell r="D14">
            <v>0.03</v>
          </cell>
        </row>
        <row r="15">
          <cell r="A15" t="str">
            <v>271071100302</v>
          </cell>
          <cell r="B15" t="str">
            <v>RES;10   ,1/16W,5% ,0603,SM</v>
          </cell>
          <cell r="C15">
            <v>0.05</v>
          </cell>
          <cell r="D15">
            <v>0.03</v>
          </cell>
        </row>
        <row r="16">
          <cell r="A16" t="str">
            <v>271071101101</v>
          </cell>
          <cell r="B16" t="str">
            <v>RES;100  ,1/16W,1% ,0603,SM</v>
          </cell>
          <cell r="C16">
            <v>0.04</v>
          </cell>
          <cell r="D16">
            <v>0.05</v>
          </cell>
        </row>
        <row r="17">
          <cell r="A17" t="str">
            <v>271071101301</v>
          </cell>
          <cell r="B17" t="str">
            <v>RES;100  ,1/16W,5% ,0603,SM</v>
          </cell>
          <cell r="C17">
            <v>0.03</v>
          </cell>
          <cell r="D17">
            <v>0.03</v>
          </cell>
        </row>
        <row r="18">
          <cell r="A18" t="str">
            <v>271071102102</v>
          </cell>
          <cell r="B18" t="str">
            <v>RES;1K   ,1/16W,1% ,0603,SM</v>
          </cell>
          <cell r="C18">
            <v>0.05</v>
          </cell>
          <cell r="D18">
            <v>0.05</v>
          </cell>
        </row>
        <row r="19">
          <cell r="A19" t="str">
            <v>271071102302</v>
          </cell>
          <cell r="B19" t="str">
            <v>RES;1K   ,1/16W,5% ,0603,SM</v>
          </cell>
          <cell r="C19">
            <v>0.03</v>
          </cell>
          <cell r="D19">
            <v>0.03</v>
          </cell>
        </row>
        <row r="20">
          <cell r="A20" t="str">
            <v>271071103101</v>
          </cell>
          <cell r="B20" t="str">
            <v>RES;10K  ,1/16W,1% ,0603,SM</v>
          </cell>
          <cell r="C20">
            <v>0.05</v>
          </cell>
          <cell r="D20">
            <v>0.05</v>
          </cell>
        </row>
        <row r="21">
          <cell r="A21" t="str">
            <v>271071103302</v>
          </cell>
          <cell r="B21" t="str">
            <v>RES;10K  ,1/16W,5% ,0603,SM</v>
          </cell>
          <cell r="C21">
            <v>0.04</v>
          </cell>
          <cell r="D21">
            <v>0.03</v>
          </cell>
        </row>
        <row r="22">
          <cell r="A22" t="str">
            <v>271071104302</v>
          </cell>
          <cell r="B22" t="str">
            <v>RES;100K ,1/16W,5% ,0603,SM</v>
          </cell>
          <cell r="C22">
            <v>0.03</v>
          </cell>
          <cell r="D22">
            <v>0.03</v>
          </cell>
        </row>
        <row r="23">
          <cell r="A23" t="str">
            <v>271071111101</v>
          </cell>
          <cell r="B23" t="str">
            <v>RES;110  ,1/16W,1% ,0603,SM</v>
          </cell>
          <cell r="C23">
            <v>0.05</v>
          </cell>
          <cell r="D23">
            <v>0.05</v>
          </cell>
        </row>
        <row r="24">
          <cell r="A24" t="str">
            <v>271071132101</v>
          </cell>
          <cell r="B24" t="str">
            <v>RES;1.3K ,1/16W,1% ,0603,SM</v>
          </cell>
          <cell r="C24">
            <v>0.03</v>
          </cell>
          <cell r="D24">
            <v>0.05</v>
          </cell>
        </row>
        <row r="25">
          <cell r="A25" t="str">
            <v>271071150101</v>
          </cell>
          <cell r="B25" t="str">
            <v>RES;15   ,1/16W,1% ,0603,SM</v>
          </cell>
          <cell r="C25">
            <v>0.05</v>
          </cell>
          <cell r="D25">
            <v>0.05</v>
          </cell>
        </row>
        <row r="26">
          <cell r="A26" t="str">
            <v>271071151302</v>
          </cell>
          <cell r="B26" t="str">
            <v>RES;150  ,1/16W,5% ,0603,SM</v>
          </cell>
          <cell r="C26">
            <v>0.03</v>
          </cell>
          <cell r="D26">
            <v>0.03</v>
          </cell>
        </row>
        <row r="27">
          <cell r="A27" t="str">
            <v>271071152302</v>
          </cell>
          <cell r="B27" t="str">
            <v>RES;1.5K ,1/16W,5% ,0603,SM</v>
          </cell>
          <cell r="C27">
            <v>0.03</v>
          </cell>
          <cell r="D27">
            <v>0.03</v>
          </cell>
        </row>
        <row r="28">
          <cell r="A28" t="str">
            <v>271071164301</v>
          </cell>
          <cell r="B28" t="str">
            <v>RES;160K ,1/16W,5% ,0603,SM</v>
          </cell>
          <cell r="C28">
            <v>0.03</v>
          </cell>
          <cell r="D28">
            <v>0.03</v>
          </cell>
        </row>
        <row r="29">
          <cell r="A29" t="str">
            <v>271071174011</v>
          </cell>
          <cell r="B29" t="str">
            <v>RES;174  ,1/16W,1% ,0603,SM</v>
          </cell>
          <cell r="C29">
            <v>0.05</v>
          </cell>
          <cell r="D29">
            <v>0.05</v>
          </cell>
        </row>
        <row r="30">
          <cell r="A30" t="str">
            <v>271071201101</v>
          </cell>
          <cell r="B30" t="str">
            <v>RES;200  ,1/16W,1% ,0603,SM</v>
          </cell>
          <cell r="C30">
            <v>0.05</v>
          </cell>
          <cell r="D30">
            <v>0.05</v>
          </cell>
        </row>
        <row r="31">
          <cell r="A31" t="str">
            <v>271071203302</v>
          </cell>
          <cell r="B31" t="str">
            <v>RES;20K  ,1/16W,5% ,0603,SM</v>
          </cell>
          <cell r="C31">
            <v>0.03</v>
          </cell>
          <cell r="D31">
            <v>0.03</v>
          </cell>
        </row>
        <row r="32">
          <cell r="A32" t="str">
            <v>271071220101</v>
          </cell>
          <cell r="B32" t="str">
            <v>RES;22   ,1/16W,1% ,0603,SM</v>
          </cell>
          <cell r="C32">
            <v>0.05</v>
          </cell>
          <cell r="D32">
            <v>0.05</v>
          </cell>
        </row>
        <row r="33">
          <cell r="A33" t="str">
            <v>271071221111</v>
          </cell>
          <cell r="B33" t="str">
            <v>RES;2.21K,1/16W,1% ,0603,SM</v>
          </cell>
          <cell r="C33">
            <v>0.05</v>
          </cell>
          <cell r="D33">
            <v>0.05</v>
          </cell>
        </row>
        <row r="34">
          <cell r="A34" t="str">
            <v>271071221301</v>
          </cell>
          <cell r="B34" t="str">
            <v>RES;220  ,1/16W,5% ,0603,SM</v>
          </cell>
          <cell r="C34">
            <v>0.03</v>
          </cell>
          <cell r="D34">
            <v>0.03</v>
          </cell>
        </row>
        <row r="35">
          <cell r="A35" t="str">
            <v>271071221302</v>
          </cell>
          <cell r="B35" t="str">
            <v>RES;22   ,1/16W,5% ,0603,SM</v>
          </cell>
          <cell r="C35">
            <v>0.03</v>
          </cell>
          <cell r="D35">
            <v>0.03</v>
          </cell>
        </row>
        <row r="36">
          <cell r="A36" t="str">
            <v>271071222302</v>
          </cell>
          <cell r="B36" t="str">
            <v>RES;2.2K ,1/16W,5% ,0603,SM</v>
          </cell>
          <cell r="C36">
            <v>0.04</v>
          </cell>
          <cell r="D36">
            <v>0.03</v>
          </cell>
        </row>
        <row r="37">
          <cell r="A37" t="str">
            <v>271071241301</v>
          </cell>
          <cell r="B37" t="str">
            <v>RES;240  ,1/16W,5% ,0603,SM</v>
          </cell>
          <cell r="C37">
            <v>0.03</v>
          </cell>
          <cell r="D37">
            <v>0.03</v>
          </cell>
        </row>
        <row r="38">
          <cell r="A38" t="str">
            <v>271071243301</v>
          </cell>
          <cell r="B38" t="str">
            <v>RES;24K  ,1/16W,5% ,0603,SM</v>
          </cell>
          <cell r="C38">
            <v>0.03</v>
          </cell>
          <cell r="D38">
            <v>0.03</v>
          </cell>
        </row>
        <row r="39">
          <cell r="A39" t="str">
            <v>271071272301</v>
          </cell>
          <cell r="B39" t="str">
            <v>RES;2.7K ,1/16W,5% ,0603,SM</v>
          </cell>
          <cell r="C39">
            <v>0.03</v>
          </cell>
          <cell r="D39">
            <v>0.03</v>
          </cell>
        </row>
        <row r="40">
          <cell r="A40" t="str">
            <v>271071273301</v>
          </cell>
          <cell r="B40" t="str">
            <v>RES;27K  ,1/16W,5% ,0603,SM</v>
          </cell>
          <cell r="C40">
            <v>0.03</v>
          </cell>
          <cell r="D40">
            <v>0.03</v>
          </cell>
        </row>
        <row r="41">
          <cell r="A41" t="str">
            <v>271071301301</v>
          </cell>
          <cell r="B41" t="str">
            <v>RES;300  ,1/16W,5% ,0603,SM</v>
          </cell>
          <cell r="C41">
            <v>0.03</v>
          </cell>
          <cell r="D41">
            <v>0.03</v>
          </cell>
        </row>
        <row r="42">
          <cell r="A42" t="str">
            <v>271071330101</v>
          </cell>
          <cell r="B42" t="str">
            <v>RES;33   ,1/16W,1% ,0603,SM</v>
          </cell>
          <cell r="C42">
            <v>0.05</v>
          </cell>
          <cell r="D42">
            <v>0.05</v>
          </cell>
        </row>
        <row r="43">
          <cell r="A43" t="str">
            <v>271071330302</v>
          </cell>
          <cell r="B43" t="str">
            <v>RES;33   ,1/16W,5% ,0603,SM</v>
          </cell>
          <cell r="C43">
            <v>0.03</v>
          </cell>
          <cell r="D43">
            <v>0.03</v>
          </cell>
        </row>
        <row r="44">
          <cell r="A44" t="str">
            <v>271071331301</v>
          </cell>
          <cell r="B44" t="str">
            <v>RES;330  ,1/16W,5% ,0603,SM</v>
          </cell>
          <cell r="C44">
            <v>0.03</v>
          </cell>
          <cell r="D44">
            <v>0.03</v>
          </cell>
        </row>
        <row r="45">
          <cell r="A45" t="str">
            <v>271071334301</v>
          </cell>
          <cell r="B45" t="str">
            <v>RES;330K ,1/16W,5% ,0603,SM</v>
          </cell>
          <cell r="C45">
            <v>0.02</v>
          </cell>
          <cell r="D45">
            <v>0.03</v>
          </cell>
        </row>
        <row r="46">
          <cell r="A46" t="str">
            <v>271071393302</v>
          </cell>
          <cell r="B46" t="str">
            <v>RES;39K  ,1/16W,5% ,0603,SM</v>
          </cell>
          <cell r="C46">
            <v>0.03</v>
          </cell>
          <cell r="D46">
            <v>0.03</v>
          </cell>
        </row>
        <row r="47">
          <cell r="A47" t="str">
            <v>271071402811</v>
          </cell>
          <cell r="B47" t="str">
            <v>RES;40.2 ,1/16W,1% ,0603,SM</v>
          </cell>
          <cell r="C47">
            <v>0.06</v>
          </cell>
          <cell r="D47">
            <v>0.05</v>
          </cell>
        </row>
        <row r="48">
          <cell r="A48" t="str">
            <v>271071470302</v>
          </cell>
          <cell r="B48" t="str">
            <v>RES;47   ,1/16W,5% ,0603,SM</v>
          </cell>
          <cell r="C48">
            <v>0.03</v>
          </cell>
          <cell r="D48">
            <v>0.03</v>
          </cell>
        </row>
        <row r="49">
          <cell r="A49" t="str">
            <v>271071472302</v>
          </cell>
          <cell r="B49" t="str">
            <v>RES;4.7K ,1/16W,5% ,0603,SM</v>
          </cell>
          <cell r="C49">
            <v>0.04</v>
          </cell>
          <cell r="D49">
            <v>0.03</v>
          </cell>
        </row>
        <row r="50">
          <cell r="A50" t="str">
            <v>271071473301</v>
          </cell>
          <cell r="B50" t="str">
            <v>RES;47K  ,1/16W,5% ,0603,SM</v>
          </cell>
          <cell r="C50">
            <v>0.03</v>
          </cell>
          <cell r="D50">
            <v>0.03</v>
          </cell>
        </row>
        <row r="51">
          <cell r="A51" t="str">
            <v>271071487811</v>
          </cell>
          <cell r="B51" t="str">
            <v>RES;48.7 ,1/16W,1% ,0603,SM</v>
          </cell>
          <cell r="C51">
            <v>0.05</v>
          </cell>
          <cell r="D51">
            <v>0.05</v>
          </cell>
        </row>
        <row r="52">
          <cell r="A52" t="str">
            <v>271071499111</v>
          </cell>
          <cell r="B52" t="str">
            <v>RES;4.99K,1/16W,1% ,0603,SM</v>
          </cell>
          <cell r="C52">
            <v>0.05</v>
          </cell>
          <cell r="D52">
            <v>0.05</v>
          </cell>
        </row>
        <row r="53">
          <cell r="A53" t="str">
            <v>271071499811</v>
          </cell>
          <cell r="B53" t="str">
            <v>RES;49.9 ,1/16W,1% ,0603,SM</v>
          </cell>
          <cell r="C53">
            <v>0.05</v>
          </cell>
          <cell r="D53">
            <v>0.05</v>
          </cell>
        </row>
        <row r="54">
          <cell r="A54" t="str">
            <v>271071510301</v>
          </cell>
          <cell r="B54" t="str">
            <v>RES;51   ,1/16W,5% ,0603,SM</v>
          </cell>
          <cell r="C54">
            <v>0.03</v>
          </cell>
          <cell r="D54">
            <v>0.03</v>
          </cell>
        </row>
        <row r="55">
          <cell r="A55" t="str">
            <v>271071560301</v>
          </cell>
          <cell r="B55" t="str">
            <v>RES;56   ,1/16W,5% ,0603,SM</v>
          </cell>
          <cell r="C55">
            <v>0.03</v>
          </cell>
          <cell r="D55">
            <v>0.03</v>
          </cell>
        </row>
        <row r="56">
          <cell r="A56" t="str">
            <v>271071562301</v>
          </cell>
          <cell r="B56" t="str">
            <v>RES;5.6K ,1/16W,5% ,0603,SM</v>
          </cell>
          <cell r="C56">
            <v>0.03</v>
          </cell>
          <cell r="D56">
            <v>0.03</v>
          </cell>
        </row>
        <row r="57">
          <cell r="A57" t="str">
            <v>271071563302</v>
          </cell>
          <cell r="B57" t="str">
            <v>RES;56K  ,1/16W,5% ,0603,SM</v>
          </cell>
          <cell r="C57">
            <v>0.03</v>
          </cell>
          <cell r="D57">
            <v>0.03</v>
          </cell>
        </row>
        <row r="58">
          <cell r="A58" t="str">
            <v>271071565301</v>
          </cell>
          <cell r="B58" t="str">
            <v>RES;5.6M ,1/16W,5% ,0603,SM</v>
          </cell>
          <cell r="C58">
            <v>0.03</v>
          </cell>
          <cell r="D58">
            <v>0.03</v>
          </cell>
        </row>
        <row r="59">
          <cell r="A59" t="str">
            <v>271071619311</v>
          </cell>
          <cell r="B59" t="str">
            <v>RES;619K ,1/16W,1% ,0603,SM</v>
          </cell>
          <cell r="C59">
            <v>0.05</v>
          </cell>
          <cell r="D59">
            <v>0.05</v>
          </cell>
        </row>
        <row r="60">
          <cell r="A60" t="str">
            <v>271071681101</v>
          </cell>
          <cell r="B60" t="str">
            <v>RES;680  ,1/16W,1% ,0603,SM</v>
          </cell>
          <cell r="C60">
            <v>0.05</v>
          </cell>
          <cell r="D60">
            <v>0.05</v>
          </cell>
        </row>
        <row r="61">
          <cell r="A61" t="str">
            <v>271071682301</v>
          </cell>
          <cell r="B61" t="str">
            <v>RES;6.8K ,1/16W,5% ,0603,SM</v>
          </cell>
          <cell r="C61">
            <v>0.04</v>
          </cell>
          <cell r="D61">
            <v>0.03</v>
          </cell>
        </row>
        <row r="62">
          <cell r="A62" t="str">
            <v>271071750101</v>
          </cell>
          <cell r="B62" t="str">
            <v>RES;75   ,1/16W,1% ,0603,SM</v>
          </cell>
          <cell r="C62">
            <v>0.05</v>
          </cell>
          <cell r="D62">
            <v>0.05</v>
          </cell>
        </row>
        <row r="63">
          <cell r="A63" t="str">
            <v>271071753301</v>
          </cell>
          <cell r="B63" t="str">
            <v>RES;75K  ,1/16W,5% ,0603,SM</v>
          </cell>
          <cell r="C63">
            <v>0.02</v>
          </cell>
          <cell r="D63">
            <v>0.03</v>
          </cell>
        </row>
        <row r="64">
          <cell r="A64" t="str">
            <v>271071820101</v>
          </cell>
          <cell r="B64" t="str">
            <v>RES;82   ,1/16W,1% ,0603,SM</v>
          </cell>
          <cell r="C64">
            <v>0.04</v>
          </cell>
          <cell r="D64">
            <v>0.05</v>
          </cell>
        </row>
        <row r="65">
          <cell r="A65" t="str">
            <v>271071822301</v>
          </cell>
          <cell r="B65" t="str">
            <v>RES;8.2K ,1/16W,5% ,0603,SM</v>
          </cell>
          <cell r="C65">
            <v>0.03</v>
          </cell>
          <cell r="D65">
            <v>0.03</v>
          </cell>
        </row>
        <row r="66">
          <cell r="A66" t="str">
            <v>271071860101</v>
          </cell>
          <cell r="B66" t="str">
            <v>RES;86   ,1/16W,1% ,0603,SM</v>
          </cell>
          <cell r="C66">
            <v>0.04</v>
          </cell>
          <cell r="D66">
            <v>0.05</v>
          </cell>
        </row>
        <row r="67">
          <cell r="A67" t="str">
            <v>271072106301</v>
          </cell>
          <cell r="B67" t="str">
            <v>RES;10M  ,1/10W,5% ,0603,SM</v>
          </cell>
          <cell r="C67">
            <v>0.03</v>
          </cell>
          <cell r="D67">
            <v>0.03</v>
          </cell>
        </row>
        <row r="68">
          <cell r="A68" t="str">
            <v>271072151101</v>
          </cell>
          <cell r="B68" t="str">
            <v>RES;150  ,1/10W,1% ,0603,SM</v>
          </cell>
          <cell r="C68">
            <v>0.05</v>
          </cell>
          <cell r="D68">
            <v>0.05</v>
          </cell>
        </row>
        <row r="69">
          <cell r="A69" t="str">
            <v>271571560301</v>
          </cell>
          <cell r="B69" t="str">
            <v>RP;56*8  ,16P ,1/16W,5% ,16</v>
          </cell>
          <cell r="C69">
            <v>0.88</v>
          </cell>
          <cell r="D69">
            <v>0.87</v>
          </cell>
        </row>
        <row r="70">
          <cell r="A70" t="str">
            <v>271611100301</v>
          </cell>
          <cell r="B70" t="str">
            <v>RP;10*4  ,8P ,1/16W,5% ,061</v>
          </cell>
          <cell r="C70">
            <v>0.13</v>
          </cell>
          <cell r="D70">
            <v>0.13</v>
          </cell>
        </row>
        <row r="71">
          <cell r="A71" t="str">
            <v>271611102301</v>
          </cell>
          <cell r="B71" t="str">
            <v>RP;1K*4  ,8P ,1/16W,5% ,061</v>
          </cell>
          <cell r="C71">
            <v>0.13</v>
          </cell>
          <cell r="D71">
            <v>0.13</v>
          </cell>
        </row>
        <row r="72">
          <cell r="A72" t="str">
            <v>271611103301</v>
          </cell>
          <cell r="B72" t="str">
            <v>RP;10K*4 ,8P ,1/16W,5% ,061</v>
          </cell>
          <cell r="C72">
            <v>0.13</v>
          </cell>
          <cell r="D72">
            <v>0.13</v>
          </cell>
        </row>
        <row r="73">
          <cell r="A73" t="str">
            <v>271611151301</v>
          </cell>
          <cell r="B73" t="str">
            <v>RP;150*4 ,8P ,1/16W,5% ,061</v>
          </cell>
          <cell r="C73">
            <v>0.13</v>
          </cell>
          <cell r="D73">
            <v>0.13</v>
          </cell>
        </row>
        <row r="74">
          <cell r="A74" t="str">
            <v>271611153301</v>
          </cell>
          <cell r="B74" t="str">
            <v>RP;15K*4 ,8P ,1/16W,5% ,061</v>
          </cell>
          <cell r="C74">
            <v>0.13</v>
          </cell>
          <cell r="D74">
            <v>0.12</v>
          </cell>
        </row>
        <row r="75">
          <cell r="A75" t="str">
            <v>271611220301</v>
          </cell>
          <cell r="B75" t="str">
            <v>RP;22*4  ,8P ,1/16W,5% ,061</v>
          </cell>
          <cell r="C75">
            <v>0.12</v>
          </cell>
          <cell r="D75">
            <v>0.13</v>
          </cell>
        </row>
        <row r="76">
          <cell r="A76" t="str">
            <v>271611222301</v>
          </cell>
          <cell r="B76" t="str">
            <v>RP;2.2K*4,8P ,1/16W,5% ,061</v>
          </cell>
          <cell r="C76">
            <v>0.13</v>
          </cell>
          <cell r="D76">
            <v>0.13</v>
          </cell>
        </row>
        <row r="77">
          <cell r="A77" t="str">
            <v>271611270301</v>
          </cell>
          <cell r="B77" t="str">
            <v>RP;27*4  ,8P ,1/16W,5% ,061</v>
          </cell>
          <cell r="C77">
            <v>0.13</v>
          </cell>
          <cell r="D77">
            <v>0.13</v>
          </cell>
        </row>
        <row r="78">
          <cell r="A78" t="str">
            <v>271611272301</v>
          </cell>
          <cell r="B78" t="str">
            <v>RP;2.7K*4,8P ,1/16W,5% ,061</v>
          </cell>
          <cell r="C78">
            <v>0.13</v>
          </cell>
          <cell r="D78">
            <v>0.13</v>
          </cell>
        </row>
        <row r="79">
          <cell r="A79" t="str">
            <v>271611560301</v>
          </cell>
          <cell r="B79" t="str">
            <v>RP;56*4  ,8P ,1/16W,5% ,061</v>
          </cell>
          <cell r="C79">
            <v>0.13</v>
          </cell>
          <cell r="D79">
            <v>0.13</v>
          </cell>
        </row>
        <row r="80">
          <cell r="A80" t="str">
            <v>271611822301</v>
          </cell>
          <cell r="B80" t="str">
            <v>RP;8.2K*4,8P ,1/16W,5% ,061</v>
          </cell>
          <cell r="C80">
            <v>0.13</v>
          </cell>
          <cell r="D80">
            <v>0.13</v>
          </cell>
        </row>
        <row r="81">
          <cell r="A81" t="str">
            <v>272002105701</v>
          </cell>
          <cell r="B81" t="str">
            <v>CAP;1U  ,CR,16V ,-20+80%,08</v>
          </cell>
          <cell r="C81">
            <v>0.45</v>
          </cell>
          <cell r="D81">
            <v>0.36</v>
          </cell>
        </row>
        <row r="82">
          <cell r="A82" t="str">
            <v>272002684501</v>
          </cell>
          <cell r="B82" t="str">
            <v>CAP;.68U ,CR,16V ,20%,0805,</v>
          </cell>
          <cell r="C82">
            <v>0.91</v>
          </cell>
          <cell r="D82">
            <v>0.6</v>
          </cell>
        </row>
        <row r="83">
          <cell r="A83" t="str">
            <v>272011106701</v>
          </cell>
          <cell r="B83" t="str">
            <v>CAP;10U  ,10V,+80-20%,1206,</v>
          </cell>
          <cell r="C83">
            <v>2.85</v>
          </cell>
          <cell r="D83">
            <v>4.0999999999999996</v>
          </cell>
        </row>
        <row r="84">
          <cell r="A84" t="str">
            <v>272012225702</v>
          </cell>
          <cell r="B84" t="str">
            <v>CAP;2.2U ,CR,16V ,+80-20%,1</v>
          </cell>
          <cell r="C84">
            <v>0.91</v>
          </cell>
          <cell r="D84">
            <v>0.88</v>
          </cell>
        </row>
        <row r="85">
          <cell r="A85" t="str">
            <v>272012475701</v>
          </cell>
          <cell r="B85" t="str">
            <v>CAP;4.7U ,CR,16V ,+80-20%,1</v>
          </cell>
          <cell r="C85">
            <v>1.38</v>
          </cell>
          <cell r="D85">
            <v>2.4</v>
          </cell>
        </row>
        <row r="86">
          <cell r="A86" t="str">
            <v>272072104702</v>
          </cell>
          <cell r="B86" t="str">
            <v>CAP;.1U  ,16V,+80-20%,0603,</v>
          </cell>
          <cell r="C86">
            <v>0.13</v>
          </cell>
          <cell r="D86">
            <v>0.14000000000000001</v>
          </cell>
        </row>
        <row r="87">
          <cell r="A87" t="str">
            <v>272072221301</v>
          </cell>
          <cell r="B87" t="str">
            <v>CAP;220P ,16V,5% ,-30+85'C,</v>
          </cell>
          <cell r="C87">
            <v>0.18</v>
          </cell>
          <cell r="D87">
            <v>0.19</v>
          </cell>
        </row>
        <row r="88">
          <cell r="A88" t="str">
            <v>272072473402</v>
          </cell>
          <cell r="B88" t="str">
            <v>CAP;.047U,16V ,10%,0603,X7R</v>
          </cell>
          <cell r="C88">
            <v>0.36</v>
          </cell>
          <cell r="D88">
            <v>0.4</v>
          </cell>
        </row>
        <row r="89">
          <cell r="A89" t="str">
            <v>272072474701</v>
          </cell>
          <cell r="B89" t="str">
            <v>CAP;.47U ,16V,+80-20%,0603,</v>
          </cell>
          <cell r="C89">
            <v>0.15</v>
          </cell>
          <cell r="D89">
            <v>0</v>
          </cell>
        </row>
        <row r="90">
          <cell r="A90" t="str">
            <v>272073330701</v>
          </cell>
          <cell r="B90" t="str">
            <v>CAP;33P  ,25V ,+80-20%,0603</v>
          </cell>
          <cell r="C90">
            <v>0.12</v>
          </cell>
          <cell r="D90">
            <v>0.13</v>
          </cell>
        </row>
        <row r="91">
          <cell r="A91" t="str">
            <v>272075100302</v>
          </cell>
          <cell r="B91" t="str">
            <v>CAP;10P  ,CR,50V ,5%,0603,N</v>
          </cell>
          <cell r="C91">
            <v>0.13</v>
          </cell>
          <cell r="D91">
            <v>0.13</v>
          </cell>
        </row>
        <row r="92">
          <cell r="A92" t="str">
            <v>272075101701</v>
          </cell>
          <cell r="B92" t="str">
            <v>CAP;100P ,50V ,+80-20%,0603</v>
          </cell>
          <cell r="C92">
            <v>0.13</v>
          </cell>
          <cell r="D92">
            <v>0.15</v>
          </cell>
        </row>
        <row r="93">
          <cell r="A93" t="str">
            <v>272075102701</v>
          </cell>
          <cell r="B93" t="str">
            <v>CAP;1000P,50V ,+80-20%,0603</v>
          </cell>
          <cell r="C93">
            <v>0.13</v>
          </cell>
          <cell r="D93">
            <v>0.12</v>
          </cell>
        </row>
        <row r="94">
          <cell r="A94" t="str">
            <v>272075103402</v>
          </cell>
          <cell r="B94" t="str">
            <v>CAP;.01U ,50V,10%,0603,X7R,</v>
          </cell>
          <cell r="C94">
            <v>0.13</v>
          </cell>
          <cell r="D94">
            <v>0.13</v>
          </cell>
        </row>
        <row r="95">
          <cell r="A95" t="str">
            <v>272075103702</v>
          </cell>
          <cell r="B95" t="str">
            <v>CAP;.01U ,50V,+80-20%,0603,</v>
          </cell>
          <cell r="C95">
            <v>0.13</v>
          </cell>
          <cell r="D95">
            <v>0.12</v>
          </cell>
        </row>
        <row r="96">
          <cell r="A96" t="str">
            <v>272075104701</v>
          </cell>
          <cell r="B96" t="str">
            <v>CAP;.1U  ,50V,+80-20%,0603,</v>
          </cell>
          <cell r="C96">
            <v>0.13</v>
          </cell>
          <cell r="D96">
            <v>0.13</v>
          </cell>
        </row>
        <row r="97">
          <cell r="A97" t="str">
            <v>272075121401</v>
          </cell>
          <cell r="B97" t="str">
            <v>CAP;120P ,CR,50V ,10%,0603,</v>
          </cell>
          <cell r="C97">
            <v>0.13</v>
          </cell>
          <cell r="D97">
            <v>0.13</v>
          </cell>
        </row>
        <row r="98">
          <cell r="A98" t="str">
            <v>272075150301</v>
          </cell>
          <cell r="B98" t="str">
            <v>CAP;15P  ,CR,50V ,5% ,0603,</v>
          </cell>
          <cell r="C98">
            <v>0.13</v>
          </cell>
          <cell r="D98">
            <v>0.13</v>
          </cell>
        </row>
        <row r="99">
          <cell r="A99" t="str">
            <v>272075180301</v>
          </cell>
          <cell r="B99" t="str">
            <v>CAP;18P  ,50V ,5% ,0603,NPO</v>
          </cell>
          <cell r="C99">
            <v>0.12</v>
          </cell>
          <cell r="D99">
            <v>0.13</v>
          </cell>
        </row>
        <row r="100">
          <cell r="A100" t="str">
            <v>272075181301</v>
          </cell>
          <cell r="B100" t="str">
            <v>CAP;180P ,50V ,5% ,0603,SMT</v>
          </cell>
          <cell r="C100">
            <v>0.17</v>
          </cell>
          <cell r="D100">
            <v>0.16</v>
          </cell>
        </row>
        <row r="101">
          <cell r="A101" t="str">
            <v>272075209001</v>
          </cell>
          <cell r="B101" t="str">
            <v>CAP;2P   ,CR,50V ,+-.1PF,06</v>
          </cell>
          <cell r="C101">
            <v>0.17</v>
          </cell>
          <cell r="D101">
            <v>0.13</v>
          </cell>
        </row>
        <row r="102">
          <cell r="A102" t="str">
            <v>272075220701</v>
          </cell>
          <cell r="B102" t="str">
            <v>CAP;22P  ,50V ,+80-20%,0603</v>
          </cell>
          <cell r="C102">
            <v>0.13</v>
          </cell>
          <cell r="D102">
            <v>0.13</v>
          </cell>
        </row>
        <row r="103">
          <cell r="A103" t="str">
            <v>272075222701</v>
          </cell>
          <cell r="B103" t="str">
            <v>CAP;2200P,50V ,+80-20%,0603</v>
          </cell>
          <cell r="C103">
            <v>0.12</v>
          </cell>
          <cell r="D103">
            <v>0.12</v>
          </cell>
        </row>
        <row r="104">
          <cell r="A104" t="str">
            <v>272075272701</v>
          </cell>
          <cell r="B104" t="str">
            <v>CAP;2700P,CR,50V ,+80-20%,0</v>
          </cell>
          <cell r="C104">
            <v>0.12</v>
          </cell>
          <cell r="D104">
            <v>0.13</v>
          </cell>
        </row>
        <row r="105">
          <cell r="A105" t="str">
            <v>272075470701</v>
          </cell>
          <cell r="B105" t="str">
            <v>CAP;47P  ,50V ,+80-20%,0603</v>
          </cell>
          <cell r="C105">
            <v>0.13</v>
          </cell>
          <cell r="D105">
            <v>0.13</v>
          </cell>
        </row>
        <row r="106">
          <cell r="A106" t="str">
            <v>272075471401</v>
          </cell>
          <cell r="B106" t="str">
            <v>CAP;470P ,50V,10%,0603,SMT</v>
          </cell>
          <cell r="C106">
            <v>0.14000000000000001</v>
          </cell>
          <cell r="D106">
            <v>0.14000000000000001</v>
          </cell>
        </row>
        <row r="107">
          <cell r="A107" t="str">
            <v>272075501701</v>
          </cell>
          <cell r="B107" t="str">
            <v>CAP;500P ,CR,50V ,+80-20%,0</v>
          </cell>
          <cell r="C107">
            <v>0.12</v>
          </cell>
          <cell r="D107">
            <v>0.14000000000000001</v>
          </cell>
        </row>
        <row r="108">
          <cell r="A108" t="str">
            <v>272075689301</v>
          </cell>
          <cell r="B108" t="str">
            <v>CAP;6.8P ,CR,50V,5% ,0603,N</v>
          </cell>
          <cell r="C108">
            <v>0.13</v>
          </cell>
          <cell r="D108">
            <v>0.13</v>
          </cell>
        </row>
        <row r="109">
          <cell r="A109" t="str">
            <v>272083153501</v>
          </cell>
          <cell r="B109" t="str">
            <v>CAP;.015U,CR,25V,20%,0612,L</v>
          </cell>
          <cell r="C109">
            <v>3.34</v>
          </cell>
          <cell r="D109">
            <v>3.3</v>
          </cell>
        </row>
        <row r="110">
          <cell r="A110" t="str">
            <v>272432336502</v>
          </cell>
          <cell r="B110" t="str">
            <v>CAP;33U  ,16V,20%,7343,.225</v>
          </cell>
          <cell r="C110">
            <v>12.6</v>
          </cell>
          <cell r="D110">
            <v>10.5</v>
          </cell>
        </row>
        <row r="111">
          <cell r="A111" t="str">
            <v>272601227503</v>
          </cell>
          <cell r="B111" t="str">
            <v>EC;220U ,6.3V,20%,D6.3,-40+</v>
          </cell>
          <cell r="C111">
            <v>2.39</v>
          </cell>
          <cell r="D111">
            <v>2.25</v>
          </cell>
        </row>
        <row r="112">
          <cell r="A112" t="str">
            <v>272602107501</v>
          </cell>
          <cell r="B112" t="str">
            <v>EC;100U,16V,M,6.3*5.5,-55+8</v>
          </cell>
          <cell r="C112">
            <v>1.42</v>
          </cell>
          <cell r="D112">
            <v>1.35</v>
          </cell>
        </row>
        <row r="113">
          <cell r="A113" t="str">
            <v>272612104501</v>
          </cell>
          <cell r="B113" t="str">
            <v>CP;.1U*4  ,8P,16V ,20%,0612</v>
          </cell>
          <cell r="C113">
            <v>1.83</v>
          </cell>
          <cell r="D113">
            <v>1.7</v>
          </cell>
        </row>
        <row r="114">
          <cell r="A114" t="str">
            <v>272615181401</v>
          </cell>
          <cell r="B114" t="str">
            <v>CP;180P*4 ,8P,50V ,10%,0612</v>
          </cell>
          <cell r="C114">
            <v>0.84</v>
          </cell>
          <cell r="D114">
            <v>0.67</v>
          </cell>
        </row>
        <row r="115">
          <cell r="A115" t="str">
            <v>272615470401</v>
          </cell>
          <cell r="B115" t="str">
            <v>CP;47P*4  ,8P,50V ,10%,0612</v>
          </cell>
          <cell r="C115">
            <v>0.9</v>
          </cell>
          <cell r="D115">
            <v>0.67</v>
          </cell>
        </row>
        <row r="116">
          <cell r="A116" t="str">
            <v>273000130006</v>
          </cell>
          <cell r="B116" t="str">
            <v>FERRITE CHIP;600OHM/100MHZ,</v>
          </cell>
          <cell r="C116">
            <v>0.54</v>
          </cell>
          <cell r="D116">
            <v>0.51</v>
          </cell>
        </row>
        <row r="117">
          <cell r="A117" t="str">
            <v>273000130101</v>
          </cell>
          <cell r="B117" t="str">
            <v>FERRITE CHIP;80OHM/100MHZ,0</v>
          </cell>
          <cell r="C117">
            <v>0.8</v>
          </cell>
          <cell r="D117">
            <v>0.28000000000000003</v>
          </cell>
        </row>
        <row r="118">
          <cell r="A118" t="str">
            <v>273000150009</v>
          </cell>
          <cell r="B118" t="str">
            <v>FERRITE CHIP;30OHM/100MHZ,2</v>
          </cell>
          <cell r="C118">
            <v>0.3</v>
          </cell>
          <cell r="D118">
            <v>0.28000000000000003</v>
          </cell>
        </row>
        <row r="119">
          <cell r="A119" t="str">
            <v>273000610002</v>
          </cell>
          <cell r="B119" t="str">
            <v>FERRITE ARRAY;60OHM/100MHZ,</v>
          </cell>
          <cell r="C119">
            <v>3.22</v>
          </cell>
          <cell r="D119">
            <v>2.8</v>
          </cell>
        </row>
        <row r="120">
          <cell r="A120" t="str">
            <v>273000994478</v>
          </cell>
          <cell r="B120" t="str">
            <v>INDUCTOR;4.7UH,10%,1OHM,30m</v>
          </cell>
          <cell r="C120">
            <v>0.65</v>
          </cell>
          <cell r="D120">
            <v>0.65</v>
          </cell>
        </row>
        <row r="121">
          <cell r="A121" t="str">
            <v>281174007016</v>
          </cell>
          <cell r="B121" t="str">
            <v>IC;7407,INVERTER/BUFF/DRIVE</v>
          </cell>
          <cell r="C121">
            <v>4.72</v>
          </cell>
          <cell r="D121">
            <v>4.57</v>
          </cell>
        </row>
        <row r="122">
          <cell r="A122" t="str">
            <v>281300708001</v>
          </cell>
          <cell r="B122" t="str">
            <v>IC;NC7SZ08,SINGLE AND GATE,</v>
          </cell>
          <cell r="C122">
            <v>2.61</v>
          </cell>
          <cell r="D122">
            <v>2.44</v>
          </cell>
        </row>
        <row r="123">
          <cell r="A123" t="str">
            <v>281300708006</v>
          </cell>
          <cell r="B123" t="str">
            <v>IC;NC7ST08,SINGLE AND GATE,</v>
          </cell>
          <cell r="C123">
            <v>2.5</v>
          </cell>
          <cell r="D123">
            <v>0</v>
          </cell>
        </row>
        <row r="124">
          <cell r="A124" t="str">
            <v>281307125001</v>
          </cell>
          <cell r="B124" t="str">
            <v>IC;NC7SZ125,SINGLE 3 -STATE</v>
          </cell>
          <cell r="C124">
            <v>3.37</v>
          </cell>
          <cell r="D124">
            <v>3.96</v>
          </cell>
        </row>
        <row r="125">
          <cell r="A125" t="str">
            <v>281574244119</v>
          </cell>
          <cell r="B125" t="str">
            <v>IC;74F244,OCT BUF/LINE DRIV</v>
          </cell>
          <cell r="C125">
            <v>4.53</v>
          </cell>
          <cell r="D125">
            <v>4.88</v>
          </cell>
        </row>
        <row r="126">
          <cell r="A126" t="str">
            <v>282074312502</v>
          </cell>
          <cell r="B126" t="str">
            <v>IC;74FST3125,BUS SWITCH,SOP</v>
          </cell>
          <cell r="C126">
            <v>10.14</v>
          </cell>
          <cell r="D126">
            <v>7.74</v>
          </cell>
        </row>
        <row r="127">
          <cell r="A127" t="str">
            <v>282674008002</v>
          </cell>
          <cell r="B127" t="str">
            <v>IC;74HCT08,2-INPUT AND GATE</v>
          </cell>
          <cell r="C127">
            <v>2.64</v>
          </cell>
          <cell r="D127">
            <v>2.73</v>
          </cell>
        </row>
        <row r="128">
          <cell r="A128" t="str">
            <v>282674014001</v>
          </cell>
          <cell r="B128" t="str">
            <v>IC;74HCT14,HEX INVERTER,SO,</v>
          </cell>
          <cell r="C128">
            <v>2.5499999999999998</v>
          </cell>
          <cell r="D128">
            <v>2.73</v>
          </cell>
        </row>
        <row r="129">
          <cell r="A129" t="str">
            <v>283470300001</v>
          </cell>
          <cell r="B129" t="str">
            <v>IC;EEPROM,2048*8,NM93C86,SO</v>
          </cell>
          <cell r="C129">
            <v>19.47</v>
          </cell>
          <cell r="D129">
            <v>15.15</v>
          </cell>
        </row>
        <row r="130">
          <cell r="A130" t="str">
            <v>283470300002</v>
          </cell>
          <cell r="B130" t="str">
            <v>IC;EEPROM,512*8,NM24C04,SO8</v>
          </cell>
          <cell r="C130">
            <v>9.84</v>
          </cell>
          <cell r="D130">
            <v>9.09</v>
          </cell>
        </row>
        <row r="131">
          <cell r="A131" t="str">
            <v>283512509002</v>
          </cell>
          <cell r="B131" t="str">
            <v>IC;PIC12C509A,E-BUZZER,OTP,</v>
          </cell>
          <cell r="C131">
            <v>12.99</v>
          </cell>
          <cell r="D131">
            <v>12.73</v>
          </cell>
        </row>
        <row r="132">
          <cell r="A132" t="str">
            <v>284504299002</v>
          </cell>
          <cell r="B132" t="str">
            <v>IC;CS4299-JQ,AC97 2.1 CODEC</v>
          </cell>
          <cell r="C132">
            <v>40.25</v>
          </cell>
          <cell r="D132">
            <v>47.63</v>
          </cell>
        </row>
        <row r="133">
          <cell r="A133" t="str">
            <v>284509250005</v>
          </cell>
          <cell r="B133" t="str">
            <v>IC;ICS9250-27,CLK GEN,SSOP,</v>
          </cell>
          <cell r="C133">
            <v>36.82</v>
          </cell>
          <cell r="D133">
            <v>35.11</v>
          </cell>
        </row>
        <row r="134">
          <cell r="A134" t="str">
            <v>284539201001</v>
          </cell>
          <cell r="B134" t="str">
            <v>IC;3C920V1,LAN CONTROLLER,B</v>
          </cell>
          <cell r="C134">
            <v>453.32</v>
          </cell>
          <cell r="D134">
            <v>445.67</v>
          </cell>
        </row>
        <row r="135">
          <cell r="A135" t="str">
            <v>284575185001</v>
          </cell>
          <cell r="B135" t="str">
            <v>IC;SN75185DWR,RS232 DRIVER,</v>
          </cell>
          <cell r="C135">
            <v>6.98</v>
          </cell>
          <cell r="D135">
            <v>4.09</v>
          </cell>
        </row>
        <row r="136">
          <cell r="A136" t="str">
            <v>284582801010</v>
          </cell>
          <cell r="B136" t="str">
            <v>IC;82801AA,ICH,BGA,241P,CAP</v>
          </cell>
          <cell r="C136">
            <v>0</v>
          </cell>
          <cell r="D136">
            <v>0</v>
          </cell>
        </row>
        <row r="137">
          <cell r="A137" t="str">
            <v>284582802006</v>
          </cell>
          <cell r="B137" t="str">
            <v>IC;82802AB,FWH,4MB,PLCC,32P</v>
          </cell>
          <cell r="C137">
            <v>0</v>
          </cell>
          <cell r="D137">
            <v>0</v>
          </cell>
        </row>
        <row r="138">
          <cell r="A138" t="str">
            <v>284582815001</v>
          </cell>
          <cell r="B138" t="str">
            <v>IC;82815,SOLANO GMCH,BGA544</v>
          </cell>
          <cell r="C138">
            <v>0</v>
          </cell>
          <cell r="D138">
            <v>0</v>
          </cell>
        </row>
        <row r="139">
          <cell r="A139" t="str">
            <v>284587360001</v>
          </cell>
          <cell r="B139" t="str">
            <v>IC;PC87360,LPC SUPER I/O,PQ</v>
          </cell>
          <cell r="C139">
            <v>74.47</v>
          </cell>
          <cell r="D139">
            <v>2.4</v>
          </cell>
        </row>
        <row r="140">
          <cell r="A140" t="str">
            <v>286101308001</v>
          </cell>
          <cell r="B140" t="str">
            <v>IC;TDA1308T,DUAL OP,SO,8P</v>
          </cell>
          <cell r="C140">
            <v>6.13</v>
          </cell>
          <cell r="D140">
            <v>4.24</v>
          </cell>
        </row>
        <row r="141">
          <cell r="A141" t="str">
            <v>286301050003</v>
          </cell>
          <cell r="B141" t="str">
            <v>IC;US1050,VOL REGULATOR,TO-</v>
          </cell>
          <cell r="C141">
            <v>9.31</v>
          </cell>
          <cell r="D141">
            <v>9.11</v>
          </cell>
        </row>
        <row r="142">
          <cell r="A142" t="str">
            <v>286306016002</v>
          </cell>
          <cell r="B142" t="str">
            <v>IC;HIP6016,2%,PWM/PWR,SO,24</v>
          </cell>
          <cell r="C142">
            <v>22.05</v>
          </cell>
          <cell r="D142">
            <v>20.41</v>
          </cell>
        </row>
        <row r="143">
          <cell r="A143" t="str">
            <v>286307805005</v>
          </cell>
          <cell r="B143" t="str">
            <v>IC;78M05,VOL REG.,500MA,5V,</v>
          </cell>
          <cell r="C143">
            <v>6.81</v>
          </cell>
          <cell r="D143">
            <v>4.57</v>
          </cell>
        </row>
        <row r="144">
          <cell r="A144" t="str">
            <v>288100032013</v>
          </cell>
          <cell r="B144" t="str">
            <v>DIODE;BAS32L,VRRM75V,MELF,S</v>
          </cell>
          <cell r="C144">
            <v>0.28999999999999998</v>
          </cell>
          <cell r="D144">
            <v>0.28999999999999998</v>
          </cell>
        </row>
        <row r="145">
          <cell r="A145" t="str">
            <v>288100099001</v>
          </cell>
          <cell r="B145" t="str">
            <v>DIODE;BAV99,70V,450MA,SOT-2</v>
          </cell>
          <cell r="C145">
            <v>0.63</v>
          </cell>
          <cell r="D145">
            <v>0.6</v>
          </cell>
        </row>
        <row r="146">
          <cell r="A146" t="str">
            <v>288100340001</v>
          </cell>
          <cell r="B146" t="str">
            <v>DIODE;SCHOTTKY,3A,40V,SMC</v>
          </cell>
          <cell r="C146">
            <v>3.53</v>
          </cell>
          <cell r="D146">
            <v>3.5</v>
          </cell>
        </row>
        <row r="147">
          <cell r="A147" t="str">
            <v>288200144001</v>
          </cell>
          <cell r="B147" t="str">
            <v>TRANS;DTC144WK,NPN,SOT-23,S</v>
          </cell>
          <cell r="C147">
            <v>0.71</v>
          </cell>
          <cell r="D147">
            <v>0.72</v>
          </cell>
        </row>
        <row r="148">
          <cell r="A148" t="str">
            <v>288200332001</v>
          </cell>
          <cell r="B148" t="str">
            <v>TRANS;NDS332P,P-CHANNEL,SOT</v>
          </cell>
          <cell r="C148">
            <v>7.13</v>
          </cell>
          <cell r="D148">
            <v>6.06</v>
          </cell>
        </row>
        <row r="149">
          <cell r="A149" t="str">
            <v>288200340002</v>
          </cell>
          <cell r="B149" t="str">
            <v>TRANS;FDN340P,P-CHANNEL,SOT</v>
          </cell>
          <cell r="C149">
            <v>11.16</v>
          </cell>
          <cell r="D149">
            <v>9.6999999999999993</v>
          </cell>
        </row>
        <row r="150">
          <cell r="A150" t="str">
            <v>288200905001</v>
          </cell>
          <cell r="B150" t="str">
            <v>TRANS;SPD09N05,N-MOSFET,TO2</v>
          </cell>
          <cell r="C150">
            <v>5.3</v>
          </cell>
          <cell r="D150">
            <v>4.8</v>
          </cell>
        </row>
        <row r="151">
          <cell r="A151" t="str">
            <v>288203904010</v>
          </cell>
          <cell r="B151" t="str">
            <v>TRANS;MMBT3904L,NPN,Tr35NS,</v>
          </cell>
          <cell r="C151">
            <v>0.47</v>
          </cell>
          <cell r="D151">
            <v>0</v>
          </cell>
        </row>
        <row r="152">
          <cell r="A152" t="str">
            <v>288203906002</v>
          </cell>
          <cell r="B152" t="str">
            <v>TRANS;MMBT3906L,40V,200mA,S</v>
          </cell>
          <cell r="C152">
            <v>0.46</v>
          </cell>
          <cell r="D152">
            <v>0.48</v>
          </cell>
        </row>
        <row r="153">
          <cell r="A153" t="str">
            <v>288204410001</v>
          </cell>
          <cell r="B153" t="str">
            <v>TRANS;SI4410DY,N-MOSFET,.02</v>
          </cell>
          <cell r="C153">
            <v>10.5</v>
          </cell>
          <cell r="D153">
            <v>9.8000000000000007</v>
          </cell>
        </row>
        <row r="154">
          <cell r="A154" t="str">
            <v>288206030001</v>
          </cell>
          <cell r="B154" t="str">
            <v>TRANS;FDD6030L,NMOS,TO252</v>
          </cell>
          <cell r="C154">
            <v>10</v>
          </cell>
          <cell r="D154">
            <v>9.6999999999999993</v>
          </cell>
        </row>
        <row r="155">
          <cell r="A155" t="str">
            <v>288207030002</v>
          </cell>
          <cell r="B155" t="str">
            <v>TRANS;N-FET,7m,30V,100A,D2P</v>
          </cell>
          <cell r="C155">
            <v>18.87</v>
          </cell>
          <cell r="D155">
            <v>17.670000000000002</v>
          </cell>
        </row>
        <row r="156">
          <cell r="A156" t="str">
            <v>288221802001</v>
          </cell>
          <cell r="B156" t="str">
            <v>TRANS;2SD1802,NPN,TO-252,SM</v>
          </cell>
          <cell r="C156">
            <v>3.43</v>
          </cell>
          <cell r="D156">
            <v>3.1</v>
          </cell>
        </row>
        <row r="157">
          <cell r="A157" t="str">
            <v>288227002001</v>
          </cell>
          <cell r="B157" t="str">
            <v>TRANS;2N7002LT1,N-CHANNEL F</v>
          </cell>
          <cell r="C157">
            <v>0.96</v>
          </cell>
          <cell r="D157">
            <v>0.92</v>
          </cell>
        </row>
        <row r="158">
          <cell r="A158" t="str">
            <v>295000010008</v>
          </cell>
          <cell r="B158" t="str">
            <v>FUSE;1.1A,POLY SWITCH,1812,</v>
          </cell>
          <cell r="C158">
            <v>3.74</v>
          </cell>
          <cell r="D158">
            <v>3.2</v>
          </cell>
        </row>
        <row r="159">
          <cell r="A159" t="str">
            <v>295000010025</v>
          </cell>
          <cell r="B159" t="str">
            <v>FUSE;1.6A,POLY SWITCH,USB,P</v>
          </cell>
          <cell r="C159">
            <v>6.44</v>
          </cell>
          <cell r="D159">
            <v>6</v>
          </cell>
        </row>
        <row r="160">
          <cell r="A160" t="str">
            <v>312271007151</v>
          </cell>
          <cell r="B160" t="str">
            <v>EC;1000U,6.3V,M,RA,8*11.5,E</v>
          </cell>
          <cell r="C160">
            <v>2.52</v>
          </cell>
          <cell r="D160">
            <v>1.8</v>
          </cell>
        </row>
        <row r="161">
          <cell r="A161" t="str">
            <v>312271007157</v>
          </cell>
          <cell r="B161" t="str">
            <v>EC;1000U,10V ,M,RA,D10,L-ES</v>
          </cell>
          <cell r="C161">
            <v>1.0900000000000001</v>
          </cell>
          <cell r="D161">
            <v>0.93</v>
          </cell>
        </row>
        <row r="162">
          <cell r="A162" t="str">
            <v>312271507154</v>
          </cell>
          <cell r="B162" t="str">
            <v>EC;1500U,10V,20%,RA,LOW ESR</v>
          </cell>
          <cell r="C162">
            <v>2.85</v>
          </cell>
          <cell r="D162">
            <v>3.3</v>
          </cell>
        </row>
        <row r="163">
          <cell r="A163" t="str">
            <v>312274706155</v>
          </cell>
          <cell r="B163" t="str">
            <v>EC;470U ,6.3V,20%,RA,D6.3*1</v>
          </cell>
          <cell r="C163">
            <v>1.26</v>
          </cell>
          <cell r="D163">
            <v>0.5</v>
          </cell>
        </row>
        <row r="164">
          <cell r="A164" t="str">
            <v>313000020156</v>
          </cell>
          <cell r="B164" t="str">
            <v>CHOKE;1UH,10A,T50-52,D1.2,5</v>
          </cell>
          <cell r="C164">
            <v>3.34</v>
          </cell>
          <cell r="D164">
            <v>2.8</v>
          </cell>
        </row>
        <row r="165">
          <cell r="A165" t="str">
            <v>313000020157</v>
          </cell>
          <cell r="B165" t="str">
            <v>CHOKE;2UH,18A,T60-52,D1.0*2</v>
          </cell>
          <cell r="C165">
            <v>4.87</v>
          </cell>
          <cell r="D165">
            <v>4.7</v>
          </cell>
        </row>
        <row r="166">
          <cell r="A166" t="str">
            <v>314100327209</v>
          </cell>
          <cell r="B166" t="str">
            <v>XTAL;32.768KHZ,20PPM,D3*H8,</v>
          </cell>
          <cell r="C166">
            <v>1.9</v>
          </cell>
          <cell r="D166">
            <v>2.1</v>
          </cell>
        </row>
        <row r="167">
          <cell r="A167" t="str">
            <v>314149143511</v>
          </cell>
          <cell r="B167" t="str">
            <v>XTAL;14.318MHZ,20PPM,20PF,H</v>
          </cell>
          <cell r="C167">
            <v>2</v>
          </cell>
          <cell r="D167">
            <v>5</v>
          </cell>
        </row>
        <row r="168">
          <cell r="A168" t="str">
            <v>314149245502</v>
          </cell>
          <cell r="B168" t="str">
            <v>XTAL;24.576MHZ,50PPM,HC-49/</v>
          </cell>
          <cell r="C168">
            <v>5.85</v>
          </cell>
          <cell r="D168">
            <v>5.6</v>
          </cell>
        </row>
        <row r="169">
          <cell r="A169" t="str">
            <v>314149250505</v>
          </cell>
          <cell r="B169" t="str">
            <v>XTAL;25MHZ,20PPM,20PF,HC-49</v>
          </cell>
          <cell r="C169">
            <v>7.44</v>
          </cell>
          <cell r="D169">
            <v>8</v>
          </cell>
        </row>
        <row r="170">
          <cell r="A170" t="str">
            <v>316703000001</v>
          </cell>
          <cell r="B170" t="str">
            <v>PCB;PWA-CAPRI/MOTHER BD</v>
          </cell>
          <cell r="C170">
            <v>0</v>
          </cell>
          <cell r="D170">
            <v>0</v>
          </cell>
        </row>
        <row r="171">
          <cell r="A171" t="str">
            <v>331000000017</v>
          </cell>
          <cell r="B171" t="str">
            <v>CON;D,9P/MA,15P/AUDIO JACK,</v>
          </cell>
          <cell r="C171">
            <v>20.21</v>
          </cell>
          <cell r="D171">
            <v>20</v>
          </cell>
        </row>
        <row r="172">
          <cell r="A172" t="str">
            <v>331000008016</v>
          </cell>
          <cell r="B172" t="str">
            <v>CON;USB*2,RJ-45,W/XFMR,BELC</v>
          </cell>
          <cell r="C172">
            <v>75</v>
          </cell>
          <cell r="D172">
            <v>79.63</v>
          </cell>
        </row>
        <row r="173">
          <cell r="A173" t="str">
            <v>331030003006</v>
          </cell>
          <cell r="B173" t="str">
            <v>CON;HDR,MA,3P*1,.1,ST,FRLCK</v>
          </cell>
          <cell r="C173">
            <v>0.36</v>
          </cell>
          <cell r="D173">
            <v>0.35</v>
          </cell>
        </row>
        <row r="174">
          <cell r="A174" t="str">
            <v>331030003007</v>
          </cell>
          <cell r="B174" t="str">
            <v>CON;HDR,MA,3P*1,.1,ST,PL5.8</v>
          </cell>
          <cell r="C174">
            <v>0.05</v>
          </cell>
          <cell r="D174">
            <v>0.05</v>
          </cell>
        </row>
        <row r="175">
          <cell r="A175" t="str">
            <v>331030003009</v>
          </cell>
          <cell r="B175" t="str">
            <v>CON;HDR,MA,3P*1,.079,ST,W/L</v>
          </cell>
          <cell r="C175">
            <v>2.3199999999999998</v>
          </cell>
          <cell r="D175">
            <v>2.2999999999999998</v>
          </cell>
        </row>
        <row r="176">
          <cell r="A176" t="str">
            <v>331030004021</v>
          </cell>
          <cell r="B176" t="str">
            <v>CON;HDR,MA,4P*1,2.5MM,W/HOO</v>
          </cell>
          <cell r="C176">
            <v>0.48</v>
          </cell>
          <cell r="D176">
            <v>0.46</v>
          </cell>
        </row>
        <row r="177">
          <cell r="A177" t="str">
            <v>331030004022</v>
          </cell>
          <cell r="B177" t="str">
            <v>CON;HDR,MA,4P*1,.1,ST,H7.6,</v>
          </cell>
          <cell r="C177">
            <v>0.48</v>
          </cell>
          <cell r="D177">
            <v>0.46</v>
          </cell>
        </row>
        <row r="178">
          <cell r="A178" t="str">
            <v>331030010016</v>
          </cell>
          <cell r="B178" t="str">
            <v>CON;HDR,MA,10P*1,.1,ST,NO P</v>
          </cell>
          <cell r="C178">
            <v>0.19</v>
          </cell>
          <cell r="D178">
            <v>0.19</v>
          </cell>
        </row>
        <row r="179">
          <cell r="A179" t="str">
            <v>331120004006</v>
          </cell>
          <cell r="B179" t="str">
            <v>CON;HDR,SHROUD,MA,4P*1,2MM,</v>
          </cell>
          <cell r="C179">
            <v>0.36</v>
          </cell>
          <cell r="D179">
            <v>0.35</v>
          </cell>
        </row>
        <row r="180">
          <cell r="A180" t="str">
            <v>331120005002</v>
          </cell>
          <cell r="B180" t="str">
            <v>CON;HDR,SHROUD,MA,5P*1,.1,S</v>
          </cell>
          <cell r="C180">
            <v>1</v>
          </cell>
          <cell r="D180">
            <v>1.35</v>
          </cell>
        </row>
        <row r="181">
          <cell r="A181" t="str">
            <v>331120034001</v>
          </cell>
          <cell r="B181" t="str">
            <v>CON;HDR,SHR,MA,17P*2,-P5,.1</v>
          </cell>
          <cell r="C181">
            <v>1.24</v>
          </cell>
          <cell r="D181">
            <v>1.2</v>
          </cell>
        </row>
        <row r="182">
          <cell r="A182" t="str">
            <v>331120040002</v>
          </cell>
          <cell r="B182" t="str">
            <v>CON;HDR,SHR,MA,20P*2,-P20,.</v>
          </cell>
          <cell r="C182">
            <v>1.19</v>
          </cell>
          <cell r="D182">
            <v>1.1499999999999999</v>
          </cell>
        </row>
        <row r="183">
          <cell r="A183" t="str">
            <v>331120064001</v>
          </cell>
          <cell r="B183" t="str">
            <v>CON;HDR,SHROUD,MA,32P*2,.1,</v>
          </cell>
          <cell r="C183">
            <v>4.51</v>
          </cell>
          <cell r="D183">
            <v>4.3</v>
          </cell>
        </row>
        <row r="184">
          <cell r="A184" t="str">
            <v>331210012007</v>
          </cell>
          <cell r="B184" t="str">
            <v>CON;EDGE,60P*2,1.27,PCT,LGT</v>
          </cell>
          <cell r="C184">
            <v>4.82</v>
          </cell>
          <cell r="D184">
            <v>4.8499999999999996</v>
          </cell>
        </row>
        <row r="185">
          <cell r="A185" t="str">
            <v>331210013202</v>
          </cell>
          <cell r="B185" t="str">
            <v>CON;EDGE,132P,4ROW,1MM,ST,A</v>
          </cell>
          <cell r="C185">
            <v>6.97</v>
          </cell>
          <cell r="D185">
            <v>6.5</v>
          </cell>
        </row>
        <row r="186">
          <cell r="A186" t="str">
            <v>331210022001</v>
          </cell>
          <cell r="B186" t="str">
            <v>CON;EDGE,11P*2,1.27,ATX RIS</v>
          </cell>
          <cell r="C186">
            <v>5.42</v>
          </cell>
          <cell r="D186">
            <v>4.2</v>
          </cell>
        </row>
        <row r="187">
          <cell r="A187" t="str">
            <v>331650037009</v>
          </cell>
          <cell r="B187" t="str">
            <v>IC SOCKET;370P,ZIP,SOCKET37</v>
          </cell>
          <cell r="C187">
            <v>27.2</v>
          </cell>
          <cell r="D187">
            <v>27.15</v>
          </cell>
        </row>
        <row r="188">
          <cell r="A188" t="str">
            <v>331660016811</v>
          </cell>
          <cell r="B188" t="str">
            <v>DIMM SOCKET;168P,1.27,ST,UB</v>
          </cell>
          <cell r="C188">
            <v>7.01</v>
          </cell>
          <cell r="D188">
            <v>6.8</v>
          </cell>
        </row>
        <row r="189">
          <cell r="A189" t="str">
            <v>331720009006</v>
          </cell>
          <cell r="B189" t="str">
            <v>CON;D,MA,9P,R/A,B-L.318,W/H</v>
          </cell>
          <cell r="C189">
            <v>2.31</v>
          </cell>
          <cell r="D189">
            <v>2.2000000000000002</v>
          </cell>
        </row>
        <row r="190">
          <cell r="A190" t="str">
            <v>331720015020</v>
          </cell>
          <cell r="B190" t="str">
            <v>CON;D,FM,15P,R/A,1.14MM,BLU</v>
          </cell>
          <cell r="C190">
            <v>7.06</v>
          </cell>
          <cell r="D190">
            <v>6.7</v>
          </cell>
        </row>
        <row r="191">
          <cell r="A191" t="str">
            <v>331720025008</v>
          </cell>
          <cell r="B191" t="str">
            <v>CON;D,FM,25P/OPEN,DUAL,R/A,</v>
          </cell>
          <cell r="C191">
            <v>8.75</v>
          </cell>
          <cell r="D191">
            <v>7</v>
          </cell>
        </row>
        <row r="192">
          <cell r="A192" t="str">
            <v>331870012001</v>
          </cell>
          <cell r="B192" t="str">
            <v>CON;MINI DIN,6P*2,DUAL SHIE</v>
          </cell>
          <cell r="C192">
            <v>6.65</v>
          </cell>
          <cell r="D192">
            <v>6.5</v>
          </cell>
        </row>
        <row r="193">
          <cell r="A193" t="str">
            <v>331910020001</v>
          </cell>
          <cell r="B193" t="str">
            <v>CON;PWR,FM,10P*2,.165",ATX,</v>
          </cell>
          <cell r="C193">
            <v>2.02</v>
          </cell>
          <cell r="D193">
            <v>1.8</v>
          </cell>
        </row>
        <row r="194">
          <cell r="A194" t="str">
            <v>331911106002</v>
          </cell>
          <cell r="B194" t="str">
            <v>CON;PWR,6P,KEY 3,4,6,POSTLA</v>
          </cell>
          <cell r="C194">
            <v>1.1000000000000001</v>
          </cell>
          <cell r="D194">
            <v>1.1000000000000001</v>
          </cell>
        </row>
        <row r="195">
          <cell r="A195" t="str">
            <v>337120101006</v>
          </cell>
          <cell r="B195" t="str">
            <v>SW;DIP,SPST,5POS,5VDC,100MA</v>
          </cell>
          <cell r="C195">
            <v>8.68</v>
          </cell>
          <cell r="D195">
            <v>6.4</v>
          </cell>
        </row>
        <row r="196">
          <cell r="A196" t="str">
            <v>338000000009</v>
          </cell>
          <cell r="B196" t="str">
            <v>BATTERY HOLDER;CR2032,BH-32</v>
          </cell>
          <cell r="C196">
            <v>1.39</v>
          </cell>
          <cell r="D196">
            <v>1.3</v>
          </cell>
        </row>
        <row r="197">
          <cell r="A197" t="str">
            <v>338530010005</v>
          </cell>
          <cell r="B197" t="str">
            <v>BATTERY;LI,3V/220MAH,CR2032</v>
          </cell>
          <cell r="C197">
            <v>3.73</v>
          </cell>
          <cell r="D197">
            <v>3.7</v>
          </cell>
        </row>
        <row r="198">
          <cell r="A198" t="str">
            <v>339113000021</v>
          </cell>
          <cell r="B198" t="str">
            <v>BUZZER;47,D12MM,P6.5MM,H9MM</v>
          </cell>
          <cell r="C198">
            <v>4.13</v>
          </cell>
          <cell r="D198">
            <v>3.7</v>
          </cell>
        </row>
        <row r="199">
          <cell r="A199" t="str">
            <v>345600000022</v>
          </cell>
          <cell r="B199" t="str">
            <v>RUBBER PAD;XP1579-P1-2,TIFC</v>
          </cell>
          <cell r="C199">
            <v>1.51</v>
          </cell>
          <cell r="D199">
            <v>1.5</v>
          </cell>
        </row>
        <row r="200">
          <cell r="A200" t="str">
            <v>361400003021</v>
          </cell>
          <cell r="B200" t="str">
            <v>SOLDER CREAM;NOCLEAN,P40208</v>
          </cell>
          <cell r="C200">
            <v>1408.87</v>
          </cell>
          <cell r="D200">
            <v>1380</v>
          </cell>
        </row>
        <row r="201">
          <cell r="A201" t="str">
            <v>411703000002</v>
          </cell>
          <cell r="B201" t="str">
            <v>PWA;PWA-CAPRI/MOTHER BD,H/I</v>
          </cell>
          <cell r="C201">
            <v>1464.17</v>
          </cell>
        </row>
        <row r="202">
          <cell r="A202" t="str">
            <v>411703000003</v>
          </cell>
          <cell r="B202" t="str">
            <v>PWA;PWA-CAPRI/MOTHER BD,SMT</v>
          </cell>
          <cell r="C202">
            <v>1165.7</v>
          </cell>
        </row>
        <row r="203">
          <cell r="A203" t="str">
            <v>481703000001</v>
          </cell>
          <cell r="B203" t="str">
            <v>F/W ASSY;BIOS,CAPRI</v>
          </cell>
          <cell r="C203">
            <v>0</v>
          </cell>
          <cell r="D20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411DU"/>
      <sheetName val="P411DUC"/>
      <sheetName val="P415BUC"/>
      <sheetName val="Sheet1 (2)"/>
      <sheetName val="期初B"/>
      <sheetName val="5C Sum"/>
      <sheetName val="Version Control"/>
      <sheetName val="Sheet2"/>
      <sheetName val="工單差异分攤"/>
      <sheetName val="0414data"/>
      <sheetName val="Sheet1 _2_"/>
      <sheetName val="Issues List"/>
      <sheetName val="UPC+EAN"/>
      <sheetName val="Sheet1"/>
      <sheetName val="Data lists"/>
      <sheetName val="0518"/>
      <sheetName val="zasset"/>
      <sheetName val="Rank"/>
      <sheetName val="Assumptions"/>
      <sheetName val="Part Data"/>
      <sheetName val="ISRDATA"/>
    </sheetNames>
    <sheetDataSet>
      <sheetData sheetId="0" refreshError="1"/>
      <sheetData sheetId="1"/>
      <sheetData sheetId="2"/>
      <sheetData sheetId="3" refreshError="1">
        <row r="2">
          <cell r="A2" t="str">
            <v>Mitac P/N</v>
          </cell>
          <cell r="B2" t="str">
            <v>ORACLE_DESCRIPTION</v>
          </cell>
          <cell r="C2" t="str">
            <v>Qty</v>
          </cell>
          <cell r="D2" t="str">
            <v>U/P(TWD)</v>
          </cell>
          <cell r="E2" t="str">
            <v>U/P(USD)</v>
          </cell>
        </row>
        <row r="3">
          <cell r="A3" t="str">
            <v>242662300009</v>
          </cell>
          <cell r="B3" t="str">
            <v>LABEL;25*10MM,3020F</v>
          </cell>
          <cell r="C3">
            <v>1</v>
          </cell>
          <cell r="D3">
            <v>0.23</v>
          </cell>
          <cell r="E3">
            <v>6.8656716417910451E-3</v>
          </cell>
        </row>
        <row r="4">
          <cell r="A4" t="str">
            <v>270111000006</v>
          </cell>
          <cell r="B4" t="str">
            <v>THERMISTOR;100K,5%,0603,SMT</v>
          </cell>
          <cell r="C4">
            <v>1</v>
          </cell>
          <cell r="D4">
            <v>1.5</v>
          </cell>
          <cell r="E4">
            <v>4.4776119402985072E-2</v>
          </cell>
        </row>
        <row r="5">
          <cell r="A5" t="str">
            <v>271002249012</v>
          </cell>
          <cell r="B5" t="str">
            <v>RES;249  ,1/10W,1% ,0805,SMT</v>
          </cell>
          <cell r="C5">
            <v>1</v>
          </cell>
          <cell r="D5">
            <v>0.03</v>
          </cell>
          <cell r="E5">
            <v>8.955223880597015E-4</v>
          </cell>
        </row>
        <row r="6">
          <cell r="A6" t="str">
            <v>271002294011</v>
          </cell>
          <cell r="B6" t="str">
            <v>RES;294  ,1/10W,1% ,0805,SMT</v>
          </cell>
          <cell r="C6">
            <v>1</v>
          </cell>
          <cell r="D6">
            <v>0.03</v>
          </cell>
          <cell r="E6">
            <v>8.955223880597015E-4</v>
          </cell>
        </row>
        <row r="7">
          <cell r="A7" t="str">
            <v>271002383211</v>
          </cell>
          <cell r="B7" t="str">
            <v>RES;38.3K,1/10W,1% ,0805,SMT</v>
          </cell>
          <cell r="C7">
            <v>1</v>
          </cell>
          <cell r="D7">
            <v>0.03</v>
          </cell>
          <cell r="E7">
            <v>8.955223880597015E-4</v>
          </cell>
        </row>
        <row r="8">
          <cell r="A8" t="str">
            <v>271002453011</v>
          </cell>
          <cell r="B8" t="str">
            <v>RES;453  ,1/10W,1% ,0805,SMT</v>
          </cell>
          <cell r="C8">
            <v>1</v>
          </cell>
          <cell r="D8">
            <v>0.03</v>
          </cell>
          <cell r="E8">
            <v>8.955223880597015E-4</v>
          </cell>
        </row>
        <row r="9">
          <cell r="A9" t="str">
            <v>271002514101</v>
          </cell>
          <cell r="B9" t="str">
            <v>RES;510K ,1/10W,1% ,0805,SMT</v>
          </cell>
          <cell r="C9">
            <v>1</v>
          </cell>
          <cell r="D9">
            <v>0.03</v>
          </cell>
          <cell r="E9">
            <v>8.955223880597015E-4</v>
          </cell>
        </row>
        <row r="10">
          <cell r="A10" t="str">
            <v>271071133111</v>
          </cell>
          <cell r="B10" t="str">
            <v>RES;1.33K,1/16W,1% ,0603,SMT</v>
          </cell>
          <cell r="C10">
            <v>1</v>
          </cell>
          <cell r="D10">
            <v>2.4E-2</v>
          </cell>
          <cell r="E10">
            <v>7.1641791044776124E-4</v>
          </cell>
        </row>
        <row r="11">
          <cell r="A11" t="str">
            <v>271071204302</v>
          </cell>
          <cell r="B11" t="str">
            <v>RES;200K ,1/16W,5% ,0603,SMT</v>
          </cell>
          <cell r="C11">
            <v>1</v>
          </cell>
          <cell r="D11">
            <v>1.4200000000000001E-2</v>
          </cell>
          <cell r="E11">
            <v>4.2388059701492541E-4</v>
          </cell>
        </row>
        <row r="12">
          <cell r="A12" t="str">
            <v>271071221012</v>
          </cell>
          <cell r="B12" t="str">
            <v>RES;221  ,1/16W,1% ,0603,SMT</v>
          </cell>
          <cell r="C12">
            <v>1</v>
          </cell>
          <cell r="D12">
            <v>2.4E-2</v>
          </cell>
          <cell r="E12">
            <v>7.1641791044776124E-4</v>
          </cell>
        </row>
        <row r="13">
          <cell r="A13" t="str">
            <v>271071228101</v>
          </cell>
          <cell r="B13" t="str">
            <v>RES;2.2  ,1/16W,1% ,0603,SMT</v>
          </cell>
          <cell r="C13">
            <v>3</v>
          </cell>
          <cell r="D13">
            <v>2.4E-2</v>
          </cell>
          <cell r="E13">
            <v>7.1641791044776124E-4</v>
          </cell>
        </row>
        <row r="14">
          <cell r="A14" t="str">
            <v>271071474301</v>
          </cell>
          <cell r="B14" t="str">
            <v>RES;470K ,1/16W,5% ,0603,SMT</v>
          </cell>
          <cell r="C14">
            <v>1</v>
          </cell>
          <cell r="D14">
            <v>1.4200000000000001E-2</v>
          </cell>
          <cell r="E14">
            <v>4.2388059701492541E-4</v>
          </cell>
        </row>
        <row r="15">
          <cell r="A15" t="str">
            <v>271071475211</v>
          </cell>
          <cell r="B15" t="str">
            <v>RES;47.5K,1/16W,1% ,0603,SMT</v>
          </cell>
          <cell r="C15">
            <v>1</v>
          </cell>
          <cell r="D15">
            <v>2.4E-2</v>
          </cell>
          <cell r="E15">
            <v>7.1641791044776124E-4</v>
          </cell>
        </row>
        <row r="16">
          <cell r="A16" t="str">
            <v>271071511301</v>
          </cell>
          <cell r="B16" t="str">
            <v>RES;510  ,1/16W,5% ,0603,SMT</v>
          </cell>
          <cell r="C16">
            <v>1</v>
          </cell>
          <cell r="D16">
            <v>1.4200000000000001E-2</v>
          </cell>
          <cell r="E16">
            <v>4.2388059701492541E-4</v>
          </cell>
        </row>
        <row r="17">
          <cell r="A17" t="str">
            <v>271071560101</v>
          </cell>
          <cell r="B17" t="str">
            <v>RES;56   ,1/16W,1% ,0603,SMT</v>
          </cell>
          <cell r="C17">
            <v>1</v>
          </cell>
          <cell r="D17">
            <v>2.4E-2</v>
          </cell>
          <cell r="E17">
            <v>7.1641791044776124E-4</v>
          </cell>
        </row>
        <row r="18">
          <cell r="A18" t="str">
            <v>271071562011</v>
          </cell>
          <cell r="B18" t="str">
            <v>RES;562  ,1/16W,1% ,0603,SMT</v>
          </cell>
          <cell r="C18">
            <v>1</v>
          </cell>
          <cell r="D18">
            <v>2.4E-2</v>
          </cell>
          <cell r="E18">
            <v>7.1641791044776124E-4</v>
          </cell>
        </row>
        <row r="19">
          <cell r="A19" t="str">
            <v>271071887111</v>
          </cell>
          <cell r="B19" t="str">
            <v>RES;8.87K,1/16W,1% ,0603,SMT</v>
          </cell>
          <cell r="C19">
            <v>1</v>
          </cell>
          <cell r="D19">
            <v>2.4E-2</v>
          </cell>
          <cell r="E19">
            <v>7.1641791044776124E-4</v>
          </cell>
        </row>
        <row r="20">
          <cell r="A20" t="str">
            <v>271611103301</v>
          </cell>
          <cell r="B20" t="str">
            <v>RP;10K*4 ,8P ,1/16W,5% ,0612,SMT</v>
          </cell>
          <cell r="C20">
            <v>1</v>
          </cell>
          <cell r="D20">
            <v>5.8000000000000003E-2</v>
          </cell>
          <cell r="E20">
            <v>1.7313432835820897E-3</v>
          </cell>
        </row>
        <row r="21">
          <cell r="A21" t="str">
            <v>271611470301</v>
          </cell>
          <cell r="B21" t="str">
            <v>RP;47*4  ,8P ,1/16W,5% ,0612,SMT</v>
          </cell>
          <cell r="C21">
            <v>14</v>
          </cell>
          <cell r="D21">
            <v>5.8000000000000003E-2</v>
          </cell>
          <cell r="E21">
            <v>1.7313432835820897E-3</v>
          </cell>
        </row>
        <row r="22">
          <cell r="A22" t="str">
            <v>272072334701</v>
          </cell>
          <cell r="B22" t="str">
            <v>CAP;.33U ,CR,16V ,+80-20%,0603,Y5V</v>
          </cell>
          <cell r="C22">
            <v>7</v>
          </cell>
          <cell r="D22">
            <v>0.11</v>
          </cell>
          <cell r="E22">
            <v>3.2835820895522386E-3</v>
          </cell>
        </row>
        <row r="23">
          <cell r="A23" t="str">
            <v>272075123401</v>
          </cell>
          <cell r="B23" t="str">
            <v>CAP;.012U,50V ,10%,0603,X7R,SMT</v>
          </cell>
          <cell r="C23">
            <v>1</v>
          </cell>
          <cell r="D23">
            <v>6.9000000000000006E-2</v>
          </cell>
          <cell r="E23">
            <v>2.0597014925373136E-3</v>
          </cell>
        </row>
        <row r="24">
          <cell r="A24" t="str">
            <v>272075270401</v>
          </cell>
          <cell r="B24" t="str">
            <v>CAP;27P  ,CR,50V ,10%,0603,NPO,SMT</v>
          </cell>
          <cell r="C24">
            <v>3</v>
          </cell>
          <cell r="D24">
            <v>5.5E-2</v>
          </cell>
          <cell r="E24">
            <v>1.6417910447761193E-3</v>
          </cell>
        </row>
        <row r="25">
          <cell r="A25" t="str">
            <v>272075339902</v>
          </cell>
          <cell r="B25" t="str">
            <v>CAP;3.3P ,CR,50V ,+-.25PF,0603,NPO,SMT,HP</v>
          </cell>
          <cell r="C25">
            <v>3</v>
          </cell>
          <cell r="D25">
            <v>7.2999999999999995E-2</v>
          </cell>
          <cell r="E25">
            <v>2.1791044776119403E-3</v>
          </cell>
        </row>
        <row r="26">
          <cell r="A26" t="str">
            <v>272075561701</v>
          </cell>
          <cell r="B26" t="str">
            <v>CAP;560P ,CR,50V ,20%,0603,X7R,SMT</v>
          </cell>
          <cell r="C26">
            <v>1</v>
          </cell>
          <cell r="D26">
            <v>0.05</v>
          </cell>
          <cell r="E26">
            <v>1.4925373134328358E-3</v>
          </cell>
        </row>
        <row r="27">
          <cell r="A27" t="str">
            <v>272075681401</v>
          </cell>
          <cell r="B27" t="str">
            <v>CAP;680P ,50V ,10%,0603,X7R,SMT</v>
          </cell>
          <cell r="C27">
            <v>1</v>
          </cell>
          <cell r="D27">
            <v>0.05</v>
          </cell>
          <cell r="E27">
            <v>1.4925373134328358E-3</v>
          </cell>
        </row>
        <row r="28">
          <cell r="A28" t="str">
            <v>272075821401</v>
          </cell>
          <cell r="B28" t="str">
            <v>CAP;820P ,CR,50V,10%,X7R,0603,SMT</v>
          </cell>
          <cell r="C28">
            <v>2</v>
          </cell>
          <cell r="D28">
            <v>0.05</v>
          </cell>
          <cell r="E28">
            <v>1.4925373134328358E-3</v>
          </cell>
        </row>
        <row r="29">
          <cell r="A29" t="str">
            <v>273000150022</v>
          </cell>
          <cell r="B29" t="str">
            <v>FERRITE CHIP;60OHM/100MHZ,2012,200mA,SMT</v>
          </cell>
          <cell r="C29">
            <v>1</v>
          </cell>
          <cell r="D29">
            <v>9.3200000000000005E-2</v>
          </cell>
          <cell r="E29">
            <v>2.7820895522388061E-3</v>
          </cell>
        </row>
        <row r="30">
          <cell r="A30" t="str">
            <v>273000500070</v>
          </cell>
          <cell r="B30" t="str">
            <v>CHOKE;COMMON,90OHM/100MHZ,3225,330mA,SMT</v>
          </cell>
          <cell r="C30">
            <v>6</v>
          </cell>
          <cell r="D30">
            <v>5.9</v>
          </cell>
          <cell r="E30">
            <v>0.17611940298507464</v>
          </cell>
        </row>
        <row r="31">
          <cell r="A31" t="str">
            <v>284509758001</v>
          </cell>
          <cell r="B31" t="str">
            <v>IC;STAC9758,AUDIO CODEC,TQFP,48P</v>
          </cell>
          <cell r="C31">
            <v>1</v>
          </cell>
          <cell r="E31">
            <v>1.1499999999999999</v>
          </cell>
        </row>
        <row r="32">
          <cell r="A32" t="str">
            <v>286275232002</v>
          </cell>
          <cell r="B32" t="str">
            <v>IC;GD75232,MULT RS-232 DRV &amp; RECEIVER,SSOP20</v>
          </cell>
          <cell r="C32">
            <v>1</v>
          </cell>
          <cell r="E32">
            <v>0.08</v>
          </cell>
        </row>
        <row r="33">
          <cell r="A33" t="str">
            <v>286300431014</v>
          </cell>
          <cell r="B33" t="str">
            <v>IC;SC431LCSK-.5,.5%,ADJ REG,SOT23</v>
          </cell>
          <cell r="C33">
            <v>1</v>
          </cell>
          <cell r="E33">
            <v>0.15</v>
          </cell>
        </row>
        <row r="34">
          <cell r="A34" t="str">
            <v>286303037001</v>
          </cell>
          <cell r="B34" t="str">
            <v>IC;IRU3037CS,PWM CTRL,SO,8P</v>
          </cell>
          <cell r="C34">
            <v>1</v>
          </cell>
          <cell r="E34">
            <v>0.41</v>
          </cell>
        </row>
        <row r="35">
          <cell r="A35" t="str">
            <v>286303168001</v>
          </cell>
          <cell r="B35" t="str">
            <v>IC;ADP3168,PWM CTRL,28P,TSSOP,GROSBEAK4P-G</v>
          </cell>
          <cell r="C35">
            <v>1</v>
          </cell>
          <cell r="E35">
            <v>0.6</v>
          </cell>
        </row>
        <row r="36">
          <cell r="A36" t="str">
            <v>286307805005</v>
          </cell>
          <cell r="B36" t="str">
            <v>IC;78M05,VOL REG.,500MA,5V,TO-252</v>
          </cell>
          <cell r="C36">
            <v>1</v>
          </cell>
          <cell r="E36">
            <v>7.3999999999999996E-2</v>
          </cell>
        </row>
        <row r="37">
          <cell r="A37" t="str">
            <v>288100354001</v>
          </cell>
          <cell r="B37" t="str">
            <v>DIODE;MMBD354LT1,SCHOTTKY,SOT-23</v>
          </cell>
          <cell r="C37">
            <v>3</v>
          </cell>
          <cell r="E37">
            <v>4.5999999999999999E-2</v>
          </cell>
        </row>
        <row r="38">
          <cell r="A38" t="str">
            <v>288200351001</v>
          </cell>
          <cell r="B38" t="str">
            <v>TRANS;NDS351,N-MOSFET,.25HM,SOT-23</v>
          </cell>
          <cell r="C38">
            <v>1</v>
          </cell>
          <cell r="E38">
            <v>0.09</v>
          </cell>
        </row>
        <row r="39">
          <cell r="A39" t="str">
            <v>288207030003</v>
          </cell>
          <cell r="B39" t="str">
            <v>TRANS;FDB7030BL,60A30V,NMOS,TO263AB</v>
          </cell>
          <cell r="C39">
            <v>2</v>
          </cell>
          <cell r="E39">
            <v>0.188</v>
          </cell>
        </row>
        <row r="40">
          <cell r="A40" t="str">
            <v>312271507154</v>
          </cell>
          <cell r="B40" t="str">
            <v>EC;1500U,10V,20%,RA,ESR.039,5000H</v>
          </cell>
          <cell r="C40">
            <v>2</v>
          </cell>
          <cell r="E40">
            <v>5.7000000000000002E-2</v>
          </cell>
        </row>
        <row r="41">
          <cell r="A41" t="str">
            <v>312272205254</v>
          </cell>
          <cell r="B41" t="str">
            <v>EC;22U  ,16V,M,RA,4*7,105',MUSTANG-S</v>
          </cell>
          <cell r="C41">
            <v>1</v>
          </cell>
          <cell r="D41">
            <v>0.25</v>
          </cell>
          <cell r="E41">
            <v>7.462686567164179E-3</v>
          </cell>
        </row>
        <row r="42">
          <cell r="A42" t="str">
            <v>313000020422</v>
          </cell>
          <cell r="B42" t="str">
            <v>CHOKE;2.5UH,DC15A,T50-52,DIP</v>
          </cell>
          <cell r="C42">
            <v>1</v>
          </cell>
          <cell r="D42">
            <v>2.6</v>
          </cell>
          <cell r="E42">
            <v>7.7611940298507459E-2</v>
          </cell>
        </row>
        <row r="43">
          <cell r="A43" t="str">
            <v>314149245502</v>
          </cell>
          <cell r="B43" t="str">
            <v>XTAL;24.576MHZ,50PPM,HC-49/S,FUND</v>
          </cell>
          <cell r="C43">
            <v>1</v>
          </cell>
          <cell r="D43">
            <v>3.6</v>
          </cell>
          <cell r="E43">
            <v>0.10746268656716418</v>
          </cell>
        </row>
        <row r="44">
          <cell r="A44" t="str">
            <v>316722500001</v>
          </cell>
          <cell r="B44" t="str">
            <v>PCB;PWA-P411DU/MOTHER BD</v>
          </cell>
          <cell r="C44">
            <v>1</v>
          </cell>
          <cell r="D44">
            <v>211</v>
          </cell>
          <cell r="E44">
            <v>6.2985074626865671</v>
          </cell>
        </row>
        <row r="45">
          <cell r="A45" t="str">
            <v>328207030001</v>
          </cell>
          <cell r="B45" t="str">
            <v>TRANS;FDP7030BL,60A,30V,NMOS,TO220</v>
          </cell>
          <cell r="C45">
            <v>6</v>
          </cell>
          <cell r="E45">
            <v>0.188</v>
          </cell>
        </row>
        <row r="46">
          <cell r="A46" t="str">
            <v>331000008055</v>
          </cell>
          <cell r="B46" t="str">
            <v>CON;USB*2,RJ-45,X/XFMR,BELCOMBO,ENHANCED EMI,BLUFO</v>
          </cell>
          <cell r="C46">
            <v>1</v>
          </cell>
          <cell r="E46">
            <v>1.3</v>
          </cell>
        </row>
        <row r="47">
          <cell r="A47" t="str">
            <v>331030003006</v>
          </cell>
          <cell r="B47" t="str">
            <v>CON;HDR,MA,3P*1,.1,ST,FRLCK,W/PEG</v>
          </cell>
          <cell r="C47">
            <v>1</v>
          </cell>
          <cell r="D47">
            <v>0.17</v>
          </cell>
          <cell r="E47">
            <v>5.0746268656716425E-3</v>
          </cell>
        </row>
        <row r="48">
          <cell r="A48" t="str">
            <v>331120020010</v>
          </cell>
          <cell r="B48" t="str">
            <v>CON;HDR,SHROUD,MA,10P*2,2.0,ST,GROSBEAK-2P</v>
          </cell>
          <cell r="C48">
            <v>2</v>
          </cell>
          <cell r="D48">
            <v>4.3</v>
          </cell>
          <cell r="E48">
            <v>0.12835820895522387</v>
          </cell>
        </row>
        <row r="49">
          <cell r="A49" t="str">
            <v>331210012404</v>
          </cell>
          <cell r="B49" t="str">
            <v>CON;EDGE,124P,4ROW,1MM,ST,1.5V,AGP,681X</v>
          </cell>
          <cell r="C49">
            <v>1</v>
          </cell>
          <cell r="D49">
            <v>6.5</v>
          </cell>
          <cell r="E49">
            <v>0.19402985074626866</v>
          </cell>
        </row>
        <row r="50">
          <cell r="A50" t="str">
            <v>331810013001</v>
          </cell>
          <cell r="B50" t="str">
            <v>CON;PHONE JACK,FM,13P,D3.5,R/A,DIP</v>
          </cell>
          <cell r="C50">
            <v>1</v>
          </cell>
          <cell r="D50">
            <v>15.5</v>
          </cell>
          <cell r="E50">
            <v>0.46268656716417911</v>
          </cell>
        </row>
        <row r="51">
          <cell r="A51" t="str">
            <v>331910020006</v>
          </cell>
          <cell r="B51" t="str">
            <v>CON;PWR,FM,10P*2,ATX,CR</v>
          </cell>
          <cell r="C51">
            <v>1</v>
          </cell>
          <cell r="D51">
            <v>1.4</v>
          </cell>
          <cell r="E51">
            <v>4.1791044776119397E-2</v>
          </cell>
        </row>
        <row r="52">
          <cell r="A52" t="str">
            <v>343709500001</v>
          </cell>
          <cell r="B52" t="str">
            <v>HEATSINK;CHIPSET,BROOKDALE,A1171,6810,TT</v>
          </cell>
          <cell r="C52">
            <v>1</v>
          </cell>
          <cell r="D52">
            <v>16.2</v>
          </cell>
          <cell r="E52">
            <v>0.4835820895522388</v>
          </cell>
        </row>
        <row r="53">
          <cell r="A53" t="str">
            <v>361400003021</v>
          </cell>
          <cell r="B53" t="str">
            <v>SOLDER CREAM;NOCLEAN,P4020870980</v>
          </cell>
          <cell r="C53">
            <v>5.0000000000000001E-3</v>
          </cell>
          <cell r="D53">
            <v>1265</v>
          </cell>
          <cell r="E53">
            <v>37.761194029850749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5GE-GV"/>
      <sheetName val="5C"/>
      <sheetName val="5C Sum"/>
      <sheetName val="BF3 Comp"/>
      <sheetName val="BF3"/>
      <sheetName val="BF3 Sum"/>
      <sheetName val="1C"/>
      <sheetName val="1C Sum"/>
      <sheetName val="F1G"/>
      <sheetName val="P411DUC"/>
      <sheetName val="Wilson"/>
      <sheetName val="BF3C"/>
      <sheetName val="Comparison"/>
      <sheetName val="buyer 23"/>
      <sheetName val="Sheet1 (2)"/>
      <sheetName val="BF3 MB cost _0708 from MSL"/>
      <sheetName val="期初B"/>
      <sheetName val="FA-LISTING"/>
      <sheetName val="Issues List"/>
      <sheetName val="0518"/>
      <sheetName val="0414data"/>
      <sheetName val="Raw Data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</sheetNames>
    <sheetDataSet>
      <sheetData sheetId="0" refreshError="1"/>
      <sheetData sheetId="1" refreshError="1"/>
      <sheetData sheetId="2" refreshError="1">
        <row r="3">
          <cell r="A3" t="str">
            <v>242600000315</v>
          </cell>
          <cell r="B3" t="str">
            <v>LABEL;RED ARROW HEAD,PRC</v>
          </cell>
          <cell r="C3">
            <v>0.1</v>
          </cell>
          <cell r="D3">
            <v>9.0611446037863495E-5</v>
          </cell>
          <cell r="E3">
            <v>9.0611446037863495E-6</v>
          </cell>
        </row>
        <row r="4">
          <cell r="A4" t="str">
            <v>242600000452</v>
          </cell>
          <cell r="B4" t="str">
            <v>LABEL;BLANK,7MM*7MM,PRC</v>
          </cell>
          <cell r="C4">
            <v>2</v>
          </cell>
          <cell r="D4">
            <v>2.1227241425136824E-4</v>
          </cell>
          <cell r="E4">
            <v>4.2454482850273647E-4</v>
          </cell>
        </row>
        <row r="5">
          <cell r="A5" t="str">
            <v>271002000301</v>
          </cell>
          <cell r="B5" t="str">
            <v>RES;0    ,1/10W,5% ,0805,SMT</v>
          </cell>
          <cell r="C5">
            <v>7</v>
          </cell>
          <cell r="D5">
            <v>5.4999335516062382E-4</v>
          </cell>
          <cell r="E5">
            <v>3.8499534861243666E-3</v>
          </cell>
        </row>
        <row r="6">
          <cell r="A6" t="str">
            <v>271002471301</v>
          </cell>
          <cell r="B6" t="str">
            <v>RES;470  ,1/10W,5% ,0805,SMT</v>
          </cell>
          <cell r="C6">
            <v>1</v>
          </cell>
          <cell r="D6">
            <v>5.4999335516062382E-4</v>
          </cell>
          <cell r="E6">
            <v>5.4999335516062382E-4</v>
          </cell>
        </row>
        <row r="7">
          <cell r="A7" t="str">
            <v>271012010301</v>
          </cell>
          <cell r="B7" t="str">
            <v>RES;1    ,1/8W,5% ,1206,SMT</v>
          </cell>
          <cell r="C7">
            <v>1</v>
          </cell>
          <cell r="D7">
            <v>8.9998912662647538E-4</v>
          </cell>
          <cell r="E7">
            <v>8.9998912662647538E-4</v>
          </cell>
        </row>
        <row r="8">
          <cell r="A8" t="str">
            <v>271012020301</v>
          </cell>
          <cell r="B8" t="str">
            <v>RES;2    ,1/8W,5% ,1206,SMT</v>
          </cell>
          <cell r="C8">
            <v>4</v>
          </cell>
          <cell r="D8">
            <v>9.3998864336542983E-4</v>
          </cell>
          <cell r="E8">
            <v>3.7599545734617193E-3</v>
          </cell>
        </row>
        <row r="9">
          <cell r="A9" t="str">
            <v>271012822301</v>
          </cell>
          <cell r="B9" t="str">
            <v>RES;8.2K ,1/8W,5% ,1206,SMT</v>
          </cell>
          <cell r="C9">
            <v>1</v>
          </cell>
          <cell r="D9">
            <v>8.9999999999999998E-4</v>
          </cell>
          <cell r="E9">
            <v>8.9999999999999998E-4</v>
          </cell>
        </row>
        <row r="10">
          <cell r="A10" t="str">
            <v>271061000303</v>
          </cell>
          <cell r="B10" t="str">
            <v>RES;0    ,1/16W,5% ,0402,SMT,</v>
          </cell>
          <cell r="C10">
            <v>3</v>
          </cell>
          <cell r="D10">
            <v>8.9999999999999998E-4</v>
          </cell>
          <cell r="E10">
            <v>2.7000000000000001E-3</v>
          </cell>
        </row>
        <row r="11">
          <cell r="A11" t="str">
            <v>271061101301</v>
          </cell>
          <cell r="B11" t="str">
            <v>RES;100  ,1/16W,5% ,0402,SMT</v>
          </cell>
          <cell r="C11">
            <v>2</v>
          </cell>
          <cell r="D11">
            <v>8.9999999999999998E-4</v>
          </cell>
          <cell r="E11">
            <v>1.8E-3</v>
          </cell>
        </row>
        <row r="12">
          <cell r="A12" t="str">
            <v>271061102301</v>
          </cell>
          <cell r="B12" t="str">
            <v>RES;1K   ,1/16W,5% ,0402,SMT</v>
          </cell>
          <cell r="C12">
            <v>9</v>
          </cell>
          <cell r="D12">
            <v>8.9999999999999998E-4</v>
          </cell>
          <cell r="E12">
            <v>8.0999999999999996E-3</v>
          </cell>
        </row>
        <row r="13">
          <cell r="A13" t="str">
            <v>271061103301</v>
          </cell>
          <cell r="B13" t="str">
            <v>RES;10K  ,1/16W,5% ,0402,SMT</v>
          </cell>
          <cell r="C13">
            <v>6</v>
          </cell>
          <cell r="D13">
            <v>8.9999999999999998E-4</v>
          </cell>
          <cell r="E13">
            <v>5.4000000000000003E-3</v>
          </cell>
        </row>
        <row r="14">
          <cell r="A14" t="str">
            <v>271061203303</v>
          </cell>
          <cell r="B14" t="str">
            <v>RES;20K  ,1/16W,5% ,0402,SMT,</v>
          </cell>
          <cell r="C14">
            <v>6</v>
          </cell>
          <cell r="D14">
            <v>8.9999999999999998E-4</v>
          </cell>
          <cell r="E14">
            <v>5.4000000000000003E-3</v>
          </cell>
        </row>
        <row r="15">
          <cell r="A15" t="str">
            <v>271061220301</v>
          </cell>
          <cell r="B15" t="str">
            <v>RES;22   ,1/16W,5% ,0402,SMT</v>
          </cell>
          <cell r="C15">
            <v>1</v>
          </cell>
          <cell r="D15">
            <v>8.9999999999999998E-4</v>
          </cell>
          <cell r="E15">
            <v>8.9999999999999998E-4</v>
          </cell>
        </row>
        <row r="16">
          <cell r="A16" t="str">
            <v>271061221301</v>
          </cell>
          <cell r="B16" t="str">
            <v>RES;220  ,1/16W,5% ,0402,SMT</v>
          </cell>
          <cell r="C16">
            <v>2</v>
          </cell>
          <cell r="D16">
            <v>8.9999999999999998E-4</v>
          </cell>
          <cell r="E16">
            <v>1.8E-3</v>
          </cell>
        </row>
        <row r="17">
          <cell r="A17" t="str">
            <v>271061222301</v>
          </cell>
          <cell r="B17" t="str">
            <v>RES;2.2K ,1/16W,5% ,0402,SMT</v>
          </cell>
          <cell r="C17">
            <v>25</v>
          </cell>
          <cell r="D17">
            <v>8.9999999999999998E-4</v>
          </cell>
          <cell r="E17">
            <v>2.2499999999999999E-2</v>
          </cell>
        </row>
        <row r="18">
          <cell r="A18" t="str">
            <v>271061274831</v>
          </cell>
          <cell r="B18" t="str">
            <v>RES;27.4   ,1/16W,5% ,0402,SM</v>
          </cell>
          <cell r="C18">
            <v>3</v>
          </cell>
          <cell r="D18">
            <v>8.9999999999999998E-4</v>
          </cell>
          <cell r="E18">
            <v>2.7000000000000001E-3</v>
          </cell>
        </row>
        <row r="19">
          <cell r="A19" t="str">
            <v>271061301301</v>
          </cell>
          <cell r="B19" t="str">
            <v>RES;300  ,1/16W,5% ,0402,SMT</v>
          </cell>
          <cell r="C19">
            <v>1</v>
          </cell>
          <cell r="D19">
            <v>8.9999999999999998E-4</v>
          </cell>
          <cell r="E19">
            <v>8.9999999999999998E-4</v>
          </cell>
        </row>
        <row r="20">
          <cell r="A20" t="str">
            <v>271061302301</v>
          </cell>
          <cell r="B20" t="str">
            <v>RES;3K   ,1/16W,5% ,0402,SMT</v>
          </cell>
          <cell r="C20">
            <v>1</v>
          </cell>
          <cell r="D20">
            <v>8.9999999999999998E-4</v>
          </cell>
          <cell r="E20">
            <v>8.9999999999999998E-4</v>
          </cell>
        </row>
        <row r="21">
          <cell r="A21" t="str">
            <v>271061330301</v>
          </cell>
          <cell r="B21" t="str">
            <v>RES;33   ,1/16W,5% ,0402,SMT</v>
          </cell>
          <cell r="C21">
            <v>4</v>
          </cell>
          <cell r="D21">
            <v>8.9999999999999998E-4</v>
          </cell>
          <cell r="E21">
            <v>3.5999999999999999E-3</v>
          </cell>
        </row>
        <row r="22">
          <cell r="A22" t="str">
            <v>271061333301</v>
          </cell>
          <cell r="B22" t="str">
            <v>RES;33K  ,1/16W,5% ,0402,SMT</v>
          </cell>
          <cell r="C22">
            <v>4</v>
          </cell>
          <cell r="D22">
            <v>8.9999999999999998E-4</v>
          </cell>
          <cell r="E22">
            <v>3.5999999999999999E-3</v>
          </cell>
        </row>
        <row r="23">
          <cell r="A23" t="str">
            <v>271061374811</v>
          </cell>
          <cell r="B23" t="str">
            <v>RES;37.4 ,1/16W,1% ,0402,SMT</v>
          </cell>
          <cell r="C23">
            <v>3</v>
          </cell>
          <cell r="D23">
            <v>8.8000000000000003E-4</v>
          </cell>
          <cell r="E23">
            <v>2.64E-3</v>
          </cell>
        </row>
        <row r="24">
          <cell r="A24" t="str">
            <v>271061470301</v>
          </cell>
          <cell r="B24" t="str">
            <v>RES;47   ,1/16W,5% ,0402,SMT</v>
          </cell>
          <cell r="C24">
            <v>2</v>
          </cell>
          <cell r="D24">
            <v>8.9999999999999998E-4</v>
          </cell>
          <cell r="E24">
            <v>1.8E-3</v>
          </cell>
        </row>
        <row r="25">
          <cell r="A25" t="str">
            <v>271061472304</v>
          </cell>
          <cell r="B25" t="str">
            <v>RES;4.7K ,1/16W,5% ,0402,SMT,</v>
          </cell>
          <cell r="C25">
            <v>22</v>
          </cell>
          <cell r="D25">
            <v>8.9999999999999998E-4</v>
          </cell>
          <cell r="E25">
            <v>1.9799999999999998E-2</v>
          </cell>
        </row>
        <row r="26">
          <cell r="A26" t="str">
            <v>271061473302</v>
          </cell>
          <cell r="B26" t="str">
            <v>RES;47K  ,1/16W,5% ,0402,SMT,</v>
          </cell>
          <cell r="C26">
            <v>1</v>
          </cell>
          <cell r="D26">
            <v>8.9999999999999998E-4</v>
          </cell>
          <cell r="E26">
            <v>8.9999999999999998E-4</v>
          </cell>
        </row>
        <row r="27">
          <cell r="A27" t="str">
            <v>271061561301</v>
          </cell>
          <cell r="B27" t="str">
            <v>RES;560  ,1/16W,5% ,0402,SMT</v>
          </cell>
          <cell r="C27">
            <v>1</v>
          </cell>
          <cell r="D27">
            <v>8.9999999999999998E-4</v>
          </cell>
          <cell r="E27">
            <v>8.9999999999999998E-4</v>
          </cell>
        </row>
        <row r="28">
          <cell r="A28" t="str">
            <v>271061750101</v>
          </cell>
          <cell r="B28" t="str">
            <v>RES;75   ,1/16W,1% ,0402,SMT</v>
          </cell>
          <cell r="C28">
            <v>3</v>
          </cell>
          <cell r="D28">
            <v>8.8000000000000003E-4</v>
          </cell>
          <cell r="E28">
            <v>2.64E-3</v>
          </cell>
        </row>
        <row r="29">
          <cell r="A29" t="str">
            <v>271061822302</v>
          </cell>
          <cell r="B29" t="str">
            <v>RES;8.2K ,1/16W,5% ,0402,SMT,</v>
          </cell>
          <cell r="C29">
            <v>9</v>
          </cell>
          <cell r="D29">
            <v>8.9999999999999998E-4</v>
          </cell>
          <cell r="E29">
            <v>8.0999999999999996E-3</v>
          </cell>
        </row>
        <row r="30">
          <cell r="A30" t="str">
            <v>271071000002</v>
          </cell>
          <cell r="B30" t="str">
            <v>RES;0    ,1/16W,5% ,0603,SMT</v>
          </cell>
          <cell r="C30">
            <v>13</v>
          </cell>
          <cell r="D30">
            <v>3.7999540902006738E-4</v>
          </cell>
          <cell r="E30">
            <v>4.9399403172608759E-3</v>
          </cell>
        </row>
        <row r="31">
          <cell r="A31" t="str">
            <v>271071010301</v>
          </cell>
          <cell r="B31" t="str">
            <v>RES;1    ,1/16W,5% ,0603,SMT</v>
          </cell>
          <cell r="C31">
            <v>2</v>
          </cell>
          <cell r="D31">
            <v>4.0999504657428319E-4</v>
          </cell>
          <cell r="E31">
            <v>8.1999009314856638E-4</v>
          </cell>
        </row>
        <row r="32">
          <cell r="A32" t="str">
            <v>271071100101</v>
          </cell>
          <cell r="B32" t="str">
            <v>RES;10   ,1/16W,1% ,0603,SMT</v>
          </cell>
          <cell r="C32">
            <v>19</v>
          </cell>
          <cell r="D32">
            <v>6.1141465368305323E-4</v>
          </cell>
          <cell r="E32">
            <v>1.1616878419978011E-2</v>
          </cell>
        </row>
        <row r="33">
          <cell r="A33" t="str">
            <v>271071101101</v>
          </cell>
          <cell r="B33" t="str">
            <v>RES;100  ,1/16W,1% ,0603,SMT</v>
          </cell>
          <cell r="C33">
            <v>6</v>
          </cell>
          <cell r="D33">
            <v>5.8999287189957837E-4</v>
          </cell>
          <cell r="E33">
            <v>3.5399572313974705E-3</v>
          </cell>
        </row>
        <row r="34">
          <cell r="A34" t="str">
            <v>271071101301</v>
          </cell>
          <cell r="B34" t="str">
            <v>RES;100  ,1/16W,5% ,0603,SMT</v>
          </cell>
          <cell r="C34">
            <v>5</v>
          </cell>
          <cell r="D34">
            <v>3.7999540902006738E-4</v>
          </cell>
          <cell r="E34">
            <v>1.8999770451003368E-3</v>
          </cell>
        </row>
        <row r="35">
          <cell r="A35" t="str">
            <v>271071102102</v>
          </cell>
          <cell r="B35" t="str">
            <v>RES;1K   ,1/16W,1% ,0603,SMT</v>
          </cell>
          <cell r="C35">
            <v>3</v>
          </cell>
          <cell r="D35">
            <v>5.8999287189957837E-4</v>
          </cell>
          <cell r="E35">
            <v>1.7699786156987352E-3</v>
          </cell>
        </row>
        <row r="36">
          <cell r="A36" t="str">
            <v>271071102302</v>
          </cell>
          <cell r="B36" t="str">
            <v>RES;1K   ,1/16W,5% ,0603,SMT</v>
          </cell>
          <cell r="C36">
            <v>9</v>
          </cell>
          <cell r="D36">
            <v>3.7999540902006738E-4</v>
          </cell>
          <cell r="E36">
            <v>3.4199586811806066E-3</v>
          </cell>
        </row>
        <row r="37">
          <cell r="A37" t="str">
            <v>271071103302</v>
          </cell>
          <cell r="B37" t="str">
            <v>RES;10K  ,1/16W,5% ,0603,SMT</v>
          </cell>
          <cell r="C37">
            <v>15</v>
          </cell>
          <cell r="D37">
            <v>3.7999540902006738E-4</v>
          </cell>
          <cell r="E37">
            <v>5.6999311353010109E-3</v>
          </cell>
        </row>
        <row r="38">
          <cell r="A38" t="str">
            <v>271071104302</v>
          </cell>
          <cell r="B38" t="str">
            <v>RES;100K ,1/16W,5% ,0603,SMT</v>
          </cell>
          <cell r="C38">
            <v>1</v>
          </cell>
          <cell r="D38">
            <v>3.7999540902006738E-4</v>
          </cell>
          <cell r="E38">
            <v>3.7999540902006738E-4</v>
          </cell>
        </row>
        <row r="39">
          <cell r="A39" t="str">
            <v>271071105011</v>
          </cell>
          <cell r="B39" t="str">
            <v>RES;105  ,1/16W,1% ,0603,SMT</v>
          </cell>
          <cell r="C39">
            <v>3</v>
          </cell>
          <cell r="D39">
            <v>6.0839992992714833E-4</v>
          </cell>
          <cell r="E39">
            <v>1.8251997897814451E-3</v>
          </cell>
        </row>
        <row r="40">
          <cell r="A40" t="str">
            <v>271071106301</v>
          </cell>
          <cell r="B40" t="str">
            <v>RES;10M  ,1/16W,5% ,0603,SMT</v>
          </cell>
          <cell r="C40">
            <v>1</v>
          </cell>
          <cell r="D40">
            <v>3.999951673895446E-4</v>
          </cell>
          <cell r="E40">
            <v>3.999951673895446E-4</v>
          </cell>
        </row>
        <row r="41">
          <cell r="A41" t="str">
            <v>271071111301</v>
          </cell>
          <cell r="B41" t="str">
            <v>RES;110  ,1/16W,5% ,0603,SMT</v>
          </cell>
          <cell r="C41">
            <v>2</v>
          </cell>
          <cell r="D41">
            <v>3.3999589228111293E-4</v>
          </cell>
          <cell r="E41">
            <v>6.7999178456222586E-4</v>
          </cell>
        </row>
        <row r="42">
          <cell r="A42" t="str">
            <v>271071115211</v>
          </cell>
          <cell r="B42" t="str">
            <v>RES;11.5K,1/16W,1%,0603,SMT</v>
          </cell>
          <cell r="C42">
            <v>1</v>
          </cell>
          <cell r="D42">
            <v>7.3999999999999988E-4</v>
          </cell>
          <cell r="E42">
            <v>7.3999999999999988E-4</v>
          </cell>
        </row>
        <row r="43">
          <cell r="A43" t="str">
            <v>271071137011</v>
          </cell>
          <cell r="B43" t="str">
            <v>RES;137  ,1/16W,1% ,0603,SMT</v>
          </cell>
          <cell r="C43">
            <v>1</v>
          </cell>
          <cell r="D43">
            <v>5.8999287189957837E-4</v>
          </cell>
          <cell r="E43">
            <v>5.8999287189957837E-4</v>
          </cell>
        </row>
        <row r="44">
          <cell r="A44" t="str">
            <v>271071151101</v>
          </cell>
          <cell r="B44" t="str">
            <v>RES;150  ,1/16W,1% ,0603,SMT</v>
          </cell>
          <cell r="C44">
            <v>2</v>
          </cell>
          <cell r="D44">
            <v>5.8999287189957837E-4</v>
          </cell>
          <cell r="E44">
            <v>1.1799857437991567E-3</v>
          </cell>
        </row>
        <row r="45">
          <cell r="A45" t="str">
            <v>271071152302</v>
          </cell>
          <cell r="B45" t="str">
            <v>RES;1.5K ,1/16W,5% ,0603,SMT</v>
          </cell>
          <cell r="C45">
            <v>1</v>
          </cell>
          <cell r="D45">
            <v>3.999951673895446E-4</v>
          </cell>
          <cell r="E45">
            <v>3.999951673895446E-4</v>
          </cell>
        </row>
        <row r="46">
          <cell r="A46" t="str">
            <v>271071178111</v>
          </cell>
          <cell r="B46" t="str">
            <v>RES;1.78K,1/16W,1% ,0603,SMT</v>
          </cell>
          <cell r="C46">
            <v>1</v>
          </cell>
          <cell r="D46">
            <v>6.0839992992714833E-4</v>
          </cell>
          <cell r="E46">
            <v>6.0839992992714833E-4</v>
          </cell>
        </row>
        <row r="47">
          <cell r="A47" t="str">
            <v>271071181101</v>
          </cell>
          <cell r="B47" t="str">
            <v>RES;180  ,1/16W,1% ,0603,SMT</v>
          </cell>
          <cell r="C47">
            <v>2</v>
          </cell>
          <cell r="D47">
            <v>6.0839992992714833E-4</v>
          </cell>
          <cell r="E47">
            <v>1.2167998598542967E-3</v>
          </cell>
        </row>
        <row r="48">
          <cell r="A48" t="str">
            <v>271071200101</v>
          </cell>
          <cell r="B48" t="str">
            <v>RES;20   ,1/16W,1% ,0603,SMT</v>
          </cell>
          <cell r="C48">
            <v>2</v>
          </cell>
          <cell r="D48">
            <v>5.8999287189957837E-4</v>
          </cell>
          <cell r="E48">
            <v>1.1799857437991567E-3</v>
          </cell>
        </row>
        <row r="49">
          <cell r="A49" t="str">
            <v>271071201301</v>
          </cell>
          <cell r="B49" t="str">
            <v>RES;200  ,1/16W,5% ,0603,SMT</v>
          </cell>
          <cell r="C49">
            <v>6</v>
          </cell>
          <cell r="D49">
            <v>3.999951673895446E-4</v>
          </cell>
          <cell r="E49">
            <v>2.3999710043372674E-3</v>
          </cell>
        </row>
        <row r="50">
          <cell r="A50" t="str">
            <v>271071203302</v>
          </cell>
          <cell r="B50" t="str">
            <v>RES;20K  ,1/16W,5% ,0603,SMT</v>
          </cell>
          <cell r="C50">
            <v>1</v>
          </cell>
          <cell r="D50">
            <v>3.999951673895446E-4</v>
          </cell>
          <cell r="E50">
            <v>3.999951673895446E-4</v>
          </cell>
        </row>
        <row r="51">
          <cell r="A51" t="str">
            <v>271071221301</v>
          </cell>
          <cell r="B51" t="str">
            <v>RES;220  ,1/16W,5% ,0603,SMT</v>
          </cell>
          <cell r="C51">
            <v>1</v>
          </cell>
          <cell r="D51">
            <v>3.7999540902006738E-4</v>
          </cell>
          <cell r="E51">
            <v>3.7999540902006738E-4</v>
          </cell>
        </row>
        <row r="52">
          <cell r="A52" t="str">
            <v>271071221302</v>
          </cell>
          <cell r="B52" t="str">
            <v>RES;22   ,1/16W,5% ,0603,SMT</v>
          </cell>
          <cell r="C52">
            <v>3</v>
          </cell>
          <cell r="D52">
            <v>3.999951673895446E-4</v>
          </cell>
          <cell r="E52">
            <v>1.1999855021686337E-3</v>
          </cell>
        </row>
        <row r="53">
          <cell r="A53" t="str">
            <v>271071224301</v>
          </cell>
          <cell r="B53" t="str">
            <v>RES;220K ,1/16W,5% ,0603,SMT</v>
          </cell>
          <cell r="C53">
            <v>1</v>
          </cell>
          <cell r="D53">
            <v>4.0999504657428319E-4</v>
          </cell>
          <cell r="E53">
            <v>4.0999504657428319E-4</v>
          </cell>
        </row>
        <row r="54">
          <cell r="A54" t="str">
            <v>271071226011</v>
          </cell>
          <cell r="B54" t="str">
            <v>RES;226  ,1/16W,1% ,0603,SMT</v>
          </cell>
          <cell r="C54">
            <v>1</v>
          </cell>
          <cell r="D54">
            <v>6.0839992992714833E-4</v>
          </cell>
          <cell r="E54">
            <v>6.0839992992714833E-4</v>
          </cell>
        </row>
        <row r="55">
          <cell r="A55" t="str">
            <v>271071226811</v>
          </cell>
          <cell r="B55" t="str">
            <v>RES;22.6 ,1/16W,1% ,0603,SMT</v>
          </cell>
          <cell r="C55">
            <v>2</v>
          </cell>
          <cell r="D55">
            <v>6.0839992992714833E-4</v>
          </cell>
          <cell r="E55">
            <v>1.2167998598542967E-3</v>
          </cell>
        </row>
        <row r="56">
          <cell r="A56" t="str">
            <v>271071243301</v>
          </cell>
          <cell r="B56" t="str">
            <v>RES;24K  ,1/16W,5% ,0603,SMT</v>
          </cell>
          <cell r="C56">
            <v>1</v>
          </cell>
          <cell r="D56">
            <v>4.0999504657428319E-4</v>
          </cell>
          <cell r="E56">
            <v>4.0999504657428319E-4</v>
          </cell>
        </row>
        <row r="57">
          <cell r="A57" t="str">
            <v>271071249811</v>
          </cell>
          <cell r="B57" t="str">
            <v>RES;24.9 ,1/16W,1% ,0603,SMT</v>
          </cell>
          <cell r="C57">
            <v>3</v>
          </cell>
          <cell r="D57">
            <v>6.0839992992714833E-4</v>
          </cell>
          <cell r="E57">
            <v>1.8251997897814451E-3</v>
          </cell>
        </row>
        <row r="58">
          <cell r="A58" t="str">
            <v>271071272301</v>
          </cell>
          <cell r="B58" t="str">
            <v>RES;2.7K ,1/16W,5% ,0603,SMT</v>
          </cell>
          <cell r="C58">
            <v>6</v>
          </cell>
          <cell r="D58">
            <v>3.999951673895446E-4</v>
          </cell>
          <cell r="E58">
            <v>2.3999710043372674E-3</v>
          </cell>
        </row>
        <row r="59">
          <cell r="A59" t="str">
            <v>271071273101</v>
          </cell>
          <cell r="B59" t="str">
            <v>RES;27K  ,1/16W,1% ,0603,SMT</v>
          </cell>
          <cell r="C59">
            <v>1</v>
          </cell>
          <cell r="D59">
            <v>6.0999263026905554E-4</v>
          </cell>
          <cell r="E59">
            <v>6.0999263026905554E-4</v>
          </cell>
        </row>
        <row r="60">
          <cell r="A60" t="str">
            <v>271071274911</v>
          </cell>
          <cell r="B60" t="str">
            <v>RES;27.4 ,1/16W,1% ,0603,SMT</v>
          </cell>
          <cell r="C60">
            <v>6</v>
          </cell>
          <cell r="D60">
            <v>6.0839992992714833E-4</v>
          </cell>
          <cell r="E60">
            <v>3.6503995795628902E-3</v>
          </cell>
        </row>
        <row r="61">
          <cell r="A61" t="str">
            <v>271071301011</v>
          </cell>
          <cell r="B61" t="str">
            <v>RES;301  ,1/16W,1% ,0603,SMT</v>
          </cell>
          <cell r="C61">
            <v>1</v>
          </cell>
          <cell r="D61">
            <v>5.8999287189957837E-4</v>
          </cell>
          <cell r="E61">
            <v>5.8999287189957837E-4</v>
          </cell>
        </row>
        <row r="62">
          <cell r="A62" t="str">
            <v>271071301304</v>
          </cell>
          <cell r="B62" t="str">
            <v>RES;300  ,1/16W,5% ,0603,SMT,</v>
          </cell>
          <cell r="C62">
            <v>2</v>
          </cell>
          <cell r="D62">
            <v>4.0999504657428319E-4</v>
          </cell>
          <cell r="E62">
            <v>8.1999009314856638E-4</v>
          </cell>
        </row>
        <row r="63">
          <cell r="A63" t="str">
            <v>271071304301</v>
          </cell>
          <cell r="B63" t="str">
            <v>RES;300K ,1/16W,5% ,0603,SMT</v>
          </cell>
          <cell r="C63">
            <v>1</v>
          </cell>
          <cell r="D63">
            <v>3.7999540902006738E-4</v>
          </cell>
          <cell r="E63">
            <v>3.7999540902006738E-4</v>
          </cell>
        </row>
        <row r="64">
          <cell r="A64" t="str">
            <v>271071330101</v>
          </cell>
          <cell r="B64" t="str">
            <v>RES;33   ,1/16W,1% ,0603,SMT</v>
          </cell>
          <cell r="C64">
            <v>12</v>
          </cell>
          <cell r="D64">
            <v>6.0839992992714833E-4</v>
          </cell>
          <cell r="E64">
            <v>7.3007991591257804E-3</v>
          </cell>
        </row>
        <row r="65">
          <cell r="A65" t="str">
            <v>271071330302</v>
          </cell>
          <cell r="B65" t="str">
            <v>RES;33   ,1/16W,5% ,0603,SMT</v>
          </cell>
          <cell r="C65">
            <v>11</v>
          </cell>
          <cell r="D65">
            <v>3.7999540902006738E-4</v>
          </cell>
          <cell r="E65">
            <v>4.1799494992207408E-3</v>
          </cell>
        </row>
        <row r="66">
          <cell r="A66" t="str">
            <v>271071331301</v>
          </cell>
          <cell r="B66" t="str">
            <v>RES;330  ,1/16W,5% ,0603,SMT</v>
          </cell>
          <cell r="C66">
            <v>5</v>
          </cell>
          <cell r="D66">
            <v>3.7999540902006738E-4</v>
          </cell>
          <cell r="E66">
            <v>1.8999770451003368E-3</v>
          </cell>
        </row>
        <row r="67">
          <cell r="A67" t="str">
            <v>271071391302</v>
          </cell>
          <cell r="B67" t="str">
            <v>RES;390  ,1/16W,5% ,0603,SMT</v>
          </cell>
          <cell r="C67">
            <v>1</v>
          </cell>
          <cell r="D67">
            <v>3.999951673895446E-4</v>
          </cell>
          <cell r="E67">
            <v>3.999951673895446E-4</v>
          </cell>
        </row>
        <row r="68">
          <cell r="A68" t="str">
            <v>271071402811</v>
          </cell>
          <cell r="B68" t="str">
            <v>RES;40.2 ,1/16W,1% ,0603,SMT</v>
          </cell>
          <cell r="C68">
            <v>1</v>
          </cell>
          <cell r="D68">
            <v>5.8999287189957837E-4</v>
          </cell>
          <cell r="E68">
            <v>5.8999287189957837E-4</v>
          </cell>
        </row>
        <row r="69">
          <cell r="A69" t="str">
            <v>271071472302</v>
          </cell>
          <cell r="B69" t="str">
            <v>RES;4.7K ,1/16W,5% ,0603,SMT</v>
          </cell>
          <cell r="C69">
            <v>12</v>
          </cell>
          <cell r="D69">
            <v>3.7999540902006738E-4</v>
          </cell>
          <cell r="E69">
            <v>4.5599449082408088E-3</v>
          </cell>
        </row>
        <row r="70">
          <cell r="A70" t="str">
            <v>271071475011</v>
          </cell>
          <cell r="B70" t="str">
            <v>RES;475  ,1/16W,1% ,0603,SMT</v>
          </cell>
          <cell r="C70">
            <v>1</v>
          </cell>
          <cell r="D70">
            <v>5.8999287189957837E-4</v>
          </cell>
          <cell r="E70">
            <v>5.8999287189957837E-4</v>
          </cell>
        </row>
        <row r="71">
          <cell r="A71" t="str">
            <v>271071499811</v>
          </cell>
          <cell r="B71" t="str">
            <v>RES;49.9 ,1/16W,1% ,0603,SMT</v>
          </cell>
          <cell r="C71">
            <v>12</v>
          </cell>
          <cell r="D71">
            <v>5.5999323434536251E-4</v>
          </cell>
          <cell r="E71">
            <v>6.7199188121443501E-3</v>
          </cell>
        </row>
        <row r="72">
          <cell r="A72" t="str">
            <v>271071510101</v>
          </cell>
          <cell r="B72" t="str">
            <v>RES;51   ,1/16W,1% ,0603,SMT</v>
          </cell>
          <cell r="C72">
            <v>2</v>
          </cell>
          <cell r="D72">
            <v>6.0839992992714833E-4</v>
          </cell>
          <cell r="E72">
            <v>1.2167998598542967E-3</v>
          </cell>
        </row>
        <row r="73">
          <cell r="A73" t="str">
            <v>271071510303</v>
          </cell>
          <cell r="B73" t="str">
            <v>RES;51   ,1/16W,5% ,0603,SMT,</v>
          </cell>
          <cell r="C73">
            <v>11</v>
          </cell>
          <cell r="D73">
            <v>4.0999504657428319E-4</v>
          </cell>
          <cell r="E73">
            <v>4.5099455123171154E-3</v>
          </cell>
        </row>
        <row r="74">
          <cell r="A74" t="str">
            <v>271071512101</v>
          </cell>
          <cell r="B74" t="str">
            <v>RES;5.1K ,1/16W,1% ,0603,SMT</v>
          </cell>
          <cell r="C74">
            <v>1</v>
          </cell>
          <cell r="D74">
            <v>5.8999287189957837E-4</v>
          </cell>
          <cell r="E74">
            <v>5.8999287189957837E-4</v>
          </cell>
        </row>
        <row r="75">
          <cell r="A75" t="str">
            <v>271071549811</v>
          </cell>
          <cell r="B75" t="str">
            <v>RES;54.9 ,1/16W,1% ,0603,SMT</v>
          </cell>
          <cell r="C75">
            <v>2</v>
          </cell>
          <cell r="D75">
            <v>6.0999263026905554E-4</v>
          </cell>
          <cell r="E75">
            <v>1.2199852605381111E-3</v>
          </cell>
        </row>
        <row r="76">
          <cell r="A76" t="str">
            <v>271071560301</v>
          </cell>
          <cell r="B76" t="str">
            <v>RES;56   ,1/16W,5% ,0603,SMT</v>
          </cell>
          <cell r="C76">
            <v>30</v>
          </cell>
          <cell r="D76">
            <v>3.999951673895446E-4</v>
          </cell>
          <cell r="E76">
            <v>1.1999855021686339E-2</v>
          </cell>
        </row>
        <row r="77">
          <cell r="A77" t="str">
            <v>271071562301</v>
          </cell>
          <cell r="B77" t="str">
            <v>RES;5.6K ,1/16W,5% ,0603,SMT</v>
          </cell>
          <cell r="C77">
            <v>4</v>
          </cell>
          <cell r="D77">
            <v>3.999951673895446E-4</v>
          </cell>
          <cell r="E77">
            <v>1.5999806695581784E-3</v>
          </cell>
        </row>
        <row r="78">
          <cell r="A78" t="str">
            <v>271071564301</v>
          </cell>
          <cell r="B78" t="str">
            <v>RES;560K ,1/16W,5% ,0603,SMT</v>
          </cell>
          <cell r="C78">
            <v>1</v>
          </cell>
          <cell r="D78">
            <v>4.0999504657428319E-4</v>
          </cell>
          <cell r="E78">
            <v>4.0999504657428319E-4</v>
          </cell>
        </row>
        <row r="79">
          <cell r="A79" t="str">
            <v>271071604811</v>
          </cell>
          <cell r="B79" t="str">
            <v>RES;60.4 ,1/16W,1% ,0603,SMT</v>
          </cell>
          <cell r="C79">
            <v>4</v>
          </cell>
          <cell r="D79">
            <v>6.0839992992714833E-4</v>
          </cell>
          <cell r="E79">
            <v>2.4335997197085933E-3</v>
          </cell>
        </row>
        <row r="80">
          <cell r="A80" t="str">
            <v>271071620301</v>
          </cell>
          <cell r="B80" t="str">
            <v>RES;62   ,1/16W,5% ,0603,SMT</v>
          </cell>
          <cell r="C80">
            <v>4</v>
          </cell>
          <cell r="D80">
            <v>4.0999504657428319E-4</v>
          </cell>
          <cell r="E80">
            <v>1.6399801862971328E-3</v>
          </cell>
        </row>
        <row r="81">
          <cell r="A81" t="str">
            <v>271071681301</v>
          </cell>
          <cell r="B81" t="str">
            <v>RES;680  ,1/16W,5% ,0603,SMT</v>
          </cell>
          <cell r="C81">
            <v>1</v>
          </cell>
          <cell r="D81">
            <v>3.7999540902006738E-4</v>
          </cell>
          <cell r="E81">
            <v>3.7999540902006738E-4</v>
          </cell>
        </row>
        <row r="82">
          <cell r="A82" t="str">
            <v>271071681811</v>
          </cell>
          <cell r="B82" t="str">
            <v>RES;68.1 ,1/16W,1% ,0603,SMT</v>
          </cell>
          <cell r="C82">
            <v>2</v>
          </cell>
          <cell r="D82">
            <v>6.1141465368305323E-4</v>
          </cell>
          <cell r="E82">
            <v>1.2228293073661065E-3</v>
          </cell>
        </row>
        <row r="83">
          <cell r="A83" t="str">
            <v>271071682301</v>
          </cell>
          <cell r="B83" t="str">
            <v>RES;6.8K ,1/16W,5% ,0603,SMT</v>
          </cell>
          <cell r="C83">
            <v>22</v>
          </cell>
          <cell r="D83">
            <v>3.7999540902006738E-4</v>
          </cell>
          <cell r="E83">
            <v>8.3598989984414816E-3</v>
          </cell>
        </row>
        <row r="84">
          <cell r="A84" t="str">
            <v>271071750302</v>
          </cell>
          <cell r="B84" t="str">
            <v>RES;75   ,1/16W,5% ,0603,SMT</v>
          </cell>
          <cell r="C84">
            <v>1</v>
          </cell>
          <cell r="D84">
            <v>3.999951673895446E-4</v>
          </cell>
          <cell r="E84">
            <v>3.999951673895446E-4</v>
          </cell>
        </row>
        <row r="85">
          <cell r="A85" t="str">
            <v>271071822301</v>
          </cell>
          <cell r="B85" t="str">
            <v>RES;8.2K ,1/16W,5% ,0603,SMT</v>
          </cell>
          <cell r="C85">
            <v>33</v>
          </cell>
          <cell r="D85">
            <v>4.0999504657428319E-4</v>
          </cell>
          <cell r="E85">
            <v>1.3529836536951344E-2</v>
          </cell>
        </row>
        <row r="86">
          <cell r="A86" t="str">
            <v>271086057201</v>
          </cell>
          <cell r="B86" t="str">
            <v>RES;.005 ,2W ,2% ,0830,SMT</v>
          </cell>
          <cell r="C86">
            <v>1</v>
          </cell>
          <cell r="D86">
            <v>0.13099841732007586</v>
          </cell>
          <cell r="E86">
            <v>0.13099841732007586</v>
          </cell>
        </row>
        <row r="87">
          <cell r="A87" t="str">
            <v>271611100301</v>
          </cell>
          <cell r="B87" t="str">
            <v>RP;10*4  ,8P ,1/16W,5% ,0612,</v>
          </cell>
          <cell r="C87">
            <v>16</v>
          </cell>
          <cell r="D87">
            <v>1.6899795822208259E-3</v>
          </cell>
          <cell r="E87">
            <v>2.7039673315533214E-2</v>
          </cell>
        </row>
        <row r="88">
          <cell r="A88" t="str">
            <v>271611102303</v>
          </cell>
          <cell r="B88" t="str">
            <v>RP;1K*4  ,8P ,1/16W,5% ,0612,</v>
          </cell>
          <cell r="C88">
            <v>1</v>
          </cell>
          <cell r="D88">
            <v>1.6899795822208259E-3</v>
          </cell>
          <cell r="E88">
            <v>1.6899795822208259E-3</v>
          </cell>
        </row>
        <row r="89">
          <cell r="A89" t="str">
            <v>271611220301</v>
          </cell>
          <cell r="B89" t="str">
            <v>RP;22*4  ,8P ,1/16W,5% ,0612,</v>
          </cell>
          <cell r="C89">
            <v>4</v>
          </cell>
          <cell r="D89">
            <v>1.5899807903734398E-3</v>
          </cell>
          <cell r="E89">
            <v>6.3599231614937593E-3</v>
          </cell>
        </row>
        <row r="90">
          <cell r="A90" t="str">
            <v>271611472301</v>
          </cell>
          <cell r="B90" t="str">
            <v>RP;4.7K*4,8P ,1/16W,5% ,0612,</v>
          </cell>
          <cell r="C90">
            <v>1</v>
          </cell>
          <cell r="D90">
            <v>1.6899795822208259E-3</v>
          </cell>
          <cell r="E90">
            <v>1.6899795822208259E-3</v>
          </cell>
        </row>
        <row r="91">
          <cell r="A91" t="str">
            <v>271611560301</v>
          </cell>
          <cell r="B91" t="str">
            <v>RP;56*4  ,8P ,1/16W,5% ,0612,</v>
          </cell>
          <cell r="C91">
            <v>18</v>
          </cell>
          <cell r="D91">
            <v>1.6899795822208259E-3</v>
          </cell>
          <cell r="E91">
            <v>3.0419632479974867E-2</v>
          </cell>
        </row>
        <row r="92">
          <cell r="A92" t="str">
            <v>271611562301</v>
          </cell>
          <cell r="B92" t="str">
            <v>RP;5.6K*4,8P ,1/16W,5% ,0612,</v>
          </cell>
          <cell r="C92">
            <v>1</v>
          </cell>
          <cell r="D92">
            <v>1.6899795822208259E-3</v>
          </cell>
          <cell r="E92">
            <v>1.6899795822208259E-3</v>
          </cell>
        </row>
        <row r="93">
          <cell r="A93" t="str">
            <v>271611822301</v>
          </cell>
          <cell r="B93" t="str">
            <v>RP;8.2K*4,8P ,1/16W,5% ,0612,</v>
          </cell>
          <cell r="C93">
            <v>6</v>
          </cell>
          <cell r="D93">
            <v>1.6899795822208259E-3</v>
          </cell>
          <cell r="E93">
            <v>1.0139877493324956E-2</v>
          </cell>
        </row>
        <row r="94">
          <cell r="A94" t="str">
            <v>272001475701</v>
          </cell>
          <cell r="B94" t="str">
            <v>CAP;4.7U ,CR,10V ,+80-20%,080</v>
          </cell>
          <cell r="C94">
            <v>34</v>
          </cell>
          <cell r="D94">
            <v>8.3998985151804359E-3</v>
          </cell>
          <cell r="E94">
            <v>0.28559654951613483</v>
          </cell>
        </row>
        <row r="95">
          <cell r="A95" t="str">
            <v>272002105701</v>
          </cell>
          <cell r="B95" t="str">
            <v>CAP;1U  ,CR,16V ,-20+80%,0805</v>
          </cell>
          <cell r="C95">
            <v>17</v>
          </cell>
          <cell r="D95">
            <v>3.3799591644416518E-3</v>
          </cell>
          <cell r="E95">
            <v>5.7459305795508078E-2</v>
          </cell>
        </row>
        <row r="96">
          <cell r="A96" t="str">
            <v>272003104401</v>
          </cell>
          <cell r="B96" t="str">
            <v>CAP;.1U  ,CR,25V ,10%,0805,X7</v>
          </cell>
          <cell r="C96">
            <v>1</v>
          </cell>
          <cell r="D96">
            <v>1.9999758369477231E-3</v>
          </cell>
          <cell r="E96">
            <v>1.9999758369477231E-3</v>
          </cell>
        </row>
        <row r="97">
          <cell r="A97" t="str">
            <v>272003225701</v>
          </cell>
          <cell r="B97" t="str">
            <v>CAP;2.2U ,CR,25V,+80-20%,Y5V,</v>
          </cell>
          <cell r="C97">
            <v>3</v>
          </cell>
          <cell r="D97">
            <v>1.12E-2</v>
          </cell>
          <cell r="E97">
            <v>3.3599999999999998E-2</v>
          </cell>
        </row>
        <row r="98">
          <cell r="A98" t="str">
            <v>272011106501</v>
          </cell>
          <cell r="B98" t="str">
            <v>CAP;10U  ,6.3V,20%,1206,X5R,S</v>
          </cell>
          <cell r="C98">
            <v>29</v>
          </cell>
          <cell r="D98">
            <v>2.2999722124898817E-2</v>
          </cell>
          <cell r="E98">
            <v>0.66699194162206565</v>
          </cell>
        </row>
        <row r="99">
          <cell r="A99" t="str">
            <v>272011106701</v>
          </cell>
          <cell r="B99" t="str">
            <v>CAP;10U  ,10V,+80-20%,1206,Y5</v>
          </cell>
          <cell r="C99">
            <v>6</v>
          </cell>
          <cell r="D99">
            <v>1.3699834483091904E-2</v>
          </cell>
          <cell r="E99">
            <v>8.2199006898551419E-2</v>
          </cell>
        </row>
        <row r="100">
          <cell r="A100" t="str">
            <v>272011226501</v>
          </cell>
          <cell r="B100" t="str">
            <v>CAP;22U  ,6.3V,20%,1206,X5R,S</v>
          </cell>
          <cell r="C100">
            <v>1</v>
          </cell>
          <cell r="D100">
            <v>9.699882809196457E-2</v>
          </cell>
          <cell r="E100">
            <v>9.699882809196457E-2</v>
          </cell>
        </row>
        <row r="101">
          <cell r="A101" t="str">
            <v>272012475701</v>
          </cell>
          <cell r="B101" t="str">
            <v>CAP;4.7U ,CR,16V ,+80-20%,120</v>
          </cell>
          <cell r="C101">
            <v>1</v>
          </cell>
          <cell r="D101">
            <v>8.2998997233330509E-3</v>
          </cell>
          <cell r="E101">
            <v>8.2998997233330509E-3</v>
          </cell>
        </row>
        <row r="102">
          <cell r="A102" t="str">
            <v>272022475501</v>
          </cell>
          <cell r="B102" t="str">
            <v>CAP;4.7U ,CR,16V,20%,1210,X7R</v>
          </cell>
          <cell r="C102">
            <v>2</v>
          </cell>
          <cell r="D102">
            <v>5.5199999999999999E-2</v>
          </cell>
          <cell r="E102">
            <v>0.1104</v>
          </cell>
        </row>
        <row r="103">
          <cell r="A103" t="str">
            <v>272071105701</v>
          </cell>
          <cell r="B103" t="str">
            <v>CAP;1U   ,CR,10V ,80-20%,0603</v>
          </cell>
          <cell r="C103">
            <v>7</v>
          </cell>
          <cell r="D103">
            <v>2.59996858803204E-3</v>
          </cell>
          <cell r="E103">
            <v>1.8199780116224279E-2</v>
          </cell>
        </row>
        <row r="104">
          <cell r="A104" t="str">
            <v>272072104403</v>
          </cell>
          <cell r="B104" t="str">
            <v>CAP;.1U  ,16V ,10%,X7R,0603,L</v>
          </cell>
          <cell r="C104">
            <v>22</v>
          </cell>
          <cell r="D104">
            <v>2.099974628795109E-3</v>
          </cell>
          <cell r="E104">
            <v>4.6199441833492394E-2</v>
          </cell>
        </row>
        <row r="105">
          <cell r="A105" t="str">
            <v>272072104702</v>
          </cell>
          <cell r="B105" t="str">
            <v>CAP;.1U  ,16V,+80-20%,0603,Y5</v>
          </cell>
          <cell r="C105">
            <v>150</v>
          </cell>
          <cell r="D105">
            <v>9.0998900581121397E-4</v>
          </cell>
          <cell r="E105">
            <v>0.13649835087168211</v>
          </cell>
        </row>
        <row r="106">
          <cell r="A106" t="str">
            <v>272072153401</v>
          </cell>
          <cell r="B106" t="str">
            <v>CAP;.015U ,CR,16V,10%,0603,X7</v>
          </cell>
          <cell r="C106">
            <v>3</v>
          </cell>
          <cell r="D106">
            <v>1.29998429401602E-3</v>
          </cell>
          <cell r="E106">
            <v>3.89995288204806E-3</v>
          </cell>
        </row>
        <row r="107">
          <cell r="A107" t="str">
            <v>272072221301</v>
          </cell>
          <cell r="B107" t="str">
            <v>CAP;220P ,16V,5% ,0603,NPO,SM</v>
          </cell>
          <cell r="C107">
            <v>1</v>
          </cell>
          <cell r="D107">
            <v>2.1299742663493252E-3</v>
          </cell>
          <cell r="E107">
            <v>2.1299742663493252E-3</v>
          </cell>
        </row>
        <row r="108">
          <cell r="A108" t="str">
            <v>272073151301</v>
          </cell>
          <cell r="B108" t="str">
            <v>CAP;150P ,CR,25V,5% ,0603,NPO</v>
          </cell>
          <cell r="C108">
            <v>1</v>
          </cell>
          <cell r="D108">
            <v>1.8999770451003366E-3</v>
          </cell>
          <cell r="E108">
            <v>1.8999770451003366E-3</v>
          </cell>
        </row>
        <row r="109">
          <cell r="A109" t="str">
            <v>272073180402</v>
          </cell>
          <cell r="B109" t="str">
            <v>CAP;18P  ,CR,25V ,10%,0603,NP</v>
          </cell>
          <cell r="C109">
            <v>2</v>
          </cell>
          <cell r="D109">
            <v>1.5099817568955309E-3</v>
          </cell>
          <cell r="E109">
            <v>3.0199635137910619E-3</v>
          </cell>
        </row>
        <row r="110">
          <cell r="A110" t="str">
            <v>272073223401</v>
          </cell>
          <cell r="B110" t="str">
            <v>CAP;.022U,CR,25V ,10%,0603,X7</v>
          </cell>
          <cell r="C110">
            <v>3</v>
          </cell>
          <cell r="D110">
            <v>2.1299742663493252E-3</v>
          </cell>
          <cell r="E110">
            <v>6.3899227990479755E-3</v>
          </cell>
        </row>
        <row r="111">
          <cell r="A111" t="str">
            <v>272073330701</v>
          </cell>
          <cell r="B111" t="str">
            <v>CAP;33P  ,25V ,+/-10%,0603,NP</v>
          </cell>
          <cell r="C111">
            <v>2</v>
          </cell>
          <cell r="D111">
            <v>1.5099817568955309E-3</v>
          </cell>
          <cell r="E111">
            <v>3.0199635137910619E-3</v>
          </cell>
        </row>
        <row r="112">
          <cell r="A112" t="str">
            <v>272075101302</v>
          </cell>
          <cell r="B112" t="str">
            <v>CAP;100P ,CR,50V,5%,0603,NPO,</v>
          </cell>
          <cell r="C112">
            <v>1</v>
          </cell>
          <cell r="D112">
            <v>1.5099817568955309E-3</v>
          </cell>
          <cell r="E112">
            <v>1.5099817568955309E-3</v>
          </cell>
        </row>
        <row r="113">
          <cell r="A113" t="str">
            <v>272075102701</v>
          </cell>
          <cell r="B113" t="str">
            <v>CAP;1000P,50V ,+/-20%,0603,X7</v>
          </cell>
          <cell r="C113">
            <v>4</v>
          </cell>
          <cell r="D113">
            <v>1.2799845356465426E-3</v>
          </cell>
          <cell r="E113">
            <v>5.1199381425861704E-3</v>
          </cell>
        </row>
        <row r="114">
          <cell r="A114" t="str">
            <v>272075103402</v>
          </cell>
          <cell r="B114" t="str">
            <v>CAP;.01U ,50V,10%,0603,X7R,L-</v>
          </cell>
          <cell r="C114">
            <v>4</v>
          </cell>
          <cell r="D114">
            <v>8.9998912662647538E-4</v>
          </cell>
          <cell r="E114">
            <v>3.5999565065059015E-3</v>
          </cell>
        </row>
        <row r="115">
          <cell r="A115" t="str">
            <v>272075103702</v>
          </cell>
          <cell r="B115" t="str">
            <v>CAP;.01U ,50V,+80-20%,0603,Y5</v>
          </cell>
          <cell r="C115">
            <v>73</v>
          </cell>
          <cell r="D115">
            <v>8.6998948907225952E-4</v>
          </cell>
          <cell r="E115">
            <v>6.3509232702274945E-2</v>
          </cell>
        </row>
        <row r="116">
          <cell r="A116" t="str">
            <v>272075220701</v>
          </cell>
          <cell r="B116" t="str">
            <v>CAP;22P  ,50V ,+ -10%,0603,NP</v>
          </cell>
          <cell r="C116">
            <v>3</v>
          </cell>
          <cell r="D116">
            <v>1.5099817568955309E-3</v>
          </cell>
          <cell r="E116">
            <v>4.5299452706865926E-3</v>
          </cell>
        </row>
        <row r="117">
          <cell r="A117" t="str">
            <v>272075222701</v>
          </cell>
          <cell r="B117" t="str">
            <v>CAP;2200P,50V ,+/-20%,0603,X7</v>
          </cell>
          <cell r="C117">
            <v>6</v>
          </cell>
          <cell r="D117">
            <v>1.2799845356465426E-3</v>
          </cell>
          <cell r="E117">
            <v>7.679907213879256E-3</v>
          </cell>
        </row>
        <row r="118">
          <cell r="A118" t="str">
            <v>272075270303</v>
          </cell>
          <cell r="B118" t="str">
            <v>CAP;27P  ,50V,5%,NPO,0603,SMT</v>
          </cell>
          <cell r="C118">
            <v>2</v>
          </cell>
          <cell r="D118">
            <v>1.5099817568955309E-3</v>
          </cell>
          <cell r="E118">
            <v>3.0199635137910619E-3</v>
          </cell>
        </row>
        <row r="119">
          <cell r="A119" t="str">
            <v>272075271301</v>
          </cell>
          <cell r="B119" t="str">
            <v>CAP;270P ,50V ,5% ,0603,NPO,S</v>
          </cell>
          <cell r="C119">
            <v>2</v>
          </cell>
          <cell r="D119">
            <v>1.3199840523854972E-3</v>
          </cell>
          <cell r="E119">
            <v>2.6399681047709943E-3</v>
          </cell>
        </row>
        <row r="120">
          <cell r="A120" t="str">
            <v>272075471302</v>
          </cell>
          <cell r="B120" t="str">
            <v>CAP;470P ,CR,50V,5% ,0603,NPO</v>
          </cell>
          <cell r="C120">
            <v>2</v>
          </cell>
          <cell r="D120">
            <v>5.7085392226746074E-3</v>
          </cell>
          <cell r="E120">
            <v>1.1417078445349215E-2</v>
          </cell>
        </row>
        <row r="121">
          <cell r="A121" t="str">
            <v>272075471701</v>
          </cell>
          <cell r="B121" t="str">
            <v>CAP;470P, 50V, +/-20%,0603,X7</v>
          </cell>
          <cell r="C121">
            <v>1</v>
          </cell>
          <cell r="D121">
            <v>1.2799845356465426E-3</v>
          </cell>
          <cell r="E121">
            <v>1.2799845356465426E-3</v>
          </cell>
        </row>
        <row r="122">
          <cell r="A122" t="str">
            <v>272101105702</v>
          </cell>
          <cell r="B122" t="str">
            <v>CAP;1U   ,CR,6.3V,+80/-20%,04</v>
          </cell>
          <cell r="C122">
            <v>2</v>
          </cell>
          <cell r="D122">
            <v>7.0000000000000001E-3</v>
          </cell>
          <cell r="E122">
            <v>1.4E-2</v>
          </cell>
        </row>
        <row r="123">
          <cell r="A123" t="str">
            <v>272102103702</v>
          </cell>
          <cell r="B123" t="str">
            <v>CAP;.01U  ,CR,16V ,-20+80%,04</v>
          </cell>
          <cell r="C123">
            <v>7</v>
          </cell>
          <cell r="D123">
            <v>1.5E-3</v>
          </cell>
          <cell r="E123">
            <v>1.0500000000000001E-2</v>
          </cell>
        </row>
        <row r="124">
          <cell r="A124" t="str">
            <v>272102104701</v>
          </cell>
          <cell r="B124" t="str">
            <v>CAP;.1U  ,CR,16V ,-20+80%,040</v>
          </cell>
          <cell r="C124">
            <v>23</v>
          </cell>
          <cell r="D124">
            <v>2.8E-3</v>
          </cell>
          <cell r="E124">
            <v>6.4399999999999999E-2</v>
          </cell>
        </row>
        <row r="125">
          <cell r="A125" t="str">
            <v>272103181401</v>
          </cell>
          <cell r="B125" t="str">
            <v>CAP;180P ,25V ,10% ,0402,NPO,</v>
          </cell>
          <cell r="C125">
            <v>29</v>
          </cell>
          <cell r="D125">
            <v>1.8E-3</v>
          </cell>
          <cell r="E125">
            <v>5.2199999999999996E-2</v>
          </cell>
        </row>
        <row r="126">
          <cell r="A126" t="str">
            <v>272103229401</v>
          </cell>
          <cell r="B126" t="str">
            <v>CAP;2.2P ,25V ,10% ,0402,NPO,</v>
          </cell>
          <cell r="C126">
            <v>3</v>
          </cell>
          <cell r="D126">
            <v>1.8E-3</v>
          </cell>
          <cell r="E126">
            <v>5.4000000000000003E-3</v>
          </cell>
        </row>
        <row r="127">
          <cell r="A127" t="str">
            <v>272103470401</v>
          </cell>
          <cell r="B127" t="str">
            <v>CAP;47P ,CR,25V ,10% ,0402,NP</v>
          </cell>
          <cell r="C127">
            <v>2</v>
          </cell>
          <cell r="D127">
            <v>1.8E-3</v>
          </cell>
          <cell r="E127">
            <v>3.5999999999999999E-3</v>
          </cell>
        </row>
        <row r="128">
          <cell r="A128" t="str">
            <v>272103472401</v>
          </cell>
          <cell r="B128" t="str">
            <v>CAP;4700P,CR,25V,10%,0402,X7R</v>
          </cell>
          <cell r="C128">
            <v>1</v>
          </cell>
          <cell r="D128">
            <v>2.9938021770910097E-3</v>
          </cell>
          <cell r="E128">
            <v>2.9938021770910097E-3</v>
          </cell>
        </row>
        <row r="129">
          <cell r="A129" t="str">
            <v>272103689401</v>
          </cell>
          <cell r="B129" t="str">
            <v>CAP;6.8P ,25V ,10% ,0402,NPO,</v>
          </cell>
          <cell r="C129">
            <v>3</v>
          </cell>
          <cell r="D129">
            <v>1.7899999999999999E-3</v>
          </cell>
          <cell r="E129">
            <v>5.3699999999999998E-3</v>
          </cell>
        </row>
        <row r="130">
          <cell r="A130" t="str">
            <v>272105102301</v>
          </cell>
          <cell r="B130" t="str">
            <v>CAP;1000P,CR,50V ,5% ,0402,X7</v>
          </cell>
          <cell r="C130">
            <v>4</v>
          </cell>
          <cell r="D130">
            <v>2.3999999999999998E-3</v>
          </cell>
          <cell r="E130">
            <v>9.5999999999999992E-3</v>
          </cell>
        </row>
        <row r="131">
          <cell r="A131" t="str">
            <v>272105150301</v>
          </cell>
          <cell r="B131" t="str">
            <v>CAP;15P  ,CR,50V ,5% ,0402,NP</v>
          </cell>
          <cell r="C131">
            <v>5</v>
          </cell>
          <cell r="D131">
            <v>1.7899999999999999E-3</v>
          </cell>
          <cell r="E131">
            <v>8.9499999999999996E-3</v>
          </cell>
        </row>
        <row r="132">
          <cell r="A132" t="str">
            <v>272105181301</v>
          </cell>
          <cell r="B132" t="str">
            <v>CAP;180P ,CR,50V,5% ,NPO,0402</v>
          </cell>
          <cell r="C132">
            <v>4</v>
          </cell>
          <cell r="D132">
            <v>2.8900000000000002E-3</v>
          </cell>
          <cell r="E132">
            <v>1.1560000000000001E-2</v>
          </cell>
        </row>
        <row r="133">
          <cell r="A133" t="str">
            <v>272105471401</v>
          </cell>
          <cell r="B133" t="str">
            <v>CAP;470P ,CR,50V ,10%,0402,X7</v>
          </cell>
          <cell r="C133">
            <v>10</v>
          </cell>
          <cell r="D133">
            <v>4.4000000000000003E-3</v>
          </cell>
          <cell r="E133">
            <v>4.4000000000000004E-2</v>
          </cell>
        </row>
        <row r="134">
          <cell r="A134" t="str">
            <v>272622181501</v>
          </cell>
          <cell r="B134" t="str">
            <v>CP;180P*4,8P,16V ,20%,1206,SM</v>
          </cell>
          <cell r="C134">
            <v>2</v>
          </cell>
          <cell r="D134">
            <v>1.6199804279276555E-2</v>
          </cell>
          <cell r="E134">
            <v>3.239960855855311E-2</v>
          </cell>
        </row>
        <row r="135">
          <cell r="A135" t="str">
            <v>273000114011</v>
          </cell>
          <cell r="B135" t="str">
            <v>INDUCTOR;1UH,20%,3216,500mA,S</v>
          </cell>
          <cell r="C135">
            <v>1</v>
          </cell>
          <cell r="D135">
            <v>0.11</v>
          </cell>
          <cell r="E135">
            <v>0.11</v>
          </cell>
        </row>
        <row r="136">
          <cell r="A136" t="str">
            <v>273000130006</v>
          </cell>
          <cell r="B136" t="str">
            <v>FERRITE CHIP;600OHM/100MHZ,.2</v>
          </cell>
          <cell r="C136">
            <v>20</v>
          </cell>
          <cell r="D136">
            <v>2.7999661717268125E-3</v>
          </cell>
          <cell r="E136">
            <v>5.5999323434536251E-2</v>
          </cell>
        </row>
        <row r="137">
          <cell r="A137" t="str">
            <v>273000130084</v>
          </cell>
          <cell r="B137" t="str">
            <v>FERRITE CHIP;80OHM/100MHZ,160</v>
          </cell>
          <cell r="C137">
            <v>3</v>
          </cell>
          <cell r="D137">
            <v>2.59996858803204E-3</v>
          </cell>
          <cell r="E137">
            <v>7.7999057640961199E-3</v>
          </cell>
        </row>
        <row r="138">
          <cell r="A138" t="str">
            <v>273000136829</v>
          </cell>
          <cell r="B138" t="str">
            <v>INDUCTOR;.82UH,30mA,1608,SMT,</v>
          </cell>
          <cell r="C138">
            <v>1</v>
          </cell>
          <cell r="D138">
            <v>7.799905764096119E-3</v>
          </cell>
          <cell r="E138">
            <v>7.799905764096119E-3</v>
          </cell>
        </row>
        <row r="139">
          <cell r="A139" t="str">
            <v>273000150009</v>
          </cell>
          <cell r="B139" t="str">
            <v>FERRITE CHIP;30OHM/100MHZ,201</v>
          </cell>
          <cell r="C139">
            <v>11</v>
          </cell>
          <cell r="D139">
            <v>2.59996858803204E-3</v>
          </cell>
          <cell r="E139">
            <v>2.8599654468352439E-2</v>
          </cell>
        </row>
        <row r="140">
          <cell r="A140" t="str">
            <v>273000150166</v>
          </cell>
          <cell r="B140" t="str">
            <v>INDUCTOR;.68UH,10%,2012,SMT,B</v>
          </cell>
          <cell r="C140">
            <v>1</v>
          </cell>
          <cell r="D140">
            <v>8.1999009314856642E-3</v>
          </cell>
          <cell r="E140">
            <v>8.1999009314856642E-3</v>
          </cell>
        </row>
        <row r="141">
          <cell r="A141" t="str">
            <v>273000150167</v>
          </cell>
          <cell r="B141" t="str">
            <v>INDUCTOR;10 UH,10%,2012,MSC,S</v>
          </cell>
          <cell r="C141">
            <v>1</v>
          </cell>
          <cell r="D141">
            <v>1.3999830858634061E-2</v>
          </cell>
          <cell r="E141">
            <v>1.3999830858634061E-2</v>
          </cell>
        </row>
        <row r="142">
          <cell r="A142" t="str">
            <v>273000150168</v>
          </cell>
          <cell r="B142" t="str">
            <v>INDUCTOR;10UH,20%,2012,100mA,</v>
          </cell>
          <cell r="C142">
            <v>2</v>
          </cell>
          <cell r="D142">
            <v>1.3499836899397131E-2</v>
          </cell>
          <cell r="E142">
            <v>2.6999673798794262E-2</v>
          </cell>
        </row>
        <row r="143">
          <cell r="A143" t="str">
            <v>281300708001</v>
          </cell>
          <cell r="B143" t="str">
            <v>IC;NC7SZ08,SINGLE AND GATE,SO</v>
          </cell>
          <cell r="C143">
            <v>2</v>
          </cell>
          <cell r="D143">
            <v>2.9999637554215846E-2</v>
          </cell>
          <cell r="E143">
            <v>5.9999275108431692E-2</v>
          </cell>
        </row>
        <row r="144">
          <cell r="A144" t="str">
            <v>281300708006</v>
          </cell>
          <cell r="B144" t="str">
            <v>IC;NC7ST08,SINGLE AND GATE,SO</v>
          </cell>
          <cell r="C144">
            <v>2</v>
          </cell>
          <cell r="D144">
            <v>0.03</v>
          </cell>
          <cell r="E144">
            <v>0.06</v>
          </cell>
        </row>
        <row r="145">
          <cell r="A145" t="str">
            <v>282074000002</v>
          </cell>
          <cell r="B145" t="str">
            <v>IC;74LCX00,QUAD-NAND,2I/P,SO,</v>
          </cell>
          <cell r="C145">
            <v>1</v>
          </cell>
          <cell r="D145">
            <v>4.4999456331323767E-2</v>
          </cell>
          <cell r="E145">
            <v>4.4999456331323767E-2</v>
          </cell>
        </row>
        <row r="146">
          <cell r="A146" t="str">
            <v>282074312502</v>
          </cell>
          <cell r="B146" t="str">
            <v>IC;74FST3125,BUS SWITCH,SOP,1</v>
          </cell>
          <cell r="C146">
            <v>1</v>
          </cell>
          <cell r="D146">
            <v>8.9998912662647534E-2</v>
          </cell>
          <cell r="E146">
            <v>8.9998912662647534E-2</v>
          </cell>
        </row>
        <row r="147">
          <cell r="A147" t="str">
            <v>282574164005</v>
          </cell>
          <cell r="B147" t="str">
            <v>IC;74HC164,8 BIT-EDGE-TRIG,SO</v>
          </cell>
          <cell r="C147">
            <v>1</v>
          </cell>
          <cell r="D147">
            <v>4.9999395923693075E-2</v>
          </cell>
          <cell r="E147">
            <v>4.9999395923693075E-2</v>
          </cell>
        </row>
        <row r="148">
          <cell r="A148" t="str">
            <v>282674014001</v>
          </cell>
          <cell r="B148" t="str">
            <v>IC;74HCT14,HEX INVERTER,SO,14</v>
          </cell>
          <cell r="C148">
            <v>1</v>
          </cell>
          <cell r="D148">
            <v>2.6999673798794262E-2</v>
          </cell>
          <cell r="E148">
            <v>2.6999673798794262E-2</v>
          </cell>
        </row>
        <row r="149">
          <cell r="A149" t="str">
            <v>283470690001</v>
          </cell>
          <cell r="B149" t="str">
            <v>IC;EEPROM,64*16,93C46LM8,SO,8</v>
          </cell>
          <cell r="C149">
            <v>1</v>
          </cell>
          <cell r="D149">
            <v>7.3499112007828826E-2</v>
          </cell>
          <cell r="E149">
            <v>7.3499112007828826E-2</v>
          </cell>
        </row>
        <row r="150">
          <cell r="A150" t="str">
            <v>283470690001</v>
          </cell>
          <cell r="B150" t="str">
            <v>IC;EEPROM,64*16,93C46LM8,SO,8</v>
          </cell>
          <cell r="C150">
            <v>1</v>
          </cell>
          <cell r="D150">
            <v>7.3499112007828826E-2</v>
          </cell>
          <cell r="E150">
            <v>7.3499112007828826E-2</v>
          </cell>
        </row>
        <row r="151">
          <cell r="A151" t="str">
            <v>284500005004</v>
          </cell>
          <cell r="B151" t="str">
            <v>IC;ICH5,IO CTLR HUB,BGA,460P</v>
          </cell>
          <cell r="C151">
            <v>1</v>
          </cell>
          <cell r="D151">
            <v>18</v>
          </cell>
          <cell r="E151">
            <v>18</v>
          </cell>
        </row>
        <row r="152">
          <cell r="A152" t="str">
            <v>284501985003</v>
          </cell>
          <cell r="B152" t="str">
            <v>IC;AD1985,AUDIO CODEC,LQFP,48</v>
          </cell>
          <cell r="C152">
            <v>1</v>
          </cell>
          <cell r="D152">
            <v>1.5</v>
          </cell>
          <cell r="E152">
            <v>1.5</v>
          </cell>
        </row>
        <row r="153">
          <cell r="A153" t="str">
            <v>284547112001</v>
          </cell>
          <cell r="B153" t="str">
            <v>IC;LPC47M112-MC,SUPER I/O,PQF</v>
          </cell>
          <cell r="C153">
            <v>1</v>
          </cell>
          <cell r="D153">
            <v>1.0499365719877733</v>
          </cell>
          <cell r="E153">
            <v>1.0499365719877733</v>
          </cell>
        </row>
        <row r="154">
          <cell r="A154" t="str">
            <v>284582802013</v>
          </cell>
          <cell r="B154" t="str">
            <v>IC;82802AB,FWH,4MB,PLCC32P,WO</v>
          </cell>
          <cell r="C154">
            <v>1</v>
          </cell>
          <cell r="D154">
            <v>0.89998912662647534</v>
          </cell>
          <cell r="E154">
            <v>0.89998912662647534</v>
          </cell>
        </row>
        <row r="155">
          <cell r="A155" t="str">
            <v>284582845022</v>
          </cell>
          <cell r="B155" t="str">
            <v>IC;RG82845GE,BROOKDALE-G-E,GM</v>
          </cell>
          <cell r="C155">
            <v>1</v>
          </cell>
          <cell r="D155">
            <v>14.5</v>
          </cell>
          <cell r="E155">
            <v>14.5</v>
          </cell>
        </row>
        <row r="156">
          <cell r="A156" t="str">
            <v>284583816001</v>
          </cell>
          <cell r="B156" t="str">
            <v>IC;DP83816,LAN CONTROLLER,LQF</v>
          </cell>
          <cell r="C156">
            <v>1</v>
          </cell>
          <cell r="D156">
            <v>1.25</v>
          </cell>
          <cell r="E156">
            <v>1.25</v>
          </cell>
        </row>
        <row r="157">
          <cell r="A157" t="str">
            <v>286275185002</v>
          </cell>
          <cell r="B157" t="str">
            <v>IC;ST75185CT,RS232 DRIVER,TSS</v>
          </cell>
          <cell r="C157">
            <v>1</v>
          </cell>
          <cell r="D157">
            <v>7.8E-2</v>
          </cell>
          <cell r="E157">
            <v>7.8E-2</v>
          </cell>
        </row>
        <row r="158">
          <cell r="A158" t="str">
            <v>286300431022</v>
          </cell>
          <cell r="B158" t="str">
            <v>IC;SC431LCSK,1%,1.25V,ADJ REG</v>
          </cell>
          <cell r="C158">
            <v>1</v>
          </cell>
          <cell r="D158">
            <v>6.8499172415459525E-2</v>
          </cell>
          <cell r="E158">
            <v>6.8499172415459525E-2</v>
          </cell>
        </row>
        <row r="159">
          <cell r="A159" t="str">
            <v>286301117012</v>
          </cell>
          <cell r="B159" t="str">
            <v>IC;RC1117D,ADJ REGULATOR,1A,T</v>
          </cell>
          <cell r="C159">
            <v>2</v>
          </cell>
          <cell r="D159">
            <v>0.10999867103212477</v>
          </cell>
          <cell r="E159">
            <v>0.21999734206424953</v>
          </cell>
        </row>
        <row r="160">
          <cell r="A160" t="str">
            <v>286301587001</v>
          </cell>
          <cell r="B160" t="str">
            <v>IC;RC1587,VOLT REGULATOR,3A,T</v>
          </cell>
          <cell r="C160">
            <v>1</v>
          </cell>
          <cell r="D160">
            <v>0.16999794614055647</v>
          </cell>
          <cell r="E160">
            <v>0.16999794614055647</v>
          </cell>
        </row>
        <row r="161">
          <cell r="A161" t="str">
            <v>286302995004</v>
          </cell>
          <cell r="B161" t="str">
            <v>IC;LP2995LQ,VOL REG.,1.5A,LLP</v>
          </cell>
          <cell r="C161">
            <v>1</v>
          </cell>
          <cell r="D161">
            <v>0.259996858803204</v>
          </cell>
          <cell r="E161">
            <v>0.259996858803204</v>
          </cell>
        </row>
        <row r="162">
          <cell r="A162" t="str">
            <v>286303165001</v>
          </cell>
          <cell r="B162" t="str">
            <v>IC;ADP3165,PWM CONTROLLER,TSS</v>
          </cell>
          <cell r="C162">
            <v>1</v>
          </cell>
          <cell r="D162">
            <v>0.60999263026905548</v>
          </cell>
          <cell r="E162">
            <v>0.60999263026905548</v>
          </cell>
        </row>
        <row r="163">
          <cell r="A163" t="str">
            <v>286303417002</v>
          </cell>
          <cell r="B163" t="str">
            <v>IC;ADP3417,PWM DRIVER,SO,8P</v>
          </cell>
          <cell r="C163">
            <v>3</v>
          </cell>
          <cell r="D163">
            <v>0.28000000000000003</v>
          </cell>
          <cell r="E163">
            <v>0.84</v>
          </cell>
        </row>
        <row r="164">
          <cell r="A164" t="str">
            <v>286305248001</v>
          </cell>
          <cell r="B164" t="str">
            <v>IC;MIC5248,VOL REG.,1.2V,150m</v>
          </cell>
          <cell r="C164">
            <v>1</v>
          </cell>
          <cell r="D164">
            <v>9.799881601043843E-2</v>
          </cell>
          <cell r="E164">
            <v>9.799881601043843E-2</v>
          </cell>
        </row>
        <row r="165">
          <cell r="A165" t="str">
            <v>286595260101</v>
          </cell>
          <cell r="B165" t="str">
            <v>IC;ICS952601,CLK GEN,SSOP,56P</v>
          </cell>
          <cell r="C165">
            <v>1</v>
          </cell>
          <cell r="D165">
            <v>0.75</v>
          </cell>
          <cell r="E165">
            <v>0.75</v>
          </cell>
        </row>
        <row r="166">
          <cell r="A166" t="str">
            <v>288100032013</v>
          </cell>
          <cell r="B166" t="str">
            <v>DIODE;BAS32L,VRRM75V,MELF,SOD</v>
          </cell>
          <cell r="C166">
            <v>10</v>
          </cell>
          <cell r="D166">
            <v>6.2999238863853278E-3</v>
          </cell>
          <cell r="E166">
            <v>6.299923886385328E-2</v>
          </cell>
        </row>
        <row r="167">
          <cell r="A167" t="str">
            <v>288100054002</v>
          </cell>
          <cell r="B167" t="str">
            <v>DIODE;BAT54C,SCHOTTKY DIODE,S</v>
          </cell>
          <cell r="C167">
            <v>3</v>
          </cell>
          <cell r="D167">
            <v>1.2499848980923269E-2</v>
          </cell>
          <cell r="E167">
            <v>3.7499546942769808E-2</v>
          </cell>
        </row>
        <row r="168">
          <cell r="A168" t="str">
            <v>288100120002</v>
          </cell>
          <cell r="B168" t="str">
            <v>DIODE;MURS120T3,120V,1A,403A-</v>
          </cell>
          <cell r="C168">
            <v>1</v>
          </cell>
          <cell r="D168">
            <v>5.2999359679114656E-2</v>
          </cell>
          <cell r="E168">
            <v>5.2999359679114656E-2</v>
          </cell>
        </row>
        <row r="169">
          <cell r="A169" t="str">
            <v>288100540004</v>
          </cell>
          <cell r="B169" t="str">
            <v>DIODE;B540C,SCHOTTKY,5A,40V,S</v>
          </cell>
          <cell r="C169">
            <v>1</v>
          </cell>
          <cell r="D169">
            <v>0.10999867103212477</v>
          </cell>
          <cell r="E169">
            <v>0.10999867103212477</v>
          </cell>
        </row>
        <row r="170">
          <cell r="A170" t="str">
            <v>288200101001</v>
          </cell>
          <cell r="B170" t="str">
            <v>TRANS;TP0101TS,P-CHANNEL,SOT2</v>
          </cell>
          <cell r="C170">
            <v>1</v>
          </cell>
          <cell r="D170">
            <v>8.8999999999999996E-2</v>
          </cell>
          <cell r="E170">
            <v>8.8999999999999996E-2</v>
          </cell>
        </row>
        <row r="171">
          <cell r="A171" t="str">
            <v>288200112001</v>
          </cell>
          <cell r="B171" t="str">
            <v>TRANS;CEM11C2,N&amp;P-MOSFET,SO,8</v>
          </cell>
          <cell r="C171">
            <v>1</v>
          </cell>
          <cell r="D171">
            <v>0.22500815503014338</v>
          </cell>
          <cell r="E171">
            <v>0.22500815503014338</v>
          </cell>
        </row>
        <row r="172">
          <cell r="A172" t="str">
            <v>288202222001</v>
          </cell>
          <cell r="B172" t="str">
            <v>TRANS;MMBT2222AL,NPN,TO236AB</v>
          </cell>
          <cell r="C172">
            <v>5</v>
          </cell>
          <cell r="D172">
            <v>6.2999238863853278E-3</v>
          </cell>
          <cell r="E172">
            <v>3.149961943192664E-2</v>
          </cell>
        </row>
        <row r="173">
          <cell r="A173" t="str">
            <v>288202907001</v>
          </cell>
          <cell r="B173" t="str">
            <v>TRANS;MMBT2907AL,PNP,TO-236AB</v>
          </cell>
          <cell r="C173">
            <v>2</v>
          </cell>
          <cell r="D173">
            <v>6.3999226782327136E-3</v>
          </cell>
          <cell r="E173">
            <v>1.2799845356465427E-2</v>
          </cell>
        </row>
        <row r="174">
          <cell r="A174" t="str">
            <v>288203904010</v>
          </cell>
          <cell r="B174" t="str">
            <v>TRANS;MMBT3904L,NPN,Tr35NS,TO</v>
          </cell>
          <cell r="C174">
            <v>23</v>
          </cell>
          <cell r="D174">
            <v>4.6999432168271498E-3</v>
          </cell>
          <cell r="E174">
            <v>0.10809869398702444</v>
          </cell>
        </row>
        <row r="175">
          <cell r="A175" t="str">
            <v>288207030012</v>
          </cell>
          <cell r="B175" t="str">
            <v>TRANS;FDB7030BL,60A30V,NMOS,T</v>
          </cell>
          <cell r="C175">
            <v>1</v>
          </cell>
          <cell r="D175">
            <v>0.17929783378236336</v>
          </cell>
          <cell r="E175">
            <v>0.17929783378236336</v>
          </cell>
        </row>
        <row r="176">
          <cell r="A176" t="str">
            <v>291000610032</v>
          </cell>
          <cell r="B176" t="str">
            <v>IC SOCKET;32P,PLCC,TIN,W/O PE</v>
          </cell>
          <cell r="C176">
            <v>1</v>
          </cell>
          <cell r="D176">
            <v>6.8999166374696441E-2</v>
          </cell>
          <cell r="E176">
            <v>6.8999166374696441E-2</v>
          </cell>
        </row>
        <row r="177">
          <cell r="A177" t="str">
            <v>291000614789</v>
          </cell>
          <cell r="B177" t="str">
            <v>IC SOCKET;478P,ZIP,15u,SOCKET</v>
          </cell>
          <cell r="C177">
            <v>1</v>
          </cell>
          <cell r="D177">
            <v>1.2499848980923269</v>
          </cell>
          <cell r="E177">
            <v>1.2499848980923269</v>
          </cell>
        </row>
        <row r="178">
          <cell r="A178" t="str">
            <v>295000010008</v>
          </cell>
          <cell r="B178" t="str">
            <v>FUSE;1.1A,POLY SWITCH,1812,SM</v>
          </cell>
          <cell r="C178">
            <v>2</v>
          </cell>
          <cell r="D178">
            <v>2.8999649635741982E-2</v>
          </cell>
          <cell r="E178">
            <v>5.7999299271483964E-2</v>
          </cell>
        </row>
        <row r="179">
          <cell r="A179" t="str">
            <v>295000010025</v>
          </cell>
          <cell r="B179" t="str">
            <v>FUSE;1.6A,6V,POLY SWITCH,1812</v>
          </cell>
          <cell r="C179">
            <v>4</v>
          </cell>
          <cell r="D179">
            <v>5.5999323434536244E-2</v>
          </cell>
          <cell r="E179">
            <v>0.22399729373814498</v>
          </cell>
        </row>
        <row r="180">
          <cell r="A180" t="str">
            <v>312271072502</v>
          </cell>
          <cell r="B180" t="str">
            <v>EC;100U ,16V ,20%,RA,D6.3*7,1</v>
          </cell>
          <cell r="C180">
            <v>4</v>
          </cell>
          <cell r="D180">
            <v>1.0539872660714501E-2</v>
          </cell>
          <cell r="E180">
            <v>4.2159490642858004E-2</v>
          </cell>
        </row>
        <row r="181">
          <cell r="A181" t="str">
            <v>312271507253</v>
          </cell>
          <cell r="B181" t="str">
            <v>EC;1500U,16V,M,RA,D10*20,ESR1</v>
          </cell>
          <cell r="C181">
            <v>4</v>
          </cell>
          <cell r="D181">
            <v>5.8099999999999999E-2</v>
          </cell>
          <cell r="E181">
            <v>0.2324</v>
          </cell>
        </row>
        <row r="182">
          <cell r="A182" t="str">
            <v>312272281507</v>
          </cell>
          <cell r="B182" t="str">
            <v>EC;2200U,6.3V,M,RA,D10*20,13m</v>
          </cell>
          <cell r="C182">
            <v>7</v>
          </cell>
          <cell r="D182">
            <v>5.2099370552488186E-2</v>
          </cell>
          <cell r="E182">
            <v>0.36469559386741729</v>
          </cell>
        </row>
        <row r="183">
          <cell r="A183" t="str">
            <v>312274706255</v>
          </cell>
          <cell r="B183" t="str">
            <v>EC;470U ,16V,M,RA,D8*11.5,-40</v>
          </cell>
          <cell r="C183">
            <v>1</v>
          </cell>
          <cell r="D183">
            <v>3.2799603725942657E-2</v>
          </cell>
          <cell r="E183">
            <v>3.2799603725942657E-2</v>
          </cell>
        </row>
        <row r="184">
          <cell r="A184" t="str">
            <v>312274771514</v>
          </cell>
          <cell r="B184" t="str">
            <v>EC;470U ,6.3V,20%,RA,D6.3*11,</v>
          </cell>
          <cell r="C184">
            <v>14</v>
          </cell>
          <cell r="D184">
            <v>1.4299827234176219E-2</v>
          </cell>
          <cell r="E184">
            <v>0.20019758127846707</v>
          </cell>
        </row>
        <row r="185">
          <cell r="A185" t="str">
            <v>312276806150</v>
          </cell>
          <cell r="B185" t="str">
            <v>EC;680U ,10V,20%,RA,D8,105'C,</v>
          </cell>
          <cell r="C185">
            <v>1</v>
          </cell>
          <cell r="D185">
            <v>5.4989335636877641E-2</v>
          </cell>
          <cell r="E185">
            <v>5.4989335636877641E-2</v>
          </cell>
        </row>
        <row r="186">
          <cell r="A186" t="str">
            <v>313000020331</v>
          </cell>
          <cell r="B186" t="str">
            <v>CHOKE;0.5UH,20A,T30-52,D1.0*2</v>
          </cell>
          <cell r="C186">
            <v>1</v>
          </cell>
          <cell r="D186">
            <v>2.415493916830774E-2</v>
          </cell>
          <cell r="E186">
            <v>2.415493916830774E-2</v>
          </cell>
        </row>
        <row r="187">
          <cell r="A187" t="str">
            <v>313000020337</v>
          </cell>
          <cell r="B187" t="str">
            <v>CHOKE;0.43UH,DC20A,TO52-2,D1.</v>
          </cell>
          <cell r="C187">
            <v>3</v>
          </cell>
          <cell r="D187">
            <v>7.9509939386983364E-2</v>
          </cell>
          <cell r="E187">
            <v>0.23852981816095009</v>
          </cell>
        </row>
        <row r="188">
          <cell r="A188" t="str">
            <v>314100327204</v>
          </cell>
          <cell r="B188" t="str">
            <v>XTAL;32.768KHZ,20PPM,D3*H8</v>
          </cell>
          <cell r="C188">
            <v>1</v>
          </cell>
          <cell r="D188">
            <v>3.9999516738954459E-2</v>
          </cell>
          <cell r="E188">
            <v>3.9999516738954459E-2</v>
          </cell>
        </row>
        <row r="189">
          <cell r="A189" t="str">
            <v>314149143515</v>
          </cell>
          <cell r="B189" t="str">
            <v>XTAL;14.318MHZ,20PPM,20PF,HC-</v>
          </cell>
          <cell r="C189">
            <v>1</v>
          </cell>
          <cell r="D189">
            <v>5.5399330683451931E-2</v>
          </cell>
          <cell r="E189">
            <v>5.5399330683451931E-2</v>
          </cell>
        </row>
        <row r="190">
          <cell r="A190" t="str">
            <v>314149245508</v>
          </cell>
          <cell r="B190" t="str">
            <v>XTAL;24.576MHZ,50PPM,HC-49/S,</v>
          </cell>
          <cell r="C190">
            <v>1</v>
          </cell>
          <cell r="D190">
            <v>6.4599219533411453E-2</v>
          </cell>
          <cell r="E190">
            <v>6.4599219533411453E-2</v>
          </cell>
        </row>
        <row r="191">
          <cell r="A191" t="str">
            <v>314149250502</v>
          </cell>
          <cell r="B191" t="str">
            <v>XTAL;25MHZ,50PPM,20PF,FUND,HC</v>
          </cell>
          <cell r="C191">
            <v>1</v>
          </cell>
          <cell r="D191">
            <v>7.0999142211644176E-2</v>
          </cell>
          <cell r="E191">
            <v>7.0999142211644176E-2</v>
          </cell>
        </row>
        <row r="192">
          <cell r="A192" t="str">
            <v>316724000011</v>
          </cell>
          <cell r="B192" t="str">
            <v>PCB;PWA-P415BUC/MOTHER BD</v>
          </cell>
          <cell r="C192">
            <v>1</v>
          </cell>
          <cell r="D192">
            <v>5.5223880597014929</v>
          </cell>
          <cell r="E192">
            <v>5.5223880597014929</v>
          </cell>
        </row>
        <row r="193">
          <cell r="A193" t="str">
            <v>328201003002</v>
          </cell>
          <cell r="B193" t="str">
            <v>TRANS;IPP10N03L,73A,30V,N-OPT</v>
          </cell>
          <cell r="C193">
            <v>6</v>
          </cell>
          <cell r="D193">
            <v>0.17929783378236336</v>
          </cell>
          <cell r="E193">
            <v>1.07578700269418</v>
          </cell>
        </row>
        <row r="194">
          <cell r="A194" t="str">
            <v>331000008074</v>
          </cell>
          <cell r="B194" t="str">
            <v>CON;USB*2,RJ-45,X/XFMR,BLUFOR</v>
          </cell>
          <cell r="C194">
            <v>1</v>
          </cell>
          <cell r="D194">
            <v>1.0899868311365091</v>
          </cell>
          <cell r="E194">
            <v>1.0899868311365091</v>
          </cell>
        </row>
        <row r="195">
          <cell r="A195" t="str">
            <v>331000015012</v>
          </cell>
          <cell r="B195" t="str">
            <v>CON;D,FM,15P,5P*3,PC99,BLUFOR</v>
          </cell>
          <cell r="C195">
            <v>1</v>
          </cell>
          <cell r="D195">
            <v>9.2998876418069129E-2</v>
          </cell>
          <cell r="E195">
            <v>9.2998876418069129E-2</v>
          </cell>
        </row>
        <row r="196">
          <cell r="A196" t="str">
            <v>331000016001</v>
          </cell>
          <cell r="B196" t="str">
            <v>CON;USB,FM,R/A,4P*4,FOXCONN</v>
          </cell>
          <cell r="C196">
            <v>1</v>
          </cell>
          <cell r="D196">
            <v>0.69999154293170307</v>
          </cell>
          <cell r="E196">
            <v>0.69999154293170307</v>
          </cell>
        </row>
        <row r="197">
          <cell r="A197" t="str">
            <v>331030002005</v>
          </cell>
          <cell r="B197" t="str">
            <v>CON;HDR,MA,2P,.1,PL5.842,GLD</v>
          </cell>
          <cell r="C197">
            <v>1</v>
          </cell>
          <cell r="D197">
            <v>9.9998791847386156E-4</v>
          </cell>
          <cell r="E197">
            <v>9.9998791847386156E-4</v>
          </cell>
        </row>
        <row r="198">
          <cell r="A198" t="str">
            <v>331030003007</v>
          </cell>
          <cell r="B198" t="str">
            <v>CON;HDR,MA,3P*1,.1,ST,PL5.842</v>
          </cell>
          <cell r="C198">
            <v>1</v>
          </cell>
          <cell r="D198">
            <v>8.3998985151804365E-4</v>
          </cell>
          <cell r="E198">
            <v>8.3998985151804365E-4</v>
          </cell>
        </row>
        <row r="199">
          <cell r="A199" t="str">
            <v>331030003039</v>
          </cell>
          <cell r="B199" t="str">
            <v>CON;HEADER,MA,3P,1.0MM,ST,DIP</v>
          </cell>
          <cell r="C199">
            <v>1</v>
          </cell>
          <cell r="D199">
            <v>1.7099793405903032E-2</v>
          </cell>
          <cell r="E199">
            <v>1.7099793405903032E-2</v>
          </cell>
        </row>
        <row r="200">
          <cell r="A200" t="str">
            <v>331030010046</v>
          </cell>
          <cell r="B200" t="str">
            <v>CON;HDR,NA,10P,4 WALLS,MA,2.0</v>
          </cell>
          <cell r="C200">
            <v>1</v>
          </cell>
          <cell r="D200">
            <v>1.7999782532529509E-2</v>
          </cell>
          <cell r="E200">
            <v>1.7999782532529509E-2</v>
          </cell>
        </row>
        <row r="201">
          <cell r="A201" t="str">
            <v>331120004029</v>
          </cell>
          <cell r="B201" t="str">
            <v>CON;HDR,SHROUD,MA,4P*1,.1,ST,</v>
          </cell>
          <cell r="C201">
            <v>1</v>
          </cell>
          <cell r="D201">
            <v>1.5799809111887012E-2</v>
          </cell>
          <cell r="E201">
            <v>1.5799809111887012E-2</v>
          </cell>
        </row>
        <row r="202">
          <cell r="A202" t="str">
            <v>331120004030</v>
          </cell>
          <cell r="B202" t="str">
            <v>CON;HDR,SHROUD,MA,4P*1,.1,ST,</v>
          </cell>
          <cell r="C202">
            <v>1</v>
          </cell>
          <cell r="D202">
            <v>1.5699810320039628E-2</v>
          </cell>
          <cell r="E202">
            <v>1.5699810320039628E-2</v>
          </cell>
        </row>
        <row r="203">
          <cell r="A203" t="str">
            <v>331120010021</v>
          </cell>
          <cell r="B203" t="str">
            <v>CON;HDR,SHROUD,MA,5P*2,.1,ST,</v>
          </cell>
          <cell r="C203">
            <v>1</v>
          </cell>
          <cell r="D203">
            <v>3.299960130963743E-2</v>
          </cell>
          <cell r="E203">
            <v>3.299960130963743E-2</v>
          </cell>
        </row>
        <row r="204">
          <cell r="A204" t="str">
            <v>331120010022</v>
          </cell>
          <cell r="B204" t="str">
            <v>CON;HDR,SHROUD,MA,5P*2,.1,ST,</v>
          </cell>
          <cell r="C204">
            <v>1</v>
          </cell>
          <cell r="D204">
            <v>3.199961339116357E-2</v>
          </cell>
          <cell r="E204">
            <v>3.199961339116357E-2</v>
          </cell>
        </row>
        <row r="205">
          <cell r="A205" t="str">
            <v>331120034014</v>
          </cell>
          <cell r="B205" t="str">
            <v>CON;HDR,SHR,MA,17P*2,-P3,-P5,</v>
          </cell>
          <cell r="C205">
            <v>1</v>
          </cell>
          <cell r="D205">
            <v>3.8199538485701512E-2</v>
          </cell>
          <cell r="E205">
            <v>3.8199538485701512E-2</v>
          </cell>
        </row>
        <row r="206">
          <cell r="A206" t="str">
            <v>331120040011</v>
          </cell>
          <cell r="B206" t="str">
            <v>CON;HDR,SHR,MA,20P*2,-P20,.1,</v>
          </cell>
          <cell r="C206">
            <v>1</v>
          </cell>
          <cell r="D206">
            <v>2.4999697961846538E-2</v>
          </cell>
          <cell r="E206">
            <v>2.4999697961846538E-2</v>
          </cell>
        </row>
        <row r="207">
          <cell r="A207" t="str">
            <v>331120040012</v>
          </cell>
          <cell r="B207" t="str">
            <v>CON;HDR,SHR,MA,20P*2,-P20,.1,</v>
          </cell>
          <cell r="C207">
            <v>1</v>
          </cell>
          <cell r="D207">
            <v>2.4999697961846538E-2</v>
          </cell>
          <cell r="E207">
            <v>2.4999697961846538E-2</v>
          </cell>
        </row>
        <row r="208">
          <cell r="A208" t="str">
            <v>331190602047</v>
          </cell>
          <cell r="B208" t="str">
            <v>MINI JUMP;2P,.1,H6.5mm,OPEN,(</v>
          </cell>
          <cell r="C208">
            <v>2</v>
          </cell>
          <cell r="D208">
            <v>2.3999710043372674E-3</v>
          </cell>
          <cell r="E208">
            <v>4.7999420086745348E-3</v>
          </cell>
        </row>
        <row r="209">
          <cell r="A209" t="str">
            <v>331210012020</v>
          </cell>
          <cell r="B209" t="str">
            <v>CON;EDGE,60P*2,1.27,PCT,LGT G</v>
          </cell>
          <cell r="C209">
            <v>3</v>
          </cell>
          <cell r="D209">
            <v>7.5999081804013463E-2</v>
          </cell>
          <cell r="E209">
            <v>0.22799724541204039</v>
          </cell>
        </row>
        <row r="210">
          <cell r="A210" t="str">
            <v>331210012407</v>
          </cell>
          <cell r="B210" t="str">
            <v>CON;EDGE,124P,4ROW,1MM,ST,1.5</v>
          </cell>
          <cell r="C210">
            <v>1</v>
          </cell>
          <cell r="D210">
            <v>0.20499999999999999</v>
          </cell>
          <cell r="E210">
            <v>0.20499999999999999</v>
          </cell>
        </row>
        <row r="211">
          <cell r="A211" t="str">
            <v>331270007001</v>
          </cell>
          <cell r="B211" t="str">
            <v>CON;SATA,MA,7P,1.27MM,ST,DIP</v>
          </cell>
          <cell r="C211">
            <v>2</v>
          </cell>
          <cell r="D211">
            <v>0.17899999999999999</v>
          </cell>
          <cell r="E211">
            <v>0.35799999999999998</v>
          </cell>
        </row>
        <row r="212">
          <cell r="A212" t="str">
            <v>331660018413</v>
          </cell>
          <cell r="B212" t="str">
            <v>DIMM SOCKET;184P,DDR SDRAM,2.</v>
          </cell>
          <cell r="C212">
            <v>2</v>
          </cell>
          <cell r="D212">
            <v>0.15999806695581784</v>
          </cell>
          <cell r="E212">
            <v>0.31999613391163567</v>
          </cell>
        </row>
        <row r="213">
          <cell r="A213" t="str">
            <v>331720009030</v>
          </cell>
          <cell r="B213" t="str">
            <v>CON;D,MA,9P,R/A,W/HK&amp;NUT,PC99</v>
          </cell>
          <cell r="C213">
            <v>1</v>
          </cell>
          <cell r="D213">
            <v>4.8999408005219215E-2</v>
          </cell>
          <cell r="E213">
            <v>4.8999408005219215E-2</v>
          </cell>
        </row>
        <row r="214">
          <cell r="A214" t="str">
            <v>331720025034</v>
          </cell>
          <cell r="B214" t="str">
            <v>CON;D,FM,25P/OP,DUAL,R/A,GF,P</v>
          </cell>
          <cell r="C214">
            <v>1</v>
          </cell>
          <cell r="D214">
            <v>0.12841247999903346</v>
          </cell>
          <cell r="E214">
            <v>0.12841247999903346</v>
          </cell>
        </row>
        <row r="215">
          <cell r="A215" t="str">
            <v>331810022003</v>
          </cell>
          <cell r="B215" t="str">
            <v>CON;PHONE JACK,FM,22P,D3.5,R/</v>
          </cell>
          <cell r="C215">
            <v>1</v>
          </cell>
          <cell r="D215">
            <v>0.57969999999999999</v>
          </cell>
          <cell r="E215">
            <v>0.57969999999999999</v>
          </cell>
        </row>
        <row r="216">
          <cell r="A216" t="str">
            <v>331870012007</v>
          </cell>
          <cell r="B216" t="str">
            <v>CON;MINIDIN,6P*2,DUAL SHIELD,</v>
          </cell>
          <cell r="C216">
            <v>1</v>
          </cell>
          <cell r="D216">
            <v>0.11399862270602022</v>
          </cell>
          <cell r="E216">
            <v>0.11399862270602022</v>
          </cell>
        </row>
        <row r="217">
          <cell r="A217" t="str">
            <v>331910004016</v>
          </cell>
          <cell r="B217" t="str">
            <v>CON;INTEL,A27641-001,PWR,MA,4</v>
          </cell>
          <cell r="C217">
            <v>1</v>
          </cell>
          <cell r="D217">
            <v>4.4999456331323767E-2</v>
          </cell>
          <cell r="E217">
            <v>4.4999456331323767E-2</v>
          </cell>
        </row>
        <row r="218">
          <cell r="A218" t="str">
            <v>331910020015</v>
          </cell>
          <cell r="B218" t="str">
            <v>CON;PWR,FM,10P*2,ATX,CR,P4</v>
          </cell>
          <cell r="C218">
            <v>1</v>
          </cell>
          <cell r="D218">
            <v>3.7799543318311965E-2</v>
          </cell>
          <cell r="E218">
            <v>3.7799543318311965E-2</v>
          </cell>
        </row>
        <row r="219">
          <cell r="A219" t="str">
            <v>334112000091</v>
          </cell>
          <cell r="B219" t="str">
            <v>LED;ROUND,D5MM,H8.6MM,P2.54MM</v>
          </cell>
          <cell r="C219">
            <v>1</v>
          </cell>
          <cell r="D219">
            <v>1.1999855021686337E-2</v>
          </cell>
          <cell r="E219">
            <v>1.1999855021686337E-2</v>
          </cell>
        </row>
        <row r="220">
          <cell r="A220" t="str">
            <v>334112000187</v>
          </cell>
          <cell r="B220" t="str">
            <v>LED;ROUND,D-CLR,D2.54,H4.6,GR</v>
          </cell>
          <cell r="C220">
            <v>1</v>
          </cell>
          <cell r="D220">
            <v>0.30499631513452774</v>
          </cell>
          <cell r="E220">
            <v>0.30499631513452774</v>
          </cell>
        </row>
        <row r="221">
          <cell r="A221" t="str">
            <v>338000000017</v>
          </cell>
          <cell r="B221" t="str">
            <v>BATTERY HOLDER;CR2032,BH-32T,</v>
          </cell>
          <cell r="C221">
            <v>1</v>
          </cell>
          <cell r="D221">
            <v>3.1199623056384476E-2</v>
          </cell>
          <cell r="E221">
            <v>3.1199623056384476E-2</v>
          </cell>
        </row>
        <row r="222">
          <cell r="A222" t="str">
            <v>338530010005</v>
          </cell>
          <cell r="B222" t="str">
            <v>BATTERY;LI,3V/220MAH,CR2032</v>
          </cell>
          <cell r="C222">
            <v>1</v>
          </cell>
          <cell r="D222">
            <v>7.529909026108178E-2</v>
          </cell>
          <cell r="E222">
            <v>7.529909026108178E-2</v>
          </cell>
        </row>
        <row r="223">
          <cell r="A223" t="str">
            <v>339113000021</v>
          </cell>
          <cell r="B223" t="str">
            <v>BUZZER;47,D12MM,P6.5MM,H9MM</v>
          </cell>
          <cell r="C223">
            <v>1</v>
          </cell>
          <cell r="D223">
            <v>5.4999335516062384E-2</v>
          </cell>
          <cell r="E223">
            <v>5.4999335516062384E-2</v>
          </cell>
        </row>
        <row r="224">
          <cell r="A224" t="str">
            <v>343714100002</v>
          </cell>
          <cell r="B224" t="str">
            <v>HEATSINK;845CHIPSET,MAGNETO,C</v>
          </cell>
          <cell r="C224">
            <v>1</v>
          </cell>
          <cell r="D224">
            <v>2.1746747049087238E-2</v>
          </cell>
          <cell r="E224">
            <v>2.1746747049087238E-2</v>
          </cell>
        </row>
        <row r="225">
          <cell r="A225" t="str">
            <v>343716900001</v>
          </cell>
          <cell r="B225" t="str">
            <v>HEATSINK;REGULATOR,BLUFORD2,K</v>
          </cell>
          <cell r="C225">
            <v>1</v>
          </cell>
          <cell r="D225">
            <v>0.18499776491766437</v>
          </cell>
          <cell r="E225">
            <v>0.18499776491766437</v>
          </cell>
        </row>
        <row r="226">
          <cell r="A226" t="str">
            <v>344705300001</v>
          </cell>
          <cell r="B226" t="str">
            <v>ANCHOR;CHIPSET,AAVID,RIPCURL</v>
          </cell>
          <cell r="C226">
            <v>4</v>
          </cell>
          <cell r="D226">
            <v>3.6799555399838105E-2</v>
          </cell>
          <cell r="E226">
            <v>0.14719822159935242</v>
          </cell>
        </row>
        <row r="227">
          <cell r="A227" t="str">
            <v>346500500002</v>
          </cell>
          <cell r="B227" t="str">
            <v>WASHER;TO-220,602M-V0,NYLON 6</v>
          </cell>
          <cell r="C227">
            <v>6</v>
          </cell>
          <cell r="D227">
            <v>3.2252610334537455E-3</v>
          </cell>
          <cell r="E227">
            <v>1.9351566200722474E-2</v>
          </cell>
        </row>
        <row r="228">
          <cell r="A228" t="str">
            <v>361200002018</v>
          </cell>
          <cell r="B228" t="str">
            <v>FLUX;FLS0016T-5,ALPHA,MULTI-L</v>
          </cell>
          <cell r="C228">
            <v>2.5100000000000001E-2</v>
          </cell>
          <cell r="D228">
            <v>1.6499800654818715</v>
          </cell>
          <cell r="E228">
            <v>4.1414499643594976E-2</v>
          </cell>
        </row>
        <row r="229">
          <cell r="A229" t="str">
            <v>371103011202</v>
          </cell>
          <cell r="B229" t="str">
            <v>SCREW/SW;M3L12,PAN(+),ZNC</v>
          </cell>
          <cell r="C229">
            <v>3</v>
          </cell>
          <cell r="D229">
            <v>3.1999613391163568E-3</v>
          </cell>
          <cell r="E229">
            <v>9.5998840173490696E-3</v>
          </cell>
        </row>
        <row r="230">
          <cell r="A230" t="str">
            <v>375103010010</v>
          </cell>
          <cell r="B230" t="str">
            <v>NUT-HEX;M3,2,NIW</v>
          </cell>
          <cell r="C230">
            <v>3</v>
          </cell>
          <cell r="D230">
            <v>8.7998936825699821E-4</v>
          </cell>
          <cell r="E230">
            <v>2.6399681047709947E-3</v>
          </cell>
        </row>
        <row r="231">
          <cell r="A231" t="str">
            <v>376103210651</v>
          </cell>
          <cell r="B231" t="str">
            <v>WASHER-SPRING;D3.2/6T0.5,NIW</v>
          </cell>
          <cell r="C231">
            <v>3</v>
          </cell>
          <cell r="D231">
            <v>1.20815261383818E-3</v>
          </cell>
          <cell r="E231">
            <v>3.6244578415145401E-3</v>
          </cell>
        </row>
        <row r="232">
          <cell r="A232" t="str">
            <v>411724000012</v>
          </cell>
          <cell r="B232" t="str">
            <v>PWA;PWA-P415BUC/MOTHER BD,H/I</v>
          </cell>
          <cell r="C232">
            <v>1</v>
          </cell>
        </row>
        <row r="233">
          <cell r="A233" t="str">
            <v>411724000013</v>
          </cell>
          <cell r="B233" t="str">
            <v>PWA;PWA-P415BUC/MOTHER BD,SMT</v>
          </cell>
          <cell r="C233">
            <v>1</v>
          </cell>
        </row>
        <row r="234">
          <cell r="A234" t="str">
            <v>451716900001</v>
          </cell>
          <cell r="B234" t="str">
            <v>HEATSINK ASSY;BLUFORD2</v>
          </cell>
          <cell r="C234">
            <v>1</v>
          </cell>
        </row>
        <row r="235">
          <cell r="A235" t="str">
            <v>481724000011</v>
          </cell>
          <cell r="B235" t="str">
            <v>F/W ASSY;BIOS,P415BUC</v>
          </cell>
          <cell r="C235">
            <v>1</v>
          </cell>
        </row>
        <row r="236">
          <cell r="A236" t="str">
            <v>481724000012</v>
          </cell>
          <cell r="B236" t="str">
            <v>F/W ASSY;EEPROM,P415BUC</v>
          </cell>
          <cell r="C236">
            <v>1</v>
          </cell>
        </row>
        <row r="237">
          <cell r="A237" t="str">
            <v>565172400011</v>
          </cell>
          <cell r="B237" t="str">
            <v>PROGRAM;BIOS,P415BUC</v>
          </cell>
          <cell r="C237">
            <v>0</v>
          </cell>
        </row>
        <row r="238">
          <cell r="A238" t="str">
            <v>565172400012</v>
          </cell>
          <cell r="B238" t="str">
            <v>PROGRAM;EEPROM,P415BUC</v>
          </cell>
          <cell r="C238">
            <v>0</v>
          </cell>
        </row>
        <row r="239">
          <cell r="A239" t="str">
            <v>600100010009</v>
          </cell>
          <cell r="B239" t="str">
            <v>SOLDER WIRE;63/37,0.8,CM,N/C,</v>
          </cell>
          <cell r="C239">
            <v>1.5E-3</v>
          </cell>
          <cell r="D239">
            <v>5.7387249157313542</v>
          </cell>
          <cell r="E239">
            <v>8.6080873735970322E-3</v>
          </cell>
        </row>
        <row r="240">
          <cell r="A240" t="str">
            <v>600100010012</v>
          </cell>
          <cell r="B240" t="str">
            <v>SOLDER BAR;99.99,PRC</v>
          </cell>
          <cell r="C240">
            <v>2.5000000000000001E-2</v>
          </cell>
          <cell r="D240">
            <v>3.3999589228111291</v>
          </cell>
          <cell r="E240">
            <v>8.4998973070278233E-2</v>
          </cell>
        </row>
        <row r="241">
          <cell r="A241" t="str">
            <v>622200000008</v>
          </cell>
          <cell r="B241" t="str">
            <v>TAPE;CARTON,2.5"W,30M/RL,PRC</v>
          </cell>
          <cell r="C241">
            <v>4.0000000000000001E-3</v>
          </cell>
          <cell r="D241">
            <v>0.18726365514491788</v>
          </cell>
          <cell r="E241">
            <v>7.490546205796715E-4</v>
          </cell>
        </row>
        <row r="242">
          <cell r="A242" t="str">
            <v>622200030002</v>
          </cell>
          <cell r="B242" t="str">
            <v>PE FILM;SKIN,PACKING,PRC</v>
          </cell>
          <cell r="C242">
            <v>1E-3</v>
          </cell>
          <cell r="D242">
            <v>3.9869036256659935</v>
          </cell>
          <cell r="E242">
            <v>3.9869036256659938E-3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B_QVL_Rev.G"/>
      <sheetName val="3PCI_MB BOM0726"/>
      <sheetName val="LOM411716900011_0809$"/>
      <sheetName val="Blf2+LOM cost bom_080902"/>
      <sheetName val="MPT0925"/>
      <sheetName val="Plastic Parts price"/>
      <sheetName val="Plastic Tooling cost"/>
      <sheetName val="Sheet1"/>
      <sheetName val="_x001f__x0010_¥÷U "/>
      <sheetName val="BLUFORD_R12"/>
      <sheetName val="LIST"/>
      <sheetName val="Metal_list"/>
      <sheetName val="3"/>
      <sheetName val="_x005f_x001f__x005f_x0010_¥÷U "/>
      <sheetName val="codes"/>
      <sheetName val="Q_BF3 FBOM-update011504 (2)"/>
      <sheetName val="BF3_Jan_Cost"/>
      <sheetName val="Q_K810VU+939 CostBOM_Rev012004"/>
      <sheetName val="Mat Summary"/>
      <sheetName val="Mock Up"/>
      <sheetName val="Team List"/>
      <sheetName val="ID2"/>
    </sheetNames>
    <sheetDataSet>
      <sheetData sheetId="0"/>
      <sheetData sheetId="1"/>
      <sheetData sheetId="2" refreshError="1"/>
      <sheetData sheetId="3" refreshError="1">
        <row r="5">
          <cell r="C5" t="str">
            <v>242600000455</v>
          </cell>
          <cell r="D5" t="str">
            <v>LABEL;50.8*12.7MM,HI-</v>
          </cell>
          <cell r="E5">
            <v>1</v>
          </cell>
          <cell r="F5">
            <v>5.5E-2</v>
          </cell>
        </row>
        <row r="6">
          <cell r="C6" t="str">
            <v>242662300009</v>
          </cell>
          <cell r="D6" t="str">
            <v>LABEL;25*10MM,3020F</v>
          </cell>
          <cell r="E6">
            <v>1</v>
          </cell>
          <cell r="F6">
            <v>5.0000000000000001E-3</v>
          </cell>
        </row>
        <row r="7">
          <cell r="C7" t="str">
            <v>271002000301</v>
          </cell>
          <cell r="D7" t="str">
            <v>RES;0    ,1/10W,5%</v>
          </cell>
          <cell r="E7">
            <v>7</v>
          </cell>
          <cell r="F7">
            <v>5.9999999999999995E-4</v>
          </cell>
        </row>
        <row r="8">
          <cell r="C8" t="str">
            <v>271002471301</v>
          </cell>
          <cell r="D8" t="str">
            <v>RES;470  ,1/10W,5%</v>
          </cell>
          <cell r="E8">
            <v>1</v>
          </cell>
          <cell r="F8">
            <v>5.9999999999999995E-4</v>
          </cell>
        </row>
        <row r="9">
          <cell r="C9" t="str">
            <v>271012020301</v>
          </cell>
          <cell r="D9" t="str">
            <v>RES;2    ,1/8W,5% ,1206,SMT</v>
          </cell>
          <cell r="E9">
            <v>4</v>
          </cell>
          <cell r="F9">
            <v>1.0500000000000001E-2</v>
          </cell>
        </row>
        <row r="10">
          <cell r="C10" t="str">
            <v>271012228301</v>
          </cell>
          <cell r="D10" t="str">
            <v>RES;2.2  ,1/8W,5% ,1206,SMT</v>
          </cell>
          <cell r="E10">
            <v>1</v>
          </cell>
          <cell r="F10">
            <v>1.0500000000000001E-2</v>
          </cell>
        </row>
        <row r="11">
          <cell r="C11" t="str">
            <v>271071000002</v>
          </cell>
          <cell r="D11" t="str">
            <v>RES;0    ,1/16W,5%</v>
          </cell>
          <cell r="E11">
            <v>33</v>
          </cell>
          <cell r="F11">
            <v>5.0000000000000001E-4</v>
          </cell>
        </row>
        <row r="12">
          <cell r="C12" t="str">
            <v>271071010301</v>
          </cell>
          <cell r="D12" t="str">
            <v>RES;1    ,1/16W,5%</v>
          </cell>
          <cell r="E12">
            <v>2</v>
          </cell>
          <cell r="F12">
            <v>5.0000000000000001E-4</v>
          </cell>
        </row>
        <row r="13">
          <cell r="C13" t="str">
            <v>271071100101</v>
          </cell>
          <cell r="D13" t="str">
            <v>RES;10   ,1/16W,1%</v>
          </cell>
          <cell r="E13">
            <v>18</v>
          </cell>
          <cell r="F13">
            <v>8.0000000000000004E-4</v>
          </cell>
        </row>
        <row r="14">
          <cell r="C14" t="str">
            <v>271071101101</v>
          </cell>
          <cell r="D14" t="str">
            <v>RES;100  ,1/16W,1%</v>
          </cell>
          <cell r="E14">
            <v>6</v>
          </cell>
          <cell r="F14">
            <v>8.0000000000000004E-4</v>
          </cell>
        </row>
        <row r="15">
          <cell r="C15" t="str">
            <v>271071101301</v>
          </cell>
          <cell r="D15" t="str">
            <v>RES;100  ,1/16W,5%</v>
          </cell>
          <cell r="E15">
            <v>5</v>
          </cell>
          <cell r="F15">
            <v>5.0000000000000001E-4</v>
          </cell>
        </row>
        <row r="16">
          <cell r="C16" t="str">
            <v>271071102102</v>
          </cell>
          <cell r="D16" t="str">
            <v>RES;1K   ,1/16W,1%</v>
          </cell>
          <cell r="E16">
            <v>2</v>
          </cell>
          <cell r="F16">
            <v>8.0000000000000004E-4</v>
          </cell>
        </row>
        <row r="17">
          <cell r="C17" t="str">
            <v>271071102211</v>
          </cell>
          <cell r="D17" t="str">
            <v>RES;10.2K,1/16W,1%</v>
          </cell>
          <cell r="E17">
            <v>1</v>
          </cell>
          <cell r="F17">
            <v>8.0000000000000004E-4</v>
          </cell>
        </row>
        <row r="18">
          <cell r="C18" t="str">
            <v>271071102302</v>
          </cell>
          <cell r="D18" t="str">
            <v>RES;1K   ,1/16W,5%</v>
          </cell>
          <cell r="E18">
            <v>21</v>
          </cell>
          <cell r="F18">
            <v>5.0000000000000001E-4</v>
          </cell>
        </row>
        <row r="19">
          <cell r="C19" t="str">
            <v>271071103302</v>
          </cell>
          <cell r="D19" t="str">
            <v>RES;10K  ,1/16W,5%</v>
          </cell>
          <cell r="E19">
            <v>19</v>
          </cell>
          <cell r="F19">
            <v>5.0000000000000001E-4</v>
          </cell>
        </row>
        <row r="20">
          <cell r="C20" t="str">
            <v>271071104302</v>
          </cell>
          <cell r="D20" t="str">
            <v>RES;100K ,1/16W,5%</v>
          </cell>
          <cell r="E20">
            <v>1</v>
          </cell>
          <cell r="F20">
            <v>5.0000000000000001E-4</v>
          </cell>
        </row>
        <row r="21">
          <cell r="C21" t="str">
            <v>271071105011</v>
          </cell>
          <cell r="D21" t="str">
            <v>RES;105  ,1/16W,1%</v>
          </cell>
          <cell r="E21">
            <v>3</v>
          </cell>
          <cell r="F21">
            <v>8.0000000000000004E-4</v>
          </cell>
        </row>
        <row r="22">
          <cell r="C22" t="str">
            <v>271071106301</v>
          </cell>
          <cell r="D22" t="str">
            <v>RES;10M  ,1/16W,5%</v>
          </cell>
          <cell r="E22">
            <v>2</v>
          </cell>
          <cell r="F22">
            <v>5.0000000000000001E-4</v>
          </cell>
        </row>
        <row r="23">
          <cell r="C23" t="str">
            <v>271071137011</v>
          </cell>
          <cell r="D23" t="str">
            <v>RES;137  ,1/16W,1%</v>
          </cell>
          <cell r="E23">
            <v>1</v>
          </cell>
          <cell r="F23">
            <v>8.0000000000000004E-4</v>
          </cell>
        </row>
        <row r="24">
          <cell r="C24" t="str">
            <v>271071151101</v>
          </cell>
          <cell r="D24" t="str">
            <v>RES;150  ,1/16W,1%</v>
          </cell>
          <cell r="E24">
            <v>2</v>
          </cell>
          <cell r="F24">
            <v>8.0000000000000004E-4</v>
          </cell>
        </row>
        <row r="25">
          <cell r="C25" t="str">
            <v>271071152302</v>
          </cell>
          <cell r="D25" t="str">
            <v>RES;1.5K ,1/16W,5%</v>
          </cell>
          <cell r="E25">
            <v>1</v>
          </cell>
          <cell r="F25">
            <v>5.0000000000000001E-4</v>
          </cell>
        </row>
        <row r="26">
          <cell r="C26" t="str">
            <v>271071178111</v>
          </cell>
          <cell r="D26" t="str">
            <v>RES;1.78K,1/16W,1%</v>
          </cell>
          <cell r="E26">
            <v>1</v>
          </cell>
          <cell r="F26">
            <v>8.0000000000000004E-4</v>
          </cell>
        </row>
        <row r="27">
          <cell r="C27" t="str">
            <v>271071181101</v>
          </cell>
          <cell r="D27" t="str">
            <v>RES;180  ,1/16W,1%</v>
          </cell>
          <cell r="E27">
            <v>2</v>
          </cell>
          <cell r="F27">
            <v>8.0000000000000004E-4</v>
          </cell>
        </row>
        <row r="28">
          <cell r="C28" t="str">
            <v>271071200101</v>
          </cell>
          <cell r="D28" t="str">
            <v>RES;20   ,1/16W,1%</v>
          </cell>
          <cell r="E28">
            <v>3</v>
          </cell>
          <cell r="F28">
            <v>8.0000000000000004E-4</v>
          </cell>
        </row>
        <row r="29">
          <cell r="C29" t="str">
            <v>271071201301</v>
          </cell>
          <cell r="D29" t="str">
            <v>RES;200  ,1/16W,5%</v>
          </cell>
          <cell r="E29">
            <v>5</v>
          </cell>
          <cell r="F29">
            <v>5.0000000000000001E-4</v>
          </cell>
        </row>
        <row r="30">
          <cell r="C30" t="str">
            <v>271071203302</v>
          </cell>
          <cell r="D30" t="str">
            <v>RES;20K  ,1/16W,5%</v>
          </cell>
          <cell r="E30">
            <v>1</v>
          </cell>
          <cell r="F30">
            <v>5.0000000000000001E-4</v>
          </cell>
        </row>
        <row r="31">
          <cell r="C31" t="str">
            <v>271071221301</v>
          </cell>
          <cell r="D31" t="str">
            <v>RES;220  ,1/16W,5%</v>
          </cell>
          <cell r="E31">
            <v>4</v>
          </cell>
          <cell r="F31">
            <v>5.0000000000000001E-4</v>
          </cell>
        </row>
        <row r="32">
          <cell r="C32" t="str">
            <v>271071221302</v>
          </cell>
          <cell r="D32" t="str">
            <v>RES;22   ,1/16W,5%</v>
          </cell>
          <cell r="E32">
            <v>1</v>
          </cell>
          <cell r="F32">
            <v>5.0000000000000001E-4</v>
          </cell>
        </row>
        <row r="33">
          <cell r="C33" t="str">
            <v>271071222302</v>
          </cell>
          <cell r="D33" t="str">
            <v>RES;2.2K ,1/16W,5%</v>
          </cell>
          <cell r="E33">
            <v>8</v>
          </cell>
          <cell r="F33">
            <v>5.0000000000000001E-4</v>
          </cell>
        </row>
        <row r="34">
          <cell r="C34" t="str">
            <v>271071226011</v>
          </cell>
          <cell r="D34" t="str">
            <v>RES;226  ,1/16W,1%</v>
          </cell>
          <cell r="E34">
            <v>1</v>
          </cell>
          <cell r="F34">
            <v>8.0000000000000004E-4</v>
          </cell>
        </row>
        <row r="35">
          <cell r="C35" t="str">
            <v>271071226811</v>
          </cell>
          <cell r="D35" t="str">
            <v>RES;22.6 ,1/16W,1%</v>
          </cell>
          <cell r="E35">
            <v>1</v>
          </cell>
          <cell r="F35">
            <v>8.0000000000000004E-4</v>
          </cell>
        </row>
        <row r="36">
          <cell r="C36" t="str">
            <v>271071243301</v>
          </cell>
          <cell r="D36" t="str">
            <v>RES;24K  ,1/16W,5%</v>
          </cell>
          <cell r="E36">
            <v>1</v>
          </cell>
          <cell r="F36">
            <v>5.0000000000000001E-4</v>
          </cell>
        </row>
        <row r="37">
          <cell r="C37" t="str">
            <v>271071249811</v>
          </cell>
          <cell r="D37" t="str">
            <v>RES;24.9 ,1/16W,1%</v>
          </cell>
          <cell r="E37">
            <v>2</v>
          </cell>
          <cell r="F37">
            <v>8.0000000000000004E-4</v>
          </cell>
        </row>
        <row r="38">
          <cell r="C38" t="str">
            <v>271071272301</v>
          </cell>
          <cell r="D38" t="str">
            <v>RES;2.7K ,1/16W,5%</v>
          </cell>
          <cell r="E38">
            <v>6</v>
          </cell>
          <cell r="F38">
            <v>5.0000000000000001E-4</v>
          </cell>
        </row>
        <row r="39">
          <cell r="C39" t="str">
            <v>271071274911</v>
          </cell>
          <cell r="D39" t="str">
            <v>RES;27.4 ,1/16W,1%</v>
          </cell>
          <cell r="E39">
            <v>7</v>
          </cell>
          <cell r="F39">
            <v>8.0000000000000004E-4</v>
          </cell>
        </row>
        <row r="40">
          <cell r="C40" t="str">
            <v>271071301011</v>
          </cell>
          <cell r="D40" t="str">
            <v>RES;301  ,1/16W,1%</v>
          </cell>
          <cell r="E40">
            <v>1</v>
          </cell>
          <cell r="F40">
            <v>8.0000000000000004E-4</v>
          </cell>
        </row>
        <row r="41">
          <cell r="C41" t="str">
            <v>271071301304</v>
          </cell>
          <cell r="D41" t="str">
            <v>RES;300  ,1/16W,5%</v>
          </cell>
          <cell r="E41">
            <v>4</v>
          </cell>
          <cell r="F41">
            <v>5.0000000000000001E-4</v>
          </cell>
        </row>
        <row r="42">
          <cell r="C42" t="str">
            <v>271071330101</v>
          </cell>
          <cell r="D42" t="str">
            <v>RES;33   ,1/16W,1%</v>
          </cell>
          <cell r="E42">
            <v>12</v>
          </cell>
          <cell r="F42">
            <v>8.0000000000000004E-4</v>
          </cell>
        </row>
        <row r="43">
          <cell r="C43" t="str">
            <v>271071330302</v>
          </cell>
          <cell r="D43" t="str">
            <v>RES;33   ,1/16W,5%</v>
          </cell>
          <cell r="E43">
            <v>15</v>
          </cell>
          <cell r="F43">
            <v>5.0000000000000001E-4</v>
          </cell>
        </row>
        <row r="44">
          <cell r="C44" t="str">
            <v>271071331301</v>
          </cell>
          <cell r="D44" t="str">
            <v>RES;330  ,1/16W,5%</v>
          </cell>
          <cell r="E44">
            <v>4</v>
          </cell>
          <cell r="F44">
            <v>5.0000000000000001E-4</v>
          </cell>
        </row>
        <row r="45">
          <cell r="C45" t="str">
            <v>271071374811</v>
          </cell>
          <cell r="D45" t="str">
            <v>RES;37.4 ,1/16W,1%</v>
          </cell>
          <cell r="E45">
            <v>3</v>
          </cell>
          <cell r="F45">
            <v>8.0000000000000004E-4</v>
          </cell>
        </row>
        <row r="46">
          <cell r="C46" t="str">
            <v>271071383211</v>
          </cell>
          <cell r="D46" t="str">
            <v>RES;38.3K,1/16W,1%</v>
          </cell>
          <cell r="E46">
            <v>1</v>
          </cell>
          <cell r="F46">
            <v>7.5000000000000002E-4</v>
          </cell>
        </row>
        <row r="47">
          <cell r="C47" t="str">
            <v>271071391302</v>
          </cell>
          <cell r="D47" t="str">
            <v>RES;390  ,1/16W,5%</v>
          </cell>
          <cell r="E47">
            <v>1</v>
          </cell>
          <cell r="F47">
            <v>5.0000000000000001E-4</v>
          </cell>
        </row>
        <row r="48">
          <cell r="C48" t="str">
            <v>271071402811</v>
          </cell>
          <cell r="D48" t="str">
            <v>RES;40.2 ,1/16W,1%</v>
          </cell>
          <cell r="E48">
            <v>1</v>
          </cell>
          <cell r="F48">
            <v>8.0000000000000004E-4</v>
          </cell>
        </row>
        <row r="49">
          <cell r="C49" t="str">
            <v>271071470301</v>
          </cell>
          <cell r="D49" t="str">
            <v>RES;47   ,1/16W,5%</v>
          </cell>
          <cell r="E49">
            <v>2</v>
          </cell>
          <cell r="F49">
            <v>5.0000000000000001E-4</v>
          </cell>
        </row>
        <row r="50">
          <cell r="C50" t="str">
            <v>271071472302</v>
          </cell>
          <cell r="D50" t="str">
            <v>RES;4.7K ,1/16W,5%</v>
          </cell>
          <cell r="E50">
            <v>31</v>
          </cell>
          <cell r="F50">
            <v>5.0000000000000001E-4</v>
          </cell>
        </row>
        <row r="51">
          <cell r="C51" t="str">
            <v>271071473301</v>
          </cell>
          <cell r="D51" t="str">
            <v>RES;47K  ,1/16W,5%</v>
          </cell>
          <cell r="E51">
            <v>1</v>
          </cell>
          <cell r="F51">
            <v>5.0000000000000001E-4</v>
          </cell>
        </row>
        <row r="52">
          <cell r="C52" t="str">
            <v>271071475011</v>
          </cell>
          <cell r="D52" t="str">
            <v>RES;475  ,1/16W,1%</v>
          </cell>
          <cell r="E52">
            <v>1</v>
          </cell>
          <cell r="F52">
            <v>8.0000000000000004E-4</v>
          </cell>
        </row>
        <row r="53">
          <cell r="C53" t="str">
            <v>271071499811</v>
          </cell>
          <cell r="D53" t="str">
            <v>RES;49.9 ,1/16W,1%</v>
          </cell>
          <cell r="E53">
            <v>8</v>
          </cell>
          <cell r="F53">
            <v>8.0000000000000004E-4</v>
          </cell>
        </row>
        <row r="54">
          <cell r="C54" t="str">
            <v>271071510101</v>
          </cell>
          <cell r="D54" t="str">
            <v>RES;51   ,1/16W,1%</v>
          </cell>
          <cell r="E54">
            <v>2</v>
          </cell>
          <cell r="F54">
            <v>8.0000000000000004E-4</v>
          </cell>
        </row>
        <row r="55">
          <cell r="C55" t="str">
            <v>271071510303</v>
          </cell>
          <cell r="D55" t="str">
            <v>RES;51   ,1/16W,5%</v>
          </cell>
          <cell r="E55">
            <v>11</v>
          </cell>
          <cell r="F55">
            <v>5.0000000000000001E-4</v>
          </cell>
        </row>
        <row r="56">
          <cell r="C56" t="str">
            <v>271071518301</v>
          </cell>
          <cell r="D56" t="str">
            <v>RES;5.1  ,1/16W,5%</v>
          </cell>
          <cell r="E56">
            <v>1</v>
          </cell>
          <cell r="F56">
            <v>5.0000000000000001E-4</v>
          </cell>
        </row>
        <row r="57">
          <cell r="C57" t="str">
            <v>271071560301</v>
          </cell>
          <cell r="D57" t="str">
            <v>RES;56   ,1/16W,5%</v>
          </cell>
          <cell r="E57">
            <v>30</v>
          </cell>
          <cell r="F57">
            <v>5.0000000000000001E-4</v>
          </cell>
        </row>
        <row r="58">
          <cell r="C58" t="str">
            <v>271071561101</v>
          </cell>
          <cell r="D58" t="str">
            <v>RES;560  ,1/16W,1%</v>
          </cell>
          <cell r="E58">
            <v>3</v>
          </cell>
          <cell r="F58">
            <v>8.0000000000000004E-4</v>
          </cell>
        </row>
        <row r="59">
          <cell r="C59" t="str">
            <v>271071562301</v>
          </cell>
          <cell r="D59" t="str">
            <v>RES;5.6K ,1/16W,5%</v>
          </cell>
          <cell r="E59">
            <v>4</v>
          </cell>
          <cell r="F59">
            <v>5.0000000000000001E-4</v>
          </cell>
        </row>
        <row r="60">
          <cell r="C60" t="str">
            <v>271071604811</v>
          </cell>
          <cell r="D60" t="str">
            <v>RES;60.4 ,1/16W,1%</v>
          </cell>
          <cell r="E60">
            <v>4</v>
          </cell>
          <cell r="F60">
            <v>8.0000000000000004E-4</v>
          </cell>
        </row>
        <row r="61">
          <cell r="C61" t="str">
            <v>271071620301</v>
          </cell>
          <cell r="D61" t="str">
            <v>RES;62   ,1/16W,5%</v>
          </cell>
          <cell r="E61">
            <v>4</v>
          </cell>
          <cell r="F61">
            <v>5.0000000000000001E-4</v>
          </cell>
        </row>
        <row r="62">
          <cell r="C62" t="str">
            <v>271071681301</v>
          </cell>
          <cell r="D62" t="str">
            <v>RES;680  ,1/16W,5%</v>
          </cell>
          <cell r="E62">
            <v>1</v>
          </cell>
          <cell r="F62">
            <v>5.0000000000000001E-4</v>
          </cell>
        </row>
        <row r="63">
          <cell r="C63" t="str">
            <v>271071681811</v>
          </cell>
          <cell r="D63" t="str">
            <v>RES;68.1 ,1/16W,1%</v>
          </cell>
          <cell r="E63">
            <v>2</v>
          </cell>
          <cell r="F63">
            <v>8.0000000000000004E-4</v>
          </cell>
        </row>
        <row r="64">
          <cell r="C64" t="str">
            <v>271071682301</v>
          </cell>
          <cell r="D64" t="str">
            <v>RES;6.8K ,1/16W,5%</v>
          </cell>
          <cell r="E64">
            <v>7</v>
          </cell>
          <cell r="F64">
            <v>5.0000000000000001E-4</v>
          </cell>
        </row>
        <row r="65">
          <cell r="C65" t="str">
            <v>271071750101</v>
          </cell>
          <cell r="D65" t="str">
            <v>RES;75   ,1/16W,1%</v>
          </cell>
          <cell r="E65">
            <v>3</v>
          </cell>
          <cell r="F65">
            <v>8.0000000000000004E-4</v>
          </cell>
        </row>
        <row r="66">
          <cell r="C66" t="str">
            <v>271071750302</v>
          </cell>
          <cell r="D66" t="str">
            <v>RES;75   ,1/16W,5%</v>
          </cell>
          <cell r="E66">
            <v>1</v>
          </cell>
          <cell r="F66">
            <v>5.0000000000000001E-4</v>
          </cell>
        </row>
        <row r="67">
          <cell r="C67" t="str">
            <v>271071822301</v>
          </cell>
          <cell r="D67" t="str">
            <v>RES;8.2K ,1/16W,5%</v>
          </cell>
          <cell r="E67">
            <v>36</v>
          </cell>
          <cell r="F67">
            <v>5.0000000000000001E-4</v>
          </cell>
        </row>
        <row r="68">
          <cell r="C68" t="str">
            <v>271086057201</v>
          </cell>
          <cell r="D68" t="str">
            <v>RES;.005 ,2W ,2% ,7520,SMT</v>
          </cell>
          <cell r="E68">
            <v>1</v>
          </cell>
          <cell r="F68">
            <v>0.13700000000000001</v>
          </cell>
        </row>
        <row r="69">
          <cell r="C69" t="str">
            <v>271611100301</v>
          </cell>
          <cell r="D69" t="str">
            <v>RP;10*4  ,8P ,1/16W,5%</v>
          </cell>
          <cell r="E69">
            <v>16</v>
          </cell>
          <cell r="F69">
            <v>2.0999999999999999E-3</v>
          </cell>
        </row>
        <row r="70">
          <cell r="C70" t="str">
            <v>271611102303</v>
          </cell>
          <cell r="D70" t="str">
            <v>RP;1K*4  ,8P ,1/16W,5%</v>
          </cell>
          <cell r="E70">
            <v>1</v>
          </cell>
          <cell r="F70">
            <v>2.0999999999999999E-3</v>
          </cell>
        </row>
        <row r="71">
          <cell r="C71" t="str">
            <v>271611220301</v>
          </cell>
          <cell r="D71" t="str">
            <v>RP;22*4  ,8P ,1/16W,5%</v>
          </cell>
          <cell r="E71">
            <v>4</v>
          </cell>
          <cell r="F71">
            <v>2.0999999999999999E-3</v>
          </cell>
        </row>
        <row r="72">
          <cell r="C72" t="str">
            <v>271611222301</v>
          </cell>
          <cell r="D72" t="str">
            <v>RP;2.2K*4,8P ,1/16W,5%</v>
          </cell>
          <cell r="E72">
            <v>4</v>
          </cell>
          <cell r="F72">
            <v>2.0999999999999999E-3</v>
          </cell>
        </row>
        <row r="73">
          <cell r="C73" t="str">
            <v>271611472301</v>
          </cell>
          <cell r="D73" t="str">
            <v>RP;4.7K*4,8P ,1/16W,5%</v>
          </cell>
          <cell r="E73">
            <v>1</v>
          </cell>
          <cell r="F73">
            <v>2.0999999999999999E-3</v>
          </cell>
        </row>
        <row r="74">
          <cell r="C74" t="str">
            <v>271611560301</v>
          </cell>
          <cell r="D74" t="str">
            <v>RP;56*4  ,8P ,1/16W,5%</v>
          </cell>
          <cell r="E74">
            <v>18</v>
          </cell>
          <cell r="F74">
            <v>2.0999999999999999E-3</v>
          </cell>
        </row>
        <row r="75">
          <cell r="C75" t="str">
            <v>271611562301</v>
          </cell>
          <cell r="D75" t="str">
            <v>RP;5.6K*4,8P ,1/16W,5%</v>
          </cell>
          <cell r="E75">
            <v>1</v>
          </cell>
          <cell r="F75">
            <v>2.0999999999999999E-3</v>
          </cell>
        </row>
        <row r="76">
          <cell r="C76" t="str">
            <v>271611822301</v>
          </cell>
          <cell r="D76" t="str">
            <v>RP;8.2K*4,8P ,1/16W,5%</v>
          </cell>
          <cell r="E76">
            <v>7</v>
          </cell>
          <cell r="F76">
            <v>2.0999999999999999E-3</v>
          </cell>
        </row>
        <row r="77">
          <cell r="C77" t="str">
            <v>272001475701</v>
          </cell>
          <cell r="D77" t="str">
            <v>CAP;4.7U ,CR,10V ,+80-</v>
          </cell>
          <cell r="E77">
            <v>32</v>
          </cell>
          <cell r="F77">
            <v>1.2E-2</v>
          </cell>
        </row>
        <row r="78">
          <cell r="C78" t="str">
            <v>272002105701</v>
          </cell>
          <cell r="D78" t="str">
            <v>CAP;1U  ,CR,16V ,-</v>
          </cell>
          <cell r="E78">
            <v>9</v>
          </cell>
          <cell r="F78">
            <v>4.7000000000000002E-3</v>
          </cell>
        </row>
        <row r="79">
          <cell r="C79" t="str">
            <v>272003104401</v>
          </cell>
          <cell r="D79" t="str">
            <v>CAP;.1U  ,CR,25V</v>
          </cell>
          <cell r="E79">
            <v>1</v>
          </cell>
          <cell r="F79">
            <v>5.7000000000000002E-3</v>
          </cell>
        </row>
        <row r="80">
          <cell r="C80" t="str">
            <v>272003225701</v>
          </cell>
          <cell r="D80" t="str">
            <v>CAP;2.2U ,CR,25V,+80-</v>
          </cell>
          <cell r="E80">
            <v>1</v>
          </cell>
          <cell r="F80">
            <v>1.4999999999999999E-2</v>
          </cell>
        </row>
        <row r="81">
          <cell r="C81" t="str">
            <v>272011106501</v>
          </cell>
          <cell r="D81" t="str">
            <v>CAP;10U</v>
          </cell>
          <cell r="E81">
            <v>40</v>
          </cell>
          <cell r="F81">
            <v>4.2000000000000003E-2</v>
          </cell>
        </row>
        <row r="82">
          <cell r="C82" t="str">
            <v>272011106701</v>
          </cell>
          <cell r="D82" t="str">
            <v>CAP;10U  ,10V,+80-</v>
          </cell>
          <cell r="E82">
            <v>5</v>
          </cell>
          <cell r="F82">
            <v>0.02</v>
          </cell>
        </row>
        <row r="83">
          <cell r="C83" t="str">
            <v>272012475701</v>
          </cell>
          <cell r="D83" t="str">
            <v>CAP;4.7U ,CR,16V ,+80-</v>
          </cell>
          <cell r="E83">
            <v>2</v>
          </cell>
          <cell r="F83">
            <v>1.4999999999999999E-2</v>
          </cell>
        </row>
        <row r="84">
          <cell r="C84" t="str">
            <v>272071105701</v>
          </cell>
          <cell r="D84" t="str">
            <v>CAP;1U   ,CR,10V ,80-</v>
          </cell>
          <cell r="E84">
            <v>5</v>
          </cell>
          <cell r="F84">
            <v>3.5999999999999999E-3</v>
          </cell>
        </row>
        <row r="85">
          <cell r="C85" t="str">
            <v>272072104403</v>
          </cell>
          <cell r="D85" t="str">
            <v>CAP;.1U  ,16V</v>
          </cell>
          <cell r="E85">
            <v>23</v>
          </cell>
          <cell r="F85">
            <v>3.3999999999999998E-3</v>
          </cell>
        </row>
        <row r="86">
          <cell r="C86" t="str">
            <v>272072104702</v>
          </cell>
          <cell r="D86" t="str">
            <v>CAP;.1U  ,16V,+80-</v>
          </cell>
          <cell r="E86">
            <v>236</v>
          </cell>
          <cell r="F86">
            <v>1.8E-3</v>
          </cell>
        </row>
        <row r="87">
          <cell r="C87" t="str">
            <v>272072153401</v>
          </cell>
          <cell r="D87" t="str">
            <v>CAP;.015U</v>
          </cell>
          <cell r="E87">
            <v>3</v>
          </cell>
          <cell r="F87">
            <v>3.3E-3</v>
          </cell>
        </row>
        <row r="88">
          <cell r="C88" t="str">
            <v>272072221301</v>
          </cell>
          <cell r="D88" t="str">
            <v>CAP;220P ,16V,5%</v>
          </cell>
          <cell r="E88">
            <v>1</v>
          </cell>
          <cell r="F88">
            <v>2.8999999999999998E-3</v>
          </cell>
        </row>
        <row r="89">
          <cell r="C89" t="str">
            <v>272072473401</v>
          </cell>
          <cell r="D89" t="str">
            <v>CAP;.047U,16V</v>
          </cell>
          <cell r="E89">
            <v>3</v>
          </cell>
          <cell r="F89">
            <v>3.8E-3</v>
          </cell>
        </row>
        <row r="90">
          <cell r="C90" t="str">
            <v>272073151301</v>
          </cell>
          <cell r="D90" t="str">
            <v>CAP;150P ,CR,25V,5%</v>
          </cell>
          <cell r="E90">
            <v>1</v>
          </cell>
          <cell r="F90">
            <v>2.8999999999999998E-3</v>
          </cell>
        </row>
        <row r="91">
          <cell r="C91" t="str">
            <v>272073180402</v>
          </cell>
          <cell r="D91" t="str">
            <v>CAP;18P  ,CR,25V</v>
          </cell>
          <cell r="E91">
            <v>2</v>
          </cell>
          <cell r="F91">
            <v>2E-3</v>
          </cell>
        </row>
        <row r="92">
          <cell r="C92" t="str">
            <v>272073223401</v>
          </cell>
          <cell r="D92" t="str">
            <v>CAP;.022U,CR,25V</v>
          </cell>
          <cell r="E92">
            <v>3</v>
          </cell>
          <cell r="F92">
            <v>3.8E-3</v>
          </cell>
        </row>
        <row r="93">
          <cell r="C93" t="str">
            <v>272073472301</v>
          </cell>
          <cell r="D93" t="str">
            <v>CAP;4700P,CR,50V ,5%</v>
          </cell>
          <cell r="E93">
            <v>1</v>
          </cell>
          <cell r="F93">
            <v>2.2000000000000001E-3</v>
          </cell>
        </row>
        <row r="94">
          <cell r="C94" t="str">
            <v>272075101302</v>
          </cell>
          <cell r="D94" t="str">
            <v>CAP;100P</v>
          </cell>
          <cell r="E94">
            <v>1</v>
          </cell>
          <cell r="F94">
            <v>2E-3</v>
          </cell>
        </row>
        <row r="95">
          <cell r="C95" t="str">
            <v>272075102701</v>
          </cell>
          <cell r="D95" t="str">
            <v>CAP;1000P,50V ,+/-</v>
          </cell>
          <cell r="E95">
            <v>10</v>
          </cell>
          <cell r="F95">
            <v>2E-3</v>
          </cell>
        </row>
        <row r="96">
          <cell r="C96" t="str">
            <v>272075103402</v>
          </cell>
          <cell r="D96" t="str">
            <v>CAP;.01U</v>
          </cell>
          <cell r="E96">
            <v>4</v>
          </cell>
          <cell r="F96">
            <v>2.0999999999999999E-3</v>
          </cell>
        </row>
        <row r="97">
          <cell r="C97" t="str">
            <v>272075103702</v>
          </cell>
          <cell r="D97" t="str">
            <v>CAP;.01U ,50V,+80-</v>
          </cell>
          <cell r="E97">
            <v>62</v>
          </cell>
          <cell r="F97">
            <v>2.0999999999999999E-3</v>
          </cell>
        </row>
        <row r="98">
          <cell r="C98" t="str">
            <v>272075150701</v>
          </cell>
          <cell r="D98" t="str">
            <v>CAP;15P  ,50V ,+ -</v>
          </cell>
          <cell r="E98">
            <v>2</v>
          </cell>
          <cell r="F98">
            <v>2E-3</v>
          </cell>
        </row>
        <row r="99">
          <cell r="C99" t="str">
            <v>272075181301</v>
          </cell>
          <cell r="D99" t="str">
            <v>CAP;180P ,50V ,5%</v>
          </cell>
          <cell r="E99">
            <v>17</v>
          </cell>
          <cell r="F99">
            <v>2.8999999999999998E-3</v>
          </cell>
        </row>
        <row r="100">
          <cell r="C100" t="str">
            <v>272075209001</v>
          </cell>
          <cell r="D100" t="str">
            <v>CAP;2P   ,CR,50V ,+-</v>
          </cell>
          <cell r="E100">
            <v>3</v>
          </cell>
          <cell r="F100">
            <v>2E-3</v>
          </cell>
        </row>
        <row r="101">
          <cell r="C101" t="str">
            <v>272075220701</v>
          </cell>
          <cell r="D101" t="str">
            <v>CAP;22P  ,50V ,+ -</v>
          </cell>
          <cell r="E101">
            <v>2</v>
          </cell>
          <cell r="F101">
            <v>2E-3</v>
          </cell>
        </row>
        <row r="102">
          <cell r="C102" t="str">
            <v>272075222701</v>
          </cell>
          <cell r="D102" t="str">
            <v>CAP;2200P,50V ,+/-</v>
          </cell>
          <cell r="E102">
            <v>6</v>
          </cell>
          <cell r="F102">
            <v>2E-3</v>
          </cell>
        </row>
        <row r="103">
          <cell r="C103" t="str">
            <v>272075271301</v>
          </cell>
          <cell r="D103" t="str">
            <v>CAP;270P ,50V ,5%</v>
          </cell>
          <cell r="E103">
            <v>4</v>
          </cell>
          <cell r="F103">
            <v>2.8999999999999998E-3</v>
          </cell>
        </row>
        <row r="104">
          <cell r="C104" t="str">
            <v>272075339901</v>
          </cell>
          <cell r="D104" t="str">
            <v>CAP;3.3P ,CR,50V ,+-</v>
          </cell>
          <cell r="E104">
            <v>3</v>
          </cell>
          <cell r="F104">
            <v>2E-3</v>
          </cell>
        </row>
        <row r="105">
          <cell r="C105" t="str">
            <v>272075470701</v>
          </cell>
          <cell r="D105" t="str">
            <v>CAP;47P  ,50V ,+ -</v>
          </cell>
          <cell r="E105">
            <v>3</v>
          </cell>
          <cell r="F105">
            <v>2E-3</v>
          </cell>
        </row>
        <row r="106">
          <cell r="C106" t="str">
            <v>272075471701</v>
          </cell>
          <cell r="D106" t="str">
            <v>CAP;470P, 50V, +/-</v>
          </cell>
          <cell r="E106">
            <v>8</v>
          </cell>
          <cell r="F106">
            <v>2E-3</v>
          </cell>
        </row>
        <row r="107">
          <cell r="C107" t="str">
            <v>272075689301</v>
          </cell>
          <cell r="D107" t="str">
            <v>CAP;6.8P ,CR,50V,5%</v>
          </cell>
          <cell r="E107">
            <v>3</v>
          </cell>
          <cell r="F107">
            <v>2E-3</v>
          </cell>
        </row>
        <row r="108">
          <cell r="C108" t="str">
            <v>272432336502</v>
          </cell>
          <cell r="D108" t="str">
            <v>CAP;33U</v>
          </cell>
          <cell r="E108">
            <v>2</v>
          </cell>
          <cell r="F108">
            <v>0.18</v>
          </cell>
        </row>
        <row r="109">
          <cell r="C109" t="str">
            <v>272622181501</v>
          </cell>
          <cell r="D109" t="str">
            <v>CP;180P*4,8P,16V</v>
          </cell>
          <cell r="E109">
            <v>8</v>
          </cell>
          <cell r="F109">
            <v>2.1000000000000001E-2</v>
          </cell>
        </row>
        <row r="110">
          <cell r="C110" t="str">
            <v>273000114010</v>
          </cell>
          <cell r="D110" t="str">
            <v>INDUCTOR;1UH,10%,3216,SMT</v>
          </cell>
          <cell r="E110">
            <v>1</v>
          </cell>
          <cell r="F110">
            <v>1.4E-2</v>
          </cell>
        </row>
        <row r="111">
          <cell r="C111" t="str">
            <v>273000130002</v>
          </cell>
          <cell r="D111" t="str">
            <v>FERRITE</v>
          </cell>
          <cell r="E111">
            <v>3</v>
          </cell>
          <cell r="F111">
            <v>3.3E-3</v>
          </cell>
        </row>
        <row r="112">
          <cell r="C112" t="str">
            <v>273000130006</v>
          </cell>
          <cell r="D112" t="str">
            <v>FERRITE</v>
          </cell>
          <cell r="E112">
            <v>15</v>
          </cell>
          <cell r="F112">
            <v>3.0000000000000001E-3</v>
          </cell>
        </row>
        <row r="113">
          <cell r="C113" t="str">
            <v>273000135829</v>
          </cell>
          <cell r="D113" t="str">
            <v>INDUCTOR;.82UH,30mA,1608,SM</v>
          </cell>
          <cell r="E113">
            <v>1</v>
          </cell>
          <cell r="F113">
            <v>8.8000000000000005E-3</v>
          </cell>
        </row>
        <row r="114">
          <cell r="C114" t="str">
            <v>273000150009</v>
          </cell>
          <cell r="D114" t="str">
            <v>FERRITE</v>
          </cell>
          <cell r="E114">
            <v>8</v>
          </cell>
          <cell r="F114">
            <v>3.0000000000000001E-3</v>
          </cell>
        </row>
        <row r="115">
          <cell r="C115" t="str">
            <v>273000150022</v>
          </cell>
          <cell r="D115" t="str">
            <v>FERRITE</v>
          </cell>
          <cell r="E115">
            <v>1</v>
          </cell>
          <cell r="F115">
            <v>3.0000000000000001E-3</v>
          </cell>
        </row>
        <row r="116">
          <cell r="C116" t="str">
            <v>273000150106</v>
          </cell>
          <cell r="D116" t="str">
            <v>INDUCTOR;4.7UH,10%,2012,30m</v>
          </cell>
          <cell r="E116">
            <v>2</v>
          </cell>
          <cell r="F116">
            <v>8.6E-3</v>
          </cell>
        </row>
        <row r="117">
          <cell r="C117" t="str">
            <v>273000150116</v>
          </cell>
          <cell r="D117" t="str">
            <v>INDUCTOR;10</v>
          </cell>
          <cell r="E117">
            <v>1</v>
          </cell>
          <cell r="F117">
            <v>1.52E-2</v>
          </cell>
        </row>
        <row r="118">
          <cell r="C118" t="str">
            <v>273000150150</v>
          </cell>
          <cell r="D118" t="str">
            <v>INDUCTOR;.68UH,10%,2012,SMT</v>
          </cell>
          <cell r="E118">
            <v>1</v>
          </cell>
          <cell r="F118">
            <v>1.4E-2</v>
          </cell>
        </row>
        <row r="119">
          <cell r="C119" t="str">
            <v>273000500070</v>
          </cell>
          <cell r="D119" t="str">
            <v>CHOKE;COMMON,90OHM/100MHZ,3</v>
          </cell>
          <cell r="E119">
            <v>4</v>
          </cell>
          <cell r="F119">
            <v>0.17</v>
          </cell>
        </row>
        <row r="120">
          <cell r="C120" t="str">
            <v>273000990114</v>
          </cell>
          <cell r="D120" t="str">
            <v>INDUCTOR;3.3UH,20%,2.5A,CRU</v>
          </cell>
          <cell r="E120">
            <v>1</v>
          </cell>
          <cell r="F120">
            <v>7.4626865671641784E-2</v>
          </cell>
        </row>
        <row r="121">
          <cell r="C121" t="str">
            <v>281300708006</v>
          </cell>
          <cell r="D121" t="str">
            <v>IC;NC7ST08,SINGLE AND</v>
          </cell>
          <cell r="E121">
            <v>1</v>
          </cell>
          <cell r="F121">
            <v>4.4999999999999998E-2</v>
          </cell>
        </row>
        <row r="122">
          <cell r="C122" t="str">
            <v>281307125001</v>
          </cell>
          <cell r="D122" t="str">
            <v>IC;NC7SZ125,SINGLE 3 -</v>
          </cell>
          <cell r="E122">
            <v>1</v>
          </cell>
          <cell r="F122">
            <v>0.08</v>
          </cell>
        </row>
        <row r="123">
          <cell r="C123" t="str">
            <v>282074312502</v>
          </cell>
          <cell r="D123" t="str">
            <v>IC;74FST3125,BUS</v>
          </cell>
          <cell r="E123">
            <v>1</v>
          </cell>
          <cell r="F123">
            <v>0.14799999999999999</v>
          </cell>
        </row>
        <row r="124">
          <cell r="C124" t="str">
            <v>282574164001</v>
          </cell>
          <cell r="D124" t="str">
            <v>IC;74HC164,8 BIT-EDGE-</v>
          </cell>
          <cell r="E124">
            <v>1</v>
          </cell>
          <cell r="F124">
            <v>0.30230000000000001</v>
          </cell>
        </row>
        <row r="125">
          <cell r="C125" t="str">
            <v>282674014001</v>
          </cell>
          <cell r="D125" t="str">
            <v>IC;74HCT14,HEX</v>
          </cell>
          <cell r="E125">
            <v>1</v>
          </cell>
          <cell r="F125">
            <v>4.2000000000000003E-2</v>
          </cell>
        </row>
        <row r="126">
          <cell r="C126" t="str">
            <v>283470460001</v>
          </cell>
          <cell r="D126" t="str">
            <v>IC;FLASH,256K*8(2M),FWH,PLCC,32P</v>
          </cell>
          <cell r="E126">
            <v>1</v>
          </cell>
          <cell r="F126">
            <v>1</v>
          </cell>
        </row>
        <row r="127">
          <cell r="C127" t="str">
            <v>284501981003</v>
          </cell>
          <cell r="D127" t="str">
            <v>IC;AD1981B,AUDIO</v>
          </cell>
          <cell r="E127">
            <v>1</v>
          </cell>
          <cell r="F127">
            <v>1.5</v>
          </cell>
        </row>
        <row r="128">
          <cell r="C128" t="str">
            <v>284509250011</v>
          </cell>
          <cell r="D128" t="str">
            <v>IC;ICS9250-38,CLK</v>
          </cell>
          <cell r="E128">
            <v>1</v>
          </cell>
          <cell r="F128">
            <v>0.68</v>
          </cell>
        </row>
        <row r="129">
          <cell r="C129" t="str">
            <v>284547112001</v>
          </cell>
          <cell r="D129" t="str">
            <v>IC;LPC47M112-MC,SUPER</v>
          </cell>
          <cell r="E129">
            <v>1</v>
          </cell>
          <cell r="F129">
            <v>1.3</v>
          </cell>
        </row>
        <row r="130">
          <cell r="C130" t="str">
            <v>284575185006</v>
          </cell>
          <cell r="D130" t="str">
            <v>IC;SN75185DWR,RS232</v>
          </cell>
          <cell r="E130">
            <v>1</v>
          </cell>
          <cell r="F130">
            <v>0.16500000000000001</v>
          </cell>
        </row>
        <row r="131">
          <cell r="C131" t="str">
            <v>286300431022</v>
          </cell>
          <cell r="D131" t="str">
            <v>IC;SC431LCSK,1%,1.25V,ADJ</v>
          </cell>
          <cell r="E131">
            <v>1</v>
          </cell>
          <cell r="F131">
            <v>0.1</v>
          </cell>
        </row>
        <row r="132">
          <cell r="C132" t="str">
            <v>286301117012</v>
          </cell>
          <cell r="D132" t="str">
            <v>IC;RC1117D,ADJ ,REGULATOR,1A,TO-252</v>
          </cell>
          <cell r="E132">
            <v>2</v>
          </cell>
          <cell r="F132">
            <v>0.16500000000000001</v>
          </cell>
        </row>
        <row r="133">
          <cell r="C133" t="str">
            <v>286301587001</v>
          </cell>
          <cell r="D133" t="str">
            <v>IC;RC1587,VOLT</v>
          </cell>
          <cell r="E133">
            <v>1</v>
          </cell>
          <cell r="F133">
            <v>0.24</v>
          </cell>
        </row>
        <row r="134">
          <cell r="C134" t="str">
            <v>286303165001</v>
          </cell>
          <cell r="D134" t="str">
            <v>IC;ADP3165,PWM,CONTROLLER,TSSOP,20P</v>
          </cell>
          <cell r="E134">
            <v>1</v>
          </cell>
          <cell r="F134">
            <v>0.65</v>
          </cell>
        </row>
        <row r="135">
          <cell r="C135" t="str">
            <v>286303417002</v>
          </cell>
          <cell r="D135" t="str">
            <v>IC;ADP3417,PWM DRIVER,SO,8P</v>
          </cell>
          <cell r="E135">
            <v>3</v>
          </cell>
          <cell r="F135">
            <v>0.28000000000000003</v>
          </cell>
        </row>
        <row r="136">
          <cell r="C136" t="str">
            <v>286305248001</v>
          </cell>
          <cell r="D136" t="str">
            <v>IC;MIC5248,VOL</v>
          </cell>
          <cell r="E136">
            <v>1</v>
          </cell>
          <cell r="F136">
            <v>0.15</v>
          </cell>
        </row>
        <row r="137">
          <cell r="C137" t="str">
            <v>286307805005</v>
          </cell>
          <cell r="D137" t="str">
            <v>IC;78M05,VOL</v>
          </cell>
          <cell r="E137">
            <v>1</v>
          </cell>
          <cell r="F137">
            <v>0.105</v>
          </cell>
        </row>
        <row r="138">
          <cell r="C138" t="str">
            <v>286308501002</v>
          </cell>
          <cell r="D138" t="str">
            <v>IC;CM8501CIS,PWM CTRL,SO,8P</v>
          </cell>
          <cell r="E138">
            <v>1</v>
          </cell>
          <cell r="F138">
            <v>0.35</v>
          </cell>
        </row>
        <row r="139">
          <cell r="C139" t="str">
            <v>288100032013</v>
          </cell>
          <cell r="D139" t="str">
            <v>DIODE;BAS32L,VRRM75V,MELF,S</v>
          </cell>
          <cell r="E139">
            <v>10</v>
          </cell>
          <cell r="F139">
            <v>6.0000000000000001E-3</v>
          </cell>
        </row>
        <row r="140">
          <cell r="C140" t="str">
            <v>288100099001</v>
          </cell>
          <cell r="D140" t="str">
            <v>DIODE;BAV99,70V,450MA,SOT-</v>
          </cell>
          <cell r="E140">
            <v>4</v>
          </cell>
          <cell r="F140">
            <v>8.0000000000000002E-3</v>
          </cell>
        </row>
        <row r="141">
          <cell r="C141" t="str">
            <v>288100120002</v>
          </cell>
          <cell r="D141" t="str">
            <v>DIODE;MURS120T3,120V,1A,403</v>
          </cell>
          <cell r="E141">
            <v>1</v>
          </cell>
          <cell r="F141">
            <v>0.06</v>
          </cell>
        </row>
        <row r="142">
          <cell r="C142" t="str">
            <v>288100354001</v>
          </cell>
          <cell r="D142" t="str">
            <v>DIODE;MMBD354LT1,SCHOTTKY,S</v>
          </cell>
          <cell r="E142">
            <v>3</v>
          </cell>
          <cell r="F142">
            <v>6.8000000000000005E-2</v>
          </cell>
        </row>
        <row r="143">
          <cell r="C143" t="str">
            <v>288100540002</v>
          </cell>
          <cell r="D143" t="str">
            <v>DIODE;B540C,SCHOTTKY,5A,40V</v>
          </cell>
          <cell r="E143">
            <v>1</v>
          </cell>
          <cell r="F143">
            <v>0.13</v>
          </cell>
        </row>
        <row r="144">
          <cell r="C144" t="str">
            <v>288200340002</v>
          </cell>
          <cell r="D144" t="str">
            <v>TRANS;FDN340P,P-</v>
          </cell>
          <cell r="E144">
            <v>1</v>
          </cell>
          <cell r="F144">
            <v>0.18</v>
          </cell>
        </row>
        <row r="145">
          <cell r="C145" t="str">
            <v>288202222001</v>
          </cell>
          <cell r="D145" t="str">
            <v>TRANS;MMBT2222AL,NPN,TO236A</v>
          </cell>
          <cell r="E145">
            <v>5</v>
          </cell>
          <cell r="F145">
            <v>8.5000000000000006E-3</v>
          </cell>
        </row>
        <row r="146">
          <cell r="C146" t="str">
            <v>288202907001</v>
          </cell>
          <cell r="D146" t="str">
            <v>TRANS;MMBT2907AL,PNP,TO-</v>
          </cell>
          <cell r="E146">
            <v>3</v>
          </cell>
          <cell r="F146">
            <v>8.5000000000000006E-3</v>
          </cell>
        </row>
        <row r="147">
          <cell r="C147" t="str">
            <v>288203904010</v>
          </cell>
          <cell r="D147" t="str">
            <v>TRANS;MMBT3904L,NPN,Tr35NS,</v>
          </cell>
          <cell r="E147">
            <v>15</v>
          </cell>
          <cell r="F147">
            <v>7.0000000000000001E-3</v>
          </cell>
        </row>
        <row r="148">
          <cell r="C148" t="str">
            <v>288204501002</v>
          </cell>
          <cell r="D148" t="str">
            <v>TRANS;FDS4501H,N&amp;P-</v>
          </cell>
          <cell r="E148">
            <v>2</v>
          </cell>
          <cell r="F148">
            <v>0.33</v>
          </cell>
        </row>
        <row r="149">
          <cell r="C149" t="str">
            <v>288207030012</v>
          </cell>
          <cell r="D149" t="str">
            <v>TRANS;FDB7030BL,60A30V,NMOS</v>
          </cell>
          <cell r="E149">
            <v>1</v>
          </cell>
          <cell r="F149">
            <v>0.2</v>
          </cell>
        </row>
        <row r="150">
          <cell r="C150" t="str">
            <v>291000610032</v>
          </cell>
          <cell r="D150" t="str">
            <v>IC SOCKET;32P,PLCC,TIN,W/O</v>
          </cell>
          <cell r="E150">
            <v>1</v>
          </cell>
          <cell r="F150">
            <v>5.8000000000000003E-2</v>
          </cell>
        </row>
        <row r="151">
          <cell r="C151" t="str">
            <v>291000614787</v>
          </cell>
          <cell r="D151" t="str">
            <v>IC ;SOCKET;478P,ZIP,SOCKET478B,SMT,BLUFORD2</v>
          </cell>
          <cell r="E151">
            <v>1</v>
          </cell>
          <cell r="F151">
            <v>2.0499999999999998</v>
          </cell>
        </row>
        <row r="152">
          <cell r="C152" t="str">
            <v>295000010008</v>
          </cell>
          <cell r="D152" t="str">
            <v>FUSE;1.1A,POLY</v>
          </cell>
          <cell r="E152">
            <v>2</v>
          </cell>
          <cell r="F152">
            <v>0.04</v>
          </cell>
        </row>
        <row r="153">
          <cell r="C153" t="str">
            <v>295000010025</v>
          </cell>
          <cell r="D153" t="str">
            <v>FUSE;1.6A,POLY</v>
          </cell>
          <cell r="E153">
            <v>3</v>
          </cell>
          <cell r="F153">
            <v>8.6999999999999994E-2</v>
          </cell>
        </row>
        <row r="154">
          <cell r="C154" t="str">
            <v>312271006255</v>
          </cell>
          <cell r="D154" t="str">
            <v>EC;100U ,16V ,20%,RA,D6.3*7</v>
          </cell>
          <cell r="E154">
            <v>4</v>
          </cell>
          <cell r="F154">
            <v>1.15E-2</v>
          </cell>
        </row>
        <row r="155">
          <cell r="C155" t="str">
            <v>312271507253</v>
          </cell>
          <cell r="D155" t="str">
            <v>EC;1500U,16V,M,RA,D10*20,ESR13mOHM,105'C,2000H</v>
          </cell>
          <cell r="E155">
            <v>4</v>
          </cell>
          <cell r="F155">
            <v>8.5000000000000006E-2</v>
          </cell>
        </row>
        <row r="156">
          <cell r="C156" t="str">
            <v>312272281507</v>
          </cell>
          <cell r="D156" t="str">
            <v>EC;2200U,6.3V,M,RA,D10*20,1</v>
          </cell>
          <cell r="E156">
            <v>9</v>
          </cell>
          <cell r="F156">
            <v>7.1999999999999995E-2</v>
          </cell>
        </row>
        <row r="157">
          <cell r="C157" t="str">
            <v>312274706156</v>
          </cell>
          <cell r="D157" t="str">
            <v>EC;470U</v>
          </cell>
          <cell r="E157">
            <v>15</v>
          </cell>
          <cell r="F157">
            <v>1.1599999999999999E-2</v>
          </cell>
        </row>
        <row r="158">
          <cell r="C158" t="str">
            <v>312274706255</v>
          </cell>
          <cell r="D158" t="str">
            <v>EC;470U ,16V,M,RA,D8*11.5,-</v>
          </cell>
          <cell r="E158">
            <v>1</v>
          </cell>
          <cell r="F158">
            <v>3.7100000000000001E-2</v>
          </cell>
        </row>
        <row r="159">
          <cell r="C159" t="str">
            <v>312276806150</v>
          </cell>
          <cell r="D159" t="str">
            <v>EC;680U</v>
          </cell>
          <cell r="E159">
            <v>1</v>
          </cell>
          <cell r="F159">
            <v>7.0000000000000007E-2</v>
          </cell>
        </row>
        <row r="160">
          <cell r="C160" t="str">
            <v>313000020331</v>
          </cell>
          <cell r="D160" t="str">
            <v>CHOKE;0.5UH,20A,T30-</v>
          </cell>
          <cell r="E160">
            <v>1</v>
          </cell>
          <cell r="F160">
            <v>3.5000000000000003E-2</v>
          </cell>
        </row>
        <row r="161">
          <cell r="C161" t="str">
            <v>313000020337</v>
          </cell>
          <cell r="D161" t="str">
            <v>CHOKE;0.43UH,DC20A,TO52-</v>
          </cell>
          <cell r="E161">
            <v>3</v>
          </cell>
          <cell r="F161">
            <v>0.11799999999999999</v>
          </cell>
        </row>
        <row r="162">
          <cell r="C162" t="str">
            <v>314100327204</v>
          </cell>
          <cell r="D162" t="str">
            <v>XTAL;32.768KHZ,20PPM,D3*H8</v>
          </cell>
          <cell r="E162">
            <v>1</v>
          </cell>
          <cell r="F162">
            <v>4.5999999999999999E-2</v>
          </cell>
        </row>
        <row r="163">
          <cell r="C163" t="str">
            <v>314149143515</v>
          </cell>
          <cell r="D163" t="str">
            <v>XTAL;14.318MHZ,20PPM,20PF,H</v>
          </cell>
          <cell r="E163">
            <v>1</v>
          </cell>
          <cell r="F163">
            <v>6.9500000000000006E-2</v>
          </cell>
        </row>
        <row r="164">
          <cell r="C164" t="str">
            <v>314149245508</v>
          </cell>
          <cell r="D164" t="str">
            <v>XTAL;24.576MHZ,50PPM,HC-</v>
          </cell>
          <cell r="E164">
            <v>1</v>
          </cell>
          <cell r="F164">
            <v>8.3000000000000004E-2</v>
          </cell>
        </row>
        <row r="165">
          <cell r="C165" t="str">
            <v>316716900011</v>
          </cell>
          <cell r="D165" t="str">
            <v>PCB;PWA-BLUFORD2/MOTHER</v>
          </cell>
          <cell r="E165">
            <v>1</v>
          </cell>
          <cell r="F165">
            <v>6.4512</v>
          </cell>
        </row>
        <row r="166">
          <cell r="C166" t="str">
            <v>328201003002</v>
          </cell>
          <cell r="D166" t="str">
            <v>TRANS;IPP10N03L,73A,30V,N-</v>
          </cell>
          <cell r="E166">
            <v>6</v>
          </cell>
          <cell r="F166">
            <v>0.20499999999999999</v>
          </cell>
        </row>
        <row r="167">
          <cell r="C167" t="str">
            <v>331000008039</v>
          </cell>
          <cell r="D167" t="str">
            <v>CON;USB,FM,D/A,4P*2,SNIPER,</v>
          </cell>
          <cell r="E167">
            <v>1</v>
          </cell>
          <cell r="F167">
            <v>7.8E-2</v>
          </cell>
        </row>
        <row r="168">
          <cell r="C168" t="str">
            <v>331030002005</v>
          </cell>
          <cell r="D168" t="str">
            <v>CON;HDR,MA,2P,.1,PL5.842,GL</v>
          </cell>
          <cell r="E168">
            <v>1</v>
          </cell>
          <cell r="F168">
            <v>8.9999999999999998E-4</v>
          </cell>
        </row>
        <row r="169">
          <cell r="C169" t="str">
            <v>331030003006</v>
          </cell>
          <cell r="D169" t="str">
            <v>CON;HDR,MA,3P*1,.1,ST,FRLCK</v>
          </cell>
          <cell r="E169">
            <v>1</v>
          </cell>
          <cell r="F169">
            <v>5.4000000000000003E-3</v>
          </cell>
        </row>
        <row r="170">
          <cell r="C170" t="str">
            <v>331030003007</v>
          </cell>
          <cell r="D170" t="str">
            <v>CON;HDR,MA,3P*1,.1,ST,PL5.8</v>
          </cell>
          <cell r="E170">
            <v>1</v>
          </cell>
          <cell r="F170">
            <v>1.2999999999999999E-3</v>
          </cell>
        </row>
        <row r="171">
          <cell r="C171" t="str">
            <v>331030020013</v>
          </cell>
          <cell r="D171" t="str">
            <v>CON;HDR,MA,10P*2,.1,PL5.8,S</v>
          </cell>
          <cell r="E171">
            <v>1</v>
          </cell>
          <cell r="F171">
            <v>8.9999999999999993E-3</v>
          </cell>
        </row>
        <row r="172">
          <cell r="C172" t="str">
            <v>331030020015</v>
          </cell>
          <cell r="D172" t="str">
            <v>CON;HDR,MA,10P*2,2MM,ST,-</v>
          </cell>
          <cell r="E172">
            <v>1</v>
          </cell>
          <cell r="F172">
            <v>9.6000000000000002E-2</v>
          </cell>
        </row>
        <row r="173">
          <cell r="C173" t="str">
            <v>331120004020</v>
          </cell>
          <cell r="D173" t="str">
            <v>CON;HDR,SHROUD,MA,4P*1,.1,S</v>
          </cell>
          <cell r="E173">
            <v>1</v>
          </cell>
          <cell r="F173">
            <v>2.3E-2</v>
          </cell>
        </row>
        <row r="174">
          <cell r="C174" t="str">
            <v>331120004023</v>
          </cell>
          <cell r="D174" t="str">
            <v>CON;HDR,SHROUD,MA,4P*1,.1,S</v>
          </cell>
          <cell r="E174">
            <v>1</v>
          </cell>
          <cell r="F174">
            <v>2.3E-2</v>
          </cell>
        </row>
        <row r="175">
          <cell r="C175" t="str">
            <v>331120034003</v>
          </cell>
          <cell r="D175" t="str">
            <v>CON;HDR,SHR,MA,17P*2,-</v>
          </cell>
          <cell r="E175">
            <v>1</v>
          </cell>
          <cell r="F175">
            <v>3.0599999999999999E-2</v>
          </cell>
        </row>
        <row r="176">
          <cell r="C176" t="str">
            <v>331120040011</v>
          </cell>
          <cell r="D176" t="str">
            <v>CON;HDR,SHR,MA,20P*2,-</v>
          </cell>
          <cell r="E176">
            <v>1</v>
          </cell>
          <cell r="F176">
            <v>0.03</v>
          </cell>
        </row>
        <row r="177">
          <cell r="C177" t="str">
            <v>331120040012</v>
          </cell>
          <cell r="D177" t="str">
            <v>CON;HDR,SHR,MA,20P*2,-</v>
          </cell>
          <cell r="E177">
            <v>1</v>
          </cell>
          <cell r="F177">
            <v>2.7E-2</v>
          </cell>
        </row>
        <row r="178">
          <cell r="C178" t="str">
            <v>331190602047</v>
          </cell>
          <cell r="D178" t="str">
            <v>MINI</v>
          </cell>
          <cell r="E178">
            <v>1</v>
          </cell>
          <cell r="F178">
            <v>2.7000000000000001E-3</v>
          </cell>
        </row>
        <row r="179">
          <cell r="C179" t="str">
            <v>331210012014</v>
          </cell>
          <cell r="D179" t="str">
            <v>CON;EDGE,60P*2,1.27,PCT,LGT</v>
          </cell>
          <cell r="E179">
            <v>3</v>
          </cell>
          <cell r="F179">
            <v>9.5000000000000001E-2</v>
          </cell>
        </row>
        <row r="180">
          <cell r="C180" t="str">
            <v>331660018413</v>
          </cell>
          <cell r="D180" t="str">
            <v>DIMM SOCKET;184P,DDR</v>
          </cell>
          <cell r="E180">
            <v>2</v>
          </cell>
          <cell r="F180">
            <v>0.23</v>
          </cell>
        </row>
        <row r="181">
          <cell r="C181" t="str">
            <v>331720049008</v>
          </cell>
          <cell r="D181" t="str">
            <v>CON;D,25P/FM,9P/MA,15P/FM,R</v>
          </cell>
          <cell r="E181">
            <v>1</v>
          </cell>
          <cell r="F181">
            <v>0.45</v>
          </cell>
        </row>
        <row r="182">
          <cell r="C182" t="str">
            <v>331810013002</v>
          </cell>
          <cell r="D182" t="str">
            <v>CON;PHONE</v>
          </cell>
          <cell r="E182">
            <v>1</v>
          </cell>
          <cell r="F182">
            <v>0.55000000000000004</v>
          </cell>
        </row>
        <row r="183">
          <cell r="C183" t="str">
            <v>331870012007</v>
          </cell>
          <cell r="D183" t="str">
            <v>CON;MINIDIN,6P*2,DUAL</v>
          </cell>
          <cell r="E183">
            <v>1</v>
          </cell>
          <cell r="F183">
            <v>0.13</v>
          </cell>
        </row>
        <row r="184">
          <cell r="C184" t="str">
            <v>331910008003</v>
          </cell>
          <cell r="D184" t="str">
            <v>CON;PWR,FM,2P*2,.165",ATX,(</v>
          </cell>
          <cell r="E184">
            <v>1</v>
          </cell>
          <cell r="F184">
            <v>3.1600000000000003E-2</v>
          </cell>
        </row>
        <row r="185">
          <cell r="C185" t="str">
            <v>331910020015</v>
          </cell>
          <cell r="D185" t="str">
            <v>CON;PWR,FM,10P*2,ATX,CR,P4</v>
          </cell>
          <cell r="E185">
            <v>1</v>
          </cell>
          <cell r="F185">
            <v>4.2999999999999997E-2</v>
          </cell>
        </row>
        <row r="186">
          <cell r="C186" t="str">
            <v>334112000013</v>
          </cell>
          <cell r="D186" t="str">
            <v>LED;ROUND,D-</v>
          </cell>
          <cell r="E186">
            <v>1</v>
          </cell>
          <cell r="F186">
            <v>6.5000000000000002E-2</v>
          </cell>
        </row>
        <row r="187">
          <cell r="C187" t="str">
            <v>334112000022</v>
          </cell>
          <cell r="D187" t="str">
            <v>LED;ROUND,D5MM,H8.6MM,P.1,Y</v>
          </cell>
          <cell r="E187">
            <v>1</v>
          </cell>
          <cell r="F187">
            <v>2.8000000000000001E-2</v>
          </cell>
        </row>
        <row r="188">
          <cell r="C188" t="str">
            <v>334112000091</v>
          </cell>
          <cell r="D188" t="str">
            <v>LED;ROUND,D5MM,H8.6MM,P2.54</v>
          </cell>
          <cell r="E188">
            <v>1</v>
          </cell>
          <cell r="F188">
            <v>1.5800000000000002E-2</v>
          </cell>
        </row>
        <row r="189">
          <cell r="C189" t="str">
            <v>338000000017</v>
          </cell>
          <cell r="D189" t="str">
            <v>BATTERY HOLDER;CR2032,BH-</v>
          </cell>
          <cell r="E189">
            <v>1</v>
          </cell>
          <cell r="F189">
            <v>3.1300000000000001E-2</v>
          </cell>
        </row>
        <row r="190">
          <cell r="C190" t="str">
            <v>338530010005</v>
          </cell>
          <cell r="D190" t="str">
            <v>BATTERY;LI,3V/220MAH,CR2032</v>
          </cell>
          <cell r="E190">
            <v>1</v>
          </cell>
          <cell r="F190">
            <v>7.5499999999999998E-2</v>
          </cell>
        </row>
        <row r="191">
          <cell r="C191" t="str">
            <v>339113000021</v>
          </cell>
          <cell r="D191" t="str">
            <v>BUZZER;47,D12MM,P6.5MM,H9MM</v>
          </cell>
          <cell r="E191">
            <v>1</v>
          </cell>
          <cell r="F191">
            <v>6.2E-2</v>
          </cell>
        </row>
        <row r="192">
          <cell r="C192" t="str">
            <v>343714100002</v>
          </cell>
          <cell r="D192" t="str">
            <v>HEATSINK;845CHIPSET,MAGNETO</v>
          </cell>
          <cell r="E192">
            <v>1</v>
          </cell>
          <cell r="F192">
            <v>0.2</v>
          </cell>
        </row>
        <row r="193">
          <cell r="C193" t="str">
            <v>343716900001</v>
          </cell>
          <cell r="D193" t="str">
            <v>HEATSINK;REGULATOR,BLUFORD2</v>
          </cell>
          <cell r="E193">
            <v>1</v>
          </cell>
          <cell r="F193">
            <v>0.3</v>
          </cell>
        </row>
        <row r="194">
          <cell r="C194" t="str">
            <v>344705300001</v>
          </cell>
          <cell r="D194" t="str">
            <v>ANCHOR;CHIPSET,AAVID,RIPCUR</v>
          </cell>
          <cell r="E194">
            <v>4</v>
          </cell>
          <cell r="F194">
            <v>4.8000000000000001E-2</v>
          </cell>
        </row>
        <row r="195">
          <cell r="C195" t="str">
            <v>345600000016</v>
          </cell>
          <cell r="D195" t="str">
            <v>BUMPER;163674-003,6MM,S1106,PIN-GOOD</v>
          </cell>
          <cell r="E195">
            <v>1</v>
          </cell>
          <cell r="F195">
            <v>1.15E-2</v>
          </cell>
        </row>
        <row r="196">
          <cell r="C196" t="str">
            <v>346500500002</v>
          </cell>
          <cell r="D196" t="str">
            <v>WASHER;TO-220,602M-V0,NYLON</v>
          </cell>
          <cell r="E196">
            <v>6</v>
          </cell>
          <cell r="F196">
            <v>4.0000000000000001E-3</v>
          </cell>
        </row>
        <row r="197">
          <cell r="C197" t="str">
            <v>361400003021</v>
          </cell>
          <cell r="D197" t="str">
            <v>SOLDER</v>
          </cell>
          <cell r="E197" t="str">
            <v>0.005</v>
          </cell>
          <cell r="F197">
            <v>35</v>
          </cell>
        </row>
        <row r="198">
          <cell r="C198" t="str">
            <v>371103011202</v>
          </cell>
          <cell r="D198" t="str">
            <v>SCREW/SW;M3L12,PAN(+),ZNC</v>
          </cell>
          <cell r="E198">
            <v>3</v>
          </cell>
          <cell r="F198">
            <v>3.5000000000000001E-3</v>
          </cell>
        </row>
        <row r="199">
          <cell r="C199" t="str">
            <v>375103010010</v>
          </cell>
          <cell r="D199" t="str">
            <v>NUT-HEX;M3,2,NIW</v>
          </cell>
          <cell r="E199">
            <v>3</v>
          </cell>
          <cell r="F199">
            <v>1.1000000000000001E-3</v>
          </cell>
        </row>
        <row r="200">
          <cell r="C200" t="str">
            <v>376103210651</v>
          </cell>
          <cell r="D200" t="str">
            <v>WASHER-SPRING;D3.2/6T0.5,NIW</v>
          </cell>
          <cell r="E200">
            <v>3</v>
          </cell>
          <cell r="F200">
            <v>1.5E-3</v>
          </cell>
        </row>
        <row r="201">
          <cell r="C201" t="str">
            <v>TBC</v>
          </cell>
          <cell r="D201" t="str">
            <v>Retention model</v>
          </cell>
          <cell r="E201">
            <v>1</v>
          </cell>
          <cell r="F201">
            <v>0.32</v>
          </cell>
        </row>
        <row r="202">
          <cell r="C202" t="str">
            <v>TBC</v>
          </cell>
          <cell r="D202" t="str">
            <v>RM screws</v>
          </cell>
          <cell r="E202">
            <v>4</v>
          </cell>
          <cell r="F202">
            <v>2.5000000000000001E-3</v>
          </cell>
        </row>
        <row r="203">
          <cell r="F203" t="str">
            <v>MiTAC material cost (Q402 )w/o chipset , w/o LOM</v>
          </cell>
        </row>
        <row r="204">
          <cell r="F204" t="str">
            <v>Submitted to Dell material cost (Q403 )w/o chipset , w/o LOM</v>
          </cell>
        </row>
        <row r="205">
          <cell r="C205" t="str">
            <v>284582801037</v>
          </cell>
          <cell r="D205" t="str">
            <v>IC;FW82801DB,ICH4,ICH,MBGA,</v>
          </cell>
          <cell r="E205">
            <v>1</v>
          </cell>
          <cell r="F205">
            <v>16</v>
          </cell>
        </row>
        <row r="206">
          <cell r="C206" t="str">
            <v>284582845012</v>
          </cell>
          <cell r="D206" t="str">
            <v>IC;RG82845GL,BROOKDALE-G-L,GMCH,</v>
          </cell>
          <cell r="E206">
            <v>1</v>
          </cell>
          <cell r="F206">
            <v>7.5</v>
          </cell>
        </row>
        <row r="207">
          <cell r="E207">
            <v>1145</v>
          </cell>
        </row>
        <row r="209">
          <cell r="C209" t="str">
            <v>271071000002</v>
          </cell>
          <cell r="D209" t="str">
            <v>RES;0    ,1/16W,5%</v>
          </cell>
          <cell r="E209">
            <v>2</v>
          </cell>
          <cell r="F209">
            <v>5.0000000000000001E-4</v>
          </cell>
        </row>
        <row r="210">
          <cell r="C210" t="str">
            <v>271071101301</v>
          </cell>
          <cell r="D210" t="str">
            <v>RES;100  ,1/16W,5%</v>
          </cell>
          <cell r="E210">
            <v>1</v>
          </cell>
          <cell r="F210">
            <v>5.0000000000000001E-4</v>
          </cell>
        </row>
        <row r="211">
          <cell r="C211" t="str">
            <v>271071127111</v>
          </cell>
          <cell r="D211" t="str">
            <v>RES;1.27K,1/16W,1%</v>
          </cell>
          <cell r="E211">
            <v>1</v>
          </cell>
          <cell r="F211">
            <v>7.5000000000000002E-4</v>
          </cell>
        </row>
        <row r="212">
          <cell r="C212" t="str">
            <v>271071331301</v>
          </cell>
          <cell r="D212" t="str">
            <v>RES;330  ,1/16W,5%</v>
          </cell>
          <cell r="E212">
            <v>2</v>
          </cell>
          <cell r="F212">
            <v>5.0000000000000001E-4</v>
          </cell>
        </row>
        <row r="213">
          <cell r="C213" t="str">
            <v>271071472302</v>
          </cell>
          <cell r="D213" t="str">
            <v>RES;4.7K ,1/16W,5%</v>
          </cell>
          <cell r="E213">
            <v>1</v>
          </cell>
          <cell r="F213">
            <v>5.0000000000000001E-4</v>
          </cell>
        </row>
        <row r="214">
          <cell r="C214" t="str">
            <v>271071499811</v>
          </cell>
          <cell r="D214" t="str">
            <v>RES;49.9 ,1/16W,1%</v>
          </cell>
          <cell r="E214">
            <v>4</v>
          </cell>
          <cell r="F214">
            <v>8.0000000000000004E-4</v>
          </cell>
        </row>
        <row r="215">
          <cell r="C215" t="str">
            <v>271071822301</v>
          </cell>
          <cell r="D215" t="str">
            <v>RES;8.2K ,1/16W,5%</v>
          </cell>
          <cell r="E215">
            <v>2</v>
          </cell>
          <cell r="F215">
            <v>5.0000000000000001E-4</v>
          </cell>
        </row>
        <row r="216">
          <cell r="C216" t="str">
            <v>272001475701</v>
          </cell>
          <cell r="D216" t="str">
            <v>CAP;4.7U ,CR,10V ,+80-</v>
          </cell>
          <cell r="E216">
            <v>5</v>
          </cell>
          <cell r="F216">
            <v>1.2E-2</v>
          </cell>
        </row>
        <row r="217">
          <cell r="C217" t="str">
            <v>272002105701</v>
          </cell>
          <cell r="D217" t="str">
            <v>CAP;1U  ,CR,16V ,-</v>
          </cell>
          <cell r="E217">
            <v>13</v>
          </cell>
          <cell r="F217">
            <v>4.7000000000000002E-3</v>
          </cell>
        </row>
        <row r="218">
          <cell r="C218" t="str">
            <v>272072104702</v>
          </cell>
          <cell r="D218" t="str">
            <v>CAP;.1U  ,16V,+80-</v>
          </cell>
          <cell r="E218">
            <v>2</v>
          </cell>
          <cell r="F218">
            <v>1.8E-3</v>
          </cell>
        </row>
        <row r="219">
          <cell r="C219" t="str">
            <v>272075102701</v>
          </cell>
          <cell r="D219" t="str">
            <v>CAP;1000P,50V ,+/-</v>
          </cell>
          <cell r="E219">
            <v>3</v>
          </cell>
          <cell r="F219">
            <v>2E-3</v>
          </cell>
        </row>
        <row r="220">
          <cell r="C220" t="str">
            <v>272075270303</v>
          </cell>
          <cell r="D220" t="str">
            <v>CAP;27P</v>
          </cell>
          <cell r="E220">
            <v>2</v>
          </cell>
          <cell r="F220">
            <v>2E-3</v>
          </cell>
        </row>
        <row r="221">
          <cell r="C221" t="str">
            <v>273000134221</v>
          </cell>
          <cell r="D221" t="str">
            <v>INDUCTOR;220NH,10%,1608,SMT</v>
          </cell>
          <cell r="E221">
            <v>1</v>
          </cell>
          <cell r="F221">
            <v>1.4E-2</v>
          </cell>
        </row>
        <row r="222">
          <cell r="C222" t="str">
            <v>283470690001</v>
          </cell>
          <cell r="D222" t="str">
            <v>IC;EEPROM,64*16,93C46LM8,SO</v>
          </cell>
          <cell r="E222">
            <v>1</v>
          </cell>
          <cell r="F222">
            <v>9.2999999999999999E-2</v>
          </cell>
        </row>
        <row r="223">
          <cell r="C223" t="str">
            <v>284504401001</v>
          </cell>
          <cell r="D223" t="str">
            <v>IC;BCM4401KQL,LAN</v>
          </cell>
          <cell r="E223">
            <v>1</v>
          </cell>
          <cell r="F223">
            <v>2</v>
          </cell>
        </row>
        <row r="224">
          <cell r="C224" t="str">
            <v>314149250502</v>
          </cell>
          <cell r="D224" t="str">
            <v>XTAL;25MHZ,50PPM,20PF,FUND,</v>
          </cell>
          <cell r="E224">
            <v>1</v>
          </cell>
          <cell r="F224">
            <v>0.1</v>
          </cell>
        </row>
        <row r="225">
          <cell r="C225" t="str">
            <v>331000008052</v>
          </cell>
          <cell r="D225" t="str">
            <v>CON;USB*2,RJ-</v>
          </cell>
          <cell r="E225">
            <v>1</v>
          </cell>
          <cell r="F225">
            <v>1.38</v>
          </cell>
        </row>
      </sheetData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M Units"/>
      <sheetName val="Subs"/>
      <sheetName val="Engers"/>
      <sheetName val="Sign Off"/>
      <sheetName val="Anah Rates"/>
      <sheetName val="An pack"/>
      <sheetName val="Ben Rates"/>
      <sheetName val="Ben pack"/>
      <sheetName val="Paso Rates"/>
      <sheetName val="Pa pack"/>
      <sheetName val="Frem Rates"/>
      <sheetName val="Fr pack"/>
      <sheetName val="Glad Rates"/>
      <sheetName val="Glad pack"/>
      <sheetName val="Guad Rates"/>
      <sheetName val="Gu pack"/>
      <sheetName val="Hous Rates"/>
      <sheetName val="Ho pack"/>
      <sheetName val="Lud Rates"/>
      <sheetName val="Lud pack"/>
      <sheetName val="Minn Rates"/>
      <sheetName val="Mi pack"/>
      <sheetName val="Mtry Rates"/>
      <sheetName val="Mt pack"/>
      <sheetName val="Mont Rates"/>
      <sheetName val="Mo pack"/>
      <sheetName val="Phar Rates"/>
      <sheetName val="Phar pack"/>
      <sheetName val="Port Rates"/>
      <sheetName val="Po pack"/>
      <sheetName val="Tam Rates"/>
      <sheetName val="Tam pack"/>
      <sheetName val="Wales Rates"/>
      <sheetName val="Wa pack"/>
      <sheetName val="CUSTOMER ABBR."/>
      <sheetName val="#REF"/>
      <sheetName val="Lookup #4"/>
      <sheetName val="FA-LISTING"/>
      <sheetName val="MFG MVA Assumption"/>
      <sheetName val="Basic Assumption"/>
      <sheetName val="Material List"/>
      <sheetName val="Blf2+LOM cost bom_080902"/>
    </sheetNames>
    <sheetDataSet>
      <sheetData sheetId="0" refreshError="1">
        <row r="5">
          <cell r="A5">
            <v>2</v>
          </cell>
          <cell r="B5" t="str">
            <v>UPG   EL PASO</v>
          </cell>
          <cell r="C5" t="str">
            <v>11550 PELLICANO DRIVE</v>
          </cell>
          <cell r="D5" t="str">
            <v>EL PASO, TX  79936-6019</v>
          </cell>
          <cell r="E5" t="str">
            <v>USA</v>
          </cell>
          <cell r="F5" t="str">
            <v>(915) 593 4797</v>
          </cell>
          <cell r="G5" t="str">
            <v>(915) 593 6698</v>
          </cell>
          <cell r="H5" t="str">
            <v>INDUSTRIAL/ AUTOMOTIVE DIVISION</v>
          </cell>
        </row>
        <row r="6">
          <cell r="A6">
            <v>3</v>
          </cell>
          <cell r="B6" t="str">
            <v>UPG   FREMONT</v>
          </cell>
          <cell r="C6" t="str">
            <v>45581 NORTHPORT LOOP WEST</v>
          </cell>
          <cell r="D6" t="str">
            <v>FREMONT, CA  94538-6462</v>
          </cell>
          <cell r="E6" t="str">
            <v>USA</v>
          </cell>
          <cell r="F6" t="str">
            <v>(510) 657 5800</v>
          </cell>
          <cell r="G6" t="str">
            <v>(510) 657 6019</v>
          </cell>
          <cell r="H6" t="str">
            <v>CONSUMER/ MEDICAL DIVISION</v>
          </cell>
        </row>
        <row r="7">
          <cell r="A7">
            <v>4</v>
          </cell>
          <cell r="B7" t="str">
            <v>UPG   GUADALAJARA</v>
          </cell>
          <cell r="C7" t="str">
            <v>Av. De la Exportacion #309</v>
          </cell>
          <cell r="D7" t="str">
            <v>Parque Industrial Guadalajara, Las Pintas</v>
          </cell>
          <cell r="E7" t="str">
            <v>El Salto, Jalisco, CP45590   Mexico</v>
          </cell>
          <cell r="F7" t="str">
            <v>(523) 668 8700</v>
          </cell>
          <cell r="G7" t="str">
            <v>(523) 668 8749</v>
          </cell>
          <cell r="H7" t="str">
            <v>ELECTRONICS DIVISION</v>
          </cell>
        </row>
        <row r="8">
          <cell r="A8">
            <v>5</v>
          </cell>
          <cell r="B8" t="str">
            <v>UPG   HOUSTON</v>
          </cell>
          <cell r="C8" t="str">
            <v>7131 PERIMETER PARK DRIVE</v>
          </cell>
          <cell r="D8" t="str">
            <v>HOUSTON, TX  77041-4020</v>
          </cell>
          <cell r="E8" t="str">
            <v>USA</v>
          </cell>
          <cell r="F8" t="str">
            <v>(713) 329 8950</v>
          </cell>
          <cell r="G8" t="str">
            <v>(713) 466 6779</v>
          </cell>
          <cell r="H8" t="str">
            <v>ELECTRONICS DIVISION</v>
          </cell>
        </row>
        <row r="9">
          <cell r="A9">
            <v>6</v>
          </cell>
          <cell r="B9" t="str">
            <v>UPG   BENSENVILLE</v>
          </cell>
          <cell r="C9" t="str">
            <v>529 THOMAS DRIVE</v>
          </cell>
          <cell r="D9" t="str">
            <v>BENSENVILLE, IL 60106-1650</v>
          </cell>
          <cell r="E9" t="str">
            <v>USA</v>
          </cell>
          <cell r="F9" t="str">
            <v>(630) 766-1852</v>
          </cell>
          <cell r="G9" t="str">
            <v>(630) 766-1336</v>
          </cell>
          <cell r="H9" t="str">
            <v>ELECTRONICS DIVISION</v>
          </cell>
        </row>
        <row r="10">
          <cell r="A10">
            <v>7</v>
          </cell>
          <cell r="B10" t="str">
            <v>UPG   MINNEAPOLIS</v>
          </cell>
          <cell r="C10" t="str">
            <v>9300 52ND AVENUE NORTH</v>
          </cell>
          <cell r="D10" t="str">
            <v>MINNEAPOLIS, MN  55428-4097</v>
          </cell>
          <cell r="E10" t="str">
            <v>USA</v>
          </cell>
          <cell r="F10" t="str">
            <v>(612) 537 8587</v>
          </cell>
          <cell r="G10" t="str">
            <v>(612) 537 9228</v>
          </cell>
          <cell r="H10" t="str">
            <v>INDUSTRIAL/ AUTOMOTIVE DIVISION</v>
          </cell>
        </row>
        <row r="11">
          <cell r="A11">
            <v>8</v>
          </cell>
          <cell r="B11" t="str">
            <v>UPG   MONTERREY</v>
          </cell>
          <cell r="C11" t="str">
            <v>Boulevard TLC #200</v>
          </cell>
          <cell r="D11" t="str">
            <v>Parque Industrial Stiva-Aeropuerto</v>
          </cell>
          <cell r="E11" t="str">
            <v>Apodaca, NL, CP66600   Mexico</v>
          </cell>
          <cell r="F11" t="str">
            <v>(52) 8156-7800</v>
          </cell>
          <cell r="G11" t="str">
            <v>(52) 8156 7849</v>
          </cell>
          <cell r="H11" t="str">
            <v>ELECTRONICS DIVISION</v>
          </cell>
        </row>
        <row r="12">
          <cell r="A12">
            <v>9</v>
          </cell>
          <cell r="B12" t="str">
            <v>UPG   MONTREAL</v>
          </cell>
          <cell r="C12" t="str">
            <v>16817 HYMUS BLVD.</v>
          </cell>
          <cell r="D12" t="str">
            <v>KIRKLAND QUEBEC, CN H9H 3L4</v>
          </cell>
          <cell r="E12" t="str">
            <v>Canada</v>
          </cell>
          <cell r="F12" t="str">
            <v>(514) 426 4884</v>
          </cell>
          <cell r="G12" t="str">
            <v>(514) 426 5682</v>
          </cell>
          <cell r="H12" t="str">
            <v>INDUSTRIAL/ AUTOMOTIVE DIVISION</v>
          </cell>
        </row>
        <row r="13">
          <cell r="A13">
            <v>10</v>
          </cell>
          <cell r="B13" t="str">
            <v>UPG   PORTLAND</v>
          </cell>
          <cell r="C13" t="str">
            <v>22990 N.W. BENNETT STREET</v>
          </cell>
          <cell r="D13" t="str">
            <v>HILLSBORO, OR  97124-5890</v>
          </cell>
          <cell r="E13" t="str">
            <v>USA</v>
          </cell>
          <cell r="F13" t="str">
            <v>(503) 648 2136</v>
          </cell>
          <cell r="G13" t="str">
            <v>(503) 640 0964</v>
          </cell>
        </row>
        <row r="14">
          <cell r="A14">
            <v>11</v>
          </cell>
          <cell r="B14" t="str">
            <v>UPG   CHICOPEE</v>
          </cell>
          <cell r="C14" t="str">
            <v>1040 SHERIDAN STREET</v>
          </cell>
          <cell r="D14" t="str">
            <v>CHICOPEE, MA  01022</v>
          </cell>
          <cell r="E14" t="str">
            <v>USA</v>
          </cell>
          <cell r="F14" t="str">
            <v>(413) 612-2100</v>
          </cell>
          <cell r="G14" t="str">
            <v>(413) 612-0033</v>
          </cell>
          <cell r="H14" t="str">
            <v>CONSUMER/ MEDICAL DIVISION</v>
          </cell>
        </row>
        <row r="15">
          <cell r="A15">
            <v>12</v>
          </cell>
          <cell r="B15" t="str">
            <v>UPG   WALES</v>
          </cell>
          <cell r="C15" t="str">
            <v>CWN CYNON INDUSTRIAL ESTATE</v>
          </cell>
          <cell r="D15" t="str">
            <v>NORTH PLATEAU, MOUNTAIN ASH</v>
          </cell>
          <cell r="E15" t="str">
            <v>MID GLAMORGAN CF46 4HG</v>
          </cell>
          <cell r="F15" t="str">
            <v>(44) 1443 471 200</v>
          </cell>
          <cell r="G15" t="str">
            <v>(44) 1443 475 867</v>
          </cell>
          <cell r="H15" t="str">
            <v>ELECTRONICS DIVISION</v>
          </cell>
        </row>
        <row r="16">
          <cell r="A16">
            <v>13</v>
          </cell>
          <cell r="B16" t="str">
            <v>UPG   GLADWATER</v>
          </cell>
          <cell r="C16" t="str">
            <v>1095 E. COMMERCE STREET</v>
          </cell>
          <cell r="D16" t="str">
            <v>GLADWATER, TX  75647</v>
          </cell>
          <cell r="E16" t="str">
            <v>USA</v>
          </cell>
          <cell r="F16" t="str">
            <v>(903) 844-9400</v>
          </cell>
          <cell r="G16" t="str">
            <v>(903) 844-9440</v>
          </cell>
          <cell r="H16" t="str">
            <v>INDUSTRIAL/ AUTOMOTIVE DIVISION</v>
          </cell>
        </row>
        <row r="17">
          <cell r="A17">
            <v>14</v>
          </cell>
          <cell r="B17" t="str">
            <v>UPG   PHARR</v>
          </cell>
          <cell r="C17" t="str">
            <v>206 W. HIGH LINE</v>
          </cell>
          <cell r="D17" t="str">
            <v>PHARR, TX  78577</v>
          </cell>
          <cell r="E17" t="str">
            <v>USA</v>
          </cell>
          <cell r="F17" t="str">
            <v>(956) 783-4901</v>
          </cell>
          <cell r="G17" t="str">
            <v>(956) 783-4951</v>
          </cell>
          <cell r="H17" t="str">
            <v>INDUSTRIAL/ AUTOMOTIVE DIVISION</v>
          </cell>
        </row>
        <row r="18">
          <cell r="A18">
            <v>15</v>
          </cell>
          <cell r="B18" t="str">
            <v>UPG   TAMPA</v>
          </cell>
          <cell r="C18" t="str">
            <v>15279 FLIGHT PATH DRIVE</v>
          </cell>
          <cell r="D18" t="str">
            <v>BROOKSVILLE, FL  34609</v>
          </cell>
          <cell r="E18" t="str">
            <v>USA</v>
          </cell>
          <cell r="F18" t="str">
            <v>(352) 799-8702</v>
          </cell>
          <cell r="G18" t="str">
            <v>(352) 799-3422</v>
          </cell>
          <cell r="H18" t="str">
            <v>CONSUMER/ MEDICAL DIVISION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  <cell r="B21" t="str">
            <v>NEW PLANTS</v>
          </cell>
        </row>
      </sheetData>
      <sheetData sheetId="1" refreshError="1">
        <row r="5">
          <cell r="A5">
            <v>2</v>
          </cell>
          <cell r="B5" t="str">
            <v>Aimco Engineering</v>
          </cell>
          <cell r="C5" t="str">
            <v>2685 S. Holladay Street</v>
          </cell>
          <cell r="D5" t="str">
            <v>Santa Ana, Ca 92705</v>
          </cell>
          <cell r="E5" t="str">
            <v>David Saphir</v>
          </cell>
          <cell r="F5" t="str">
            <v>714.641.7400</v>
          </cell>
          <cell r="G5" t="str">
            <v>714.641.0308</v>
          </cell>
          <cell r="H5">
            <v>2</v>
          </cell>
        </row>
        <row r="6">
          <cell r="A6">
            <v>3</v>
          </cell>
          <cell r="B6" t="str">
            <v>ARC Industries, Inc.</v>
          </cell>
          <cell r="C6" t="str">
            <v>2020 Hammond Drive</v>
          </cell>
          <cell r="D6" t="str">
            <v>Schaumberg, IL 60173</v>
          </cell>
          <cell r="E6" t="str">
            <v>Dennis Hoppe</v>
          </cell>
          <cell r="F6" t="str">
            <v>847.303.5005</v>
          </cell>
          <cell r="G6" t="str">
            <v>847.303.5010</v>
          </cell>
          <cell r="H6">
            <v>3</v>
          </cell>
        </row>
        <row r="7">
          <cell r="A7">
            <v>4</v>
          </cell>
          <cell r="B7" t="str">
            <v>AWM Werkzeugbau AG</v>
          </cell>
          <cell r="C7" t="str">
            <v>Golthardstrasse 3</v>
          </cell>
          <cell r="D7" t="str">
            <v>CH-5630   Muri - Switzerland</v>
          </cell>
          <cell r="E7" t="str">
            <v>J. Krummenarcher</v>
          </cell>
          <cell r="F7" t="str">
            <v>00 41 56 675 4444</v>
          </cell>
          <cell r="G7" t="str">
            <v>00 41 56 675 4489</v>
          </cell>
          <cell r="H7">
            <v>4</v>
          </cell>
        </row>
        <row r="8">
          <cell r="A8">
            <v>5</v>
          </cell>
          <cell r="B8" t="str">
            <v>B &amp; D Mold Inc.</v>
          </cell>
          <cell r="C8" t="str">
            <v>5601 Old Boonville Hwy.</v>
          </cell>
          <cell r="D8" t="str">
            <v>Evansville,  IN 47715</v>
          </cell>
          <cell r="E8" t="str">
            <v>Bill Frank</v>
          </cell>
          <cell r="F8" t="str">
            <v>812.477.8264</v>
          </cell>
          <cell r="G8" t="str">
            <v>612.477.8469</v>
          </cell>
          <cell r="H8">
            <v>5</v>
          </cell>
        </row>
        <row r="9">
          <cell r="A9">
            <v>6</v>
          </cell>
          <cell r="B9" t="str">
            <v>B &amp; G Mold Inc.</v>
          </cell>
          <cell r="C9" t="str">
            <v>111 South Concepcion</v>
          </cell>
          <cell r="D9" t="str">
            <v xml:space="preserve">El Paso, TX </v>
          </cell>
          <cell r="E9" t="str">
            <v>George Cantore</v>
          </cell>
          <cell r="F9" t="str">
            <v>915.781.1000</v>
          </cell>
          <cell r="G9" t="str">
            <v>915.781.1001</v>
          </cell>
          <cell r="H9">
            <v>6</v>
          </cell>
        </row>
        <row r="10">
          <cell r="A10">
            <v>7</v>
          </cell>
          <cell r="B10" t="str">
            <v>Baron Quality Molds</v>
          </cell>
          <cell r="C10" t="str">
            <v>1081 W. Shepard # L</v>
          </cell>
          <cell r="D10" t="str">
            <v>Anaheim, CA 92806</v>
          </cell>
          <cell r="E10" t="str">
            <v>Mike Close/ John Theus</v>
          </cell>
          <cell r="F10" t="str">
            <v>714.630.1662</v>
          </cell>
          <cell r="G10" t="str">
            <v>714.630.1037</v>
          </cell>
          <cell r="H10">
            <v>7</v>
          </cell>
        </row>
        <row r="11">
          <cell r="A11">
            <v>8</v>
          </cell>
          <cell r="B11" t="str">
            <v>Bestco, Inc.</v>
          </cell>
          <cell r="C11" t="str">
            <v>21475 NW Jacobson Road</v>
          </cell>
          <cell r="D11" t="str">
            <v>Hillsboro, Oregon 97124</v>
          </cell>
          <cell r="E11" t="str">
            <v>Kevin Backous</v>
          </cell>
          <cell r="F11" t="str">
            <v>503.690.0301</v>
          </cell>
          <cell r="G11" t="str">
            <v>503.690.0302</v>
          </cell>
          <cell r="H11">
            <v>8</v>
          </cell>
        </row>
        <row r="12">
          <cell r="A12">
            <v>9</v>
          </cell>
          <cell r="B12" t="str">
            <v>Bourne Tools &amp; Co. LTD</v>
          </cell>
          <cell r="C12" t="str">
            <v>Clayhanger Rd.</v>
          </cell>
          <cell r="D12" t="str">
            <v>Brownhills Walsall W58 7B1</v>
          </cell>
          <cell r="E12" t="str">
            <v>N. Mosely</v>
          </cell>
          <cell r="F12" t="str">
            <v>011 154 337 8123</v>
          </cell>
          <cell r="G12" t="str">
            <v>011 154 336 0070</v>
          </cell>
          <cell r="H12">
            <v>9</v>
          </cell>
        </row>
        <row r="13">
          <cell r="A13">
            <v>10</v>
          </cell>
          <cell r="B13" t="str">
            <v>Buss Precision Mold, Inc.</v>
          </cell>
          <cell r="C13" t="str">
            <v>13581 S.E. Ambler Road</v>
          </cell>
          <cell r="D13" t="str">
            <v>Clackamas, OR 97015-9730</v>
          </cell>
          <cell r="E13" t="str">
            <v>Jon or Earl Buss</v>
          </cell>
          <cell r="F13" t="str">
            <v>503.652.5804</v>
          </cell>
          <cell r="G13" t="str">
            <v>503.652.0810</v>
          </cell>
          <cell r="H13">
            <v>10</v>
          </cell>
        </row>
        <row r="14">
          <cell r="A14">
            <v>11</v>
          </cell>
          <cell r="B14" t="str">
            <v>Cascade Mold &amp; Die</v>
          </cell>
          <cell r="C14" t="str">
            <v xml:space="preserve">3302 S.E. 20th Ave. </v>
          </cell>
          <cell r="D14" t="str">
            <v xml:space="preserve">Portland, OR </v>
          </cell>
          <cell r="E14" t="str">
            <v>Victor Wiessner/ Tim Bailey</v>
          </cell>
          <cell r="F14" t="str">
            <v>503.233.1654</v>
          </cell>
          <cell r="G14" t="str">
            <v>503.233.9478</v>
          </cell>
          <cell r="H14">
            <v>11</v>
          </cell>
        </row>
        <row r="15">
          <cell r="A15">
            <v>12</v>
          </cell>
          <cell r="B15" t="str">
            <v>Cole Machine &amp; Manufacturing</v>
          </cell>
          <cell r="C15" t="str">
            <v>276 North Valley Drive</v>
          </cell>
          <cell r="D15" t="str">
            <v>Grants Pass, OR 97526</v>
          </cell>
          <cell r="E15" t="str">
            <v>Harold E. Cole, President</v>
          </cell>
          <cell r="F15" t="str">
            <v>541.472.8483</v>
          </cell>
          <cell r="G15" t="str">
            <v>541.472.8583</v>
          </cell>
          <cell r="H15">
            <v>12</v>
          </cell>
        </row>
        <row r="16">
          <cell r="A16">
            <v>13</v>
          </cell>
          <cell r="B16" t="str">
            <v>Cooney Tool, Inc.</v>
          </cell>
          <cell r="C16" t="str">
            <v>4040 24th Ave.</v>
          </cell>
          <cell r="D16" t="str">
            <v>Forrest Grove, OR</v>
          </cell>
          <cell r="E16" t="str">
            <v>R. Cooney</v>
          </cell>
          <cell r="F16" t="str">
            <v>503.357.2732</v>
          </cell>
          <cell r="G16" t="str">
            <v>503.357.2732</v>
          </cell>
          <cell r="H16">
            <v>13</v>
          </cell>
        </row>
        <row r="17">
          <cell r="A17">
            <v>14</v>
          </cell>
          <cell r="B17" t="str">
            <v>Crown Mold &amp; Machine</v>
          </cell>
          <cell r="C17" t="str">
            <v>1790 Miller Parkway</v>
          </cell>
          <cell r="D17" t="str">
            <v>Streetsboro, OH 44241</v>
          </cell>
          <cell r="E17" t="str">
            <v>Craig Weidman</v>
          </cell>
          <cell r="F17" t="str">
            <v>330.995.5110</v>
          </cell>
          <cell r="G17" t="str">
            <v>330.995.5119</v>
          </cell>
          <cell r="H17">
            <v>14</v>
          </cell>
        </row>
        <row r="18">
          <cell r="A18">
            <v>15</v>
          </cell>
          <cell r="B18" t="str">
            <v>Diamond Injection Molds</v>
          </cell>
          <cell r="C18" t="str">
            <v>4365 East Lowell Street Suite E</v>
          </cell>
          <cell r="D18" t="str">
            <v>Ontario, CA 91761</v>
          </cell>
          <cell r="E18" t="str">
            <v>Mark Spangler</v>
          </cell>
          <cell r="F18" t="str">
            <v>909.390.2260</v>
          </cell>
          <cell r="G18" t="str">
            <v>909.390.2261</v>
          </cell>
          <cell r="H18">
            <v>15</v>
          </cell>
        </row>
        <row r="19">
          <cell r="A19">
            <v>16</v>
          </cell>
          <cell r="B19" t="str">
            <v>Dynacast Tooling Division</v>
          </cell>
          <cell r="C19" t="str">
            <v>N.117 W. 19048 Fulton Drive</v>
          </cell>
          <cell r="D19" t="str">
            <v>Germantown, WI 53022-2497</v>
          </cell>
          <cell r="E19" t="str">
            <v>Helmut Wolf</v>
          </cell>
          <cell r="F19" t="str">
            <v>414.250.0303</v>
          </cell>
          <cell r="G19" t="str">
            <v>414.250.0305</v>
          </cell>
          <cell r="H19">
            <v>16</v>
          </cell>
        </row>
        <row r="20">
          <cell r="A20">
            <v>17</v>
          </cell>
          <cell r="B20" t="str">
            <v>Dynasty Mold Builders, Inc.</v>
          </cell>
          <cell r="C20" t="str">
            <v>250 Jamie Lane</v>
          </cell>
          <cell r="D20" t="str">
            <v>Waucaonda, IL 60084</v>
          </cell>
          <cell r="E20" t="str">
            <v>Robert Kraemer</v>
          </cell>
          <cell r="F20" t="str">
            <v>847.526.0040</v>
          </cell>
          <cell r="G20" t="str">
            <v>847.526.0543</v>
          </cell>
          <cell r="H20">
            <v>17</v>
          </cell>
        </row>
        <row r="21">
          <cell r="A21">
            <v>18</v>
          </cell>
          <cell r="B21" t="str">
            <v>El Dorado Molds</v>
          </cell>
          <cell r="C21" t="str">
            <v>11346 Sunco Drive</v>
          </cell>
          <cell r="D21" t="str">
            <v>Rancho Cordova, CA 95742</v>
          </cell>
          <cell r="E21" t="str">
            <v>Robert (Bob) Brewer</v>
          </cell>
          <cell r="F21" t="str">
            <v>916.635.4558</v>
          </cell>
          <cell r="G21" t="str">
            <v>916.635.1125</v>
          </cell>
          <cell r="H21">
            <v>18</v>
          </cell>
        </row>
        <row r="22">
          <cell r="A22">
            <v>19</v>
          </cell>
          <cell r="B22" t="str">
            <v>Erofio, LDA</v>
          </cell>
          <cell r="C22" t="str">
            <v>E.N. 356-Vale Salgueiro</v>
          </cell>
          <cell r="D22" t="str">
            <v>2405-035  Maceira Liz - Portugal</v>
          </cell>
          <cell r="E22" t="str">
            <v>Manuel Novo</v>
          </cell>
          <cell r="F22" t="str">
            <v>011 351 44 770940</v>
          </cell>
          <cell r="G22" t="str">
            <v>011 351 44 770948</v>
          </cell>
          <cell r="H22">
            <v>19</v>
          </cell>
        </row>
        <row r="23">
          <cell r="A23">
            <v>20</v>
          </cell>
          <cell r="B23" t="str">
            <v>Excel Mold &amp; Engineering</v>
          </cell>
          <cell r="C23" t="str">
            <v>1110 W. Ninth Street</v>
          </cell>
          <cell r="D23" t="str">
            <v>Upland, CA 91786</v>
          </cell>
          <cell r="E23" t="str">
            <v>Ron Noggle</v>
          </cell>
          <cell r="F23" t="str">
            <v>909.946.1546</v>
          </cell>
          <cell r="G23" t="str">
            <v>909.946.4099</v>
          </cell>
          <cell r="H23">
            <v>20</v>
          </cell>
        </row>
        <row r="24">
          <cell r="A24">
            <v>21</v>
          </cell>
          <cell r="B24" t="str">
            <v>Excelsior Tool Co.</v>
          </cell>
          <cell r="C24" t="str">
            <v>1410 County Road 90</v>
          </cell>
          <cell r="E24" t="str">
            <v>Gary Lostetter</v>
          </cell>
          <cell r="F24" t="str">
            <v>612.479.3355</v>
          </cell>
          <cell r="G24" t="str">
            <v>612.479.3581</v>
          </cell>
          <cell r="H24">
            <v>21</v>
          </cell>
        </row>
        <row r="25">
          <cell r="A25">
            <v>22</v>
          </cell>
          <cell r="B25" t="str">
            <v>Fineline Molds</v>
          </cell>
          <cell r="C25" t="str">
            <v>210 W. Arrow Hwy., Suite C</v>
          </cell>
          <cell r="D25" t="str">
            <v>San Dimas, CA  91773-3360</v>
          </cell>
          <cell r="E25" t="str">
            <v>Bruce Kent</v>
          </cell>
          <cell r="F25" t="str">
            <v>909.592.1897</v>
          </cell>
          <cell r="G25" t="str">
            <v>909.592.1867</v>
          </cell>
          <cell r="H25">
            <v>22</v>
          </cell>
        </row>
        <row r="26">
          <cell r="A26">
            <v>23</v>
          </cell>
          <cell r="B26" t="str">
            <v>Helomoldes, LDA</v>
          </cell>
          <cell r="C26" t="str">
            <v>R. do Moinho 14 Telheiro</v>
          </cell>
          <cell r="D26" t="str">
            <v>2405  Maceira Liz  Portugal</v>
          </cell>
          <cell r="E26" t="str">
            <v>Fernando/ Gisela Heleno</v>
          </cell>
          <cell r="F26" t="str">
            <v>011 351 244 775026</v>
          </cell>
          <cell r="G26" t="str">
            <v>011 351 244 775126</v>
          </cell>
          <cell r="H26">
            <v>23</v>
          </cell>
        </row>
        <row r="27">
          <cell r="A27">
            <v>24</v>
          </cell>
          <cell r="B27" t="str">
            <v>Holton Mold &amp; Engineering</v>
          </cell>
          <cell r="C27" t="str">
            <v>1933 W. 11th Street Unit H</v>
          </cell>
          <cell r="D27" t="str">
            <v>Upland, CA 91786</v>
          </cell>
          <cell r="E27" t="str">
            <v>Frank Holton</v>
          </cell>
          <cell r="F27" t="str">
            <v>909.949.2888</v>
          </cell>
          <cell r="G27" t="str">
            <v>909.949.6219</v>
          </cell>
          <cell r="H27">
            <v>24</v>
          </cell>
        </row>
        <row r="28">
          <cell r="A28">
            <v>25</v>
          </cell>
          <cell r="B28" t="str">
            <v>L &amp; L Machine</v>
          </cell>
          <cell r="C28" t="str">
            <v>10828 County Rd. 81</v>
          </cell>
          <cell r="D28" t="str">
            <v>Maple Grove, MN 55369</v>
          </cell>
          <cell r="E28" t="str">
            <v>Les VanHeel / Larry Franke</v>
          </cell>
          <cell r="F28" t="str">
            <v>612.424.5767</v>
          </cell>
          <cell r="G28" t="str">
            <v>612.424.7923</v>
          </cell>
          <cell r="H28">
            <v>25</v>
          </cell>
        </row>
        <row r="29">
          <cell r="A29">
            <v>26</v>
          </cell>
          <cell r="B29" t="str">
            <v>M.R. Mold &amp; Engineering</v>
          </cell>
          <cell r="C29" t="str">
            <v>2700 E. Imperial Highway unit C</v>
          </cell>
          <cell r="D29" t="str">
            <v>Brea, CA 92821</v>
          </cell>
          <cell r="E29" t="str">
            <v>Jim Albert</v>
          </cell>
          <cell r="F29" t="str">
            <v>714.996.5511</v>
          </cell>
          <cell r="G29" t="str">
            <v>714.996.6029</v>
          </cell>
          <cell r="H29">
            <v>26</v>
          </cell>
        </row>
        <row r="30">
          <cell r="A30">
            <v>27</v>
          </cell>
          <cell r="B30" t="str">
            <v>McGee Tool</v>
          </cell>
          <cell r="C30" t="str">
            <v>6951 Cty Rd 101</v>
          </cell>
          <cell r="D30" t="str">
            <v>Hamel, MN 55340</v>
          </cell>
          <cell r="E30" t="str">
            <v>Tim McGee</v>
          </cell>
          <cell r="F30" t="str">
            <v>612.478.6155</v>
          </cell>
          <cell r="G30" t="str">
            <v>612.478.6155</v>
          </cell>
          <cell r="H30">
            <v>27</v>
          </cell>
        </row>
        <row r="31">
          <cell r="A31">
            <v>28</v>
          </cell>
          <cell r="B31" t="str">
            <v>Mike's Enterprises</v>
          </cell>
          <cell r="C31" t="str">
            <v>11964 S.W. 175th Ave.</v>
          </cell>
          <cell r="D31" t="str">
            <v>Beaverton, OR  97007</v>
          </cell>
          <cell r="E31" t="str">
            <v>Mike Conzelmann</v>
          </cell>
          <cell r="F31" t="str">
            <v>503.590.3237</v>
          </cell>
          <cell r="G31" t="str">
            <v>503.524.9273</v>
          </cell>
          <cell r="H31">
            <v>28</v>
          </cell>
        </row>
        <row r="32">
          <cell r="A32">
            <v>29</v>
          </cell>
          <cell r="B32" t="str">
            <v>Minnesota Mold &amp; Engineering Co. Inc.</v>
          </cell>
          <cell r="C32" t="str">
            <v>1025 Kristen Court</v>
          </cell>
          <cell r="D32" t="str">
            <v>Vadnais Heights, MN 55110</v>
          </cell>
          <cell r="E32" t="str">
            <v>Bob Archambault</v>
          </cell>
          <cell r="F32" t="str">
            <v>651.483.0965</v>
          </cell>
          <cell r="G32" t="str">
            <v>615.438.3257</v>
          </cell>
          <cell r="H32">
            <v>29</v>
          </cell>
        </row>
        <row r="33">
          <cell r="A33">
            <v>30</v>
          </cell>
          <cell r="B33" t="str">
            <v>Moldene Industria De Moldes</v>
          </cell>
          <cell r="C33" t="str">
            <v>Av. D. Dinis - Ferraria 2445</v>
          </cell>
          <cell r="D33" t="str">
            <v>Pataias - Portugal</v>
          </cell>
          <cell r="E33" t="str">
            <v>Antonio Pescada</v>
          </cell>
          <cell r="F33" t="str">
            <v>011 351 244 587050</v>
          </cell>
          <cell r="G33" t="str">
            <v>011 351 244 587059</v>
          </cell>
          <cell r="H33">
            <v>30</v>
          </cell>
        </row>
        <row r="34">
          <cell r="A34">
            <v>31</v>
          </cell>
          <cell r="B34" t="str">
            <v>Mold-Tech, Inc.</v>
          </cell>
          <cell r="C34" t="str">
            <v>5166 Barthel Industrial Drive NE</v>
          </cell>
          <cell r="D34" t="str">
            <v>Albertville, MN 55301</v>
          </cell>
          <cell r="E34" t="str">
            <v>Chuck Sand</v>
          </cell>
          <cell r="F34" t="str">
            <v>612.497.7500</v>
          </cell>
          <cell r="G34" t="str">
            <v>612.497.7630</v>
          </cell>
          <cell r="H34">
            <v>31</v>
          </cell>
        </row>
        <row r="35">
          <cell r="A35">
            <v>32</v>
          </cell>
          <cell r="B35" t="str">
            <v>N &amp; T Mold Engineering Company</v>
          </cell>
          <cell r="C35" t="str">
            <v>2820 SE 39th Loop Unit D</v>
          </cell>
          <cell r="D35" t="str">
            <v>Hillsboro, OR 97123</v>
          </cell>
          <cell r="E35" t="str">
            <v>Nhan Luong</v>
          </cell>
          <cell r="F35" t="str">
            <v>503.640.6150</v>
          </cell>
          <cell r="G35" t="str">
            <v>503.648.0884</v>
          </cell>
          <cell r="H35">
            <v>32</v>
          </cell>
        </row>
        <row r="36">
          <cell r="A36">
            <v>33</v>
          </cell>
          <cell r="B36" t="str">
            <v>Omega Plastics, Inc.</v>
          </cell>
          <cell r="C36" t="str">
            <v>P.O. Box 898</v>
          </cell>
          <cell r="D36" t="str">
            <v>Mt. Clemens, MI 48046-0898</v>
          </cell>
          <cell r="E36" t="str">
            <v>Thomas Kaczperski/ Jeff Kaczperski</v>
          </cell>
          <cell r="F36" t="str">
            <v>810.954.2100</v>
          </cell>
          <cell r="G36" t="str">
            <v>810.954.2122</v>
          </cell>
          <cell r="H36">
            <v>33</v>
          </cell>
        </row>
        <row r="37">
          <cell r="A37">
            <v>34</v>
          </cell>
          <cell r="B37" t="str">
            <v>Plasmet Precision Engineers</v>
          </cell>
          <cell r="C37" t="str">
            <v>Unity Rd, Low Moor Ind.Estate</v>
          </cell>
          <cell r="D37" t="str">
            <v>Kirby-In-Ashfield, Nottm. NG17 7LE</v>
          </cell>
          <cell r="E37" t="str">
            <v>Alan Peatfield</v>
          </cell>
          <cell r="F37" t="str">
            <v>011.44.1623.754363</v>
          </cell>
          <cell r="G37" t="str">
            <v>011.44.1623.759247</v>
          </cell>
          <cell r="H37">
            <v>34</v>
          </cell>
        </row>
        <row r="38">
          <cell r="A38">
            <v>35</v>
          </cell>
          <cell r="B38" t="str">
            <v>Precision Mold, Inc.</v>
          </cell>
          <cell r="C38" t="str">
            <v>22914 64th Ave. S.</v>
          </cell>
          <cell r="D38" t="str">
            <v>Kent, WA 98042</v>
          </cell>
          <cell r="E38" t="str">
            <v>Massoda Nikkhah, Plant Manager</v>
          </cell>
          <cell r="F38" t="str">
            <v>253.813.0833</v>
          </cell>
          <cell r="G38" t="str">
            <v>253.813.0843</v>
          </cell>
          <cell r="H38">
            <v>35</v>
          </cell>
        </row>
        <row r="39">
          <cell r="A39">
            <v>36</v>
          </cell>
          <cell r="B39" t="str">
            <v>Prestige Mold, Inc.</v>
          </cell>
          <cell r="C39" t="str">
            <v>11040 Tacoma Drive</v>
          </cell>
          <cell r="D39" t="str">
            <v>Rancho Cucamonga, CA 91730</v>
          </cell>
          <cell r="E39" t="str">
            <v>Rodger Foster</v>
          </cell>
          <cell r="F39" t="str">
            <v>909.980.6600</v>
          </cell>
          <cell r="G39" t="str">
            <v>909.944.3199</v>
          </cell>
          <cell r="H39">
            <v>36</v>
          </cell>
        </row>
        <row r="53">
          <cell r="A53">
            <v>50</v>
          </cell>
          <cell r="B53" t="str">
            <v>UPG   Tooling - ASIA</v>
          </cell>
        </row>
        <row r="54">
          <cell r="A54">
            <v>51</v>
          </cell>
          <cell r="B54" t="str">
            <v>Wallner Tool Inc.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</sheetData>
      <sheetData sheetId="2"/>
      <sheetData sheetId="3" refreshError="1">
        <row r="5">
          <cell r="A5" t="str">
            <v>UPG   EL PASO</v>
          </cell>
          <cell r="B5" t="str">
            <v>Ray Snyder</v>
          </cell>
          <cell r="C5" t="str">
            <v>General Manager</v>
          </cell>
          <cell r="D5" t="str">
            <v>Alex Mercado</v>
          </cell>
          <cell r="E5" t="str">
            <v>Business Development</v>
          </cell>
          <cell r="F5" t="str">
            <v>Dave Banfieled</v>
          </cell>
          <cell r="G5" t="str">
            <v>Estimator</v>
          </cell>
        </row>
        <row r="6">
          <cell r="A6" t="str">
            <v>UPG   FREMONT</v>
          </cell>
          <cell r="B6" t="str">
            <v>James W. Collins</v>
          </cell>
          <cell r="C6" t="str">
            <v>General Manager</v>
          </cell>
          <cell r="D6" t="str">
            <v>Robert J. Gonzalez</v>
          </cell>
          <cell r="E6" t="str">
            <v>Tooling &amp; Engr. Manager</v>
          </cell>
          <cell r="F6" t="str">
            <v>Mike Hinners</v>
          </cell>
          <cell r="G6" t="str">
            <v>Senior Estimator</v>
          </cell>
        </row>
        <row r="7">
          <cell r="A7" t="str">
            <v>UPG   GUADALAJARA</v>
          </cell>
          <cell r="B7" t="str">
            <v>David Stinson</v>
          </cell>
          <cell r="C7" t="str">
            <v>General Manager</v>
          </cell>
          <cell r="D7" t="str">
            <v>Hector Andrade</v>
          </cell>
          <cell r="E7" t="str">
            <v>Finance Manager</v>
          </cell>
        </row>
        <row r="8">
          <cell r="A8" t="str">
            <v>UPG   HOUSTON</v>
          </cell>
          <cell r="B8" t="str">
            <v>Ken Jones</v>
          </cell>
          <cell r="C8" t="str">
            <v>General Manager</v>
          </cell>
          <cell r="D8" t="str">
            <v>Don Hickman</v>
          </cell>
          <cell r="E8" t="str">
            <v>Project Engineer</v>
          </cell>
        </row>
        <row r="9">
          <cell r="A9" t="str">
            <v>UPG   BENSENVILLE</v>
          </cell>
          <cell r="B9" t="str">
            <v>Ken Reed</v>
          </cell>
          <cell r="C9" t="str">
            <v>V.P. of Engineering</v>
          </cell>
          <cell r="D9" t="str">
            <v>Lance Andres</v>
          </cell>
          <cell r="E9" t="str">
            <v>Estimating Manager</v>
          </cell>
          <cell r="F9" t="str">
            <v>Dan Noel</v>
          </cell>
          <cell r="G9" t="str">
            <v>Engineering Manager</v>
          </cell>
        </row>
        <row r="10">
          <cell r="A10" t="str">
            <v>UPG   MINNEAPOLIS</v>
          </cell>
          <cell r="B10" t="str">
            <v>Tom Opielowski</v>
          </cell>
          <cell r="C10" t="str">
            <v>General Manager</v>
          </cell>
          <cell r="D10" t="str">
            <v xml:space="preserve">Chris Fulcher </v>
          </cell>
          <cell r="E10" t="str">
            <v>Estimator</v>
          </cell>
          <cell r="F10" t="str">
            <v>Mark Welter</v>
          </cell>
          <cell r="G10" t="str">
            <v>Finance Manager</v>
          </cell>
        </row>
        <row r="11">
          <cell r="A11" t="str">
            <v>UPG   MONTERREY</v>
          </cell>
          <cell r="B11" t="str">
            <v>Edward Edmunds</v>
          </cell>
          <cell r="C11" t="str">
            <v>General Manager</v>
          </cell>
          <cell r="D11" t="str">
            <v>Miguel Robles Sanchez</v>
          </cell>
          <cell r="E11" t="str">
            <v>Finance Manager</v>
          </cell>
        </row>
        <row r="12">
          <cell r="A12" t="str">
            <v>UPG   MONTREAL</v>
          </cell>
          <cell r="B12" t="str">
            <v>Patrick Madigan</v>
          </cell>
          <cell r="C12" t="str">
            <v>Operations Manager</v>
          </cell>
          <cell r="D12" t="str">
            <v>Christian  Farah</v>
          </cell>
          <cell r="E12" t="str">
            <v>Project Engineer</v>
          </cell>
          <cell r="F12" t="str">
            <v>Michel Martel</v>
          </cell>
          <cell r="G12" t="str">
            <v>Project Engineer</v>
          </cell>
          <cell r="H12" t="str">
            <v>Alain Vinet</v>
          </cell>
          <cell r="I12" t="str">
            <v>Engineering Manager</v>
          </cell>
        </row>
        <row r="13">
          <cell r="A13" t="str">
            <v>UPG   PORTLAND</v>
          </cell>
          <cell r="B13" t="str">
            <v>Jerry Schmidt</v>
          </cell>
          <cell r="C13" t="str">
            <v>General Manager</v>
          </cell>
          <cell r="D13" t="str">
            <v>Mark Drahn</v>
          </cell>
          <cell r="E13" t="str">
            <v>Program Manager</v>
          </cell>
          <cell r="F13" t="str">
            <v>Daron Steinborn</v>
          </cell>
          <cell r="G13" t="str">
            <v>Program Manager</v>
          </cell>
          <cell r="H13" t="str">
            <v>Tom Price</v>
          </cell>
          <cell r="I13" t="str">
            <v>Program Manager</v>
          </cell>
          <cell r="J13" t="str">
            <v>Mark Lum</v>
          </cell>
          <cell r="K13" t="str">
            <v>Estimator</v>
          </cell>
          <cell r="L13" t="str">
            <v>Joel Remillard</v>
          </cell>
          <cell r="M13" t="str">
            <v>Business Management</v>
          </cell>
          <cell r="N13" t="str">
            <v>Bernie Taylor</v>
          </cell>
          <cell r="O13" t="str">
            <v>Business Development</v>
          </cell>
        </row>
        <row r="14">
          <cell r="A14" t="str">
            <v>UPG   CHICOPEE</v>
          </cell>
          <cell r="B14" t="str">
            <v>John Moutafis</v>
          </cell>
          <cell r="C14" t="str">
            <v>Program Manager</v>
          </cell>
        </row>
        <row r="15">
          <cell r="A15" t="str">
            <v>UPG   WALES</v>
          </cell>
          <cell r="B15" t="str">
            <v>Ken Evans</v>
          </cell>
          <cell r="C15" t="str">
            <v>General Manager</v>
          </cell>
          <cell r="D15" t="str">
            <v>Lee Bowen</v>
          </cell>
          <cell r="E15" t="str">
            <v>Estimator</v>
          </cell>
        </row>
        <row r="16">
          <cell r="A16" t="str">
            <v>UPG   GLADWATER</v>
          </cell>
          <cell r="B16" t="str">
            <v>Joey Meaux</v>
          </cell>
          <cell r="C16" t="str">
            <v>New Programs Manager</v>
          </cell>
          <cell r="D16" t="str">
            <v>Casey Beddingfield</v>
          </cell>
          <cell r="E16" t="str">
            <v>Project Engineer</v>
          </cell>
          <cell r="F16" t="str">
            <v>Layne Wickershame</v>
          </cell>
          <cell r="G16" t="str">
            <v>Project Engineer</v>
          </cell>
          <cell r="H16" t="str">
            <v>Joel Remillard</v>
          </cell>
          <cell r="I16" t="str">
            <v>Account Manager</v>
          </cell>
        </row>
        <row r="17">
          <cell r="A17" t="str">
            <v>UPG   PHARR</v>
          </cell>
          <cell r="B17" t="str">
            <v>Joey Meaux</v>
          </cell>
          <cell r="C17" t="str">
            <v>New Programs Manager</v>
          </cell>
        </row>
        <row r="18">
          <cell r="A18" t="str">
            <v>UPG   TAMPA</v>
          </cell>
        </row>
      </sheetData>
      <sheetData sheetId="4" refreshError="1">
        <row r="5">
          <cell r="A5">
            <v>28</v>
          </cell>
          <cell r="C5">
            <v>9.7967999999999993</v>
          </cell>
          <cell r="D5">
            <v>7.1571999999999996</v>
          </cell>
          <cell r="E5">
            <v>16.954000000000001</v>
          </cell>
          <cell r="F5">
            <v>4</v>
          </cell>
          <cell r="H5">
            <v>400</v>
          </cell>
          <cell r="I5">
            <v>0.5</v>
          </cell>
          <cell r="J5">
            <v>1.0053000000000001</v>
          </cell>
          <cell r="K5">
            <v>0.57499999999999996</v>
          </cell>
          <cell r="L5">
            <v>1.5803</v>
          </cell>
        </row>
        <row r="6">
          <cell r="A6">
            <v>35</v>
          </cell>
          <cell r="C6">
            <v>12.7439</v>
          </cell>
          <cell r="D6">
            <v>8.8427000000000007</v>
          </cell>
          <cell r="E6">
            <v>21.586600000000001</v>
          </cell>
          <cell r="F6">
            <v>4</v>
          </cell>
          <cell r="H6">
            <v>400</v>
          </cell>
          <cell r="I6">
            <v>1</v>
          </cell>
          <cell r="J6">
            <v>1.0053000000000001</v>
          </cell>
          <cell r="K6">
            <v>0.57499999999999996</v>
          </cell>
          <cell r="L6">
            <v>1.5803</v>
          </cell>
        </row>
        <row r="7">
          <cell r="A7">
            <v>40</v>
          </cell>
          <cell r="C7">
            <v>12.7439</v>
          </cell>
          <cell r="D7">
            <v>8.8427000000000007</v>
          </cell>
          <cell r="E7">
            <v>21.586600000000001</v>
          </cell>
          <cell r="F7">
            <v>4</v>
          </cell>
          <cell r="H7">
            <v>400</v>
          </cell>
          <cell r="I7">
            <v>1.75</v>
          </cell>
          <cell r="J7">
            <v>1.0053000000000001</v>
          </cell>
          <cell r="K7">
            <v>0.57499999999999996</v>
          </cell>
          <cell r="L7">
            <v>1.5803</v>
          </cell>
        </row>
        <row r="8">
          <cell r="A8">
            <v>50</v>
          </cell>
          <cell r="C8">
            <v>13.311500000000001</v>
          </cell>
          <cell r="D8">
            <v>9.1674000000000007</v>
          </cell>
          <cell r="E8">
            <v>22.478900000000003</v>
          </cell>
          <cell r="F8">
            <v>4</v>
          </cell>
          <cell r="H8">
            <v>400</v>
          </cell>
          <cell r="I8">
            <v>1.75</v>
          </cell>
          <cell r="J8">
            <v>1.0053000000000001</v>
          </cell>
          <cell r="K8">
            <v>0.57499999999999996</v>
          </cell>
          <cell r="L8">
            <v>1.5803</v>
          </cell>
        </row>
        <row r="9">
          <cell r="A9">
            <v>55</v>
          </cell>
          <cell r="C9">
            <v>13.311500000000001</v>
          </cell>
          <cell r="D9">
            <v>9.1674000000000007</v>
          </cell>
          <cell r="E9">
            <v>22.478900000000003</v>
          </cell>
          <cell r="F9">
            <v>4</v>
          </cell>
          <cell r="H9">
            <v>400</v>
          </cell>
          <cell r="I9">
            <v>1.75</v>
          </cell>
          <cell r="J9">
            <v>1.0053000000000001</v>
          </cell>
          <cell r="K9">
            <v>0.57499999999999996</v>
          </cell>
          <cell r="L9">
            <v>1.5803</v>
          </cell>
        </row>
        <row r="10">
          <cell r="A10">
            <v>60</v>
          </cell>
          <cell r="C10">
            <v>14.3767</v>
          </cell>
          <cell r="D10">
            <v>9.7766000000000002</v>
          </cell>
          <cell r="E10">
            <v>24.153300000000002</v>
          </cell>
          <cell r="F10">
            <v>4</v>
          </cell>
          <cell r="H10">
            <v>400</v>
          </cell>
          <cell r="I10">
            <v>1.45</v>
          </cell>
          <cell r="J10">
            <v>1.0053000000000001</v>
          </cell>
          <cell r="K10">
            <v>0.57499999999999996</v>
          </cell>
          <cell r="L10">
            <v>1.5803</v>
          </cell>
        </row>
        <row r="11">
          <cell r="A11">
            <v>80</v>
          </cell>
          <cell r="C11">
            <v>14.3767</v>
          </cell>
          <cell r="D11">
            <v>9.7766000000000002</v>
          </cell>
          <cell r="E11">
            <v>24.153300000000002</v>
          </cell>
          <cell r="F11">
            <v>4</v>
          </cell>
          <cell r="H11">
            <v>400</v>
          </cell>
          <cell r="I11">
            <v>2.5</v>
          </cell>
          <cell r="J11">
            <v>1.0053000000000001</v>
          </cell>
          <cell r="K11">
            <v>0.57499999999999996</v>
          </cell>
          <cell r="L11">
            <v>1.5803</v>
          </cell>
        </row>
        <row r="12">
          <cell r="A12">
            <v>85</v>
          </cell>
          <cell r="C12">
            <v>14.7174</v>
          </cell>
          <cell r="D12">
            <v>9.9713999999999992</v>
          </cell>
          <cell r="E12">
            <v>24.688800000000001</v>
          </cell>
          <cell r="F12">
            <v>4</v>
          </cell>
          <cell r="H12">
            <v>400</v>
          </cell>
          <cell r="I12">
            <v>2.6</v>
          </cell>
          <cell r="J12">
            <v>1.0053000000000001</v>
          </cell>
          <cell r="K12">
            <v>0.57499999999999996</v>
          </cell>
          <cell r="L12">
            <v>1.5803</v>
          </cell>
        </row>
        <row r="13">
          <cell r="A13">
            <v>90</v>
          </cell>
          <cell r="C13">
            <v>14.7174</v>
          </cell>
          <cell r="D13">
            <v>9.9713999999999992</v>
          </cell>
          <cell r="E13">
            <v>24.688800000000001</v>
          </cell>
          <cell r="F13">
            <v>4</v>
          </cell>
          <cell r="H13">
            <v>400</v>
          </cell>
          <cell r="I13">
            <v>2.4</v>
          </cell>
          <cell r="J13">
            <v>1.0053000000000001</v>
          </cell>
          <cell r="K13">
            <v>0.57499999999999996</v>
          </cell>
          <cell r="L13">
            <v>1.5803</v>
          </cell>
        </row>
        <row r="14">
          <cell r="A14">
            <v>95</v>
          </cell>
          <cell r="C14">
            <v>14.7174</v>
          </cell>
          <cell r="D14">
            <v>9.9713999999999992</v>
          </cell>
          <cell r="E14">
            <v>24.688800000000001</v>
          </cell>
          <cell r="F14">
            <v>4</v>
          </cell>
          <cell r="H14">
            <v>400</v>
          </cell>
          <cell r="I14">
            <v>2.4</v>
          </cell>
          <cell r="J14">
            <v>1.0053000000000001</v>
          </cell>
          <cell r="K14">
            <v>0.57499999999999996</v>
          </cell>
          <cell r="L14">
            <v>1.5803</v>
          </cell>
        </row>
        <row r="15">
          <cell r="A15">
            <v>110</v>
          </cell>
          <cell r="C15">
            <v>14.8139</v>
          </cell>
          <cell r="D15">
            <v>10.0266</v>
          </cell>
          <cell r="E15">
            <v>24.840499999999999</v>
          </cell>
          <cell r="F15">
            <v>4</v>
          </cell>
          <cell r="H15">
            <v>450</v>
          </cell>
          <cell r="I15">
            <v>2.8</v>
          </cell>
          <cell r="J15">
            <v>1.0053000000000001</v>
          </cell>
          <cell r="K15">
            <v>0.57499999999999996</v>
          </cell>
          <cell r="L15">
            <v>1.5803</v>
          </cell>
        </row>
        <row r="16">
          <cell r="A16">
            <v>120</v>
          </cell>
          <cell r="C16">
            <v>15.2301</v>
          </cell>
          <cell r="D16">
            <v>10.2646</v>
          </cell>
          <cell r="E16">
            <v>25.494700000000002</v>
          </cell>
          <cell r="F16">
            <v>4</v>
          </cell>
          <cell r="H16">
            <v>450</v>
          </cell>
          <cell r="I16">
            <v>4.05</v>
          </cell>
          <cell r="J16">
            <v>1.0053000000000001</v>
          </cell>
          <cell r="K16">
            <v>0.57499999999999996</v>
          </cell>
          <cell r="L16">
            <v>1.5803</v>
          </cell>
        </row>
        <row r="17">
          <cell r="A17">
            <v>165</v>
          </cell>
          <cell r="C17">
            <v>16.282299999999999</v>
          </cell>
          <cell r="D17">
            <v>10.866400000000001</v>
          </cell>
          <cell r="E17">
            <v>27.148699999999998</v>
          </cell>
          <cell r="F17">
            <v>5</v>
          </cell>
          <cell r="H17">
            <v>500</v>
          </cell>
          <cell r="I17">
            <v>5</v>
          </cell>
          <cell r="J17">
            <v>1.0053000000000001</v>
          </cell>
          <cell r="K17">
            <v>0.57499999999999996</v>
          </cell>
          <cell r="L17">
            <v>1.5803</v>
          </cell>
        </row>
        <row r="18">
          <cell r="A18">
            <v>170</v>
          </cell>
          <cell r="C18">
            <v>16.282299999999999</v>
          </cell>
          <cell r="D18">
            <v>10.866400000000001</v>
          </cell>
          <cell r="E18">
            <v>27.148699999999998</v>
          </cell>
          <cell r="F18">
            <v>5</v>
          </cell>
          <cell r="H18">
            <v>500</v>
          </cell>
          <cell r="I18">
            <v>5</v>
          </cell>
          <cell r="J18">
            <v>1.0053000000000001</v>
          </cell>
          <cell r="K18">
            <v>0.57499999999999996</v>
          </cell>
          <cell r="L18">
            <v>1.5803</v>
          </cell>
        </row>
        <row r="19">
          <cell r="A19">
            <v>175</v>
          </cell>
          <cell r="C19">
            <v>16.282299999999999</v>
          </cell>
          <cell r="D19">
            <v>10.866400000000001</v>
          </cell>
          <cell r="E19">
            <v>27.148699999999998</v>
          </cell>
          <cell r="F19">
            <v>5</v>
          </cell>
          <cell r="H19">
            <v>500</v>
          </cell>
          <cell r="I19">
            <v>5</v>
          </cell>
          <cell r="J19">
            <v>1.0053000000000001</v>
          </cell>
          <cell r="K19">
            <v>0.57499999999999996</v>
          </cell>
          <cell r="L19">
            <v>1.5803</v>
          </cell>
        </row>
        <row r="20">
          <cell r="A20">
            <v>190</v>
          </cell>
          <cell r="C20">
            <v>18.5107</v>
          </cell>
          <cell r="D20">
            <v>12.1409</v>
          </cell>
          <cell r="E20">
            <v>30.651600000000002</v>
          </cell>
          <cell r="F20">
            <v>5</v>
          </cell>
          <cell r="H20">
            <v>500</v>
          </cell>
          <cell r="I20">
            <v>8</v>
          </cell>
          <cell r="J20">
            <v>1.0053000000000001</v>
          </cell>
          <cell r="K20">
            <v>0.57499999999999996</v>
          </cell>
          <cell r="L20">
            <v>1.5803</v>
          </cell>
        </row>
        <row r="21">
          <cell r="A21">
            <v>220</v>
          </cell>
          <cell r="C21">
            <v>18.5107</v>
          </cell>
          <cell r="D21">
            <v>12.1409</v>
          </cell>
          <cell r="E21">
            <v>30.651600000000002</v>
          </cell>
          <cell r="F21">
            <v>5</v>
          </cell>
          <cell r="H21">
            <v>600</v>
          </cell>
          <cell r="I21">
            <v>8.9</v>
          </cell>
          <cell r="J21">
            <v>1.0053000000000001</v>
          </cell>
          <cell r="K21">
            <v>0.57499999999999996</v>
          </cell>
          <cell r="L21">
            <v>1.5803</v>
          </cell>
        </row>
        <row r="22">
          <cell r="A22">
            <v>250</v>
          </cell>
          <cell r="C22">
            <v>19.2607</v>
          </cell>
          <cell r="D22">
            <v>12.569800000000001</v>
          </cell>
          <cell r="E22">
            <v>31.830500000000001</v>
          </cell>
          <cell r="F22">
            <v>5</v>
          </cell>
          <cell r="H22">
            <v>600</v>
          </cell>
          <cell r="I22">
            <v>15</v>
          </cell>
          <cell r="J22">
            <v>1.0053000000000001</v>
          </cell>
          <cell r="K22">
            <v>0.57499999999999996</v>
          </cell>
          <cell r="L22">
            <v>1.5803</v>
          </cell>
        </row>
        <row r="23">
          <cell r="A23">
            <v>310</v>
          </cell>
          <cell r="C23">
            <v>20.079000000000001</v>
          </cell>
          <cell r="D23">
            <v>13.037800000000001</v>
          </cell>
          <cell r="E23">
            <v>33.116799999999998</v>
          </cell>
          <cell r="F23">
            <v>6</v>
          </cell>
          <cell r="H23">
            <v>650</v>
          </cell>
          <cell r="I23">
            <v>20.5</v>
          </cell>
          <cell r="J23">
            <v>1.0053000000000001</v>
          </cell>
          <cell r="K23">
            <v>0.57499999999999996</v>
          </cell>
          <cell r="L23">
            <v>1.5803</v>
          </cell>
        </row>
        <row r="24">
          <cell r="A24">
            <v>385</v>
          </cell>
          <cell r="C24">
            <v>23.476900000000001</v>
          </cell>
          <cell r="D24">
            <v>14.981199999999999</v>
          </cell>
          <cell r="E24">
            <v>38.458100000000002</v>
          </cell>
          <cell r="F24">
            <v>6</v>
          </cell>
          <cell r="H24">
            <v>700</v>
          </cell>
          <cell r="I24">
            <v>17</v>
          </cell>
          <cell r="J24">
            <v>1.0053000000000001</v>
          </cell>
          <cell r="K24">
            <v>0.57499999999999996</v>
          </cell>
          <cell r="L24">
            <v>1.5803</v>
          </cell>
        </row>
        <row r="25">
          <cell r="A25">
            <v>390</v>
          </cell>
          <cell r="C25">
            <v>23.772500000000001</v>
          </cell>
          <cell r="D25">
            <v>15.1502</v>
          </cell>
          <cell r="E25">
            <v>38.922699999999999</v>
          </cell>
          <cell r="F25">
            <v>6</v>
          </cell>
          <cell r="H25">
            <v>700</v>
          </cell>
          <cell r="I25">
            <v>20.5</v>
          </cell>
          <cell r="J25">
            <v>1.0053000000000001</v>
          </cell>
          <cell r="K25">
            <v>0.57499999999999996</v>
          </cell>
          <cell r="L25">
            <v>1.5803</v>
          </cell>
        </row>
        <row r="26">
          <cell r="A26">
            <v>500</v>
          </cell>
          <cell r="C26">
            <v>27.337800000000001</v>
          </cell>
          <cell r="D26">
            <v>17.189299999999999</v>
          </cell>
          <cell r="E26">
            <v>44.527100000000004</v>
          </cell>
          <cell r="F26">
            <v>7</v>
          </cell>
          <cell r="H26">
            <v>750</v>
          </cell>
          <cell r="I26">
            <v>31.5</v>
          </cell>
          <cell r="J26">
            <v>1.0053000000000001</v>
          </cell>
          <cell r="K26">
            <v>0.57499999999999996</v>
          </cell>
          <cell r="L26">
            <v>1.5803</v>
          </cell>
        </row>
        <row r="27">
          <cell r="A27">
            <v>950</v>
          </cell>
          <cell r="C27">
            <v>43.329599999999999</v>
          </cell>
          <cell r="D27">
            <v>26.3353</v>
          </cell>
          <cell r="E27">
            <v>69.664900000000003</v>
          </cell>
          <cell r="F27">
            <v>7</v>
          </cell>
          <cell r="H27">
            <v>1200</v>
          </cell>
          <cell r="I27">
            <v>92.5</v>
          </cell>
          <cell r="J27">
            <v>1.0053000000000001</v>
          </cell>
          <cell r="K27">
            <v>0.57499999999999996</v>
          </cell>
          <cell r="L27">
            <v>1.5803</v>
          </cell>
        </row>
        <row r="28">
          <cell r="A28" t="str">
            <v>180 Thin Wall</v>
          </cell>
          <cell r="C28">
            <v>24.942299999999999</v>
          </cell>
          <cell r="D28">
            <v>15.8193</v>
          </cell>
          <cell r="E28">
            <v>40.761600000000001</v>
          </cell>
          <cell r="F28">
            <v>5</v>
          </cell>
          <cell r="H28">
            <v>500</v>
          </cell>
          <cell r="I28">
            <v>5</v>
          </cell>
          <cell r="J28">
            <v>1.0053000000000001</v>
          </cell>
          <cell r="K28">
            <v>0.57499999999999996</v>
          </cell>
          <cell r="L28">
            <v>1.5803</v>
          </cell>
        </row>
        <row r="29">
          <cell r="A29" t="str">
            <v>200 (2 shot)</v>
          </cell>
          <cell r="C29">
            <v>30.327400000000001</v>
          </cell>
          <cell r="D29">
            <v>18.899100000000001</v>
          </cell>
          <cell r="E29">
            <v>49.226500000000001</v>
          </cell>
          <cell r="F29">
            <v>8</v>
          </cell>
          <cell r="H29">
            <v>800</v>
          </cell>
          <cell r="I29">
            <v>12</v>
          </cell>
          <cell r="J29">
            <v>1.0053000000000001</v>
          </cell>
          <cell r="K29">
            <v>0.57499999999999996</v>
          </cell>
          <cell r="L29">
            <v>1.5803</v>
          </cell>
        </row>
        <row r="30">
          <cell r="E30">
            <v>0</v>
          </cell>
          <cell r="L30">
            <v>0</v>
          </cell>
        </row>
        <row r="31">
          <cell r="E31">
            <v>0</v>
          </cell>
        </row>
        <row r="32">
          <cell r="E32">
            <v>0</v>
          </cell>
        </row>
        <row r="33">
          <cell r="E33">
            <v>0</v>
          </cell>
        </row>
        <row r="34">
          <cell r="E34">
            <v>0</v>
          </cell>
        </row>
        <row r="35">
          <cell r="E35">
            <v>0</v>
          </cell>
        </row>
        <row r="36">
          <cell r="E36">
            <v>0</v>
          </cell>
        </row>
        <row r="37">
          <cell r="E37">
            <v>0</v>
          </cell>
        </row>
        <row r="38">
          <cell r="E38">
            <v>0</v>
          </cell>
        </row>
        <row r="39">
          <cell r="E39">
            <v>0</v>
          </cell>
        </row>
        <row r="55">
          <cell r="A55" t="str">
            <v>Length of Run</v>
          </cell>
          <cell r="B55" t="str">
            <v>GM % Modifier</v>
          </cell>
        </row>
        <row r="56">
          <cell r="A56">
            <v>0</v>
          </cell>
          <cell r="B56">
            <v>0.15</v>
          </cell>
        </row>
        <row r="57">
          <cell r="A57">
            <v>0.33</v>
          </cell>
          <cell r="B57">
            <v>0.1</v>
          </cell>
        </row>
        <row r="58">
          <cell r="A58">
            <v>1</v>
          </cell>
          <cell r="B58">
            <v>0.06</v>
          </cell>
        </row>
        <row r="59">
          <cell r="A59">
            <v>5</v>
          </cell>
          <cell r="B59">
            <v>4.4999999999999998E-2</v>
          </cell>
        </row>
        <row r="60">
          <cell r="A60">
            <v>10</v>
          </cell>
          <cell r="B60">
            <v>0.03</v>
          </cell>
        </row>
        <row r="61">
          <cell r="A61">
            <v>15</v>
          </cell>
          <cell r="B61">
            <v>0.02</v>
          </cell>
        </row>
        <row r="62">
          <cell r="A62">
            <v>20</v>
          </cell>
          <cell r="B62">
            <v>0.01</v>
          </cell>
        </row>
        <row r="63">
          <cell r="A63">
            <v>31</v>
          </cell>
        </row>
      </sheetData>
      <sheetData sheetId="5" refreshError="1">
        <row r="8">
          <cell r="A8" t="str">
            <v>BOXES</v>
          </cell>
          <cell r="B8" t="str">
            <v>Part#</v>
          </cell>
          <cell r="C8" t="str">
            <v>Cost/each</v>
          </cell>
          <cell r="E8" t="str">
            <v>BAGS</v>
          </cell>
          <cell r="F8" t="str">
            <v>Part#</v>
          </cell>
          <cell r="G8" t="str">
            <v>Cost/each</v>
          </cell>
          <cell r="I8" t="str">
            <v>PADS</v>
          </cell>
          <cell r="J8" t="str">
            <v>Part#</v>
          </cell>
          <cell r="K8" t="str">
            <v>Cost/each</v>
          </cell>
        </row>
        <row r="9">
          <cell r="A9" t="str">
            <v>ANAHEIM</v>
          </cell>
          <cell r="E9" t="str">
            <v>ANAHEIM</v>
          </cell>
          <cell r="I9" t="str">
            <v>ANAHEIM</v>
          </cell>
        </row>
        <row r="88">
          <cell r="E88" t="str">
            <v>PALLETS</v>
          </cell>
          <cell r="F88" t="str">
            <v>P/N</v>
          </cell>
        </row>
      </sheetData>
      <sheetData sheetId="6"/>
      <sheetData sheetId="7"/>
      <sheetData sheetId="8" refreshError="1">
        <row r="3">
          <cell r="A3" t="str">
            <v>Press Size Tons</v>
          </cell>
        </row>
        <row r="4">
          <cell r="A4" t="str">
            <v>EL PASO</v>
          </cell>
        </row>
        <row r="5">
          <cell r="A5">
            <v>30</v>
          </cell>
          <cell r="C5">
            <v>11.231</v>
          </cell>
          <cell r="D5">
            <v>9.7687000000000008</v>
          </cell>
          <cell r="E5">
            <v>20.999700000000001</v>
          </cell>
          <cell r="G5">
            <v>52</v>
          </cell>
          <cell r="H5">
            <v>350</v>
          </cell>
          <cell r="I5">
            <v>1</v>
          </cell>
        </row>
        <row r="6">
          <cell r="A6">
            <v>60</v>
          </cell>
          <cell r="C6">
            <v>11.041700000000001</v>
          </cell>
          <cell r="D6">
            <v>12.7171</v>
          </cell>
          <cell r="E6">
            <v>23.758800000000001</v>
          </cell>
          <cell r="G6">
            <v>55</v>
          </cell>
          <cell r="H6">
            <v>400</v>
          </cell>
          <cell r="I6">
            <v>1.45</v>
          </cell>
        </row>
        <row r="7">
          <cell r="A7">
            <v>75</v>
          </cell>
          <cell r="C7">
            <v>11.041</v>
          </cell>
          <cell r="D7">
            <v>12.7171</v>
          </cell>
          <cell r="E7">
            <v>23.758099999999999</v>
          </cell>
          <cell r="G7">
            <v>67</v>
          </cell>
          <cell r="H7">
            <v>400</v>
          </cell>
          <cell r="I7">
            <v>2.5</v>
          </cell>
        </row>
        <row r="8">
          <cell r="A8">
            <v>85</v>
          </cell>
          <cell r="C8">
            <v>11.3073</v>
          </cell>
          <cell r="D8">
            <v>13.027200000000001</v>
          </cell>
          <cell r="E8">
            <v>24.334499999999998</v>
          </cell>
          <cell r="G8">
            <v>67</v>
          </cell>
          <cell r="H8">
            <v>450</v>
          </cell>
          <cell r="I8">
            <v>2.95</v>
          </cell>
        </row>
        <row r="9">
          <cell r="A9">
            <v>120</v>
          </cell>
          <cell r="C9">
            <v>11.707000000000001</v>
          </cell>
          <cell r="D9">
            <v>13.4938</v>
          </cell>
          <cell r="E9">
            <v>25.200800000000001</v>
          </cell>
          <cell r="G9">
            <v>77</v>
          </cell>
          <cell r="H9">
            <v>450</v>
          </cell>
          <cell r="I9">
            <v>4.05</v>
          </cell>
        </row>
        <row r="10">
          <cell r="A10">
            <v>150</v>
          </cell>
          <cell r="C10">
            <v>12.5273</v>
          </cell>
          <cell r="D10">
            <v>14.451499999999999</v>
          </cell>
          <cell r="E10">
            <v>26.9788</v>
          </cell>
          <cell r="G10">
            <v>77</v>
          </cell>
          <cell r="H10">
            <v>500</v>
          </cell>
          <cell r="I10">
            <v>5.25</v>
          </cell>
        </row>
        <row r="11">
          <cell r="A11">
            <v>170</v>
          </cell>
          <cell r="C11">
            <v>12.5273</v>
          </cell>
          <cell r="D11">
            <v>14.451499999999999</v>
          </cell>
          <cell r="E11">
            <v>26.9788</v>
          </cell>
          <cell r="G11">
            <v>77</v>
          </cell>
          <cell r="H11">
            <v>500</v>
          </cell>
          <cell r="I11">
            <v>5</v>
          </cell>
        </row>
        <row r="12">
          <cell r="A12">
            <v>230</v>
          </cell>
          <cell r="C12">
            <v>14.557</v>
          </cell>
          <cell r="D12">
            <v>16.821000000000002</v>
          </cell>
          <cell r="E12">
            <v>31.378</v>
          </cell>
          <cell r="G12">
            <v>84</v>
          </cell>
          <cell r="H12">
            <v>600</v>
          </cell>
          <cell r="I12">
            <v>8.9</v>
          </cell>
        </row>
        <row r="13">
          <cell r="A13">
            <v>250</v>
          </cell>
          <cell r="C13">
            <v>14.849299999999999</v>
          </cell>
          <cell r="D13">
            <v>17.162299999999998</v>
          </cell>
          <cell r="E13">
            <v>32.011600000000001</v>
          </cell>
          <cell r="G13">
            <v>84</v>
          </cell>
          <cell r="H13">
            <v>600</v>
          </cell>
          <cell r="I13">
            <v>20.5</v>
          </cell>
        </row>
        <row r="14">
          <cell r="A14">
            <v>300</v>
          </cell>
          <cell r="C14">
            <v>15.487299999999999</v>
          </cell>
          <cell r="D14">
            <v>17.907</v>
          </cell>
          <cell r="E14">
            <v>33.394300000000001</v>
          </cell>
          <cell r="G14">
            <v>84</v>
          </cell>
          <cell r="H14">
            <v>600</v>
          </cell>
          <cell r="I14">
            <v>20.5</v>
          </cell>
        </row>
        <row r="15">
          <cell r="A15">
            <v>310</v>
          </cell>
          <cell r="C15">
            <v>15.487299999999999</v>
          </cell>
          <cell r="D15">
            <v>17.907</v>
          </cell>
          <cell r="E15">
            <v>33.394300000000001</v>
          </cell>
          <cell r="G15">
            <v>84</v>
          </cell>
          <cell r="H15">
            <v>750</v>
          </cell>
          <cell r="I15">
            <v>20.5</v>
          </cell>
        </row>
        <row r="16">
          <cell r="A16">
            <v>390</v>
          </cell>
          <cell r="C16">
            <v>18.366800000000001</v>
          </cell>
          <cell r="D16">
            <v>21.268599999999999</v>
          </cell>
          <cell r="E16">
            <v>39.635400000000004</v>
          </cell>
          <cell r="G16">
            <v>84</v>
          </cell>
          <cell r="H16">
            <v>850</v>
          </cell>
          <cell r="I16">
            <v>22</v>
          </cell>
        </row>
        <row r="17">
          <cell r="A17">
            <v>500</v>
          </cell>
          <cell r="C17">
            <v>21.1464</v>
          </cell>
          <cell r="D17">
            <v>24.5136</v>
          </cell>
          <cell r="E17">
            <v>45.66</v>
          </cell>
          <cell r="G17">
            <v>90</v>
          </cell>
          <cell r="H17">
            <v>1000</v>
          </cell>
          <cell r="I17">
            <v>25</v>
          </cell>
        </row>
        <row r="55">
          <cell r="A55" t="str">
            <v>Length of Run</v>
          </cell>
          <cell r="B55" t="str">
            <v>GM % Modifier</v>
          </cell>
        </row>
        <row r="56">
          <cell r="A56">
            <v>0</v>
          </cell>
          <cell r="B56">
            <v>0.15</v>
          </cell>
        </row>
        <row r="57">
          <cell r="A57">
            <v>0.33</v>
          </cell>
          <cell r="B57">
            <v>0.1</v>
          </cell>
        </row>
        <row r="58">
          <cell r="A58">
            <v>1</v>
          </cell>
          <cell r="B58">
            <v>0.06</v>
          </cell>
        </row>
        <row r="59">
          <cell r="A59">
            <v>5</v>
          </cell>
          <cell r="B59">
            <v>4.4999999999999998E-2</v>
          </cell>
        </row>
        <row r="60">
          <cell r="A60">
            <v>10</v>
          </cell>
          <cell r="B60">
            <v>0.03</v>
          </cell>
        </row>
        <row r="61">
          <cell r="A61">
            <v>15</v>
          </cell>
          <cell r="B61">
            <v>0.02</v>
          </cell>
        </row>
        <row r="62">
          <cell r="A62">
            <v>20</v>
          </cell>
          <cell r="B62">
            <v>0.01</v>
          </cell>
        </row>
        <row r="63">
          <cell r="A63">
            <v>31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3">
          <cell r="A3" t="str">
            <v>Press Size Tons</v>
          </cell>
        </row>
        <row r="4">
          <cell r="A4" t="str">
            <v>HOUSTON</v>
          </cell>
        </row>
        <row r="5">
          <cell r="A5">
            <v>28</v>
          </cell>
          <cell r="C5">
            <v>11.8977</v>
          </cell>
          <cell r="D5">
            <v>8.0325000000000006</v>
          </cell>
          <cell r="E5">
            <v>19.930199999999999</v>
          </cell>
          <cell r="G5">
            <v>40</v>
          </cell>
          <cell r="H5">
            <v>300</v>
          </cell>
          <cell r="I5">
            <v>0.5</v>
          </cell>
        </row>
        <row r="6">
          <cell r="A6">
            <v>35</v>
          </cell>
          <cell r="C6">
            <v>12.352399999999999</v>
          </cell>
          <cell r="D6">
            <v>8.4779</v>
          </cell>
          <cell r="E6">
            <v>20.830300000000001</v>
          </cell>
          <cell r="G6">
            <v>40</v>
          </cell>
          <cell r="H6">
            <v>300</v>
          </cell>
          <cell r="I6">
            <v>1</v>
          </cell>
        </row>
        <row r="7">
          <cell r="A7">
            <v>50</v>
          </cell>
          <cell r="C7">
            <v>12.771599999999999</v>
          </cell>
          <cell r="D7">
            <v>8.8885000000000005</v>
          </cell>
          <cell r="E7">
            <v>21.6601</v>
          </cell>
          <cell r="G7">
            <v>50</v>
          </cell>
          <cell r="H7">
            <v>300</v>
          </cell>
          <cell r="I7">
            <v>1.75</v>
          </cell>
        </row>
        <row r="8">
          <cell r="A8">
            <v>90</v>
          </cell>
          <cell r="C8">
            <v>13.809900000000001</v>
          </cell>
          <cell r="D8">
            <v>9.9052000000000007</v>
          </cell>
          <cell r="E8">
            <v>23.7151</v>
          </cell>
          <cell r="G8">
            <v>50</v>
          </cell>
          <cell r="H8">
            <v>300</v>
          </cell>
          <cell r="I8">
            <v>2.95</v>
          </cell>
        </row>
        <row r="9">
          <cell r="A9">
            <v>120</v>
          </cell>
          <cell r="C9">
            <v>14.188499999999999</v>
          </cell>
          <cell r="D9">
            <v>10.2761</v>
          </cell>
          <cell r="E9">
            <v>24.464599999999997</v>
          </cell>
          <cell r="G9">
            <v>62</v>
          </cell>
          <cell r="H9">
            <v>300</v>
          </cell>
          <cell r="I9">
            <v>4.05</v>
          </cell>
        </row>
        <row r="10">
          <cell r="A10">
            <v>250</v>
          </cell>
          <cell r="C10">
            <v>17.165099999999999</v>
          </cell>
          <cell r="D10">
            <v>13.1911</v>
          </cell>
          <cell r="E10">
            <v>30.356200000000001</v>
          </cell>
          <cell r="G10">
            <v>71</v>
          </cell>
          <cell r="H10">
            <v>500</v>
          </cell>
          <cell r="I10">
            <v>15</v>
          </cell>
        </row>
        <row r="11">
          <cell r="A11">
            <v>300</v>
          </cell>
          <cell r="C11">
            <v>17.769400000000001</v>
          </cell>
          <cell r="D11">
            <v>13.782999999999999</v>
          </cell>
          <cell r="E11">
            <v>31.552399999999999</v>
          </cell>
          <cell r="G11">
            <v>74</v>
          </cell>
          <cell r="H11">
            <v>500</v>
          </cell>
          <cell r="I11">
            <v>20.5</v>
          </cell>
        </row>
        <row r="12">
          <cell r="A12">
            <v>310</v>
          </cell>
          <cell r="C12">
            <v>17.769400000000001</v>
          </cell>
          <cell r="D12">
            <v>13.782999999999999</v>
          </cell>
          <cell r="E12">
            <v>31.552399999999999</v>
          </cell>
          <cell r="G12">
            <v>74</v>
          </cell>
          <cell r="H12">
            <v>500</v>
          </cell>
          <cell r="I12">
            <v>20.5</v>
          </cell>
        </row>
        <row r="13">
          <cell r="A13">
            <v>390</v>
          </cell>
          <cell r="C13">
            <v>20.4971</v>
          </cell>
          <cell r="D13">
            <v>16.4543</v>
          </cell>
          <cell r="E13">
            <v>36.9514</v>
          </cell>
          <cell r="G13">
            <v>77</v>
          </cell>
          <cell r="H13">
            <v>600</v>
          </cell>
          <cell r="I13">
            <v>20.5</v>
          </cell>
        </row>
        <row r="14">
          <cell r="A14">
            <v>400</v>
          </cell>
          <cell r="C14">
            <v>20.4971</v>
          </cell>
          <cell r="D14">
            <v>16.4543</v>
          </cell>
          <cell r="E14">
            <v>36.9514</v>
          </cell>
          <cell r="G14">
            <v>77</v>
          </cell>
          <cell r="H14">
            <v>600</v>
          </cell>
          <cell r="I14">
            <v>25</v>
          </cell>
        </row>
        <row r="15">
          <cell r="A15">
            <v>500</v>
          </cell>
          <cell r="C15">
            <v>23.130099999999999</v>
          </cell>
          <cell r="D15">
            <v>19.032900000000001</v>
          </cell>
          <cell r="E15">
            <v>42.162999999999997</v>
          </cell>
          <cell r="G15">
            <v>80</v>
          </cell>
          <cell r="H15">
            <v>600</v>
          </cell>
          <cell r="I15">
            <v>31.5</v>
          </cell>
        </row>
        <row r="16">
          <cell r="A16">
            <v>720</v>
          </cell>
          <cell r="C16">
            <v>28.6463</v>
          </cell>
          <cell r="D16">
            <v>24.435099999999998</v>
          </cell>
          <cell r="E16">
            <v>53.081400000000002</v>
          </cell>
          <cell r="G16">
            <v>85</v>
          </cell>
          <cell r="H16">
            <v>750</v>
          </cell>
          <cell r="I16">
            <v>63</v>
          </cell>
        </row>
        <row r="17">
          <cell r="E17">
            <v>0</v>
          </cell>
        </row>
        <row r="18">
          <cell r="E18">
            <v>0</v>
          </cell>
        </row>
        <row r="55">
          <cell r="A55" t="str">
            <v>Length of Run</v>
          </cell>
          <cell r="B55" t="str">
            <v>GM % Modifier</v>
          </cell>
        </row>
        <row r="56">
          <cell r="A56">
            <v>0</v>
          </cell>
          <cell r="B56">
            <v>0.15</v>
          </cell>
        </row>
        <row r="57">
          <cell r="A57">
            <v>0.33</v>
          </cell>
          <cell r="B57">
            <v>0.1</v>
          </cell>
        </row>
        <row r="58">
          <cell r="A58">
            <v>1</v>
          </cell>
          <cell r="B58">
            <v>0.06</v>
          </cell>
        </row>
        <row r="59">
          <cell r="A59">
            <v>5</v>
          </cell>
          <cell r="B59">
            <v>4.4999999999999998E-2</v>
          </cell>
        </row>
        <row r="60">
          <cell r="A60">
            <v>7</v>
          </cell>
          <cell r="B60">
            <v>0.03</v>
          </cell>
        </row>
        <row r="61">
          <cell r="A61">
            <v>14</v>
          </cell>
          <cell r="B61">
            <v>0.01</v>
          </cell>
        </row>
        <row r="62">
          <cell r="A62">
            <v>31</v>
          </cell>
          <cell r="B62">
            <v>0</v>
          </cell>
        </row>
      </sheetData>
      <sheetData sheetId="17"/>
      <sheetData sheetId="18" refreshError="1">
        <row r="5">
          <cell r="A5">
            <v>39</v>
          </cell>
          <cell r="E5">
            <v>15.66</v>
          </cell>
          <cell r="G5">
            <v>55</v>
          </cell>
        </row>
        <row r="6">
          <cell r="A6">
            <v>83</v>
          </cell>
          <cell r="E6">
            <v>18.32</v>
          </cell>
          <cell r="G6">
            <v>68.75</v>
          </cell>
        </row>
        <row r="7">
          <cell r="A7">
            <v>90</v>
          </cell>
          <cell r="E7">
            <v>18.32</v>
          </cell>
          <cell r="G7">
            <v>68.75</v>
          </cell>
        </row>
        <row r="8">
          <cell r="A8">
            <v>135</v>
          </cell>
          <cell r="E8">
            <v>21.88</v>
          </cell>
          <cell r="G8">
            <v>82.5</v>
          </cell>
        </row>
        <row r="9">
          <cell r="A9">
            <v>150</v>
          </cell>
          <cell r="E9">
            <v>21.88</v>
          </cell>
          <cell r="G9">
            <v>82.5</v>
          </cell>
        </row>
        <row r="10">
          <cell r="A10">
            <v>170</v>
          </cell>
          <cell r="E10">
            <v>21.88</v>
          </cell>
          <cell r="G10">
            <v>82.5</v>
          </cell>
        </row>
        <row r="11">
          <cell r="A11">
            <v>180</v>
          </cell>
          <cell r="E11">
            <v>21.88</v>
          </cell>
          <cell r="G11">
            <v>82.5</v>
          </cell>
        </row>
        <row r="12">
          <cell r="A12">
            <v>220</v>
          </cell>
          <cell r="E12">
            <v>21.88</v>
          </cell>
          <cell r="G12">
            <v>82.5</v>
          </cell>
        </row>
        <row r="13">
          <cell r="A13">
            <v>230</v>
          </cell>
          <cell r="E13">
            <v>21.88</v>
          </cell>
          <cell r="G13">
            <v>82.5</v>
          </cell>
        </row>
        <row r="14">
          <cell r="A14">
            <v>242</v>
          </cell>
          <cell r="E14">
            <v>21.88</v>
          </cell>
          <cell r="G14">
            <v>82.5</v>
          </cell>
        </row>
        <row r="15">
          <cell r="A15">
            <v>300</v>
          </cell>
          <cell r="E15">
            <v>28.15</v>
          </cell>
          <cell r="G15">
            <v>110</v>
          </cell>
        </row>
        <row r="16">
          <cell r="A16">
            <v>308</v>
          </cell>
          <cell r="E16">
            <v>28.15</v>
          </cell>
          <cell r="G16">
            <v>110</v>
          </cell>
        </row>
        <row r="17">
          <cell r="A17">
            <v>400</v>
          </cell>
          <cell r="E17">
            <v>28.15</v>
          </cell>
          <cell r="G17">
            <v>110</v>
          </cell>
        </row>
        <row r="18">
          <cell r="A18">
            <v>500</v>
          </cell>
          <cell r="E18">
            <v>34.78</v>
          </cell>
          <cell r="G18">
            <v>137.5</v>
          </cell>
        </row>
        <row r="19">
          <cell r="A19">
            <v>700</v>
          </cell>
          <cell r="E19">
            <v>42.97</v>
          </cell>
          <cell r="G19">
            <v>275</v>
          </cell>
        </row>
        <row r="55">
          <cell r="A55" t="str">
            <v>Length of Run</v>
          </cell>
          <cell r="B55" t="str">
            <v>GM % Modifier</v>
          </cell>
        </row>
        <row r="56">
          <cell r="A56">
            <v>0</v>
          </cell>
        </row>
        <row r="57">
          <cell r="A57">
            <v>0.33</v>
          </cell>
        </row>
        <row r="58">
          <cell r="A58">
            <v>1</v>
          </cell>
        </row>
        <row r="59">
          <cell r="A59">
            <v>5</v>
          </cell>
        </row>
        <row r="60">
          <cell r="A60">
            <v>10</v>
          </cell>
        </row>
        <row r="61">
          <cell r="A61">
            <v>15</v>
          </cell>
        </row>
        <row r="62">
          <cell r="A62">
            <v>20</v>
          </cell>
        </row>
        <row r="63">
          <cell r="A63">
            <v>31</v>
          </cell>
        </row>
      </sheetData>
      <sheetData sheetId="19"/>
      <sheetData sheetId="20" refreshError="1">
        <row r="5">
          <cell r="A5">
            <v>35</v>
          </cell>
          <cell r="C5">
            <v>9.1893999999999991</v>
          </cell>
          <cell r="D5">
            <v>9.3041</v>
          </cell>
          <cell r="E5">
            <v>18.493499999999997</v>
          </cell>
          <cell r="F5">
            <v>2</v>
          </cell>
          <cell r="G5">
            <v>70</v>
          </cell>
          <cell r="H5">
            <v>500</v>
          </cell>
          <cell r="I5">
            <v>1.75</v>
          </cell>
        </row>
        <row r="6">
          <cell r="A6">
            <v>50</v>
          </cell>
          <cell r="C6">
            <v>9.6569000000000003</v>
          </cell>
          <cell r="D6">
            <v>9.9669000000000008</v>
          </cell>
          <cell r="E6">
            <v>19.623800000000003</v>
          </cell>
          <cell r="F6">
            <v>2</v>
          </cell>
          <cell r="G6">
            <v>73</v>
          </cell>
          <cell r="H6">
            <v>500</v>
          </cell>
          <cell r="I6">
            <v>1.75</v>
          </cell>
        </row>
        <row r="7">
          <cell r="A7">
            <v>60</v>
          </cell>
          <cell r="C7">
            <v>10.5341</v>
          </cell>
          <cell r="D7">
            <v>11.210800000000001</v>
          </cell>
          <cell r="E7">
            <v>21.744900000000001</v>
          </cell>
          <cell r="F7">
            <v>2</v>
          </cell>
          <cell r="G7">
            <v>77</v>
          </cell>
          <cell r="H7">
            <v>500</v>
          </cell>
          <cell r="I7">
            <v>1.75</v>
          </cell>
        </row>
        <row r="8">
          <cell r="A8">
            <v>80</v>
          </cell>
          <cell r="C8">
            <v>10.5341</v>
          </cell>
          <cell r="D8">
            <v>11.210800000000001</v>
          </cell>
          <cell r="E8">
            <v>21.744900000000001</v>
          </cell>
          <cell r="F8">
            <v>2</v>
          </cell>
          <cell r="G8">
            <v>77</v>
          </cell>
          <cell r="H8">
            <v>500</v>
          </cell>
          <cell r="I8">
            <v>2.5</v>
          </cell>
        </row>
        <row r="9">
          <cell r="A9">
            <v>85</v>
          </cell>
          <cell r="C9">
            <v>10.8146</v>
          </cell>
          <cell r="D9">
            <v>11.608599999999999</v>
          </cell>
          <cell r="E9">
            <v>22.423200000000001</v>
          </cell>
          <cell r="F9">
            <v>2</v>
          </cell>
          <cell r="G9">
            <v>78</v>
          </cell>
          <cell r="H9">
            <v>500</v>
          </cell>
          <cell r="I9">
            <v>2.5</v>
          </cell>
        </row>
        <row r="10">
          <cell r="A10">
            <v>90</v>
          </cell>
          <cell r="C10">
            <v>10.8146</v>
          </cell>
          <cell r="D10">
            <v>11.608599999999999</v>
          </cell>
          <cell r="E10">
            <v>22.423200000000001</v>
          </cell>
          <cell r="F10">
            <v>2</v>
          </cell>
          <cell r="G10">
            <v>78</v>
          </cell>
          <cell r="H10">
            <v>500</v>
          </cell>
          <cell r="I10">
            <v>2.5</v>
          </cell>
        </row>
        <row r="11">
          <cell r="A11">
            <v>110</v>
          </cell>
          <cell r="C11">
            <v>10.8941</v>
          </cell>
          <cell r="D11">
            <v>11.721299999999999</v>
          </cell>
          <cell r="E11">
            <v>22.615400000000001</v>
          </cell>
          <cell r="F11">
            <v>3</v>
          </cell>
          <cell r="G11">
            <v>118</v>
          </cell>
          <cell r="H11">
            <v>500</v>
          </cell>
          <cell r="I11">
            <v>4</v>
          </cell>
        </row>
        <row r="12">
          <cell r="A12">
            <v>120</v>
          </cell>
          <cell r="C12">
            <v>11.236800000000001</v>
          </cell>
          <cell r="D12">
            <v>12.2073</v>
          </cell>
          <cell r="E12">
            <v>23.444099999999999</v>
          </cell>
          <cell r="F12">
            <v>3</v>
          </cell>
          <cell r="G12">
            <v>120</v>
          </cell>
          <cell r="H12">
            <v>500</v>
          </cell>
          <cell r="I12">
            <v>4</v>
          </cell>
        </row>
        <row r="13">
          <cell r="A13">
            <v>150</v>
          </cell>
          <cell r="C13">
            <v>12.103300000000001</v>
          </cell>
          <cell r="D13">
            <v>13.4359</v>
          </cell>
          <cell r="E13">
            <v>25.539200000000001</v>
          </cell>
          <cell r="F13">
            <v>3</v>
          </cell>
          <cell r="G13">
            <v>127</v>
          </cell>
          <cell r="H13">
            <v>600</v>
          </cell>
          <cell r="I13">
            <v>5</v>
          </cell>
        </row>
        <row r="14">
          <cell r="A14">
            <v>165</v>
          </cell>
          <cell r="C14">
            <v>12.103300000000001</v>
          </cell>
          <cell r="D14">
            <v>13.4359</v>
          </cell>
          <cell r="E14">
            <v>25.539200000000001</v>
          </cell>
          <cell r="F14">
            <v>3</v>
          </cell>
          <cell r="G14">
            <v>127</v>
          </cell>
          <cell r="H14">
            <v>600</v>
          </cell>
          <cell r="I14">
            <v>5</v>
          </cell>
        </row>
        <row r="15">
          <cell r="A15">
            <v>170</v>
          </cell>
          <cell r="C15">
            <v>12.103300000000001</v>
          </cell>
          <cell r="D15">
            <v>13.4359</v>
          </cell>
          <cell r="E15">
            <v>25.539200000000001</v>
          </cell>
          <cell r="F15">
            <v>3</v>
          </cell>
          <cell r="G15">
            <v>127</v>
          </cell>
          <cell r="H15">
            <v>600</v>
          </cell>
          <cell r="I15">
            <v>5</v>
          </cell>
        </row>
        <row r="16">
          <cell r="A16">
            <v>220</v>
          </cell>
          <cell r="C16">
            <v>13.9384</v>
          </cell>
          <cell r="D16">
            <v>16.0381</v>
          </cell>
          <cell r="E16">
            <v>29.976500000000001</v>
          </cell>
          <cell r="F16">
            <v>3</v>
          </cell>
          <cell r="G16">
            <v>140</v>
          </cell>
          <cell r="H16">
            <v>600</v>
          </cell>
          <cell r="I16">
            <v>7.4</v>
          </cell>
        </row>
        <row r="17">
          <cell r="A17">
            <v>250</v>
          </cell>
          <cell r="C17">
            <v>14.555999999999999</v>
          </cell>
          <cell r="D17">
            <v>16.913799999999998</v>
          </cell>
          <cell r="E17">
            <v>31.469799999999999</v>
          </cell>
          <cell r="F17">
            <v>4</v>
          </cell>
          <cell r="G17">
            <v>193</v>
          </cell>
          <cell r="H17">
            <v>750</v>
          </cell>
          <cell r="I17">
            <v>15</v>
          </cell>
        </row>
        <row r="18">
          <cell r="A18">
            <v>310</v>
          </cell>
          <cell r="C18">
            <v>15.229900000000001</v>
          </cell>
          <cell r="D18">
            <v>17.869399999999999</v>
          </cell>
          <cell r="E18">
            <v>33.099299999999999</v>
          </cell>
          <cell r="F18">
            <v>4</v>
          </cell>
          <cell r="G18">
            <v>200</v>
          </cell>
          <cell r="H18">
            <v>750</v>
          </cell>
          <cell r="I18">
            <v>20</v>
          </cell>
        </row>
        <row r="19">
          <cell r="A19">
            <v>390</v>
          </cell>
          <cell r="C19">
            <v>18.2714</v>
          </cell>
          <cell r="D19">
            <v>22.182200000000002</v>
          </cell>
          <cell r="E19">
            <v>40.453600000000002</v>
          </cell>
          <cell r="F19">
            <v>4</v>
          </cell>
          <cell r="G19">
            <v>229</v>
          </cell>
          <cell r="H19">
            <v>750</v>
          </cell>
          <cell r="I19">
            <v>25</v>
          </cell>
        </row>
        <row r="23">
          <cell r="E23">
            <v>0</v>
          </cell>
        </row>
        <row r="24">
          <cell r="E24">
            <v>0</v>
          </cell>
        </row>
        <row r="25">
          <cell r="E25">
            <v>0</v>
          </cell>
        </row>
        <row r="55">
          <cell r="A55" t="str">
            <v>Length of Run</v>
          </cell>
          <cell r="B55" t="str">
            <v>GM % Modifier</v>
          </cell>
        </row>
        <row r="56">
          <cell r="A56">
            <v>0</v>
          </cell>
        </row>
        <row r="57">
          <cell r="A57">
            <v>0.33</v>
          </cell>
        </row>
        <row r="58">
          <cell r="A58">
            <v>1</v>
          </cell>
        </row>
        <row r="59">
          <cell r="A59">
            <v>5</v>
          </cell>
        </row>
        <row r="60">
          <cell r="A60">
            <v>10</v>
          </cell>
        </row>
        <row r="61">
          <cell r="A61">
            <v>15</v>
          </cell>
        </row>
        <row r="62">
          <cell r="A62">
            <v>20</v>
          </cell>
        </row>
        <row r="63">
          <cell r="A63">
            <v>31</v>
          </cell>
        </row>
      </sheetData>
      <sheetData sheetId="21"/>
      <sheetData sheetId="22"/>
      <sheetData sheetId="23"/>
      <sheetData sheetId="24" refreshError="1">
        <row r="5">
          <cell r="A5">
            <v>7</v>
          </cell>
          <cell r="E5">
            <v>7.3726000000000003</v>
          </cell>
          <cell r="G5">
            <v>21.354299999999999</v>
          </cell>
          <cell r="H5">
            <v>300</v>
          </cell>
          <cell r="I5">
            <v>0.5</v>
          </cell>
        </row>
        <row r="6">
          <cell r="A6">
            <v>22</v>
          </cell>
          <cell r="E6">
            <v>13.567500000000001</v>
          </cell>
          <cell r="G6">
            <v>21.354299999999999</v>
          </cell>
          <cell r="H6">
            <v>300</v>
          </cell>
          <cell r="I6">
            <v>2</v>
          </cell>
        </row>
        <row r="7">
          <cell r="A7">
            <v>18</v>
          </cell>
          <cell r="E7">
            <v>18.574999999999999</v>
          </cell>
          <cell r="G7">
            <v>21.354299999999999</v>
          </cell>
          <cell r="H7">
            <v>300</v>
          </cell>
          <cell r="I7">
            <v>1</v>
          </cell>
        </row>
        <row r="8">
          <cell r="A8">
            <v>28</v>
          </cell>
          <cell r="E8">
            <v>21.242100000000001</v>
          </cell>
          <cell r="G8">
            <v>21.354299999999999</v>
          </cell>
          <cell r="H8">
            <v>300</v>
          </cell>
          <cell r="I8">
            <v>2</v>
          </cell>
        </row>
        <row r="9">
          <cell r="A9">
            <v>55</v>
          </cell>
          <cell r="E9">
            <v>27.8096</v>
          </cell>
          <cell r="G9">
            <v>21.354299999999999</v>
          </cell>
          <cell r="H9">
            <v>300</v>
          </cell>
          <cell r="I9">
            <v>3</v>
          </cell>
        </row>
        <row r="10">
          <cell r="A10">
            <v>80</v>
          </cell>
          <cell r="E10">
            <v>19.7026</v>
          </cell>
          <cell r="G10">
            <v>21.354299999999999</v>
          </cell>
          <cell r="H10">
            <v>300</v>
          </cell>
          <cell r="I10">
            <v>4</v>
          </cell>
        </row>
        <row r="11">
          <cell r="A11">
            <v>120</v>
          </cell>
          <cell r="E11">
            <v>28.0382</v>
          </cell>
          <cell r="G11">
            <v>21.354299999999999</v>
          </cell>
          <cell r="H11">
            <v>300</v>
          </cell>
          <cell r="I11">
            <v>5</v>
          </cell>
        </row>
        <row r="12">
          <cell r="A12">
            <v>150</v>
          </cell>
          <cell r="E12">
            <v>36.304600000000001</v>
          </cell>
          <cell r="G12">
            <v>21.354299999999999</v>
          </cell>
          <cell r="H12">
            <v>300</v>
          </cell>
          <cell r="I12">
            <v>5</v>
          </cell>
        </row>
        <row r="55">
          <cell r="A55" t="str">
            <v>Length of Run</v>
          </cell>
          <cell r="B55" t="str">
            <v>GM % Modifier</v>
          </cell>
        </row>
        <row r="56">
          <cell r="A56">
            <v>0</v>
          </cell>
          <cell r="B56">
            <v>0.15</v>
          </cell>
        </row>
        <row r="57">
          <cell r="A57">
            <v>0.33</v>
          </cell>
          <cell r="B57">
            <v>0.1</v>
          </cell>
        </row>
        <row r="58">
          <cell r="A58">
            <v>1</v>
          </cell>
          <cell r="B58">
            <v>0.06</v>
          </cell>
        </row>
        <row r="59">
          <cell r="A59">
            <v>5</v>
          </cell>
          <cell r="B59">
            <v>4.4999999999999998E-2</v>
          </cell>
        </row>
        <row r="60">
          <cell r="A60">
            <v>10</v>
          </cell>
          <cell r="B60">
            <v>0.03</v>
          </cell>
        </row>
        <row r="61">
          <cell r="A61">
            <v>15</v>
          </cell>
          <cell r="B61">
            <v>0.02</v>
          </cell>
        </row>
        <row r="62">
          <cell r="A62">
            <v>20</v>
          </cell>
          <cell r="B62">
            <v>0.01</v>
          </cell>
        </row>
        <row r="63">
          <cell r="A63">
            <v>31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M Units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age A"/>
      <sheetName val="&quot;A&quot; Quote Model"/>
      <sheetName val="&quot;B&quot; Quote Model"/>
      <sheetName val="Package B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</sheetNames>
    <sheetDataSet>
      <sheetData sheetId="0"/>
      <sheetData sheetId="1"/>
      <sheetData sheetId="2" refreshError="1">
        <row r="29">
          <cell r="AT29">
            <v>136.24793686403461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Sheet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Tool Build Plan"/>
      <sheetName val="20353_1"/>
      <sheetName val="20353_2"/>
      <sheetName val="20353_3"/>
      <sheetName val="20353_4"/>
      <sheetName val="20353_5"/>
      <sheetName val="20353_6"/>
      <sheetName val="20353_7"/>
      <sheetName val="20353_8"/>
      <sheetName val="20353_9"/>
      <sheetName val="20353_10"/>
      <sheetName val="20353_11"/>
      <sheetName val="20353_12"/>
      <sheetName val="20353_13"/>
      <sheetName val="20353_14"/>
      <sheetName val="20353_15"/>
      <sheetName val="20353_16"/>
      <sheetName val="20353_17"/>
      <sheetName val="Issues List"/>
      <sheetName val="MFG MVA Assumption"/>
      <sheetName val="Basic Assumption"/>
      <sheetName val="Material List"/>
      <sheetName val="Assumptions"/>
      <sheetName val="Part Data"/>
      <sheetName val="ArchII"/>
      <sheetName val="Detail"/>
      <sheetName val="Vise"/>
      <sheetName val="Xbox"/>
    </sheetNames>
    <sheetDataSet>
      <sheetData sheetId="0" refreshError="1">
        <row r="6">
          <cell r="B6" t="str">
            <v xml:space="preserve">Mark Wilcox </v>
          </cell>
        </row>
        <row r="7">
          <cell r="B7" t="str">
            <v>Randy Smith</v>
          </cell>
        </row>
        <row r="8">
          <cell r="B8" t="str">
            <v>Stephanie Martin</v>
          </cell>
        </row>
        <row r="14">
          <cell r="B14" t="str">
            <v>Dell</v>
          </cell>
        </row>
        <row r="34">
          <cell r="L34">
            <v>107356.32359999997</v>
          </cell>
        </row>
      </sheetData>
      <sheetData sheetId="1" refreshError="1">
        <row r="1">
          <cell r="E1" t="str">
            <v>s-chassis-main</v>
          </cell>
          <cell r="I1" t="str">
            <v>20353-1</v>
          </cell>
        </row>
        <row r="205">
          <cell r="F205">
            <v>223.96166666666664</v>
          </cell>
        </row>
        <row r="208">
          <cell r="B208">
            <v>270</v>
          </cell>
        </row>
        <row r="209">
          <cell r="B209">
            <v>242.90833333333336</v>
          </cell>
        </row>
        <row r="210">
          <cell r="B210">
            <v>60.72708333333334</v>
          </cell>
        </row>
        <row r="211">
          <cell r="B211">
            <v>60</v>
          </cell>
        </row>
        <row r="212">
          <cell r="B212">
            <v>280</v>
          </cell>
          <cell r="D212">
            <v>16800</v>
          </cell>
        </row>
        <row r="214">
          <cell r="B214">
            <v>193</v>
          </cell>
        </row>
        <row r="219">
          <cell r="B219">
            <v>311.41666666666663</v>
          </cell>
        </row>
        <row r="247">
          <cell r="G247" t="str">
            <v>s-chassis-main</v>
          </cell>
        </row>
        <row r="251">
          <cell r="E251">
            <v>18518.387999999999</v>
          </cell>
        </row>
        <row r="264">
          <cell r="B264">
            <v>96490.185559166683</v>
          </cell>
        </row>
      </sheetData>
      <sheetData sheetId="2" refreshError="1">
        <row r="1">
          <cell r="E1" t="str">
            <v>s-chassis-front_wall</v>
          </cell>
          <cell r="H1" t="str">
            <v>QUOTE NO:</v>
          </cell>
          <cell r="I1" t="str">
            <v>20353-2</v>
          </cell>
        </row>
        <row r="205">
          <cell r="F205">
            <v>164.63697916666666</v>
          </cell>
        </row>
        <row r="208">
          <cell r="B208">
            <v>230</v>
          </cell>
        </row>
        <row r="209">
          <cell r="B209">
            <v>290.54416666666663</v>
          </cell>
        </row>
        <row r="210">
          <cell r="B210">
            <v>72.636041666666657</v>
          </cell>
        </row>
        <row r="211">
          <cell r="B211">
            <v>40</v>
          </cell>
        </row>
        <row r="212">
          <cell r="B212">
            <v>180</v>
          </cell>
        </row>
        <row r="214">
          <cell r="B214">
            <v>133</v>
          </cell>
        </row>
        <row r="219">
          <cell r="B219">
            <v>188.45</v>
          </cell>
        </row>
        <row r="247">
          <cell r="G247" t="str">
            <v>s-chassis-front_wall</v>
          </cell>
        </row>
        <row r="251">
          <cell r="E251">
            <v>7183.6719999999996</v>
          </cell>
        </row>
        <row r="264">
          <cell r="B264">
            <v>69829.589249166675</v>
          </cell>
        </row>
      </sheetData>
      <sheetData sheetId="3" refreshError="1">
        <row r="1">
          <cell r="E1" t="str">
            <v>s-chassis-back-wall</v>
          </cell>
          <cell r="I1" t="str">
            <v>20353-3</v>
          </cell>
        </row>
        <row r="205">
          <cell r="F205">
            <v>170.61354166666666</v>
          </cell>
        </row>
        <row r="208">
          <cell r="B208">
            <v>175</v>
          </cell>
        </row>
        <row r="209">
          <cell r="B209">
            <v>229.52749999999997</v>
          </cell>
        </row>
        <row r="210">
          <cell r="B210">
            <v>57.381874999999994</v>
          </cell>
        </row>
        <row r="211">
          <cell r="B211">
            <v>40</v>
          </cell>
        </row>
        <row r="212">
          <cell r="B212">
            <v>165</v>
          </cell>
        </row>
        <row r="214">
          <cell r="B214">
            <v>142</v>
          </cell>
        </row>
        <row r="219">
          <cell r="B219">
            <v>168.95</v>
          </cell>
        </row>
        <row r="247">
          <cell r="G247" t="str">
            <v>s-chassis-back-wall</v>
          </cell>
        </row>
        <row r="251">
          <cell r="E251">
            <v>6605.6444999999994</v>
          </cell>
        </row>
        <row r="264">
          <cell r="B264">
            <v>52440.260345000002</v>
          </cell>
        </row>
      </sheetData>
      <sheetData sheetId="4" refreshError="1">
        <row r="1">
          <cell r="E1" t="str">
            <v>neo-cover-left</v>
          </cell>
          <cell r="I1" t="str">
            <v>20353-4</v>
          </cell>
        </row>
        <row r="205">
          <cell r="F205">
            <v>234.43593749999999</v>
          </cell>
        </row>
        <row r="208">
          <cell r="B208">
            <v>310</v>
          </cell>
        </row>
        <row r="209">
          <cell r="B209">
            <v>268.40333333333331</v>
          </cell>
        </row>
        <row r="210">
          <cell r="B210">
            <v>67.100833333333327</v>
          </cell>
        </row>
        <row r="211">
          <cell r="B211">
            <v>120</v>
          </cell>
        </row>
        <row r="212">
          <cell r="B212">
            <v>300</v>
          </cell>
        </row>
        <row r="214">
          <cell r="B214">
            <v>187</v>
          </cell>
        </row>
        <row r="219">
          <cell r="B219">
            <v>442.74999999999994</v>
          </cell>
        </row>
        <row r="247">
          <cell r="G247" t="str">
            <v>neo-cover-left</v>
          </cell>
        </row>
        <row r="251">
          <cell r="E251">
            <v>14324.328</v>
          </cell>
        </row>
        <row r="264">
          <cell r="B264">
            <v>84319.885758958335</v>
          </cell>
        </row>
      </sheetData>
      <sheetData sheetId="5" refreshError="1">
        <row r="1">
          <cell r="E1" t="str">
            <v>neo-cover-right</v>
          </cell>
          <cell r="I1" t="str">
            <v>20353-5</v>
          </cell>
        </row>
        <row r="205">
          <cell r="F205">
            <v>244.5859375</v>
          </cell>
        </row>
        <row r="208">
          <cell r="B208">
            <v>310</v>
          </cell>
        </row>
        <row r="209">
          <cell r="B209">
            <v>275.52833333333331</v>
          </cell>
        </row>
        <row r="210">
          <cell r="B210">
            <v>68.882083333333327</v>
          </cell>
        </row>
        <row r="211">
          <cell r="B211">
            <v>120</v>
          </cell>
        </row>
        <row r="212">
          <cell r="B212">
            <v>300</v>
          </cell>
        </row>
        <row r="214">
          <cell r="B214">
            <v>199</v>
          </cell>
        </row>
        <row r="219">
          <cell r="B219">
            <v>486.04166666666669</v>
          </cell>
        </row>
        <row r="247">
          <cell r="G247" t="str">
            <v>neo-cover-right</v>
          </cell>
        </row>
        <row r="251">
          <cell r="E251">
            <v>14324.328</v>
          </cell>
        </row>
        <row r="264">
          <cell r="B264">
            <v>84379.547077708325</v>
          </cell>
        </row>
      </sheetData>
      <sheetData sheetId="6" refreshError="1">
        <row r="1">
          <cell r="E1" t="str">
            <v>side_cover_bracket</v>
          </cell>
          <cell r="I1" t="str">
            <v>20353-6</v>
          </cell>
        </row>
        <row r="205">
          <cell r="F205">
            <v>71.001041666666666</v>
          </cell>
        </row>
        <row r="208">
          <cell r="B208">
            <v>80</v>
          </cell>
        </row>
        <row r="209">
          <cell r="B209">
            <v>90.515833333333347</v>
          </cell>
        </row>
        <row r="210">
          <cell r="B210">
            <v>22.628958333333337</v>
          </cell>
        </row>
        <row r="211">
          <cell r="B211">
            <v>20</v>
          </cell>
        </row>
        <row r="212">
          <cell r="B212">
            <v>70</v>
          </cell>
        </row>
        <row r="214">
          <cell r="B214">
            <v>67</v>
          </cell>
        </row>
        <row r="219">
          <cell r="B219">
            <v>93.725000000000023</v>
          </cell>
        </row>
        <row r="247">
          <cell r="G247" t="str">
            <v>side_cover_bracket</v>
          </cell>
        </row>
        <row r="251">
          <cell r="E251">
            <v>1842.6978999999999</v>
          </cell>
        </row>
        <row r="264">
          <cell r="B264">
            <v>15720.327495000001</v>
          </cell>
        </row>
      </sheetData>
      <sheetData sheetId="7" refreshError="1">
        <row r="1">
          <cell r="E1" t="str">
            <v>fx_neo_bracket</v>
          </cell>
          <cell r="I1" t="str">
            <v>20353-7</v>
          </cell>
        </row>
        <row r="205">
          <cell r="F205">
            <v>66.240833333333342</v>
          </cell>
        </row>
        <row r="208">
          <cell r="B208">
            <v>75</v>
          </cell>
        </row>
        <row r="209">
          <cell r="B209">
            <v>80.15055555555557</v>
          </cell>
        </row>
        <row r="210">
          <cell r="B210">
            <v>20.037638888888893</v>
          </cell>
        </row>
        <row r="211">
          <cell r="B211">
            <v>20</v>
          </cell>
        </row>
        <row r="212">
          <cell r="B212">
            <v>65</v>
          </cell>
        </row>
        <row r="214">
          <cell r="B214">
            <v>55</v>
          </cell>
        </row>
        <row r="219">
          <cell r="B219">
            <v>101.25</v>
          </cell>
        </row>
        <row r="247">
          <cell r="G247" t="str">
            <v>fx_neo_bracket</v>
          </cell>
        </row>
        <row r="251">
          <cell r="E251">
            <v>2486.8624999999997</v>
          </cell>
        </row>
        <row r="264">
          <cell r="B264">
            <v>17570.001421597222</v>
          </cell>
        </row>
      </sheetData>
      <sheetData sheetId="8" refreshError="1">
        <row r="1">
          <cell r="E1" t="str">
            <v>neo_per_bay_left</v>
          </cell>
          <cell r="I1" t="str">
            <v>20353-8</v>
          </cell>
        </row>
        <row r="205">
          <cell r="F205">
            <v>123.38854166666667</v>
          </cell>
        </row>
        <row r="208">
          <cell r="B208">
            <v>125</v>
          </cell>
        </row>
        <row r="209">
          <cell r="B209">
            <v>143.45916666666665</v>
          </cell>
        </row>
        <row r="210">
          <cell r="B210">
            <v>35.864791666666662</v>
          </cell>
        </row>
        <row r="211">
          <cell r="B211">
            <v>30</v>
          </cell>
        </row>
        <row r="212">
          <cell r="B212">
            <v>115</v>
          </cell>
        </row>
        <row r="214">
          <cell r="B214">
            <v>106</v>
          </cell>
        </row>
        <row r="219">
          <cell r="B219">
            <v>152.29166666666669</v>
          </cell>
        </row>
        <row r="247">
          <cell r="G247" t="str">
            <v>neo_per_bay_left</v>
          </cell>
        </row>
        <row r="251">
          <cell r="E251">
            <v>4142.9784999999993</v>
          </cell>
        </row>
        <row r="264">
          <cell r="B264">
            <v>28460.17243791667</v>
          </cell>
        </row>
      </sheetData>
      <sheetData sheetId="9" refreshError="1">
        <row r="1">
          <cell r="E1" t="str">
            <v>s_riser_bracket_dogleg</v>
          </cell>
          <cell r="I1" t="str">
            <v>20353-9</v>
          </cell>
        </row>
        <row r="205">
          <cell r="F205">
            <v>247.72916666666669</v>
          </cell>
        </row>
        <row r="208">
          <cell r="B208">
            <v>250</v>
          </cell>
        </row>
        <row r="209">
          <cell r="B209">
            <v>277.2</v>
          </cell>
        </row>
        <row r="210">
          <cell r="B210">
            <v>69.3</v>
          </cell>
        </row>
        <row r="211">
          <cell r="B211">
            <v>60</v>
          </cell>
        </row>
        <row r="212">
          <cell r="B212">
            <v>240</v>
          </cell>
        </row>
        <row r="214">
          <cell r="B214">
            <v>202</v>
          </cell>
        </row>
        <row r="219">
          <cell r="B219">
            <v>245.08333333333334</v>
          </cell>
        </row>
        <row r="247">
          <cell r="G247" t="str">
            <v>s_riser_bracket_dogleg</v>
          </cell>
        </row>
        <row r="251">
          <cell r="E251">
            <v>10689.475999999999</v>
          </cell>
        </row>
        <row r="264">
          <cell r="B264">
            <v>67759.580075000005</v>
          </cell>
        </row>
      </sheetData>
      <sheetData sheetId="10" refreshError="1">
        <row r="1">
          <cell r="E1" t="str">
            <v>I/O Bracket</v>
          </cell>
          <cell r="I1" t="str">
            <v>20353-10</v>
          </cell>
        </row>
        <row r="205">
          <cell r="F205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4">
          <cell r="B214">
            <v>0</v>
          </cell>
        </row>
        <row r="219">
          <cell r="B219">
            <v>0</v>
          </cell>
        </row>
        <row r="247">
          <cell r="G247" t="str">
            <v>I/O Bracket</v>
          </cell>
        </row>
        <row r="251">
          <cell r="E251">
            <v>263.47299999999996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</sheetData>
      <sheetData sheetId="11" refreshError="1">
        <row r="1">
          <cell r="E1" t="str">
            <v>neo_periph_bay_right</v>
          </cell>
          <cell r="I1" t="str">
            <v>20353-11</v>
          </cell>
        </row>
        <row r="205">
          <cell r="F205">
            <v>127.40625</v>
          </cell>
        </row>
        <row r="208">
          <cell r="B208">
            <v>130</v>
          </cell>
        </row>
        <row r="209">
          <cell r="B209">
            <v>149.34250000000003</v>
          </cell>
        </row>
        <row r="210">
          <cell r="B210">
            <v>37.335625000000007</v>
          </cell>
        </row>
        <row r="211">
          <cell r="B211">
            <v>30</v>
          </cell>
        </row>
        <row r="212">
          <cell r="B212">
            <v>120</v>
          </cell>
        </row>
        <row r="214">
          <cell r="B214">
            <v>106</v>
          </cell>
        </row>
        <row r="219">
          <cell r="B219">
            <v>152.95833333333334</v>
          </cell>
        </row>
        <row r="247">
          <cell r="G247" t="str">
            <v>neo_periph_bay_right</v>
          </cell>
        </row>
        <row r="251">
          <cell r="E251">
            <v>4258.5839999999998</v>
          </cell>
        </row>
        <row r="264">
          <cell r="B264">
            <v>29569.875586875001</v>
          </cell>
        </row>
      </sheetData>
      <sheetData sheetId="12" refreshError="1">
        <row r="1">
          <cell r="E1" t="str">
            <v>neo_shoulder_latch_sm</v>
          </cell>
          <cell r="I1" t="str">
            <v>20353-12</v>
          </cell>
        </row>
        <row r="205">
          <cell r="F205">
            <v>105.171875</v>
          </cell>
        </row>
        <row r="208">
          <cell r="B208">
            <v>90</v>
          </cell>
        </row>
        <row r="209">
          <cell r="B209">
            <v>119.33833333333332</v>
          </cell>
        </row>
        <row r="210">
          <cell r="B210">
            <v>29.834583333333331</v>
          </cell>
        </row>
        <row r="211">
          <cell r="B211">
            <v>25</v>
          </cell>
        </row>
        <row r="212">
          <cell r="B212">
            <v>80</v>
          </cell>
        </row>
        <row r="214">
          <cell r="B214">
            <v>103</v>
          </cell>
        </row>
        <row r="219">
          <cell r="B219">
            <v>81.683333333333323</v>
          </cell>
        </row>
        <row r="247">
          <cell r="G247" t="str">
            <v>neo_shoulder_latch_sm</v>
          </cell>
        </row>
        <row r="251">
          <cell r="E251">
            <v>1422.7542000000001</v>
          </cell>
        </row>
        <row r="264">
          <cell r="B264">
            <v>15900.100992083335</v>
          </cell>
        </row>
      </sheetData>
      <sheetData sheetId="13" refreshError="1">
        <row r="1">
          <cell r="E1" t="str">
            <v>srm plate</v>
          </cell>
          <cell r="I1" t="str">
            <v>20353-13</v>
          </cell>
        </row>
        <row r="205">
          <cell r="F205">
            <v>95.265833333333333</v>
          </cell>
        </row>
        <row r="208">
          <cell r="B208">
            <v>110</v>
          </cell>
        </row>
        <row r="209">
          <cell r="B209">
            <v>111.49944444444446</v>
          </cell>
        </row>
        <row r="210">
          <cell r="B210">
            <v>27.874861111111116</v>
          </cell>
        </row>
        <row r="211">
          <cell r="B211">
            <v>40</v>
          </cell>
        </row>
        <row r="212">
          <cell r="B212">
            <v>100</v>
          </cell>
        </row>
        <row r="214">
          <cell r="B214">
            <v>79</v>
          </cell>
        </row>
        <row r="219">
          <cell r="B219">
            <v>153.04166666666669</v>
          </cell>
        </row>
        <row r="247">
          <cell r="G247" t="str">
            <v>srm plate</v>
          </cell>
        </row>
        <row r="251">
          <cell r="E251">
            <v>3806.9159999999997</v>
          </cell>
        </row>
        <row r="264">
          <cell r="B264">
            <v>26069.802087361117</v>
          </cell>
        </row>
      </sheetData>
      <sheetData sheetId="14" refreshError="1">
        <row r="1">
          <cell r="E1" t="str">
            <v>front_io_shield</v>
          </cell>
          <cell r="I1" t="str">
            <v>20353-14</v>
          </cell>
        </row>
        <row r="205">
          <cell r="F205">
            <v>103.86770833333333</v>
          </cell>
        </row>
        <row r="208">
          <cell r="B208">
            <v>95</v>
          </cell>
        </row>
        <row r="209">
          <cell r="B209">
            <v>120.71833333333333</v>
          </cell>
        </row>
        <row r="210">
          <cell r="B210">
            <v>30.179583333333333</v>
          </cell>
        </row>
        <row r="211">
          <cell r="B211">
            <v>25</v>
          </cell>
        </row>
        <row r="212">
          <cell r="B212">
            <v>85</v>
          </cell>
        </row>
        <row r="214">
          <cell r="B214">
            <v>88</v>
          </cell>
        </row>
        <row r="219">
          <cell r="B219">
            <v>96.416666666666671</v>
          </cell>
        </row>
        <row r="247">
          <cell r="G247" t="str">
            <v>front_io_shield</v>
          </cell>
        </row>
        <row r="251">
          <cell r="E251">
            <v>2400.8304999999996</v>
          </cell>
        </row>
        <row r="264">
          <cell r="B264">
            <v>19399.545328958331</v>
          </cell>
        </row>
      </sheetData>
      <sheetData sheetId="15" refreshError="1">
        <row r="1">
          <cell r="E1" t="str">
            <v>s riser plus 3hh</v>
          </cell>
          <cell r="I1" t="str">
            <v>20353-15</v>
          </cell>
        </row>
        <row r="205">
          <cell r="F205">
            <v>162.09322916666667</v>
          </cell>
        </row>
        <row r="208">
          <cell r="B208">
            <v>170</v>
          </cell>
        </row>
        <row r="209">
          <cell r="B209">
            <v>213.84500000000003</v>
          </cell>
        </row>
        <row r="210">
          <cell r="B210">
            <v>53.461250000000007</v>
          </cell>
        </row>
        <row r="211">
          <cell r="B211">
            <v>40</v>
          </cell>
        </row>
        <row r="212">
          <cell r="B212">
            <v>160</v>
          </cell>
        </row>
        <row r="214">
          <cell r="B214">
            <v>130</v>
          </cell>
        </row>
        <row r="219">
          <cell r="B219">
            <v>155.20833333333334</v>
          </cell>
        </row>
        <row r="247">
          <cell r="G247" t="str">
            <v>s riser plus 3hh</v>
          </cell>
        </row>
        <row r="251">
          <cell r="E251">
            <v>5293.6564999999991</v>
          </cell>
        </row>
        <row r="264">
          <cell r="B264">
            <v>45130.336697499995</v>
          </cell>
        </row>
      </sheetData>
      <sheetData sheetId="16" refreshError="1">
        <row r="1">
          <cell r="E1" t="str">
            <v>s_gasket_3hh</v>
          </cell>
          <cell r="I1" t="str">
            <v>20353-16</v>
          </cell>
        </row>
        <row r="205">
          <cell r="F205">
            <v>158.36510416666667</v>
          </cell>
        </row>
        <row r="208">
          <cell r="B208">
            <v>170</v>
          </cell>
        </row>
        <row r="209">
          <cell r="B209">
            <v>193.83166666666668</v>
          </cell>
        </row>
        <row r="210">
          <cell r="B210">
            <v>48.457916666666669</v>
          </cell>
        </row>
        <row r="211">
          <cell r="B211">
            <v>30</v>
          </cell>
        </row>
        <row r="212">
          <cell r="B212">
            <v>160</v>
          </cell>
        </row>
        <row r="214">
          <cell r="B214">
            <v>154</v>
          </cell>
        </row>
        <row r="219">
          <cell r="B219">
            <v>249.58333333333331</v>
          </cell>
        </row>
        <row r="247">
          <cell r="G247" t="str">
            <v>s_gasket_3hh</v>
          </cell>
        </row>
        <row r="251">
          <cell r="E251">
            <v>4406.4514999999992</v>
          </cell>
        </row>
        <row r="264">
          <cell r="B264">
            <v>37510.239036666666</v>
          </cell>
        </row>
      </sheetData>
      <sheetData sheetId="17" refreshError="1">
        <row r="1">
          <cell r="E1" t="str">
            <v>s_gasket_riser</v>
          </cell>
          <cell r="I1" t="str">
            <v>20353-17</v>
          </cell>
        </row>
        <row r="205">
          <cell r="F205">
            <v>161.84166666666667</v>
          </cell>
        </row>
        <row r="208">
          <cell r="B208">
            <v>170</v>
          </cell>
        </row>
        <row r="209">
          <cell r="B209">
            <v>195.45666666666668</v>
          </cell>
        </row>
        <row r="210">
          <cell r="B210">
            <v>48.864166666666669</v>
          </cell>
        </row>
        <row r="211">
          <cell r="B211">
            <v>30</v>
          </cell>
        </row>
        <row r="212">
          <cell r="B212">
            <v>160</v>
          </cell>
        </row>
        <row r="214">
          <cell r="B214">
            <v>154</v>
          </cell>
        </row>
        <row r="219">
          <cell r="B219">
            <v>262.70833333333331</v>
          </cell>
        </row>
        <row r="247">
          <cell r="G247" t="str">
            <v>s_gasket_riser</v>
          </cell>
        </row>
        <row r="251">
          <cell r="E251">
            <v>4960.2824999999993</v>
          </cell>
        </row>
        <row r="264">
          <cell r="B264">
            <v>39359.689886666667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 Lan-hub MBOM"/>
      <sheetName val="Sheet3"/>
      <sheetName val="wo Lan- Hub (2USB) function"/>
      <sheetName val="Intel Lan + AD1885 EBOM"/>
      <sheetName val="Intel Lan + AD1885 function"/>
      <sheetName val=""/>
      <sheetName val="Version Control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Blf2+LOM cost bom_080902"/>
      <sheetName val="FA-LISTING"/>
      <sheetName val="0320"/>
      <sheetName val="Clark costed BOM USDT"/>
      <sheetName val="Data lists"/>
      <sheetName val="Metal_list"/>
      <sheetName val="Sheet1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242901300011</v>
          </cell>
          <cell r="B1" t="str">
            <v>LABEL;BAR CODE,IB,BBU</v>
          </cell>
          <cell r="C1" t="str">
            <v>游娟娟</v>
          </cell>
          <cell r="D1">
            <v>1</v>
          </cell>
        </row>
        <row r="2">
          <cell r="A2" t="str">
            <v>271002000301</v>
          </cell>
          <cell r="B2" t="str">
            <v>RES;0    ,1/10W,5% ,0805,SM</v>
          </cell>
          <cell r="C2" t="str">
            <v>劉彌旭</v>
          </cell>
          <cell r="D2">
            <v>6</v>
          </cell>
        </row>
        <row r="3">
          <cell r="A3" t="str">
            <v>271002100301</v>
          </cell>
          <cell r="B3" t="str">
            <v>RES;10   ,1/10W,5% ,0805,SM</v>
          </cell>
          <cell r="C3" t="str">
            <v>劉彌旭</v>
          </cell>
          <cell r="D3">
            <v>2</v>
          </cell>
        </row>
        <row r="4">
          <cell r="A4" t="str">
            <v>271002471301</v>
          </cell>
          <cell r="B4" t="str">
            <v>RES;470  ,1/10W,5% ,0805,SM</v>
          </cell>
          <cell r="C4" t="str">
            <v>劉彌旭</v>
          </cell>
          <cell r="D4">
            <v>1</v>
          </cell>
        </row>
        <row r="5">
          <cell r="A5" t="str">
            <v>271012478301</v>
          </cell>
          <cell r="B5" t="str">
            <v>RES;4.7  ,1/8W,5% ,1206,SMT</v>
          </cell>
          <cell r="C5" t="str">
            <v>劉彌旭</v>
          </cell>
          <cell r="D5">
            <v>1</v>
          </cell>
        </row>
        <row r="6">
          <cell r="A6" t="str">
            <v>271071000002</v>
          </cell>
          <cell r="B6" t="str">
            <v>RES;0    ,1/16W,5% ,0603,SM</v>
          </cell>
          <cell r="C6" t="str">
            <v>劉彌旭</v>
          </cell>
          <cell r="D6">
            <v>21</v>
          </cell>
        </row>
        <row r="7">
          <cell r="A7" t="str">
            <v>271071100101</v>
          </cell>
          <cell r="B7" t="str">
            <v>RES;10   ,1/16W,1% ,0603,SM</v>
          </cell>
          <cell r="C7" t="str">
            <v>劉彌旭</v>
          </cell>
          <cell r="D7">
            <v>1</v>
          </cell>
        </row>
        <row r="8">
          <cell r="A8" t="str">
            <v>271071100302</v>
          </cell>
          <cell r="B8" t="str">
            <v>RES;10   ,1/16W,5% ,0603,SM</v>
          </cell>
          <cell r="C8" t="str">
            <v>劉彌旭</v>
          </cell>
          <cell r="D8">
            <v>1</v>
          </cell>
        </row>
        <row r="9">
          <cell r="A9" t="str">
            <v>271071101101</v>
          </cell>
          <cell r="B9" t="str">
            <v>RES;100  ,1/16W,1% ,0603,SM</v>
          </cell>
          <cell r="C9" t="str">
            <v>劉彌旭</v>
          </cell>
          <cell r="D9">
            <v>5</v>
          </cell>
        </row>
        <row r="10">
          <cell r="A10" t="str">
            <v>271071101301</v>
          </cell>
          <cell r="B10" t="str">
            <v>RES;100  ,1/16W,5% ,0603,SM</v>
          </cell>
          <cell r="C10" t="str">
            <v>劉彌旭</v>
          </cell>
          <cell r="D10">
            <v>15</v>
          </cell>
        </row>
        <row r="11">
          <cell r="A11" t="str">
            <v>271071102102</v>
          </cell>
          <cell r="B11" t="str">
            <v>RES;1K   ,1/16W,1% ,0603,SM</v>
          </cell>
          <cell r="C11" t="str">
            <v>劉彌旭</v>
          </cell>
          <cell r="D11">
            <v>2</v>
          </cell>
        </row>
        <row r="12">
          <cell r="A12" t="str">
            <v>271071102302</v>
          </cell>
          <cell r="B12" t="str">
            <v>RES;1K   ,1/16W,5% ,0603,SM</v>
          </cell>
          <cell r="C12" t="str">
            <v>劉彌旭</v>
          </cell>
          <cell r="D12">
            <v>30</v>
          </cell>
        </row>
        <row r="13">
          <cell r="A13" t="str">
            <v>271071103101</v>
          </cell>
          <cell r="B13" t="str">
            <v>RES;10K  ,1/16W,1% ,0603,SM</v>
          </cell>
          <cell r="C13" t="str">
            <v>劉彌旭</v>
          </cell>
          <cell r="D13">
            <v>1</v>
          </cell>
        </row>
        <row r="14">
          <cell r="A14" t="str">
            <v>271071103302</v>
          </cell>
          <cell r="B14" t="str">
            <v>RES;10K  ,1/16W,5% ,0603,SM</v>
          </cell>
          <cell r="C14" t="str">
            <v>劉彌旭</v>
          </cell>
          <cell r="D14">
            <v>29</v>
          </cell>
        </row>
        <row r="15">
          <cell r="A15" t="str">
            <v>271071105011</v>
          </cell>
          <cell r="B15" t="str">
            <v>RES;105  ,1/16W,1% ,0603,SM</v>
          </cell>
          <cell r="C15" t="str">
            <v>劉彌旭</v>
          </cell>
          <cell r="D15">
            <v>2</v>
          </cell>
        </row>
        <row r="16">
          <cell r="A16" t="str">
            <v>271071105301</v>
          </cell>
          <cell r="B16" t="str">
            <v>RES;1M   ,1/16W,5% ,0603,SM</v>
          </cell>
          <cell r="C16" t="str">
            <v>劉彌旭</v>
          </cell>
          <cell r="D16">
            <v>1</v>
          </cell>
        </row>
        <row r="17">
          <cell r="A17" t="str">
            <v>271071121301</v>
          </cell>
          <cell r="B17" t="str">
            <v>RES;120  ,1/16W,5% ,0603,SM</v>
          </cell>
          <cell r="C17" t="str">
            <v>劉彌旭</v>
          </cell>
          <cell r="D17">
            <v>1</v>
          </cell>
        </row>
        <row r="18">
          <cell r="A18" t="str">
            <v>271071151302</v>
          </cell>
          <cell r="B18" t="str">
            <v>RES;150  ,1/16W,5% ,0603,SM</v>
          </cell>
          <cell r="C18" t="str">
            <v>劉彌旭</v>
          </cell>
          <cell r="D18">
            <v>1</v>
          </cell>
        </row>
        <row r="19">
          <cell r="A19" t="str">
            <v>271071152302</v>
          </cell>
          <cell r="B19" t="str">
            <v>RES;1.5K ,1/16W,5% ,0603,SM</v>
          </cell>
          <cell r="C19" t="str">
            <v>劉彌旭</v>
          </cell>
          <cell r="D19">
            <v>2</v>
          </cell>
        </row>
        <row r="20">
          <cell r="A20" t="str">
            <v>271071153301</v>
          </cell>
          <cell r="B20" t="str">
            <v>RES;15K  ,1/16W,5% ,0603,SM</v>
          </cell>
          <cell r="C20" t="str">
            <v>劉彌旭</v>
          </cell>
          <cell r="D20">
            <v>2</v>
          </cell>
        </row>
        <row r="21">
          <cell r="A21" t="str">
            <v>271071163101</v>
          </cell>
          <cell r="B21" t="str">
            <v>RES;16K  ,1/16W,1% ,0603,SM</v>
          </cell>
          <cell r="C21" t="str">
            <v>劉彌旭</v>
          </cell>
          <cell r="D21">
            <v>3</v>
          </cell>
        </row>
        <row r="22">
          <cell r="A22" t="str">
            <v>271071169211</v>
          </cell>
          <cell r="B22" t="str">
            <v>RES;16.9K,1/16W,1% ,0603,SM</v>
          </cell>
          <cell r="C22" t="str">
            <v>劉彌旭</v>
          </cell>
          <cell r="D22">
            <v>1</v>
          </cell>
        </row>
        <row r="23">
          <cell r="A23" t="str">
            <v>271071178111</v>
          </cell>
          <cell r="B23" t="str">
            <v>RES;1.78K,1/16W,1% ,0603,SM</v>
          </cell>
          <cell r="C23" t="str">
            <v>劉彌旭</v>
          </cell>
          <cell r="D23">
            <v>1</v>
          </cell>
        </row>
        <row r="24">
          <cell r="A24" t="str">
            <v>271071181101</v>
          </cell>
          <cell r="B24" t="str">
            <v>RES;180  ,1/16W,1% ,0603,SM</v>
          </cell>
          <cell r="C24" t="str">
            <v>劉彌旭</v>
          </cell>
          <cell r="D24">
            <v>1</v>
          </cell>
        </row>
        <row r="25">
          <cell r="A25" t="str">
            <v>271071200101</v>
          </cell>
          <cell r="B25" t="str">
            <v>RES;20   ,1/16W,1% ,0603,SM</v>
          </cell>
          <cell r="C25" t="str">
            <v>劉彌旭</v>
          </cell>
          <cell r="D25">
            <v>2</v>
          </cell>
        </row>
        <row r="26">
          <cell r="A26" t="str">
            <v>271071203302</v>
          </cell>
          <cell r="B26" t="str">
            <v>RES;20K  ,1/16W,5% ,0603,SM</v>
          </cell>
          <cell r="C26" t="str">
            <v>劉彌旭</v>
          </cell>
          <cell r="D26">
            <v>2</v>
          </cell>
        </row>
        <row r="27">
          <cell r="A27" t="str">
            <v>271071221301</v>
          </cell>
          <cell r="B27" t="str">
            <v>RES;220  ,1/16W,5% ,0603,SM</v>
          </cell>
          <cell r="C27" t="str">
            <v>劉彌旭</v>
          </cell>
          <cell r="D27">
            <v>5</v>
          </cell>
        </row>
        <row r="28">
          <cell r="A28" t="str">
            <v>271071221302</v>
          </cell>
          <cell r="B28" t="str">
            <v>RES;22   ,1/16W,5% ,0603,SM</v>
          </cell>
          <cell r="C28" t="str">
            <v>劉彌旭</v>
          </cell>
          <cell r="D28">
            <v>2</v>
          </cell>
        </row>
        <row r="29">
          <cell r="A29" t="str">
            <v>271071222302</v>
          </cell>
          <cell r="B29" t="str">
            <v>RES;2.2K ,1/16W,5% ,0603,SM</v>
          </cell>
          <cell r="C29" t="str">
            <v>劉彌旭</v>
          </cell>
          <cell r="D29">
            <v>8</v>
          </cell>
        </row>
        <row r="30">
          <cell r="A30" t="str">
            <v>271071243301</v>
          </cell>
          <cell r="B30" t="str">
            <v>RES;24K  ,1/16W,5% ,0603,SM</v>
          </cell>
          <cell r="C30" t="str">
            <v>劉彌旭</v>
          </cell>
          <cell r="D30">
            <v>1</v>
          </cell>
        </row>
        <row r="31">
          <cell r="A31" t="str">
            <v>271071249811</v>
          </cell>
          <cell r="B31" t="str">
            <v>RES;24.9 ,1/16W,1% ,0603,SM</v>
          </cell>
          <cell r="C31" t="str">
            <v>劉彌旭</v>
          </cell>
          <cell r="D31">
            <v>2</v>
          </cell>
        </row>
        <row r="32">
          <cell r="A32" t="str">
            <v>271071270301</v>
          </cell>
          <cell r="B32" t="str">
            <v>RES;27   ,1/16W,5% ,0603,SM</v>
          </cell>
          <cell r="C32" t="str">
            <v>劉彌旭</v>
          </cell>
          <cell r="D32">
            <v>1</v>
          </cell>
        </row>
        <row r="33">
          <cell r="A33" t="str">
            <v>271071272301</v>
          </cell>
          <cell r="B33" t="str">
            <v>RES;2.7K ,1/16W,5% ,0603,SM</v>
          </cell>
          <cell r="C33" t="str">
            <v>劉彌旭</v>
          </cell>
          <cell r="D33">
            <v>10</v>
          </cell>
        </row>
        <row r="34">
          <cell r="A34" t="str">
            <v>271071301011</v>
          </cell>
          <cell r="B34" t="str">
            <v>RES;301  ,1/16W,1% ,0603,SM</v>
          </cell>
          <cell r="C34" t="str">
            <v>劉彌旭</v>
          </cell>
          <cell r="D34">
            <v>2</v>
          </cell>
        </row>
        <row r="35">
          <cell r="A35" t="str">
            <v>271071301301</v>
          </cell>
          <cell r="B35" t="str">
            <v>RES;300  ,1/16W,5% ,0603,SM</v>
          </cell>
          <cell r="C35" t="str">
            <v>劉彌旭</v>
          </cell>
          <cell r="D35">
            <v>4</v>
          </cell>
        </row>
        <row r="36">
          <cell r="A36" t="str">
            <v>271071303301</v>
          </cell>
          <cell r="B36" t="str">
            <v>RES;30K  ,1/16W,5% ,0603,SM</v>
          </cell>
          <cell r="C36" t="str">
            <v>劉彌旭</v>
          </cell>
          <cell r="D36">
            <v>1</v>
          </cell>
        </row>
        <row r="37">
          <cell r="A37" t="str">
            <v>271071330101</v>
          </cell>
          <cell r="B37" t="str">
            <v>RES;33   ,1/16W,1% ,0603,SM</v>
          </cell>
          <cell r="C37" t="str">
            <v>劉彌旭</v>
          </cell>
          <cell r="D37">
            <v>16</v>
          </cell>
        </row>
        <row r="38">
          <cell r="A38" t="str">
            <v>271071330302</v>
          </cell>
          <cell r="B38" t="str">
            <v>RES;33   ,1/16W,5% ,0603,SM</v>
          </cell>
          <cell r="C38" t="str">
            <v>劉彌旭</v>
          </cell>
          <cell r="D38">
            <v>5</v>
          </cell>
        </row>
        <row r="39">
          <cell r="A39" t="str">
            <v>271071331301</v>
          </cell>
          <cell r="B39" t="str">
            <v>RES;330  ,1/16W,5% ,0603,SM</v>
          </cell>
          <cell r="C39" t="str">
            <v>劉彌旭</v>
          </cell>
          <cell r="D39">
            <v>2</v>
          </cell>
        </row>
        <row r="40">
          <cell r="A40" t="str">
            <v>271071332302</v>
          </cell>
          <cell r="B40" t="str">
            <v>RES;3.3K ,1/16W,5% ,0603,SM</v>
          </cell>
          <cell r="C40" t="str">
            <v>劉彌旭</v>
          </cell>
          <cell r="D40">
            <v>2</v>
          </cell>
        </row>
        <row r="41">
          <cell r="A41" t="str">
            <v>271071390101</v>
          </cell>
          <cell r="B41" t="str">
            <v>RES;39   ,1/16W,1% ,0603,SM</v>
          </cell>
          <cell r="C41" t="str">
            <v>劉彌旭</v>
          </cell>
          <cell r="D41">
            <v>1</v>
          </cell>
        </row>
        <row r="42">
          <cell r="A42" t="str">
            <v>271071402811</v>
          </cell>
          <cell r="B42" t="str">
            <v>RES;40.2 ,1/16W,1% ,0603,SM</v>
          </cell>
          <cell r="C42" t="str">
            <v>劉彌旭</v>
          </cell>
          <cell r="D42">
            <v>3</v>
          </cell>
        </row>
        <row r="43">
          <cell r="A43" t="str">
            <v>271071470301</v>
          </cell>
          <cell r="B43" t="str">
            <v>RES;47   ,1/16W,5% ,0603,SM</v>
          </cell>
          <cell r="C43" t="str">
            <v>劉彌旭</v>
          </cell>
          <cell r="D43">
            <v>1</v>
          </cell>
        </row>
        <row r="44">
          <cell r="A44" t="str">
            <v>271071472302</v>
          </cell>
          <cell r="B44" t="str">
            <v>RES;4.7K ,1/16W,5% ,0603,SM</v>
          </cell>
          <cell r="C44" t="str">
            <v>劉彌旭</v>
          </cell>
          <cell r="D44">
            <v>40</v>
          </cell>
        </row>
        <row r="45">
          <cell r="A45" t="str">
            <v>271071473301</v>
          </cell>
          <cell r="B45" t="str">
            <v>RES;47K  ,1/16W,5% ,0603,SM</v>
          </cell>
          <cell r="C45" t="str">
            <v>劉彌旭</v>
          </cell>
          <cell r="D45">
            <v>3</v>
          </cell>
        </row>
        <row r="46">
          <cell r="A46" t="str">
            <v>271071475011</v>
          </cell>
          <cell r="B46" t="str">
            <v>RES;475  ,1/16W,1% ,0603,SM</v>
          </cell>
          <cell r="C46" t="str">
            <v>劉彌旭</v>
          </cell>
          <cell r="D46">
            <v>1</v>
          </cell>
        </row>
        <row r="47">
          <cell r="A47" t="str">
            <v>271071487811</v>
          </cell>
          <cell r="B47" t="str">
            <v>RES;48.7 ,1/16W,1% ,0603,SM</v>
          </cell>
          <cell r="C47" t="str">
            <v>劉彌旭</v>
          </cell>
          <cell r="D47">
            <v>1</v>
          </cell>
        </row>
        <row r="48">
          <cell r="A48" t="str">
            <v>271071499811</v>
          </cell>
          <cell r="B48" t="str">
            <v>RES;49.9 ,1/16W,1% ,0603,SM</v>
          </cell>
          <cell r="C48" t="str">
            <v>劉彌旭</v>
          </cell>
          <cell r="D48">
            <v>10</v>
          </cell>
        </row>
        <row r="49">
          <cell r="A49" t="str">
            <v>271071510101</v>
          </cell>
          <cell r="B49" t="str">
            <v>RES;51   ,1/16W,1% ,0603,SM</v>
          </cell>
          <cell r="C49" t="str">
            <v>施月春</v>
          </cell>
          <cell r="D49">
            <v>10</v>
          </cell>
        </row>
        <row r="50">
          <cell r="A50" t="str">
            <v>271071510301</v>
          </cell>
          <cell r="B50" t="str">
            <v>RES;51   ,1/16W,5% ,0603,SM</v>
          </cell>
          <cell r="C50" t="str">
            <v>劉彌旭</v>
          </cell>
          <cell r="D50">
            <v>9</v>
          </cell>
        </row>
        <row r="51">
          <cell r="A51" t="str">
            <v>271071549111</v>
          </cell>
          <cell r="B51" t="str">
            <v>RES;549  ,1/16W,1% ,0603,SM</v>
          </cell>
          <cell r="C51" t="str">
            <v>劉彌旭</v>
          </cell>
          <cell r="D51">
            <v>1</v>
          </cell>
        </row>
        <row r="52">
          <cell r="A52" t="str">
            <v>271071562301</v>
          </cell>
          <cell r="B52" t="str">
            <v>RES;5.6K ,1/16W,5% ,0603,SM</v>
          </cell>
          <cell r="C52" t="str">
            <v>劉彌旭</v>
          </cell>
          <cell r="D52">
            <v>6</v>
          </cell>
        </row>
        <row r="53">
          <cell r="A53" t="str">
            <v>271071563101</v>
          </cell>
          <cell r="B53" t="str">
            <v>RES;56K  ,1/16W,1% ,0603,SM</v>
          </cell>
          <cell r="C53" t="str">
            <v>劉彌旭</v>
          </cell>
          <cell r="D53">
            <v>1</v>
          </cell>
        </row>
        <row r="54">
          <cell r="A54" t="str">
            <v>271071563302</v>
          </cell>
          <cell r="B54" t="str">
            <v>RES;56K  ,1/16W,5% ,0603,SM</v>
          </cell>
          <cell r="C54" t="str">
            <v>劉彌旭</v>
          </cell>
          <cell r="D54">
            <v>2</v>
          </cell>
        </row>
        <row r="55">
          <cell r="A55" t="str">
            <v>271071619011</v>
          </cell>
          <cell r="B55" t="str">
            <v>RES;619  ,1/16W,1% ,0603,SM</v>
          </cell>
          <cell r="C55" t="str">
            <v>劉彌旭</v>
          </cell>
          <cell r="D55">
            <v>1</v>
          </cell>
        </row>
        <row r="56">
          <cell r="A56" t="str">
            <v>271071620301</v>
          </cell>
          <cell r="B56" t="str">
            <v>RES;62   ,1/16W,5% ,0603,SM</v>
          </cell>
          <cell r="C56" t="str">
            <v>劉彌旭</v>
          </cell>
          <cell r="D56">
            <v>1</v>
          </cell>
        </row>
        <row r="57">
          <cell r="A57" t="str">
            <v>271071681301</v>
          </cell>
          <cell r="B57" t="str">
            <v>RES;680  ,1/16W,5% ,0603,SM</v>
          </cell>
          <cell r="C57" t="str">
            <v>劉彌旭</v>
          </cell>
          <cell r="D57">
            <v>1</v>
          </cell>
        </row>
        <row r="58">
          <cell r="A58" t="str">
            <v>271071682301</v>
          </cell>
          <cell r="B58" t="str">
            <v>RES;6.8K ,1/16W,5% ,0603,SM</v>
          </cell>
          <cell r="C58" t="str">
            <v>劉彌旭</v>
          </cell>
          <cell r="D58">
            <v>12</v>
          </cell>
        </row>
        <row r="59">
          <cell r="A59" t="str">
            <v>271071750101</v>
          </cell>
          <cell r="B59" t="str">
            <v>RES;75   ,1/16W,1% ,0603,SM</v>
          </cell>
          <cell r="C59" t="str">
            <v>劉彌旭</v>
          </cell>
          <cell r="D59">
            <v>2</v>
          </cell>
        </row>
        <row r="60">
          <cell r="A60" t="str">
            <v>271071750302</v>
          </cell>
          <cell r="B60" t="str">
            <v>RES;75   ,1/16W,5% ,0603,SM</v>
          </cell>
          <cell r="C60" t="str">
            <v>劉彌旭</v>
          </cell>
          <cell r="D60">
            <v>3</v>
          </cell>
        </row>
        <row r="61">
          <cell r="A61" t="str">
            <v>271071822301</v>
          </cell>
          <cell r="B61" t="str">
            <v>RES;8.2K ,1/16W,5% ,0603,SM</v>
          </cell>
          <cell r="C61" t="str">
            <v>劉彌旭</v>
          </cell>
          <cell r="D61">
            <v>14</v>
          </cell>
        </row>
        <row r="62">
          <cell r="A62" t="str">
            <v>271071823301</v>
          </cell>
          <cell r="B62" t="str">
            <v>RES;82K  ,1/16W,5% ,0603,SM</v>
          </cell>
          <cell r="C62" t="str">
            <v>劉彌旭</v>
          </cell>
          <cell r="D62">
            <v>1</v>
          </cell>
        </row>
        <row r="63">
          <cell r="A63" t="str">
            <v>271072106301</v>
          </cell>
          <cell r="B63" t="str">
            <v>RES;10M  ,1/10W,5% ,0603,SM</v>
          </cell>
          <cell r="C63" t="str">
            <v>劉彌旭</v>
          </cell>
          <cell r="D63">
            <v>2</v>
          </cell>
        </row>
        <row r="64">
          <cell r="A64" t="str">
            <v>271072151101</v>
          </cell>
          <cell r="B64" t="str">
            <v>RES;150  ,1/10W,1% ,0603,SM</v>
          </cell>
          <cell r="C64" t="str">
            <v>劉彌旭</v>
          </cell>
          <cell r="D64">
            <v>3</v>
          </cell>
        </row>
        <row r="65">
          <cell r="A65" t="str">
            <v>271611000301</v>
          </cell>
          <cell r="B65" t="str">
            <v>RP;0*4  ,8P ,1/16W,5% ,0612</v>
          </cell>
          <cell r="C65" t="str">
            <v>劉彌旭</v>
          </cell>
          <cell r="D65">
            <v>1</v>
          </cell>
        </row>
        <row r="66">
          <cell r="A66" t="str">
            <v>271611150301</v>
          </cell>
          <cell r="B66" t="str">
            <v>RP;15*4  ,8P ,1/16W,5% ,061</v>
          </cell>
          <cell r="C66" t="str">
            <v>劉彌旭</v>
          </cell>
          <cell r="D66">
            <v>2</v>
          </cell>
        </row>
        <row r="67">
          <cell r="A67" t="str">
            <v>271611153301</v>
          </cell>
          <cell r="B67" t="str">
            <v>RP;15K*4 ,8P ,1/16W,5% ,061</v>
          </cell>
          <cell r="C67" t="str">
            <v>劉彌旭</v>
          </cell>
          <cell r="D67">
            <v>2</v>
          </cell>
        </row>
        <row r="68">
          <cell r="A68" t="str">
            <v>271611220301</v>
          </cell>
          <cell r="B68" t="str">
            <v>RP;22*4  ,8P ,1/16W,5% ,061</v>
          </cell>
          <cell r="C68" t="str">
            <v>劉彌旭</v>
          </cell>
          <cell r="D68">
            <v>4</v>
          </cell>
        </row>
        <row r="69">
          <cell r="A69" t="str">
            <v>271611222301</v>
          </cell>
          <cell r="B69" t="str">
            <v>RP;2.2K*4,8P ,1/16W,5% ,061</v>
          </cell>
          <cell r="C69" t="str">
            <v>劉彌旭</v>
          </cell>
          <cell r="D69">
            <v>4</v>
          </cell>
        </row>
        <row r="70">
          <cell r="A70" t="str">
            <v>271611472301</v>
          </cell>
          <cell r="B70" t="str">
            <v>RP;4.7K*4,8P ,1/16W,5% ,061</v>
          </cell>
          <cell r="C70" t="str">
            <v>劉彌旭</v>
          </cell>
          <cell r="D70">
            <v>1</v>
          </cell>
        </row>
        <row r="71">
          <cell r="A71" t="str">
            <v>271611562301</v>
          </cell>
          <cell r="B71" t="str">
            <v>RP;5.6K*4,8P ,1/16W,5% ,061</v>
          </cell>
          <cell r="C71" t="str">
            <v>劉彌旭</v>
          </cell>
          <cell r="D71">
            <v>1</v>
          </cell>
        </row>
        <row r="72">
          <cell r="A72" t="str">
            <v>271611822301</v>
          </cell>
          <cell r="B72" t="str">
            <v>RP;8.2K*4,8P ,1/16W,5% ,061</v>
          </cell>
          <cell r="C72" t="str">
            <v>劉彌旭</v>
          </cell>
          <cell r="D72">
            <v>9</v>
          </cell>
        </row>
        <row r="73">
          <cell r="A73" t="str">
            <v>272001475701</v>
          </cell>
          <cell r="B73" t="str">
            <v>CAP;4.7U ,CR,10V ,+80-20%,0</v>
          </cell>
          <cell r="C73" t="str">
            <v>劉彌旭</v>
          </cell>
          <cell r="D73">
            <v>48</v>
          </cell>
        </row>
        <row r="74">
          <cell r="A74" t="str">
            <v>272002105701</v>
          </cell>
          <cell r="B74" t="str">
            <v>CAP;1U  ,CR,16V ,-20+80%,08</v>
          </cell>
          <cell r="C74" t="str">
            <v>劉彌旭</v>
          </cell>
          <cell r="D74">
            <v>26</v>
          </cell>
        </row>
        <row r="75">
          <cell r="A75" t="str">
            <v>272003104701</v>
          </cell>
          <cell r="B75" t="str">
            <v>CAP;.1U  ,CR,25V ,+80-20%,0</v>
          </cell>
          <cell r="C75" t="str">
            <v>劉彌旭</v>
          </cell>
          <cell r="D75">
            <v>2</v>
          </cell>
        </row>
        <row r="76">
          <cell r="A76" t="str">
            <v>272011106701</v>
          </cell>
          <cell r="B76" t="str">
            <v>CAP;10U  ,10V,+80-20%,1206,</v>
          </cell>
          <cell r="C76" t="str">
            <v>劉彌旭</v>
          </cell>
          <cell r="D76">
            <v>3</v>
          </cell>
        </row>
        <row r="77">
          <cell r="A77" t="str">
            <v>272012475701</v>
          </cell>
          <cell r="B77" t="str">
            <v>CAP;4.7U ,CR,16V ,+80-20%,1</v>
          </cell>
          <cell r="C77" t="str">
            <v>劉彌旭</v>
          </cell>
          <cell r="D77">
            <v>40</v>
          </cell>
        </row>
        <row r="78">
          <cell r="A78" t="str">
            <v>272071105701</v>
          </cell>
          <cell r="B78" t="str">
            <v>CAP;1U   ,CR,10V ,80-20%,06</v>
          </cell>
          <cell r="C78" t="str">
            <v>劉彌旭</v>
          </cell>
          <cell r="D78">
            <v>11</v>
          </cell>
        </row>
        <row r="79">
          <cell r="A79" t="str">
            <v>272072104702</v>
          </cell>
          <cell r="B79" t="str">
            <v>CAP;.1U  ,16V,+80-20%,0603,</v>
          </cell>
          <cell r="C79" t="str">
            <v>劉彌旭</v>
          </cell>
          <cell r="D79">
            <v>221</v>
          </cell>
        </row>
        <row r="80">
          <cell r="A80" t="str">
            <v>272072221301</v>
          </cell>
          <cell r="B80" t="str">
            <v>CAP;220P ,16V,5% ,0603,NPO,</v>
          </cell>
          <cell r="C80" t="str">
            <v>劉彌旭</v>
          </cell>
          <cell r="D80">
            <v>1</v>
          </cell>
        </row>
        <row r="81">
          <cell r="A81" t="str">
            <v>272072473401</v>
          </cell>
          <cell r="B81" t="str">
            <v>CAP;.047U,16V ,10%,0603,X7R</v>
          </cell>
          <cell r="C81" t="str">
            <v>劉彌旭</v>
          </cell>
          <cell r="D81">
            <v>4</v>
          </cell>
        </row>
        <row r="82">
          <cell r="A82" t="str">
            <v>272073223401</v>
          </cell>
          <cell r="B82" t="str">
            <v>CAP;.022U,CR,25V ,10%,0603,</v>
          </cell>
          <cell r="C82" t="str">
            <v>劉彌旭</v>
          </cell>
          <cell r="D82">
            <v>4</v>
          </cell>
        </row>
        <row r="83">
          <cell r="A83" t="str">
            <v>272073472301</v>
          </cell>
          <cell r="B83" t="str">
            <v>CAP;4700P,CR,50V ,5% ,0603,</v>
          </cell>
          <cell r="C83" t="str">
            <v>劉彌旭</v>
          </cell>
          <cell r="D83">
            <v>1</v>
          </cell>
        </row>
        <row r="84">
          <cell r="A84" t="str">
            <v>272075102701</v>
          </cell>
          <cell r="B84" t="str">
            <v>CAP;1000P,50V ,+/-20%,0603,</v>
          </cell>
          <cell r="C84" t="str">
            <v>劉彌旭</v>
          </cell>
          <cell r="D84">
            <v>9</v>
          </cell>
        </row>
        <row r="85">
          <cell r="A85" t="str">
            <v>272075103702</v>
          </cell>
          <cell r="B85" t="str">
            <v>CAP;.01U ,50V,+80-20%,0603,</v>
          </cell>
          <cell r="C85" t="str">
            <v>劉彌旭</v>
          </cell>
          <cell r="D85">
            <v>44</v>
          </cell>
        </row>
        <row r="86">
          <cell r="A86" t="str">
            <v>272075120301</v>
          </cell>
          <cell r="B86" t="str">
            <v>CAP;12P  ,CR,50V ,5% ,0603,</v>
          </cell>
          <cell r="C86" t="str">
            <v>劉彌旭</v>
          </cell>
          <cell r="D86">
            <v>2</v>
          </cell>
        </row>
        <row r="87">
          <cell r="A87" t="str">
            <v>272075150701</v>
          </cell>
          <cell r="B87" t="str">
            <v>CAP;15P  ,50V ,+ -10%,0603,</v>
          </cell>
          <cell r="C87" t="str">
            <v>劉彌旭</v>
          </cell>
          <cell r="D87">
            <v>3</v>
          </cell>
        </row>
        <row r="88">
          <cell r="A88" t="str">
            <v>272075181301</v>
          </cell>
          <cell r="B88" t="str">
            <v>CAP;180P ,50V ,5% ,0603,NPO</v>
          </cell>
          <cell r="C88" t="str">
            <v>劉彌旭</v>
          </cell>
          <cell r="D88">
            <v>12</v>
          </cell>
        </row>
        <row r="89">
          <cell r="A89" t="str">
            <v>272075220701</v>
          </cell>
          <cell r="B89" t="str">
            <v>CAP;22P  ,50V ,+ -10%,0603,</v>
          </cell>
          <cell r="C89" t="str">
            <v>劉彌旭</v>
          </cell>
          <cell r="D89">
            <v>12</v>
          </cell>
        </row>
        <row r="90">
          <cell r="A90" t="str">
            <v>272075222701</v>
          </cell>
          <cell r="B90" t="str">
            <v>CAP;2200P,50V ,+/-20%,0603,</v>
          </cell>
          <cell r="C90" t="str">
            <v>劉彌旭</v>
          </cell>
          <cell r="D90">
            <v>2</v>
          </cell>
        </row>
        <row r="91">
          <cell r="A91" t="str">
            <v>272075271401</v>
          </cell>
          <cell r="B91" t="str">
            <v>CAP;270P ,50V,+-10%,0603,X7</v>
          </cell>
          <cell r="C91" t="str">
            <v>劉彌旭</v>
          </cell>
          <cell r="D91">
            <v>10</v>
          </cell>
        </row>
        <row r="92">
          <cell r="A92" t="str">
            <v>272075331701</v>
          </cell>
          <cell r="B92" t="str">
            <v>CAP;330P ,50V, +/-20%,0603,</v>
          </cell>
          <cell r="C92" t="str">
            <v>劉彌旭</v>
          </cell>
          <cell r="D92">
            <v>2</v>
          </cell>
        </row>
        <row r="93">
          <cell r="A93" t="str">
            <v>272075470701</v>
          </cell>
          <cell r="B93" t="str">
            <v>CAP;47P  ,50V ,+ -10%,0603,</v>
          </cell>
          <cell r="C93" t="str">
            <v>劉彌旭</v>
          </cell>
          <cell r="D93">
            <v>14</v>
          </cell>
        </row>
        <row r="94">
          <cell r="A94" t="str">
            <v>272075471701</v>
          </cell>
          <cell r="B94" t="str">
            <v>CAP;470P, 50V, +/-20%,0603,</v>
          </cell>
          <cell r="C94" t="str">
            <v>劉彌旭</v>
          </cell>
          <cell r="D94">
            <v>7</v>
          </cell>
        </row>
        <row r="95">
          <cell r="A95" t="str">
            <v>272432336502</v>
          </cell>
          <cell r="B95" t="str">
            <v>CAP;33U  ,16V,20%,7343,.225</v>
          </cell>
          <cell r="C95" t="str">
            <v>劉彌旭</v>
          </cell>
          <cell r="D95">
            <v>2</v>
          </cell>
        </row>
        <row r="96">
          <cell r="A96" t="str">
            <v>272622181501</v>
          </cell>
          <cell r="B96" t="str">
            <v>CP;180P*4,8P,16V ,20%,1206,</v>
          </cell>
          <cell r="C96" t="str">
            <v>劉彌旭</v>
          </cell>
          <cell r="D96">
            <v>10</v>
          </cell>
        </row>
        <row r="97">
          <cell r="A97" t="str">
            <v>273000130005</v>
          </cell>
          <cell r="B97" t="str">
            <v>FERRITE CHIP;60OHM/100MHZ,1</v>
          </cell>
          <cell r="C97" t="str">
            <v>游娟娟</v>
          </cell>
          <cell r="D97">
            <v>8</v>
          </cell>
        </row>
        <row r="98">
          <cell r="A98" t="str">
            <v>273000130006</v>
          </cell>
          <cell r="B98" t="str">
            <v>FERRITE CHIP;600OHM/100MHZ,</v>
          </cell>
          <cell r="C98" t="str">
            <v>游娟娟</v>
          </cell>
          <cell r="D98">
            <v>14</v>
          </cell>
        </row>
        <row r="99">
          <cell r="A99" t="str">
            <v>273000150009</v>
          </cell>
          <cell r="B99" t="str">
            <v>FERRITE CHIP;30OHM/100MHZ,2</v>
          </cell>
          <cell r="C99" t="str">
            <v>游娟娟</v>
          </cell>
          <cell r="D99">
            <v>5</v>
          </cell>
        </row>
        <row r="100">
          <cell r="A100" t="str">
            <v>273000150022</v>
          </cell>
          <cell r="B100" t="str">
            <v>FERRITE CHIP;60OHM/100MHZ,2</v>
          </cell>
          <cell r="C100" t="str">
            <v>游娟娟</v>
          </cell>
          <cell r="D100">
            <v>2</v>
          </cell>
        </row>
        <row r="101">
          <cell r="A101" t="str">
            <v>273000150106</v>
          </cell>
          <cell r="B101" t="str">
            <v>INDUCTOR;4.7UH,10%,2012,30m</v>
          </cell>
          <cell r="C101" t="str">
            <v>游娟娟</v>
          </cell>
          <cell r="D101">
            <v>4</v>
          </cell>
        </row>
        <row r="102">
          <cell r="A102" t="str">
            <v>281174007016</v>
          </cell>
          <cell r="B102" t="str">
            <v>IC;7407,INVERTER/BUFF/DRIVE</v>
          </cell>
          <cell r="C102" t="str">
            <v>徐秀蓉</v>
          </cell>
          <cell r="D102">
            <v>1</v>
          </cell>
        </row>
        <row r="103">
          <cell r="A103" t="str">
            <v>281307125001</v>
          </cell>
          <cell r="B103" t="str">
            <v>IC;NC7SZ125,SINGLE 3 -STATE</v>
          </cell>
          <cell r="C103" t="str">
            <v>徐秀蓉</v>
          </cell>
          <cell r="D103">
            <v>1</v>
          </cell>
        </row>
        <row r="104">
          <cell r="A104" t="str">
            <v>282674014001</v>
          </cell>
          <cell r="B104" t="str">
            <v>IC;74HCT14,HEX INVERTER,SO,</v>
          </cell>
          <cell r="C104" t="str">
            <v>徐秀蓉</v>
          </cell>
          <cell r="D104">
            <v>1</v>
          </cell>
        </row>
        <row r="105">
          <cell r="A105" t="str">
            <v>283470460001</v>
          </cell>
          <cell r="B105" t="str">
            <v>IC;FLASH,256K*8(2M),FWH,PLC</v>
          </cell>
          <cell r="C105" t="str">
            <v>黃葵雯</v>
          </cell>
          <cell r="D105">
            <v>1</v>
          </cell>
        </row>
        <row r="106">
          <cell r="A106" t="str">
            <v>283470690001</v>
          </cell>
          <cell r="B106" t="str">
            <v>IC;EEPROM,64*16,93C46LM8,SO</v>
          </cell>
          <cell r="C106" t="str">
            <v>藍雅鳳</v>
          </cell>
          <cell r="D106">
            <v>1</v>
          </cell>
        </row>
        <row r="107">
          <cell r="A107" t="str">
            <v>284501885001</v>
          </cell>
          <cell r="B107" t="str">
            <v>IC;AD1885,AUDIO CODEC,TQFP,</v>
          </cell>
          <cell r="C107" t="str">
            <v>劉淑芬</v>
          </cell>
          <cell r="D107">
            <v>1</v>
          </cell>
        </row>
        <row r="108">
          <cell r="A108" t="str">
            <v>284509250011</v>
          </cell>
          <cell r="B108" t="str">
            <v>IC;ICS9250-38,CLK GEN,SSOP,</v>
          </cell>
          <cell r="C108" t="str">
            <v>劉淑芬</v>
          </cell>
          <cell r="D108">
            <v>1</v>
          </cell>
        </row>
        <row r="109">
          <cell r="A109" t="str">
            <v>284547102001</v>
          </cell>
          <cell r="B109" t="str">
            <v>IC;LPC47M102,SUPER I/O,PQFP</v>
          </cell>
          <cell r="C109" t="str">
            <v>劉淑芬</v>
          </cell>
          <cell r="D109">
            <v>1</v>
          </cell>
        </row>
        <row r="110">
          <cell r="A110" t="str">
            <v>284575185001</v>
          </cell>
          <cell r="B110" t="str">
            <v>IC;SN75185DWR,RS232 DRIVER,</v>
          </cell>
          <cell r="C110" t="str">
            <v>徐秀蓉</v>
          </cell>
          <cell r="D110">
            <v>2</v>
          </cell>
        </row>
        <row r="111">
          <cell r="A111" t="str">
            <v>284582562003</v>
          </cell>
          <cell r="B111" t="str">
            <v>IC;DA82562ET,LAN CONTROLLER</v>
          </cell>
          <cell r="C111" t="str">
            <v>黃葵雯</v>
          </cell>
          <cell r="D111">
            <v>1</v>
          </cell>
        </row>
        <row r="112">
          <cell r="A112" t="str">
            <v>284582801026</v>
          </cell>
          <cell r="B112" t="str">
            <v>IC;82801BA,HUB2/ICH2,BGA,28</v>
          </cell>
          <cell r="C112" t="str">
            <v>黃葵雯</v>
          </cell>
          <cell r="D112">
            <v>1</v>
          </cell>
        </row>
        <row r="113">
          <cell r="A113" t="str">
            <v>284582845001</v>
          </cell>
          <cell r="B113" t="str">
            <v>IC;82845,GMCH,BGA,593P</v>
          </cell>
          <cell r="C113" t="str">
            <v>黃葵雯</v>
          </cell>
          <cell r="D113">
            <v>1</v>
          </cell>
        </row>
        <row r="114">
          <cell r="A114" t="str">
            <v>286300431010</v>
          </cell>
          <cell r="B114" t="str">
            <v>IC;SC431CSK-1,1%,ADJ REG,SO</v>
          </cell>
          <cell r="C114" t="str">
            <v>藍雅鳳</v>
          </cell>
          <cell r="D114">
            <v>1</v>
          </cell>
        </row>
        <row r="115">
          <cell r="A115" t="str">
            <v>286300431022</v>
          </cell>
          <cell r="B115" t="str">
            <v>IC;SC431LCSK,1%,1.25V,ADJ R</v>
          </cell>
          <cell r="C115" t="str">
            <v>藍雅鳳</v>
          </cell>
          <cell r="D115">
            <v>1</v>
          </cell>
        </row>
        <row r="116">
          <cell r="A116" t="str">
            <v>286301117012</v>
          </cell>
          <cell r="B116" t="str">
            <v>IC;RC1117D,ADJ REGULATOR,1A</v>
          </cell>
          <cell r="C116" t="str">
            <v>藍雅鳳</v>
          </cell>
          <cell r="D116">
            <v>1</v>
          </cell>
        </row>
        <row r="117">
          <cell r="A117" t="str">
            <v>286301587001</v>
          </cell>
          <cell r="B117" t="str">
            <v>IC;RC1587,VOLT REGULATOR,3A</v>
          </cell>
          <cell r="C117" t="str">
            <v>藍雅鳳</v>
          </cell>
          <cell r="D117">
            <v>2</v>
          </cell>
        </row>
        <row r="118">
          <cell r="A118" t="str">
            <v>286305248001</v>
          </cell>
          <cell r="B118" t="str">
            <v>IC;MIC5248,VOL REG.,1.2V,15</v>
          </cell>
          <cell r="C118" t="str">
            <v>藍雅鳳</v>
          </cell>
          <cell r="D118">
            <v>1</v>
          </cell>
        </row>
        <row r="119">
          <cell r="A119" t="str">
            <v>286305301001</v>
          </cell>
          <cell r="B119" t="str">
            <v>IC;CS5301,PWM/PWR CTLR,1%,S</v>
          </cell>
          <cell r="C119" t="str">
            <v>黃葵雯</v>
          </cell>
          <cell r="D119">
            <v>1</v>
          </cell>
        </row>
        <row r="120">
          <cell r="A120" t="str">
            <v>288100032013</v>
          </cell>
          <cell r="B120" t="str">
            <v>DIODE;BAS32L,VRRM75V,MELF,S</v>
          </cell>
          <cell r="C120" t="str">
            <v>劉淑芬</v>
          </cell>
          <cell r="D120">
            <v>12</v>
          </cell>
        </row>
        <row r="121">
          <cell r="A121" t="str">
            <v>288100099001</v>
          </cell>
          <cell r="B121" t="str">
            <v>DIODE;BAV99,70V,450MA,SOT-2</v>
          </cell>
          <cell r="C121" t="str">
            <v>劉淑芬</v>
          </cell>
          <cell r="D121">
            <v>4</v>
          </cell>
        </row>
        <row r="122">
          <cell r="A122" t="str">
            <v>288100120002</v>
          </cell>
          <cell r="B122" t="str">
            <v>DIODE;MURS120T3,120V,1A,403</v>
          </cell>
          <cell r="C122" t="str">
            <v>劉淑芬</v>
          </cell>
          <cell r="D122">
            <v>1</v>
          </cell>
        </row>
        <row r="123">
          <cell r="A123" t="str">
            <v>288100340001</v>
          </cell>
          <cell r="B123" t="str">
            <v>DIODE;SCHOTTKY,3A,40V,SMC</v>
          </cell>
          <cell r="C123" t="str">
            <v>劉淑芬</v>
          </cell>
          <cell r="D123">
            <v>1</v>
          </cell>
        </row>
        <row r="124">
          <cell r="A124" t="str">
            <v>288100354001</v>
          </cell>
          <cell r="B124" t="str">
            <v>DIODE;MMBD354LT1,SCHOTTKY,S</v>
          </cell>
          <cell r="C124" t="str">
            <v>劉淑芬</v>
          </cell>
          <cell r="D124">
            <v>1</v>
          </cell>
        </row>
        <row r="125">
          <cell r="A125" t="str">
            <v>288100520002</v>
          </cell>
          <cell r="B125" t="str">
            <v>DIODE;MBR0520LT1,SCHOTTKY,0</v>
          </cell>
          <cell r="C125" t="str">
            <v>劉淑芬</v>
          </cell>
          <cell r="D125">
            <v>1</v>
          </cell>
        </row>
        <row r="126">
          <cell r="A126" t="str">
            <v>288100541001</v>
          </cell>
          <cell r="B126" t="str">
            <v>DIODE;BAT54SLT1,DUAL SERIES</v>
          </cell>
          <cell r="C126" t="str">
            <v>劉淑芬</v>
          </cell>
          <cell r="D126">
            <v>1</v>
          </cell>
        </row>
        <row r="127">
          <cell r="A127" t="str">
            <v>288200144001</v>
          </cell>
          <cell r="B127" t="str">
            <v>TRANS;DTC144WK,NPN,SOT-23,S</v>
          </cell>
          <cell r="C127" t="str">
            <v>徐秀蓉</v>
          </cell>
          <cell r="D127">
            <v>2</v>
          </cell>
        </row>
        <row r="128">
          <cell r="A128" t="str">
            <v>288200340002</v>
          </cell>
          <cell r="B128" t="str">
            <v>TRANS;FDN340P,P-CHANNEL,SOT</v>
          </cell>
          <cell r="C128" t="str">
            <v>徐秀蓉</v>
          </cell>
          <cell r="D128">
            <v>1</v>
          </cell>
        </row>
        <row r="129">
          <cell r="A129" t="str">
            <v>288202222001</v>
          </cell>
          <cell r="B129" t="str">
            <v>TRANS;MMBT2222AL,NPN,TO236A</v>
          </cell>
          <cell r="C129" t="str">
            <v>徐秀蓉</v>
          </cell>
          <cell r="D129">
            <v>2</v>
          </cell>
        </row>
        <row r="130">
          <cell r="A130" t="str">
            <v>288202907001</v>
          </cell>
          <cell r="B130" t="str">
            <v>TRANS;MMBT2907AL,PNP,TO-236</v>
          </cell>
          <cell r="C130" t="str">
            <v>徐秀蓉</v>
          </cell>
          <cell r="D130">
            <v>4</v>
          </cell>
        </row>
        <row r="131">
          <cell r="A131" t="str">
            <v>288203904010</v>
          </cell>
          <cell r="B131" t="str">
            <v>TRANS;MMBT3904L,NPN,Tr35NS,</v>
          </cell>
          <cell r="C131" t="str">
            <v>徐秀蓉</v>
          </cell>
          <cell r="D131">
            <v>11</v>
          </cell>
        </row>
        <row r="132">
          <cell r="A132" t="str">
            <v>288204501002</v>
          </cell>
          <cell r="B132" t="str">
            <v>TRANS;FDS4501H,N&amp;P-MOSFET,S</v>
          </cell>
          <cell r="C132" t="str">
            <v>徐秀蓉</v>
          </cell>
          <cell r="D132">
            <v>1</v>
          </cell>
        </row>
        <row r="133">
          <cell r="A133" t="str">
            <v>288207030012</v>
          </cell>
          <cell r="B133" t="str">
            <v>TRANS;FDB7030BL,60A30V,NMOS</v>
          </cell>
          <cell r="C133" t="str">
            <v>徐秀蓉</v>
          </cell>
          <cell r="D133">
            <v>1</v>
          </cell>
        </row>
        <row r="134">
          <cell r="A134" t="str">
            <v>291000610032</v>
          </cell>
          <cell r="B134" t="str">
            <v>IC SOCKET;32P,PLCC,TIN,W/O</v>
          </cell>
          <cell r="C134" t="str">
            <v>陳恆熙</v>
          </cell>
          <cell r="D134">
            <v>1</v>
          </cell>
        </row>
        <row r="135">
          <cell r="A135" t="str">
            <v>291000614781</v>
          </cell>
          <cell r="B135" t="str">
            <v>IC SOCKET;478P,ZIP,SOCKET47</v>
          </cell>
          <cell r="C135" t="str">
            <v>陳恆熙</v>
          </cell>
          <cell r="D135">
            <v>1</v>
          </cell>
        </row>
        <row r="136">
          <cell r="A136" t="str">
            <v>295000010008</v>
          </cell>
          <cell r="B136" t="str">
            <v>FUSE;1.1A,POLY SWITCH,1812,</v>
          </cell>
          <cell r="C136" t="str">
            <v>游娟娟</v>
          </cell>
          <cell r="D136">
            <v>2</v>
          </cell>
        </row>
        <row r="137">
          <cell r="A137" t="str">
            <v>295000010025</v>
          </cell>
          <cell r="B137" t="str">
            <v>FUSE;1.6A,POLY SWITCH,USB,P</v>
          </cell>
          <cell r="C137" t="str">
            <v>游娟娟</v>
          </cell>
          <cell r="D137">
            <v>1</v>
          </cell>
        </row>
        <row r="138">
          <cell r="A138" t="str">
            <v>312271006255</v>
          </cell>
          <cell r="B138" t="str">
            <v>EC;100U ,16V ,20%,RA,D6.3*7</v>
          </cell>
          <cell r="C138" t="str">
            <v>劉彌旭</v>
          </cell>
          <cell r="D138">
            <v>2</v>
          </cell>
        </row>
        <row r="139">
          <cell r="A139" t="str">
            <v>312271507253</v>
          </cell>
          <cell r="B139" t="str">
            <v>EC;1500U,16V,M,RA,D10*20,ES</v>
          </cell>
          <cell r="C139" t="str">
            <v>劉彌旭</v>
          </cell>
          <cell r="D139">
            <v>4</v>
          </cell>
        </row>
        <row r="140">
          <cell r="A140" t="str">
            <v>312272281507</v>
          </cell>
          <cell r="B140" t="str">
            <v>EC;2200U,6.3V,M,RA,D10*20,1</v>
          </cell>
          <cell r="C140" t="str">
            <v>劉彌旭</v>
          </cell>
          <cell r="D140">
            <v>12</v>
          </cell>
        </row>
        <row r="141">
          <cell r="A141" t="str">
            <v>312273305357</v>
          </cell>
          <cell r="B141" t="str">
            <v>EC;33U  ,25V,20%,RA,D5*11,1</v>
          </cell>
          <cell r="C141" t="str">
            <v>劉彌旭</v>
          </cell>
          <cell r="D141">
            <v>2</v>
          </cell>
        </row>
        <row r="142">
          <cell r="A142" t="str">
            <v>312274706156</v>
          </cell>
          <cell r="B142" t="str">
            <v>EC;470U ,6.3V,20%,RA,D6.3,L</v>
          </cell>
          <cell r="C142" t="str">
            <v>劉彌旭</v>
          </cell>
          <cell r="D142">
            <v>13</v>
          </cell>
        </row>
        <row r="143">
          <cell r="A143" t="str">
            <v>313000020331</v>
          </cell>
          <cell r="B143" t="str">
            <v>CHOKE;0.5UH,20A,T30-52,D1.0</v>
          </cell>
          <cell r="C143" t="str">
            <v>游娟娟</v>
          </cell>
          <cell r="D143">
            <v>1</v>
          </cell>
        </row>
        <row r="144">
          <cell r="A144" t="str">
            <v>313000020337</v>
          </cell>
          <cell r="B144" t="str">
            <v>CHOKE;0.43UH,DC20A,TO52-2,D</v>
          </cell>
          <cell r="C144" t="str">
            <v>游娟娟</v>
          </cell>
          <cell r="D144">
            <v>3</v>
          </cell>
        </row>
        <row r="145">
          <cell r="A145" t="str">
            <v>314100327204</v>
          </cell>
          <cell r="B145" t="str">
            <v>XTAL;32.768KHZ,20PPM,D3*H8</v>
          </cell>
          <cell r="C145" t="str">
            <v>游娟娟</v>
          </cell>
          <cell r="D145">
            <v>1</v>
          </cell>
        </row>
        <row r="146">
          <cell r="A146" t="str">
            <v>314149143515</v>
          </cell>
          <cell r="B146" t="str">
            <v>XTAL;14.318MHZ,20PPM,20PF,H</v>
          </cell>
          <cell r="C146" t="str">
            <v>游娟娟</v>
          </cell>
          <cell r="D146">
            <v>1</v>
          </cell>
        </row>
        <row r="147">
          <cell r="A147" t="str">
            <v>314149245502</v>
          </cell>
          <cell r="B147" t="str">
            <v>XTAL;24.576MHZ,50PPM,HC-49/</v>
          </cell>
          <cell r="C147" t="str">
            <v>游娟娟</v>
          </cell>
          <cell r="D147">
            <v>1</v>
          </cell>
        </row>
        <row r="148">
          <cell r="A148" t="str">
            <v>314149250508</v>
          </cell>
          <cell r="B148" t="str">
            <v>XTAL;25MHZ,50PPM,20PF,FUND,</v>
          </cell>
          <cell r="C148" t="str">
            <v>游娟娟</v>
          </cell>
          <cell r="D148">
            <v>1</v>
          </cell>
        </row>
        <row r="149">
          <cell r="A149" t="str">
            <v>316709200301</v>
          </cell>
          <cell r="B149" t="str">
            <v>PCB;PWA-6810BU-L-U/MOTHER B</v>
          </cell>
          <cell r="C149" t="str">
            <v>謝仲南</v>
          </cell>
          <cell r="D149">
            <v>1</v>
          </cell>
        </row>
        <row r="150">
          <cell r="A150" t="str">
            <v>326307805006</v>
          </cell>
          <cell r="B150" t="str">
            <v>IC;LM78L05ACZ,VOLT REGULAT,</v>
          </cell>
          <cell r="C150" t="str">
            <v>藍雅鳳</v>
          </cell>
          <cell r="D150">
            <v>1</v>
          </cell>
        </row>
        <row r="151">
          <cell r="A151" t="str">
            <v>328201003001</v>
          </cell>
          <cell r="B151" t="str">
            <v>TRANS;IPB10N03L,73A,30V,N-O</v>
          </cell>
          <cell r="C151" t="str">
            <v>李玉慧</v>
          </cell>
          <cell r="D151">
            <v>6</v>
          </cell>
        </row>
        <row r="152">
          <cell r="A152" t="str">
            <v>331000008016</v>
          </cell>
          <cell r="B152" t="str">
            <v>CON;USB*2,RJ-45,W/XFMR,BELC</v>
          </cell>
          <cell r="C152" t="str">
            <v>陳恆熙</v>
          </cell>
          <cell r="D152">
            <v>1</v>
          </cell>
        </row>
        <row r="153">
          <cell r="A153" t="str">
            <v>331030002005</v>
          </cell>
          <cell r="B153" t="str">
            <v>CON;HDR,MA,2P,.1,PL5.842,GL</v>
          </cell>
          <cell r="C153" t="str">
            <v>陳恆熙</v>
          </cell>
          <cell r="D153">
            <v>1</v>
          </cell>
        </row>
        <row r="154">
          <cell r="A154" t="str">
            <v>331030003006</v>
          </cell>
          <cell r="B154" t="str">
            <v>CON;HDR,MA,3P*1,.1,ST,FRLCK</v>
          </cell>
          <cell r="C154" t="str">
            <v>陳恆熙</v>
          </cell>
          <cell r="D154">
            <v>2</v>
          </cell>
        </row>
        <row r="155">
          <cell r="A155" t="str">
            <v>331030003007</v>
          </cell>
          <cell r="B155" t="str">
            <v>CON;HDR,MA,3P*1,.1,ST,PL5.8</v>
          </cell>
          <cell r="C155" t="str">
            <v>陳恆熙</v>
          </cell>
          <cell r="D155">
            <v>1</v>
          </cell>
        </row>
        <row r="156">
          <cell r="A156" t="str">
            <v>331030020013</v>
          </cell>
          <cell r="B156" t="str">
            <v>CON;HDR,MA,10P*2,.1,PL5.8,S</v>
          </cell>
          <cell r="C156" t="str">
            <v>陳恆熙</v>
          </cell>
          <cell r="D156">
            <v>1</v>
          </cell>
        </row>
        <row r="157">
          <cell r="A157" t="str">
            <v>331030020015</v>
          </cell>
          <cell r="B157" t="str">
            <v>CON;HDR,MA,10P*2,2MM,ST,-P1</v>
          </cell>
          <cell r="C157" t="str">
            <v>陳恆熙</v>
          </cell>
          <cell r="D157">
            <v>1</v>
          </cell>
        </row>
        <row r="158">
          <cell r="A158" t="str">
            <v>331030026005</v>
          </cell>
          <cell r="B158" t="str">
            <v>CON;HDR,MA,13P*2,2MM,ST,GLD</v>
          </cell>
          <cell r="C158" t="str">
            <v>陳恆熙</v>
          </cell>
          <cell r="D158">
            <v>1</v>
          </cell>
        </row>
        <row r="159">
          <cell r="A159" t="str">
            <v>331120004007</v>
          </cell>
          <cell r="B159" t="str">
            <v>CON;HDR,SHROUD,MA,4P*1,2MM,</v>
          </cell>
          <cell r="C159" t="str">
            <v>陳恆熙</v>
          </cell>
          <cell r="D159">
            <v>1</v>
          </cell>
        </row>
        <row r="160">
          <cell r="A160" t="str">
            <v>331120034003</v>
          </cell>
          <cell r="B160" t="str">
            <v>CON;HDR,SHR,MA,17P*2,-P3,.1</v>
          </cell>
          <cell r="C160" t="str">
            <v>陳恆熙</v>
          </cell>
          <cell r="D160">
            <v>1</v>
          </cell>
        </row>
        <row r="161">
          <cell r="A161" t="str">
            <v>331120040002</v>
          </cell>
          <cell r="B161" t="str">
            <v>CON;HDR,SHR,MA,20P*2,-P20,.</v>
          </cell>
          <cell r="C161" t="str">
            <v>陳恆熙</v>
          </cell>
          <cell r="D161">
            <v>1</v>
          </cell>
        </row>
        <row r="162">
          <cell r="A162" t="str">
            <v>331120040004</v>
          </cell>
          <cell r="B162" t="str">
            <v>CON;HDR,SHR,MA,20P*2,-P20,.</v>
          </cell>
          <cell r="C162" t="str">
            <v>陳恆熙</v>
          </cell>
          <cell r="D162">
            <v>1</v>
          </cell>
        </row>
        <row r="163">
          <cell r="A163" t="str">
            <v>331190602047</v>
          </cell>
          <cell r="B163" t="str">
            <v>MINI JUMP;2P,.1,H6.5mm,OPEN</v>
          </cell>
          <cell r="C163" t="str">
            <v>陳恆熙</v>
          </cell>
          <cell r="D163">
            <v>1</v>
          </cell>
        </row>
        <row r="164">
          <cell r="A164" t="str">
            <v>331210012007</v>
          </cell>
          <cell r="B164" t="str">
            <v>CON;EDGE,60P*2,1.27,PCT,LGT</v>
          </cell>
          <cell r="C164" t="str">
            <v>陳恆熙</v>
          </cell>
          <cell r="D164">
            <v>3</v>
          </cell>
        </row>
        <row r="165">
          <cell r="A165" t="str">
            <v>331210012404</v>
          </cell>
          <cell r="B165" t="str">
            <v>CON;EDGE,124P,4ROW,1MM,ST,1</v>
          </cell>
          <cell r="C165" t="str">
            <v>陳恆熙</v>
          </cell>
          <cell r="D165">
            <v>1</v>
          </cell>
        </row>
        <row r="166">
          <cell r="A166" t="str">
            <v>331660016810</v>
          </cell>
          <cell r="B166" t="str">
            <v>DIMM SOCKET;168P,3.3V,GF,CR</v>
          </cell>
          <cell r="C166" t="str">
            <v>陳恆熙</v>
          </cell>
          <cell r="D166">
            <v>2</v>
          </cell>
        </row>
        <row r="167">
          <cell r="A167" t="str">
            <v>331720009012</v>
          </cell>
          <cell r="B167" t="str">
            <v>CON;D,MA,9P,R/A,W/HK&amp;NUT,PC</v>
          </cell>
          <cell r="C167" t="str">
            <v>陳恆熙</v>
          </cell>
          <cell r="D167">
            <v>2</v>
          </cell>
        </row>
        <row r="168">
          <cell r="A168" t="str">
            <v>331720025018</v>
          </cell>
          <cell r="B168" t="str">
            <v>CON;D,FM,25P/OP,DUAL,R/A,GF</v>
          </cell>
          <cell r="C168" t="str">
            <v>陳恆熙</v>
          </cell>
          <cell r="D168">
            <v>1</v>
          </cell>
        </row>
        <row r="169">
          <cell r="A169" t="str">
            <v>331810013001</v>
          </cell>
          <cell r="B169" t="str">
            <v>CON;PHONE JACK,FM,13P,D3.5,</v>
          </cell>
          <cell r="C169" t="str">
            <v>陳恆熙</v>
          </cell>
          <cell r="D169">
            <v>1</v>
          </cell>
        </row>
        <row r="170">
          <cell r="A170" t="str">
            <v>331870012007</v>
          </cell>
          <cell r="B170" t="str">
            <v>CON;MINIDIN,6P*2,DUAL SHIEL</v>
          </cell>
          <cell r="C170" t="str">
            <v>陳恆熙</v>
          </cell>
          <cell r="D170">
            <v>1</v>
          </cell>
        </row>
        <row r="171">
          <cell r="A171" t="str">
            <v>331910008003</v>
          </cell>
          <cell r="B171" t="str">
            <v>CON;PWR,FM,2P*2,.165",ATX,(</v>
          </cell>
          <cell r="C171" t="str">
            <v>陳恆熙</v>
          </cell>
          <cell r="D171">
            <v>1</v>
          </cell>
        </row>
        <row r="172">
          <cell r="A172" t="str">
            <v>331910020006</v>
          </cell>
          <cell r="B172" t="str">
            <v>CON;PWR,FM,10P*2,ATX,CR</v>
          </cell>
          <cell r="C172" t="str">
            <v>陳恆熙</v>
          </cell>
          <cell r="D172">
            <v>1</v>
          </cell>
        </row>
        <row r="173">
          <cell r="A173" t="str">
            <v>338000000009</v>
          </cell>
          <cell r="B173" t="str">
            <v>BATTERY HOLDER;CR2032,BH-32</v>
          </cell>
          <cell r="C173" t="str">
            <v>游娟娟</v>
          </cell>
          <cell r="D173">
            <v>1</v>
          </cell>
        </row>
        <row r="174">
          <cell r="A174" t="str">
            <v>338530010005</v>
          </cell>
          <cell r="B174" t="str">
            <v>BATTERY;LI,3V/220MAH,CR2032</v>
          </cell>
          <cell r="C174" t="str">
            <v>游娟娟</v>
          </cell>
          <cell r="D174">
            <v>1</v>
          </cell>
        </row>
        <row r="175">
          <cell r="A175" t="str">
            <v>339113000021</v>
          </cell>
          <cell r="B175" t="str">
            <v>BUZZER;47,D12MM,P6.5MM,H9MM</v>
          </cell>
          <cell r="C175" t="str">
            <v>游娟娟</v>
          </cell>
          <cell r="D175">
            <v>1</v>
          </cell>
        </row>
        <row r="176">
          <cell r="A176" t="str">
            <v>343709200001</v>
          </cell>
          <cell r="B176" t="str">
            <v>HEATSINK;REGULATOR,KWOGER-0</v>
          </cell>
          <cell r="C176" t="str">
            <v>謝仲南</v>
          </cell>
          <cell r="D176">
            <v>1</v>
          </cell>
        </row>
        <row r="177">
          <cell r="A177" t="str">
            <v>343709500001</v>
          </cell>
          <cell r="B177" t="str">
            <v>HEATSINK;CHIPSET,BROOKDALE,</v>
          </cell>
          <cell r="C177" t="str">
            <v>謝仲南</v>
          </cell>
          <cell r="D177">
            <v>1</v>
          </cell>
        </row>
        <row r="178">
          <cell r="A178" t="str">
            <v>344600000761</v>
          </cell>
          <cell r="B178" t="str">
            <v>RETENTION CLIP;AGP/AIMM,P4</v>
          </cell>
          <cell r="C178" t="str">
            <v>謝仲南</v>
          </cell>
          <cell r="D178">
            <v>1</v>
          </cell>
        </row>
        <row r="179">
          <cell r="A179" t="str">
            <v>344705300001</v>
          </cell>
          <cell r="B179" t="str">
            <v>ANCHOR;CHIPSET,AAVID,RIPCUR</v>
          </cell>
          <cell r="C179" t="str">
            <v>謝仲南</v>
          </cell>
          <cell r="D179">
            <v>4</v>
          </cell>
        </row>
        <row r="180">
          <cell r="A180" t="str">
            <v>346500500002</v>
          </cell>
          <cell r="B180" t="str">
            <v>WASHER;TO-220,602M-V0,NYLON</v>
          </cell>
          <cell r="C180" t="str">
            <v>陳貴燕</v>
          </cell>
          <cell r="D180">
            <v>6</v>
          </cell>
        </row>
        <row r="181">
          <cell r="A181" t="str">
            <v>371103011502</v>
          </cell>
          <cell r="B181" t="str">
            <v>SCREW;M3L15,PAN(+),NIW</v>
          </cell>
          <cell r="C181" t="str">
            <v>劉瑞蘭</v>
          </cell>
          <cell r="D181">
            <v>3</v>
          </cell>
        </row>
        <row r="182">
          <cell r="A182" t="str">
            <v>375103010010</v>
          </cell>
          <cell r="B182" t="str">
            <v>NUT-HEX;M3,2,NIW</v>
          </cell>
          <cell r="C182" t="str">
            <v>劉瑞蘭</v>
          </cell>
          <cell r="D182">
            <v>3</v>
          </cell>
        </row>
        <row r="183">
          <cell r="A183" t="str">
            <v>376103210651</v>
          </cell>
          <cell r="B183" t="str">
            <v>WASHER-SPRING;D3.2/6T0.5,NI</v>
          </cell>
          <cell r="C183" t="str">
            <v>劉瑞蘭</v>
          </cell>
          <cell r="D183">
            <v>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Team List"/>
      <sheetName val="Requesters"/>
      <sheetName val="Mat Summary"/>
      <sheetName val="Mock Up"/>
      <sheetName val="Mock Up Spare Parts"/>
      <sheetName val="Proto 1A"/>
      <sheetName val="Proto 1B"/>
      <sheetName val="1A Keyboards_Cords"/>
      <sheetName val="1A Spare Parts"/>
      <sheetName val="1B Keyboards_Cords"/>
      <sheetName val="1B Spare Parts"/>
      <sheetName val="Pilot"/>
      <sheetName val="Pilot Keyboards_Cords"/>
      <sheetName val="Pilot Spare Parts"/>
      <sheetName val="ISRDATA"/>
      <sheetName val="Sheet1"/>
      <sheetName val="BLUFORD3 FBOM-update081303"/>
      <sheetName val="Oct. Fbom"/>
      <sheetName val="6"/>
      <sheetName val="FAE reports"/>
      <sheetName val="Issues List"/>
      <sheetName val="SPM Units"/>
      <sheetName val="FA-LISTING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Raw Data"/>
      <sheetName val="Intel Lan + AD1885 EBOM"/>
    </sheetNames>
    <sheetDataSet>
      <sheetData sheetId="0"/>
      <sheetData sheetId="1" refreshError="1">
        <row r="2">
          <cell r="D2" t="str">
            <v>Allam Steitieh</v>
          </cell>
        </row>
        <row r="3">
          <cell r="D3" t="str">
            <v>Andrew O'Rourke</v>
          </cell>
        </row>
        <row r="4">
          <cell r="D4" t="str">
            <v>Andy Simpson</v>
          </cell>
        </row>
        <row r="5">
          <cell r="D5" t="str">
            <v>Anita Vila-Parrish</v>
          </cell>
        </row>
        <row r="6">
          <cell r="D6" t="str">
            <v>Aubrey Love</v>
          </cell>
        </row>
        <row r="7">
          <cell r="D7" t="str">
            <v>Abha N</v>
          </cell>
        </row>
        <row r="8">
          <cell r="D8" t="str">
            <v>Barbara Cabrera</v>
          </cell>
        </row>
        <row r="9">
          <cell r="D9" t="str">
            <v>Becky Williams</v>
          </cell>
        </row>
        <row r="10">
          <cell r="D10" t="str">
            <v>Bob Evans</v>
          </cell>
        </row>
        <row r="11">
          <cell r="D11" t="str">
            <v>Cher Chen</v>
          </cell>
        </row>
        <row r="12">
          <cell r="D12" t="str">
            <v>Chris Bell</v>
          </cell>
        </row>
        <row r="13">
          <cell r="D13" t="str">
            <v>Dan Hamlin</v>
          </cell>
        </row>
        <row r="14">
          <cell r="D14" t="str">
            <v>Dan Braden</v>
          </cell>
        </row>
        <row r="15">
          <cell r="D15" t="str">
            <v>Dan Whittaker</v>
          </cell>
        </row>
        <row r="16">
          <cell r="D16" t="str">
            <v>David Grunow</v>
          </cell>
        </row>
        <row r="17">
          <cell r="D17" t="str">
            <v>David L. Smith</v>
          </cell>
        </row>
        <row r="18">
          <cell r="D18" t="str">
            <v>Debbie Vansickle</v>
          </cell>
        </row>
        <row r="19">
          <cell r="D19" t="str">
            <v>Dennis Burrell</v>
          </cell>
        </row>
        <row r="20">
          <cell r="D20" t="str">
            <v>Don Wallace</v>
          </cell>
        </row>
        <row r="21">
          <cell r="D21" t="str">
            <v>Eugene Choo</v>
          </cell>
        </row>
        <row r="22">
          <cell r="D22" t="str">
            <v>Gary Moore</v>
          </cell>
        </row>
        <row r="23">
          <cell r="D23" t="str">
            <v>George Day</v>
          </cell>
        </row>
        <row r="24">
          <cell r="D24" t="str">
            <v>George Hernandez</v>
          </cell>
        </row>
        <row r="25">
          <cell r="D25" t="str">
            <v>Greg Chlapek</v>
          </cell>
        </row>
        <row r="26">
          <cell r="D26" t="str">
            <v>Greg Hudgins</v>
          </cell>
        </row>
        <row r="27">
          <cell r="D27" t="str">
            <v>Gordon Faubion</v>
          </cell>
        </row>
        <row r="28">
          <cell r="D28" t="str">
            <v>Greg Orchard</v>
          </cell>
        </row>
        <row r="29">
          <cell r="D29" t="str">
            <v>Hans Eilers</v>
          </cell>
        </row>
        <row r="30">
          <cell r="D30" t="str">
            <v>Hasnain Shabbir</v>
          </cell>
        </row>
        <row r="31">
          <cell r="D31" t="str">
            <v>Intel</v>
          </cell>
        </row>
        <row r="32">
          <cell r="D32" t="str">
            <v>Jae Lee</v>
          </cell>
        </row>
        <row r="33">
          <cell r="D33" t="str">
            <v>Jamie Gillion</v>
          </cell>
        </row>
        <row r="34">
          <cell r="D34" t="str">
            <v>James Wang</v>
          </cell>
        </row>
        <row r="35">
          <cell r="D35" t="str">
            <v>Janet Ellis</v>
          </cell>
        </row>
        <row r="36">
          <cell r="D36" t="str">
            <v>Jeff Abney</v>
          </cell>
        </row>
        <row r="37">
          <cell r="D37" t="str">
            <v>Jeffery O'Connell (Scott)</v>
          </cell>
        </row>
        <row r="38">
          <cell r="D38" t="str">
            <v>Jessica Clark</v>
          </cell>
        </row>
        <row r="39">
          <cell r="D39" t="str">
            <v>Jeff Reed</v>
          </cell>
        </row>
        <row r="40">
          <cell r="D40" t="str">
            <v>Jim Reger</v>
          </cell>
        </row>
        <row r="41">
          <cell r="D41" t="str">
            <v>Joe Batt</v>
          </cell>
        </row>
        <row r="42">
          <cell r="D42" t="str">
            <v>John Barbian</v>
          </cell>
        </row>
        <row r="43">
          <cell r="D43" t="str">
            <v>John Jefferies</v>
          </cell>
        </row>
        <row r="44">
          <cell r="D44" t="str">
            <v>John Harrington</v>
          </cell>
        </row>
        <row r="45">
          <cell r="D45" t="str">
            <v>John Neff</v>
          </cell>
        </row>
        <row r="46">
          <cell r="D46" t="str">
            <v>John Waltrip</v>
          </cell>
        </row>
        <row r="47">
          <cell r="D47" t="str">
            <v>Julie Salgado</v>
          </cell>
        </row>
        <row r="48">
          <cell r="D48" t="str">
            <v>Keith Hester</v>
          </cell>
        </row>
        <row r="49">
          <cell r="D49" t="str">
            <v>Ken Salisbury</v>
          </cell>
        </row>
        <row r="50">
          <cell r="D50" t="str">
            <v>Kevin Kamphuis</v>
          </cell>
        </row>
        <row r="51">
          <cell r="D51" t="str">
            <v>Kurt Lippert</v>
          </cell>
        </row>
        <row r="52">
          <cell r="D52" t="str">
            <v>Liem Ly</v>
          </cell>
        </row>
        <row r="53">
          <cell r="D53" t="str">
            <v>Linda Messier</v>
          </cell>
        </row>
        <row r="54">
          <cell r="D54" t="str">
            <v>Liz Blackman</v>
          </cell>
        </row>
        <row r="55">
          <cell r="D55" t="str">
            <v>Lloyd McAtee</v>
          </cell>
        </row>
        <row r="56">
          <cell r="D56" t="str">
            <v>Luc Truong</v>
          </cell>
        </row>
        <row r="57">
          <cell r="D57" t="str">
            <v>Lucy Zhang</v>
          </cell>
        </row>
        <row r="58">
          <cell r="D58" t="str">
            <v>Mark Bubel</v>
          </cell>
        </row>
        <row r="59">
          <cell r="D59" t="str">
            <v>Mark Schwager</v>
          </cell>
        </row>
        <row r="60">
          <cell r="D60" t="str">
            <v>Nate Drees</v>
          </cell>
        </row>
        <row r="61">
          <cell r="D61" t="str">
            <v>Nx Zhang</v>
          </cell>
        </row>
        <row r="62">
          <cell r="D62" t="str">
            <v>Orin Ozias</v>
          </cell>
        </row>
        <row r="63">
          <cell r="D63" t="str">
            <v>Park Chang</v>
          </cell>
        </row>
        <row r="64">
          <cell r="D64" t="str">
            <v>Patricia Drake</v>
          </cell>
        </row>
        <row r="65">
          <cell r="D65" t="str">
            <v>Patty Mikels</v>
          </cell>
        </row>
        <row r="66">
          <cell r="D66" t="str">
            <v>Paul Runyon</v>
          </cell>
        </row>
        <row r="67">
          <cell r="D67" t="str">
            <v>Priya Kothandaraman</v>
          </cell>
        </row>
        <row r="68">
          <cell r="D68" t="str">
            <v>Richard Sohaney</v>
          </cell>
        </row>
        <row r="69">
          <cell r="D69" t="str">
            <v>Rip Phillips</v>
          </cell>
        </row>
        <row r="70">
          <cell r="D70" t="str">
            <v>Robert Bronsen</v>
          </cell>
        </row>
        <row r="71">
          <cell r="D71" t="str">
            <v>Robert Prosperi</v>
          </cell>
        </row>
        <row r="72">
          <cell r="D72" t="str">
            <v>Roger Jefferson</v>
          </cell>
        </row>
        <row r="73">
          <cell r="D73" t="str">
            <v>Ryan Salzer</v>
          </cell>
        </row>
        <row r="74">
          <cell r="D74" t="str">
            <v>Santiago Fabian</v>
          </cell>
        </row>
        <row r="75">
          <cell r="D75" t="str">
            <v>Sergio Rodrigues</v>
          </cell>
        </row>
        <row r="76">
          <cell r="D76" t="str">
            <v>Shreya Shah</v>
          </cell>
        </row>
        <row r="77">
          <cell r="D77" t="str">
            <v>Sridhar Reddy</v>
          </cell>
        </row>
        <row r="78">
          <cell r="D78" t="str">
            <v>Shirish Gupta</v>
          </cell>
        </row>
        <row r="79">
          <cell r="D79" t="str">
            <v>Steve Brodland</v>
          </cell>
        </row>
        <row r="80">
          <cell r="D80" t="str">
            <v>Steve Curtis</v>
          </cell>
        </row>
        <row r="81">
          <cell r="D81" t="str">
            <v>Tet Choong Ho</v>
          </cell>
        </row>
        <row r="82">
          <cell r="D82" t="str">
            <v>Toni Berke</v>
          </cell>
        </row>
        <row r="83">
          <cell r="D83" t="str">
            <v>Todd Bath</v>
          </cell>
        </row>
        <row r="84">
          <cell r="D84" t="str">
            <v>Tony Salinas</v>
          </cell>
        </row>
        <row r="85">
          <cell r="D85" t="str">
            <v>Vickie Preston</v>
          </cell>
        </row>
        <row r="86">
          <cell r="D86" t="str">
            <v>Viorel Luminosu</v>
          </cell>
        </row>
        <row r="87">
          <cell r="D87" t="str">
            <v>Will Kass</v>
          </cell>
        </row>
        <row r="88">
          <cell r="D88" t="str">
            <v>Wistron</v>
          </cell>
        </row>
        <row r="89">
          <cell r="D89" t="str">
            <v>Leave Blank (add rows above)</v>
          </cell>
        </row>
      </sheetData>
      <sheetData sheetId="2"/>
      <sheetData sheetId="3" refreshError="1">
        <row r="6">
          <cell r="B6" t="str">
            <v xml:space="preserve">SST PWA </v>
          </cell>
        </row>
        <row r="7">
          <cell r="B7" t="str">
            <v>SST PWA &amp; parts to boot - no chassis</v>
          </cell>
        </row>
        <row r="8">
          <cell r="B8" t="str">
            <v>SST  Unit w/JH2 modified chassis</v>
          </cell>
        </row>
        <row r="9">
          <cell r="B9" t="str">
            <v>PWA</v>
          </cell>
        </row>
        <row r="10">
          <cell r="B10" t="str">
            <v>Hinge up assembly w/LCD Cable, LCD, Inverter</v>
          </cell>
        </row>
        <row r="11">
          <cell r="B11" t="str">
            <v>ODD Case w/Interposer</v>
          </cell>
        </row>
        <row r="12">
          <cell r="B12" t="str">
            <v>Palmrest assembly</v>
          </cell>
        </row>
        <row r="13">
          <cell r="B13" t="str">
            <v>Spare Base Assembly</v>
          </cell>
        </row>
        <row r="14">
          <cell r="B14" t="str">
            <v>x</v>
          </cell>
        </row>
        <row r="16">
          <cell r="B16" t="str">
            <v xml:space="preserve">12.1 XGA - AUO </v>
          </cell>
        </row>
        <row r="17">
          <cell r="B17" t="str">
            <v>x</v>
          </cell>
        </row>
        <row r="19">
          <cell r="B19" t="str">
            <v>US,ENG - DAO/MDS</v>
          </cell>
        </row>
        <row r="20">
          <cell r="B20" t="str">
            <v>FR-CAN, - DAO/MDS</v>
          </cell>
        </row>
        <row r="21">
          <cell r="B21" t="str">
            <v>IPOR - DAO/MDS</v>
          </cell>
        </row>
        <row r="22">
          <cell r="B22" t="str">
            <v>SPN,LAC - DAO/MDS</v>
          </cell>
        </row>
        <row r="23">
          <cell r="B23" t="str">
            <v xml:space="preserve"> </v>
          </cell>
        </row>
        <row r="25">
          <cell r="B25" t="str">
            <v>US-INTL - APCC</v>
          </cell>
        </row>
        <row r="26">
          <cell r="B26" t="str">
            <v>KOR - APCC</v>
          </cell>
        </row>
        <row r="28">
          <cell r="B28" t="str">
            <v>US-INTL - CCC</v>
          </cell>
        </row>
        <row r="29">
          <cell r="B29" t="str">
            <v>TCHI,S-PTG,D500 - CCC</v>
          </cell>
        </row>
        <row r="30">
          <cell r="B30" t="str">
            <v>SCHI - CCC</v>
          </cell>
        </row>
        <row r="31">
          <cell r="B31" t="str">
            <v>TCHI - CCC</v>
          </cell>
        </row>
        <row r="32">
          <cell r="B32" t="str">
            <v>JPN,S-PTG,600M - CCC</v>
          </cell>
        </row>
        <row r="33">
          <cell r="B33" t="str">
            <v>x</v>
          </cell>
        </row>
        <row r="35">
          <cell r="B35" t="str">
            <v>1.4GHz - Celeron M</v>
          </cell>
        </row>
        <row r="36">
          <cell r="B36" t="str">
            <v>1.6GHa - Banias</v>
          </cell>
        </row>
        <row r="37">
          <cell r="B37" t="str">
            <v>1.7GHz - Dothan</v>
          </cell>
        </row>
        <row r="38">
          <cell r="B38" t="str">
            <v xml:space="preserve">1.8GHz - Dothan </v>
          </cell>
        </row>
        <row r="39">
          <cell r="B39" t="str">
            <v>1.5GHz (post RTS) Dothan</v>
          </cell>
        </row>
        <row r="40">
          <cell r="B40" t="str">
            <v>1.6GHz - (post RTS) Dothan</v>
          </cell>
        </row>
        <row r="41">
          <cell r="B41" t="str">
            <v xml:space="preserve">2.0GHz (post RTS) Dothan </v>
          </cell>
        </row>
        <row r="42">
          <cell r="B42" t="str">
            <v>x</v>
          </cell>
        </row>
        <row r="43">
          <cell r="B43" t="str">
            <v>x</v>
          </cell>
        </row>
        <row r="45">
          <cell r="B45" t="str">
            <v>Broadcom Polaris</v>
          </cell>
        </row>
        <row r="46">
          <cell r="B46" t="str">
            <v>Conexant Eclipse</v>
          </cell>
        </row>
        <row r="47">
          <cell r="B47" t="str">
            <v>x</v>
          </cell>
        </row>
        <row r="48">
          <cell r="B48" t="str">
            <v>x</v>
          </cell>
        </row>
        <row r="49">
          <cell r="B49" t="str">
            <v>x</v>
          </cell>
        </row>
        <row r="50">
          <cell r="B50" t="str">
            <v>x</v>
          </cell>
        </row>
        <row r="52">
          <cell r="B52" t="str">
            <v>Intel Mini PCI 2200 b - Gabriel</v>
          </cell>
        </row>
        <row r="53">
          <cell r="B53" t="str">
            <v>TM Mini PCI 1350 b/g - Foghat</v>
          </cell>
        </row>
        <row r="54">
          <cell r="B54" t="str">
            <v>TM Mini PCI 1450 a/b/g - Kansas</v>
          </cell>
        </row>
        <row r="55">
          <cell r="B55" t="str">
            <v>Intel Mini PCI 2100 b/g - Collins</v>
          </cell>
        </row>
        <row r="56">
          <cell r="B56" t="str">
            <v>x</v>
          </cell>
        </row>
        <row r="57">
          <cell r="B57" t="str">
            <v>x</v>
          </cell>
        </row>
        <row r="59">
          <cell r="B59" t="str">
            <v>128MB,333,SODIMM</v>
          </cell>
        </row>
        <row r="60">
          <cell r="B60" t="str">
            <v xml:space="preserve"> 128MB, 333, SODIMM</v>
          </cell>
        </row>
        <row r="61">
          <cell r="B61" t="str">
            <v>128MB, 333, SODIMM</v>
          </cell>
        </row>
        <row r="62">
          <cell r="B62" t="str">
            <v>128MB,333,SODIMM</v>
          </cell>
        </row>
        <row r="63">
          <cell r="B63" t="str">
            <v>128MB, 333, SODIMM</v>
          </cell>
        </row>
        <row r="64">
          <cell r="B64" t="str">
            <v>128MB, 333, SODIMM</v>
          </cell>
        </row>
        <row r="65">
          <cell r="B65" t="str">
            <v>128MB,333,SODIMM</v>
          </cell>
        </row>
        <row r="66">
          <cell r="B66" t="str">
            <v>128MB, 333, SODIMM</v>
          </cell>
        </row>
        <row r="67">
          <cell r="B67" t="str">
            <v>128MB,333,SODIMM</v>
          </cell>
        </row>
        <row r="68">
          <cell r="B68" t="str">
            <v>128MB, 333, SODIMM</v>
          </cell>
        </row>
        <row r="69">
          <cell r="B69" t="str">
            <v>128MB, 333, SODIMM</v>
          </cell>
        </row>
        <row r="70">
          <cell r="B70" t="str">
            <v>128MB, 333, SODIMM</v>
          </cell>
        </row>
        <row r="71">
          <cell r="B71" t="str">
            <v>128MB, 333, SODIMM</v>
          </cell>
        </row>
        <row r="72">
          <cell r="B72" t="str">
            <v>128MB, 333, SODIMM</v>
          </cell>
        </row>
        <row r="73">
          <cell r="B73" t="str">
            <v>128MB, 333, SODIMM Vendor does not matter</v>
          </cell>
        </row>
        <row r="74">
          <cell r="B74" t="str">
            <v>256MB,333,SODIMM</v>
          </cell>
        </row>
        <row r="75">
          <cell r="B75" t="str">
            <v>256MB, 333, SODIMM</v>
          </cell>
        </row>
        <row r="76">
          <cell r="B76" t="str">
            <v>256MB, 333, SODIMM</v>
          </cell>
        </row>
        <row r="77">
          <cell r="B77" t="str">
            <v>256MB, 333, SODIMM</v>
          </cell>
        </row>
        <row r="78">
          <cell r="B78" t="str">
            <v>256MB, 333, SODIMM</v>
          </cell>
        </row>
        <row r="79">
          <cell r="B79" t="str">
            <v>256MB, 333, SODIMM</v>
          </cell>
        </row>
        <row r="80">
          <cell r="B80" t="str">
            <v>256MB,333,SODIMM</v>
          </cell>
        </row>
        <row r="81">
          <cell r="B81" t="str">
            <v>256MB,333,SODIMM</v>
          </cell>
        </row>
        <row r="82">
          <cell r="B82" t="str">
            <v>256MB, 333, SODIMM</v>
          </cell>
        </row>
        <row r="83">
          <cell r="B83" t="str">
            <v>256MB, 333, SODIMM</v>
          </cell>
        </row>
        <row r="84">
          <cell r="B84" t="str">
            <v>256MB, 333, SODIMM</v>
          </cell>
        </row>
        <row r="85">
          <cell r="B85" t="str">
            <v>256MB, 333, SODIMM</v>
          </cell>
        </row>
        <row r="86">
          <cell r="B86" t="str">
            <v>256MB, 333, SODIMM</v>
          </cell>
        </row>
        <row r="87">
          <cell r="B87" t="str">
            <v>256MB, 333, SODIMM Vendor does not matter</v>
          </cell>
        </row>
        <row r="88">
          <cell r="B88" t="str">
            <v>512MB,333M,256MBit</v>
          </cell>
        </row>
        <row r="89">
          <cell r="B89" t="str">
            <v>512MB, 333, SODIMM</v>
          </cell>
        </row>
        <row r="90">
          <cell r="B90" t="str">
            <v>512MB, 333, SODIMM</v>
          </cell>
        </row>
        <row r="91">
          <cell r="B91" t="str">
            <v>512MB, 333, SODIMM</v>
          </cell>
        </row>
        <row r="92">
          <cell r="B92" t="str">
            <v>512MB, 333, SODIMM</v>
          </cell>
        </row>
        <row r="93">
          <cell r="B93" t="str">
            <v>512MB, 333, SODIMM</v>
          </cell>
        </row>
        <row r="94">
          <cell r="B94" t="str">
            <v>512MB, 333, SODIMM</v>
          </cell>
        </row>
        <row r="95">
          <cell r="B95" t="str">
            <v>512MB, 333, SODIMM</v>
          </cell>
        </row>
        <row r="96">
          <cell r="B96" t="str">
            <v>512MB, 333, SODIMM</v>
          </cell>
        </row>
        <row r="97">
          <cell r="B97" t="str">
            <v>512MB, 333, SODIMM</v>
          </cell>
        </row>
        <row r="98">
          <cell r="B98" t="str">
            <v>512MB, 333, SODIMM</v>
          </cell>
        </row>
        <row r="99">
          <cell r="B99" t="str">
            <v>512MB, 333, SODIMM</v>
          </cell>
        </row>
        <row r="100">
          <cell r="B100" t="str">
            <v>512MB, 333, SODIMM</v>
          </cell>
        </row>
        <row r="101">
          <cell r="B101" t="str">
            <v>512MB, 333, SODIMM Vendor does not matter</v>
          </cell>
        </row>
        <row r="102">
          <cell r="B102" t="str">
            <v>1GB,333,SODIMM</v>
          </cell>
        </row>
        <row r="103">
          <cell r="B103" t="str">
            <v>1GB,333,SODIMM</v>
          </cell>
        </row>
        <row r="104">
          <cell r="B104" t="str">
            <v>1GB,333,SODIMM</v>
          </cell>
        </row>
        <row r="105">
          <cell r="B105" t="str">
            <v>1GB, 333, SODIMM</v>
          </cell>
        </row>
        <row r="106">
          <cell r="B106" t="str">
            <v>1GB,333,SODIMM</v>
          </cell>
        </row>
        <row r="107">
          <cell r="B107" t="str">
            <v>1GB,333,SODIMM</v>
          </cell>
        </row>
        <row r="108">
          <cell r="B108" t="str">
            <v>1G, 333, SODIMM</v>
          </cell>
        </row>
        <row r="109">
          <cell r="B109" t="str">
            <v>1GB,333,SODIMM</v>
          </cell>
        </row>
        <row r="110">
          <cell r="B110" t="str">
            <v>1G, 333, SODIMM</v>
          </cell>
        </row>
        <row r="111">
          <cell r="B111" t="str">
            <v>1G, 333, SODIMM Vendor does not matter</v>
          </cell>
        </row>
        <row r="112">
          <cell r="B112" t="str">
            <v>x</v>
          </cell>
        </row>
        <row r="114">
          <cell r="B114" t="str">
            <v>Simplo 4 cell</v>
          </cell>
        </row>
        <row r="115">
          <cell r="B115" t="str">
            <v>Simplo 8 cell</v>
          </cell>
        </row>
        <row r="116">
          <cell r="B116" t="str">
            <v>Samsung 4 cell</v>
          </cell>
        </row>
        <row r="117">
          <cell r="B117" t="str">
            <v>Samsung 8 cell</v>
          </cell>
        </row>
        <row r="118">
          <cell r="B118" t="str">
            <v>x</v>
          </cell>
        </row>
        <row r="120">
          <cell r="B120" t="str">
            <v>30GB 4200rpm 40g/platter HGST</v>
          </cell>
        </row>
        <row r="121">
          <cell r="B121" t="str">
            <v>30GB 4200rpm 40g/platter HGST</v>
          </cell>
        </row>
        <row r="122">
          <cell r="B122" t="str">
            <v>30GB 4200rpm 30g/platter Toshiba</v>
          </cell>
        </row>
        <row r="123">
          <cell r="B123" t="str">
            <v>30GB - Vendor does not matter</v>
          </cell>
        </row>
        <row r="124">
          <cell r="B124" t="str">
            <v>40GB 5400rpm 40g/platter Fujitsu</v>
          </cell>
        </row>
        <row r="125">
          <cell r="B125" t="str">
            <v>40GB 4200rpm 40g/platter HGST</v>
          </cell>
        </row>
        <row r="126">
          <cell r="B126" t="str">
            <v>40GB 5400rpm 40g/platter HGST</v>
          </cell>
        </row>
        <row r="127">
          <cell r="B127" t="str">
            <v>40GB 4200rpm 40g/platter HGST</v>
          </cell>
        </row>
        <row r="128">
          <cell r="B128" t="str">
            <v>40GB 4200rpm 40g/platter Fujitsu</v>
          </cell>
        </row>
        <row r="129">
          <cell r="B129" t="str">
            <v>40GB 5400rpm 30g/platter Toshiba</v>
          </cell>
        </row>
        <row r="130">
          <cell r="B130" t="str">
            <v>40GB 5400rpm 40g/platter Seagate</v>
          </cell>
        </row>
        <row r="131">
          <cell r="B131" t="str">
            <v>40GB - Vendor does not matter</v>
          </cell>
        </row>
        <row r="132">
          <cell r="B132" t="str">
            <v>60GB 5400rpm 30g/platter HGST</v>
          </cell>
        </row>
        <row r="133">
          <cell r="B133" t="str">
            <v>60GB 4200rpm 40g/platter HGST</v>
          </cell>
        </row>
        <row r="134">
          <cell r="B134" t="str">
            <v>60GB 5400rpm 40g/platter HGST</v>
          </cell>
        </row>
        <row r="135">
          <cell r="B135" t="str">
            <v>60GB 4200rpm 40g/platter HGST</v>
          </cell>
        </row>
        <row r="136">
          <cell r="B136" t="str">
            <v>60GB 4200rpm 40g/platter Fujitsu</v>
          </cell>
        </row>
        <row r="137">
          <cell r="B137" t="str">
            <v>60GB 4200rpm 30g/platter Toshiba</v>
          </cell>
        </row>
        <row r="138">
          <cell r="B138" t="str">
            <v>60GB 5400rpm 40g/platter Toshiba</v>
          </cell>
        </row>
        <row r="139">
          <cell r="B139" t="str">
            <v>60GB - Vendor does not matter</v>
          </cell>
        </row>
        <row r="140">
          <cell r="B140" t="str">
            <v xml:space="preserve">80GB 4200rpm 40g/platter Fujitsu </v>
          </cell>
        </row>
        <row r="141">
          <cell r="B141" t="str">
            <v xml:space="preserve">80GB 4200rpm 40g/platter HGST </v>
          </cell>
        </row>
        <row r="142">
          <cell r="B142" t="str">
            <v xml:space="preserve">80GB 5400rpm 40g/platter HGST </v>
          </cell>
        </row>
        <row r="143">
          <cell r="B143" t="str">
            <v xml:space="preserve">80GB 4200rpm 40g/platter HGST </v>
          </cell>
        </row>
        <row r="144">
          <cell r="B144" t="str">
            <v>80GB 5400rpm 40g/platter Fujitsu</v>
          </cell>
        </row>
        <row r="145">
          <cell r="B145" t="str">
            <v>80GB - Vendor does not matter</v>
          </cell>
        </row>
        <row r="146">
          <cell r="B146" t="str">
            <v>x</v>
          </cell>
        </row>
        <row r="148">
          <cell r="B148" t="str">
            <v xml:space="preserve">8X DVD-ROM - TEAC </v>
          </cell>
        </row>
        <row r="150">
          <cell r="B150" t="str">
            <v>24x24x24 Combo - Sony</v>
          </cell>
        </row>
        <row r="151">
          <cell r="B151" t="str">
            <v>24x24x24 Combo - HLDS</v>
          </cell>
        </row>
        <row r="153">
          <cell r="B153" t="str">
            <v>8X DVD+RW - NEC</v>
          </cell>
        </row>
        <row r="154">
          <cell r="B154" t="str">
            <v>8X DVD+RW - Sony</v>
          </cell>
        </row>
        <row r="156">
          <cell r="B156" t="str">
            <v>x</v>
          </cell>
        </row>
        <row r="158">
          <cell r="B158" t="str">
            <v>x</v>
          </cell>
        </row>
        <row r="159">
          <cell r="B159" t="str">
            <v>x</v>
          </cell>
        </row>
        <row r="160">
          <cell r="B160" t="str">
            <v>x</v>
          </cell>
        </row>
        <row r="161">
          <cell r="B161" t="str">
            <v>x</v>
          </cell>
        </row>
        <row r="162">
          <cell r="B162" t="str">
            <v>x</v>
          </cell>
        </row>
        <row r="164">
          <cell r="B164" t="str">
            <v>XP SP1</v>
          </cell>
        </row>
        <row r="165">
          <cell r="B165" t="str">
            <v>XP SP2</v>
          </cell>
        </row>
        <row r="167">
          <cell r="B167" t="str">
            <v>x</v>
          </cell>
        </row>
        <row r="168">
          <cell r="B168" t="str">
            <v>x</v>
          </cell>
        </row>
        <row r="169">
          <cell r="B169" t="str">
            <v>x</v>
          </cell>
        </row>
        <row r="170">
          <cell r="B170" t="str">
            <v>x</v>
          </cell>
        </row>
        <row r="172">
          <cell r="B172" t="str">
            <v>USB Port Replicator</v>
          </cell>
        </row>
        <row r="174">
          <cell r="B174" t="str">
            <v>x</v>
          </cell>
        </row>
        <row r="175">
          <cell r="B175" t="str">
            <v>x</v>
          </cell>
        </row>
        <row r="176">
          <cell r="B176" t="str">
            <v>x</v>
          </cell>
        </row>
        <row r="178">
          <cell r="B178" t="str">
            <v>TEAC External USB FDD</v>
          </cell>
        </row>
        <row r="179">
          <cell r="B179" t="str">
            <v>NEC External USB FDD</v>
          </cell>
        </row>
        <row r="180">
          <cell r="B180" t="str">
            <v>64MB USB Memory Key</v>
          </cell>
        </row>
        <row r="181">
          <cell r="B181" t="str">
            <v>128MB USB Memory Key</v>
          </cell>
        </row>
        <row r="182">
          <cell r="B182" t="str">
            <v>x</v>
          </cell>
        </row>
        <row r="183">
          <cell r="B183" t="str">
            <v>x</v>
          </cell>
        </row>
        <row r="185">
          <cell r="B185" t="str">
            <v>x</v>
          </cell>
        </row>
        <row r="186">
          <cell r="B186" t="str">
            <v>x</v>
          </cell>
        </row>
        <row r="187">
          <cell r="B187" t="str">
            <v>x</v>
          </cell>
        </row>
        <row r="188">
          <cell r="B188" t="str">
            <v>x</v>
          </cell>
        </row>
        <row r="190">
          <cell r="B190" t="str">
            <v>x</v>
          </cell>
        </row>
        <row r="191">
          <cell r="B191" t="str">
            <v>x</v>
          </cell>
        </row>
        <row r="192">
          <cell r="B192" t="str">
            <v>x</v>
          </cell>
        </row>
        <row r="193">
          <cell r="B193" t="str">
            <v>x</v>
          </cell>
        </row>
        <row r="194">
          <cell r="B194" t="str">
            <v>x</v>
          </cell>
        </row>
        <row r="196">
          <cell r="B196" t="str">
            <v>US,DAO/MDS</v>
          </cell>
        </row>
        <row r="198">
          <cell r="B198" t="str">
            <v>EURO</v>
          </cell>
        </row>
        <row r="200">
          <cell r="B200" t="str">
            <v>UK/HK (APCC)</v>
          </cell>
        </row>
        <row r="201">
          <cell r="B201" t="str">
            <v>US (APCC)</v>
          </cell>
        </row>
        <row r="202">
          <cell r="B202" t="str">
            <v>AUSTRALIA</v>
          </cell>
        </row>
        <row r="203">
          <cell r="B203" t="str">
            <v>INDIA</v>
          </cell>
        </row>
        <row r="205">
          <cell r="B205" t="str">
            <v>KOREA</v>
          </cell>
        </row>
        <row r="210">
          <cell r="B210" t="str">
            <v>CCC</v>
          </cell>
        </row>
        <row r="211">
          <cell r="B211" t="str">
            <v>UK/HK (CCC)</v>
          </cell>
        </row>
        <row r="212">
          <cell r="B212" t="str">
            <v>JPN (CCC)</v>
          </cell>
        </row>
        <row r="213">
          <cell r="B213" t="str">
            <v>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NECTOR"/>
      <sheetName val="LAN BCM4401"/>
      <sheetName val="LAN DP83816"/>
      <sheetName val="AC97"/>
      <sheetName val="ICH4"/>
      <sheetName val="GMCH"/>
      <sheetName val="VGA"/>
      <sheetName val="BLUFORD_R12"/>
      <sheetName val="0512MB"/>
      <sheetName val="Intel Lan + AD1885 EBOM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All"/>
      <sheetName val="Cost Breakdown"/>
      <sheetName val="Mat Summary"/>
      <sheetName val="Mock Up"/>
      <sheetName val="Team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>
            <v>242901300011</v>
          </cell>
          <cell r="B1" t="str">
            <v>LABEL;BAR CODE,IB,BBU</v>
          </cell>
        </row>
        <row r="2">
          <cell r="A2">
            <v>271002000301</v>
          </cell>
          <cell r="B2" t="str">
            <v>RES;0    ,1/10W,5% ,0805,SMT</v>
          </cell>
        </row>
        <row r="3">
          <cell r="A3">
            <v>271002100301</v>
          </cell>
          <cell r="B3" t="str">
            <v>RES;10   ,1/10W,5% ,0805,SMT</v>
          </cell>
        </row>
        <row r="4">
          <cell r="A4">
            <v>271002471301</v>
          </cell>
          <cell r="B4" t="str">
            <v>RES;470  ,1/10W,5% ,0805,SMT</v>
          </cell>
        </row>
        <row r="5">
          <cell r="A5">
            <v>271012100301</v>
          </cell>
          <cell r="B5" t="str">
            <v>RES;10   ,1/8W,5% ,1206,SMT</v>
          </cell>
        </row>
        <row r="6">
          <cell r="A6">
            <v>271013101301</v>
          </cell>
          <cell r="B6" t="str">
            <v>RES;100 ,1/4W,5% ,1206,SMT</v>
          </cell>
        </row>
        <row r="7">
          <cell r="A7">
            <v>271071000002</v>
          </cell>
          <cell r="B7" t="str">
            <v>RES;0    ,1/16W,5% ,0603,SMT</v>
          </cell>
        </row>
        <row r="8">
          <cell r="A8">
            <v>271071010301</v>
          </cell>
          <cell r="B8" t="str">
            <v>RES;1    ,1/16W,5% ,0603,SMT</v>
          </cell>
        </row>
        <row r="9">
          <cell r="A9">
            <v>271071100101</v>
          </cell>
          <cell r="B9" t="str">
            <v>RES;10   ,1/16W,1% ,0603,SMT</v>
          </cell>
        </row>
        <row r="10">
          <cell r="A10">
            <v>271071101101</v>
          </cell>
          <cell r="B10" t="str">
            <v>RES;100  ,1/16W,1% ,0603,SMT</v>
          </cell>
        </row>
        <row r="11">
          <cell r="A11">
            <v>271071101301</v>
          </cell>
          <cell r="B11" t="str">
            <v>RES;100  ,1/16W,5% ,0603,SMT</v>
          </cell>
        </row>
        <row r="12">
          <cell r="A12">
            <v>271071102302</v>
          </cell>
          <cell r="B12" t="str">
            <v>RES;1K   ,1/16W,5% ,0603,SMT</v>
          </cell>
        </row>
        <row r="13">
          <cell r="A13">
            <v>271071103302</v>
          </cell>
          <cell r="B13" t="str">
            <v>RES;10K  ,1/16W,5% ,0603,SMT</v>
          </cell>
        </row>
        <row r="14">
          <cell r="A14">
            <v>271071104101</v>
          </cell>
          <cell r="B14" t="str">
            <v>RES;100K ,1/16W,1% ,0603,SMT</v>
          </cell>
        </row>
        <row r="15">
          <cell r="A15">
            <v>271071105011</v>
          </cell>
          <cell r="B15" t="str">
            <v>RES;105  ,1/16W,1% ,0603,SMT</v>
          </cell>
        </row>
        <row r="16">
          <cell r="A16">
            <v>271071106301</v>
          </cell>
          <cell r="B16" t="str">
            <v>RES;10M  ,1/16W,5% ,0603,SMT</v>
          </cell>
        </row>
        <row r="17">
          <cell r="A17">
            <v>271071124301</v>
          </cell>
          <cell r="B17" t="str">
            <v>RES;120K ,1/16W,5% ,0603,SMT</v>
          </cell>
        </row>
        <row r="18">
          <cell r="A18">
            <v>271071137011</v>
          </cell>
          <cell r="B18" t="str">
            <v>RES;137  ,1/16W,1% ,0603,SMT</v>
          </cell>
        </row>
        <row r="19">
          <cell r="A19">
            <v>271071151101</v>
          </cell>
          <cell r="B19" t="str">
            <v>RES;150  ,1/16W,1% ,0603,SMT</v>
          </cell>
        </row>
        <row r="20">
          <cell r="A20">
            <v>271071152302</v>
          </cell>
          <cell r="B20" t="str">
            <v>RES;1.5K ,1/16W,5% ,0603,SMT</v>
          </cell>
        </row>
        <row r="21">
          <cell r="A21">
            <v>271071163101</v>
          </cell>
          <cell r="B21" t="str">
            <v>RES;16K  ,1/16W,1% ,0603,SMT</v>
          </cell>
        </row>
        <row r="22">
          <cell r="A22">
            <v>271071178111</v>
          </cell>
          <cell r="B22" t="str">
            <v>RES;1.78K,1/16W,1% ,0603,SMT</v>
          </cell>
        </row>
        <row r="23">
          <cell r="A23">
            <v>271071181101</v>
          </cell>
          <cell r="B23" t="str">
            <v>RES;180  ,1/16W,1% ,0603,SMT</v>
          </cell>
        </row>
        <row r="24">
          <cell r="A24">
            <v>271071191211</v>
          </cell>
          <cell r="B24" t="str">
            <v>RES;19.1K,1/16W,1% ,0603,SMT</v>
          </cell>
        </row>
        <row r="25">
          <cell r="A25">
            <v>271071200101</v>
          </cell>
          <cell r="B25" t="str">
            <v>RES;20   ,1/16W,1% ,0603,SMT</v>
          </cell>
        </row>
        <row r="26">
          <cell r="A26">
            <v>271071201301</v>
          </cell>
          <cell r="B26" t="str">
            <v>RES;200  ,1/16W,5% ,0603,SMT</v>
          </cell>
        </row>
        <row r="27">
          <cell r="A27">
            <v>271071203302</v>
          </cell>
          <cell r="B27" t="str">
            <v>RES;20K  ,1/16W,5% ,0603,SMT</v>
          </cell>
        </row>
        <row r="28">
          <cell r="A28">
            <v>271071221301</v>
          </cell>
          <cell r="B28" t="str">
            <v>RES;220  ,1/16W,5% ,0603,SMT</v>
          </cell>
        </row>
        <row r="29">
          <cell r="A29">
            <v>271071221302</v>
          </cell>
          <cell r="B29" t="str">
            <v>RES;22   ,1/16W,5% ,0603,SMT</v>
          </cell>
        </row>
        <row r="30">
          <cell r="A30">
            <v>271071222302</v>
          </cell>
          <cell r="B30" t="str">
            <v>RES;2.2K ,1/16W,5% ,0603,SMT</v>
          </cell>
        </row>
        <row r="31">
          <cell r="A31">
            <v>271071226011</v>
          </cell>
          <cell r="B31" t="str">
            <v>RES;226  ,1/16W,1% ,0603,SMT</v>
          </cell>
        </row>
        <row r="32">
          <cell r="A32">
            <v>271071226811</v>
          </cell>
          <cell r="B32" t="str">
            <v>RES;22.6 ,1/16W,1% ,0603,SMT</v>
          </cell>
        </row>
        <row r="33">
          <cell r="A33">
            <v>271071243301</v>
          </cell>
          <cell r="B33" t="str">
            <v>RES;24K  ,1/16W,5% ,0603,SMT</v>
          </cell>
        </row>
        <row r="34">
          <cell r="A34">
            <v>271071249811</v>
          </cell>
          <cell r="B34" t="str">
            <v>RES;24.9 ,1/16W,1% ,0603,SMT</v>
          </cell>
        </row>
        <row r="35">
          <cell r="A35">
            <v>271071272301</v>
          </cell>
          <cell r="B35" t="str">
            <v>RES;2.7K ,1/16W,5% ,0603,SMT</v>
          </cell>
        </row>
        <row r="36">
          <cell r="A36">
            <v>271071274911</v>
          </cell>
          <cell r="B36" t="str">
            <v>RES;27.4 ,1/16W,1% ,0603,SMT</v>
          </cell>
        </row>
        <row r="37">
          <cell r="A37">
            <v>271071301011</v>
          </cell>
          <cell r="B37" t="str">
            <v>RES;301  ,1/16W,1% ,0603,SMT</v>
          </cell>
        </row>
        <row r="38">
          <cell r="A38">
            <v>271071301301</v>
          </cell>
          <cell r="B38" t="str">
            <v>RES;300  ,1/16W,5% ,0603,SMT</v>
          </cell>
        </row>
        <row r="39">
          <cell r="A39">
            <v>271071330101</v>
          </cell>
          <cell r="B39" t="str">
            <v>RES;33   ,1/16W,1% ,0603,SMT</v>
          </cell>
        </row>
        <row r="40">
          <cell r="A40">
            <v>271071330302</v>
          </cell>
          <cell r="B40" t="str">
            <v>RES;33   ,1/16W,5% ,0603,SMT</v>
          </cell>
        </row>
        <row r="41">
          <cell r="A41">
            <v>271071331301</v>
          </cell>
          <cell r="B41" t="str">
            <v>RES;330  ,1/16W,5% ,0603,SMT</v>
          </cell>
        </row>
        <row r="42">
          <cell r="A42">
            <v>271071332302</v>
          </cell>
          <cell r="B42" t="str">
            <v>RES;3.3K ,1/16W,5% ,0603,SMT</v>
          </cell>
        </row>
        <row r="43">
          <cell r="A43">
            <v>271071374811</v>
          </cell>
          <cell r="B43" t="str">
            <v>RES;37.4 ,1/16W,1% ,0603,SMT</v>
          </cell>
        </row>
        <row r="44">
          <cell r="A44">
            <v>271071391302</v>
          </cell>
          <cell r="B44" t="str">
            <v>RES;390  ,1/16W,5% ,0603,SMT</v>
          </cell>
        </row>
        <row r="45">
          <cell r="A45">
            <v>271071402811</v>
          </cell>
          <cell r="B45" t="str">
            <v>RES;40.2 ,1/16W,1% ,0603,SMT</v>
          </cell>
        </row>
        <row r="46">
          <cell r="A46">
            <v>271071470301</v>
          </cell>
          <cell r="B46" t="str">
            <v>RES;47   ,1/16W,5% ,0603,SMT</v>
          </cell>
        </row>
        <row r="47">
          <cell r="A47">
            <v>271071472302</v>
          </cell>
          <cell r="B47" t="str">
            <v>RES;4.7K ,1/16W,5% ,0603,SMT</v>
          </cell>
        </row>
        <row r="48">
          <cell r="A48">
            <v>271071473301</v>
          </cell>
          <cell r="B48" t="str">
            <v>RES;47K  ,1/16W,5% ,0603,SMT</v>
          </cell>
        </row>
        <row r="49">
          <cell r="A49">
            <v>271071475011</v>
          </cell>
          <cell r="B49" t="str">
            <v>RES;475  ,1/16W,1% ,0603,SMT</v>
          </cell>
        </row>
        <row r="50">
          <cell r="A50">
            <v>271071475112</v>
          </cell>
          <cell r="B50" t="str">
            <v>RES;4.75K,1/16W,1% ,0603,SMT</v>
          </cell>
        </row>
        <row r="51">
          <cell r="A51">
            <v>271071499811</v>
          </cell>
          <cell r="B51" t="str">
            <v>RES;49.9 ,1/16W,1% ,0603,SMT</v>
          </cell>
        </row>
        <row r="52">
          <cell r="A52">
            <v>271071510101</v>
          </cell>
          <cell r="B52" t="str">
            <v>RES;51   ,1/16W,1% ,0603,SMT</v>
          </cell>
        </row>
        <row r="53">
          <cell r="A53">
            <v>271071510301</v>
          </cell>
          <cell r="B53" t="str">
            <v>RES;51   ,1/16W,5% ,0603,SMT</v>
          </cell>
        </row>
        <row r="54">
          <cell r="A54">
            <v>271071561101</v>
          </cell>
          <cell r="B54" t="str">
            <v>RES;560  ,1/16W,1% ,0603,SMT</v>
          </cell>
        </row>
        <row r="55">
          <cell r="A55">
            <v>271071562301</v>
          </cell>
          <cell r="B55" t="str">
            <v>RES;5.6K ,1/16W,5% ,0603,SMT</v>
          </cell>
        </row>
        <row r="56">
          <cell r="A56">
            <v>271071563101</v>
          </cell>
          <cell r="B56" t="str">
            <v>RES;56K  ,1/16W,1% ,0603,SMT</v>
          </cell>
        </row>
        <row r="57">
          <cell r="A57">
            <v>271071620301</v>
          </cell>
          <cell r="B57" t="str">
            <v>RES;62   ,1/16W,5% ,0603,SMT</v>
          </cell>
        </row>
        <row r="58">
          <cell r="A58">
            <v>271071681301</v>
          </cell>
          <cell r="B58" t="str">
            <v>RES;680  ,1/16W,5% ,0603,SMT</v>
          </cell>
        </row>
        <row r="59">
          <cell r="A59">
            <v>271071681811</v>
          </cell>
          <cell r="B59" t="str">
            <v>RES;68.1 ,1/16W,1% ,0603,SMT</v>
          </cell>
        </row>
        <row r="60">
          <cell r="A60">
            <v>271071682301</v>
          </cell>
          <cell r="B60" t="str">
            <v>RES;6.8K ,1/16W,5% ,0603,SMT</v>
          </cell>
        </row>
        <row r="61">
          <cell r="A61">
            <v>271071750101</v>
          </cell>
          <cell r="B61" t="str">
            <v>RES;75   ,1/16W,1% ,0603,SMT</v>
          </cell>
        </row>
        <row r="62">
          <cell r="A62">
            <v>271071750302</v>
          </cell>
          <cell r="B62" t="str">
            <v>RES;75   ,1/16W,5% ,0603,SMT</v>
          </cell>
        </row>
        <row r="63">
          <cell r="A63">
            <v>271071821301</v>
          </cell>
          <cell r="B63" t="str">
            <v>RES;820  ,1/16W,5% ,0603,SMT</v>
          </cell>
        </row>
        <row r="64">
          <cell r="A64">
            <v>271071822301</v>
          </cell>
          <cell r="B64" t="str">
            <v>RES;8.2K ,1/16W,5% ,0603,SMT</v>
          </cell>
        </row>
        <row r="65">
          <cell r="A65">
            <v>271611102301</v>
          </cell>
          <cell r="B65" t="str">
            <v>RP;1K*4  ,8P ,1/16W,5% ,0612,SMT</v>
          </cell>
        </row>
        <row r="66">
          <cell r="A66">
            <v>271611220301</v>
          </cell>
          <cell r="B66" t="str">
            <v>RP;22*4  ,8P ,1/16W,5% ,0612,SMT</v>
          </cell>
        </row>
        <row r="67">
          <cell r="A67">
            <v>271611222301</v>
          </cell>
          <cell r="B67" t="str">
            <v>RP;2.2K*4,8P ,1/16W,5% ,0612,SMT</v>
          </cell>
        </row>
        <row r="68">
          <cell r="A68">
            <v>271611472301</v>
          </cell>
          <cell r="B68" t="str">
            <v>RP;4.7K*4,8P ,1/16W,5% ,0612,SMT</v>
          </cell>
        </row>
        <row r="69">
          <cell r="A69">
            <v>271611562301</v>
          </cell>
          <cell r="B69" t="str">
            <v>RP;5.6K*4,8P ,1/16W,5% ,0612,SMT</v>
          </cell>
        </row>
        <row r="70">
          <cell r="A70">
            <v>271611822301</v>
          </cell>
          <cell r="B70" t="str">
            <v>RP;8.2K*4,8P ,1/16W,5% ,0612,SMT</v>
          </cell>
        </row>
        <row r="71">
          <cell r="A71">
            <v>272001475701</v>
          </cell>
          <cell r="B71" t="str">
            <v>CAP;4.7U ,CR,10V ,+80-20%,0805,Y5V,SMT</v>
          </cell>
        </row>
        <row r="72">
          <cell r="A72">
            <v>272002105701</v>
          </cell>
          <cell r="B72" t="str">
            <v>CAP;1U  ,CR,16V ,-20+80%,0805,Y5V,SMT</v>
          </cell>
        </row>
        <row r="73">
          <cell r="A73">
            <v>272003104401</v>
          </cell>
          <cell r="B73" t="str">
            <v>CAP;.1U  ,CR,25V ,10%,0805,X7R,SMT</v>
          </cell>
        </row>
        <row r="74">
          <cell r="A74">
            <v>272003225701</v>
          </cell>
          <cell r="B74" t="str">
            <v>CAP;2.2U ,CR,25V,+80-20%,Y5V,0805,SMT</v>
          </cell>
        </row>
        <row r="75">
          <cell r="A75">
            <v>272011106501</v>
          </cell>
          <cell r="B75" t="str">
            <v>CAP;10U  ,6.3V,20%,1206,X5R,SMT</v>
          </cell>
        </row>
        <row r="76">
          <cell r="A76">
            <v>272011106701</v>
          </cell>
          <cell r="B76" t="str">
            <v>CAP;10U  ,10V,+80-20%,1206,Y5V,SMT</v>
          </cell>
        </row>
        <row r="77">
          <cell r="A77">
            <v>272012475701</v>
          </cell>
          <cell r="B77" t="str">
            <v>CAP;4.7U ,CR,16V ,+80-20%,1206,Y5V</v>
          </cell>
        </row>
        <row r="78">
          <cell r="A78">
            <v>272071105701</v>
          </cell>
          <cell r="B78" t="str">
            <v>CAP;1U   ,CR,10V ,80-20%,0603,Y5V</v>
          </cell>
        </row>
        <row r="79">
          <cell r="A79">
            <v>272072104403</v>
          </cell>
          <cell r="B79" t="str">
            <v>CAP;.1U  ,16V ,10%,X7R,0603,L-ESR,SMT</v>
          </cell>
        </row>
        <row r="80">
          <cell r="A80">
            <v>272072104702</v>
          </cell>
          <cell r="B80" t="str">
            <v>CAP;.1U  ,16V,+80-20%,0603,Y5V,SMT</v>
          </cell>
        </row>
        <row r="81">
          <cell r="A81">
            <v>272072221301</v>
          </cell>
          <cell r="B81" t="str">
            <v>CAP;220P ,16V,5% ,0603,NPO,SMT</v>
          </cell>
        </row>
        <row r="82">
          <cell r="A82">
            <v>272072473401</v>
          </cell>
          <cell r="B82" t="str">
            <v>CAP;.047U,16V ,10%,0603,X7R,SMT</v>
          </cell>
        </row>
        <row r="83">
          <cell r="A83">
            <v>272073180402</v>
          </cell>
          <cell r="B83" t="str">
            <v>CAP;18P  ,CR,25V ,10%,0603,NPO,SMT,HP</v>
          </cell>
        </row>
        <row r="84">
          <cell r="A84">
            <v>272073223401</v>
          </cell>
          <cell r="B84" t="str">
            <v>CAP;.022U,CR,25V ,10%,0603,X7R,SMT</v>
          </cell>
        </row>
        <row r="85">
          <cell r="A85">
            <v>272073472301</v>
          </cell>
          <cell r="B85" t="str">
            <v>CAP;4700P,CR,50V ,5% ,0603,X7R,SMT</v>
          </cell>
        </row>
        <row r="86">
          <cell r="A86">
            <v>272075102701</v>
          </cell>
          <cell r="B86" t="str">
            <v>CAP;1000P,50V ,+/-20%,0603,X7R,SMT</v>
          </cell>
        </row>
        <row r="87">
          <cell r="A87">
            <v>272075103402</v>
          </cell>
          <cell r="B87" t="str">
            <v>CAP;.01U ,50V,10%,0603,X7R,L-ESR,SMT</v>
          </cell>
        </row>
        <row r="88">
          <cell r="A88">
            <v>272075103702</v>
          </cell>
          <cell r="B88" t="str">
            <v>CAP;.01U ,50V,+80-20%,0603,Y5V,SMT</v>
          </cell>
        </row>
        <row r="89">
          <cell r="A89">
            <v>272075150701</v>
          </cell>
          <cell r="B89" t="str">
            <v>CAP;15P  ,50V ,+ -10%,0603,NPO,SMT</v>
          </cell>
        </row>
        <row r="90">
          <cell r="A90">
            <v>272075181301</v>
          </cell>
          <cell r="B90" t="str">
            <v>CAP;180P ,50V ,5% ,0603,NPO,SMT</v>
          </cell>
        </row>
        <row r="91">
          <cell r="A91">
            <v>272075209001</v>
          </cell>
          <cell r="B91" t="str">
            <v>CAP;2P   ,CR,50V ,+-0.25PF,0603,NPO</v>
          </cell>
        </row>
        <row r="92">
          <cell r="A92">
            <v>272075220701</v>
          </cell>
          <cell r="B92" t="str">
            <v>CAP;22P  ,50V ,+ -10%,0603,NPO,SMT</v>
          </cell>
        </row>
        <row r="93">
          <cell r="A93">
            <v>272075222701</v>
          </cell>
          <cell r="B93" t="str">
            <v>CAP;2200P,50V ,+/-20%,0603,X7R,SMT</v>
          </cell>
        </row>
        <row r="94">
          <cell r="A94">
            <v>272075271301</v>
          </cell>
          <cell r="B94" t="str">
            <v>CAP;270P ,50V ,5% ,0603,NPO,SMT</v>
          </cell>
        </row>
        <row r="95">
          <cell r="A95">
            <v>272075470701</v>
          </cell>
          <cell r="B95" t="str">
            <v>CAP;47P  ,50V ,+ -10%,0603,NPO,SMT</v>
          </cell>
        </row>
        <row r="96">
          <cell r="A96">
            <v>272075471701</v>
          </cell>
          <cell r="B96" t="str">
            <v>CAP;470P, 50V, +/-20%,0603,X7R,SMT</v>
          </cell>
        </row>
        <row r="97">
          <cell r="A97">
            <v>272075472701</v>
          </cell>
          <cell r="B97" t="str">
            <v>CAP;4700P,50V ,+ -20%,0603,X7R,SMT</v>
          </cell>
        </row>
        <row r="98">
          <cell r="A98">
            <v>272075689301</v>
          </cell>
          <cell r="B98" t="str">
            <v>CAP;6.8P ,CR,50V,5% ,0603,NPO,SMT</v>
          </cell>
        </row>
        <row r="99">
          <cell r="A99">
            <v>272431227519</v>
          </cell>
          <cell r="B99" t="str">
            <v>CAP;220U ,2.5V,20%,7243,POSCAP,MAGNETO</v>
          </cell>
        </row>
        <row r="100">
          <cell r="A100">
            <v>272432336502</v>
          </cell>
          <cell r="B100" t="str">
            <v>CAP;33U  ,16V,20%,7343,.225OHM,SMT</v>
          </cell>
        </row>
        <row r="101">
          <cell r="A101">
            <v>272622181501</v>
          </cell>
          <cell r="B101" t="str">
            <v>CP;180P*4,8P,16V ,20%,1206,SMT</v>
          </cell>
        </row>
        <row r="102">
          <cell r="A102">
            <v>273000051007</v>
          </cell>
          <cell r="B102" t="str">
            <v>INDUCTOR;4.7UH,220mA,10%,3225,SMT</v>
          </cell>
        </row>
        <row r="103">
          <cell r="A103">
            <v>273000130002</v>
          </cell>
          <cell r="B103" t="str">
            <v>FERRITE CHIP;80OHM/100MHZ,1608,300mA,SM</v>
          </cell>
        </row>
        <row r="104">
          <cell r="A104">
            <v>273000130006</v>
          </cell>
          <cell r="B104" t="str">
            <v>FERRITE CHIP;600OHM/100MHZ,.2A,1608</v>
          </cell>
        </row>
        <row r="105">
          <cell r="A105">
            <v>273000135829</v>
          </cell>
          <cell r="B105" t="str">
            <v>INDUCTOR;.82UH,30mA,1608,SMT</v>
          </cell>
        </row>
        <row r="106">
          <cell r="A106">
            <v>273000150009</v>
          </cell>
          <cell r="B106" t="str">
            <v>FERRITE CHIP;30OHM/100MHZ,2012,3A,SMT</v>
          </cell>
        </row>
        <row r="107">
          <cell r="A107">
            <v>273000150022</v>
          </cell>
          <cell r="B107" t="str">
            <v>FERRITE CHIP;60OHM/100MHZ,2012,200mA,SM</v>
          </cell>
        </row>
        <row r="108">
          <cell r="A108">
            <v>273000150106</v>
          </cell>
          <cell r="B108" t="str">
            <v>INDUCTOR;4.7UH,10%,2012,30mA,SMT</v>
          </cell>
        </row>
        <row r="109">
          <cell r="A109">
            <v>273000150116</v>
          </cell>
          <cell r="B109" t="str">
            <v>INDUCTOR;10 UH,10%,2012,MSC,SMT</v>
          </cell>
        </row>
        <row r="110">
          <cell r="A110">
            <v>273000150141</v>
          </cell>
          <cell r="B110" t="str">
            <v>INDUCTOR;.27UH,250mA,10%,2012,SMT</v>
          </cell>
        </row>
        <row r="111">
          <cell r="A111">
            <v>273000500070</v>
          </cell>
          <cell r="B111" t="str">
            <v>CHOKE;COMMON,90OHM/100MHZ,3225,330mA,SM</v>
          </cell>
        </row>
        <row r="112">
          <cell r="A112">
            <v>281174007016</v>
          </cell>
          <cell r="B112" t="str">
            <v>IC;7407,INVERTER/BUFF/DRIVER,SO,14P</v>
          </cell>
        </row>
        <row r="113">
          <cell r="A113">
            <v>281300708006</v>
          </cell>
          <cell r="B113" t="str">
            <v>IC;NC7ST08,SINGLE AND GATE,SOT23-5</v>
          </cell>
        </row>
        <row r="114">
          <cell r="A114">
            <v>281307125001</v>
          </cell>
          <cell r="B114" t="str">
            <v>IC;NC7SZ125,SINGLE 3 -STATE,BUFFER,HP</v>
          </cell>
        </row>
        <row r="115">
          <cell r="A115">
            <v>282074312502</v>
          </cell>
          <cell r="B115" t="str">
            <v>IC;74FST3125,BUS SWITCH,SOP,14P</v>
          </cell>
        </row>
        <row r="116">
          <cell r="A116">
            <v>282674014001</v>
          </cell>
          <cell r="B116" t="str">
            <v>IC;74HCT14,HEX INVERTER,SO,14P</v>
          </cell>
        </row>
        <row r="117">
          <cell r="A117">
            <v>283471410001</v>
          </cell>
          <cell r="B117" t="str">
            <v>IC;FLASH,256K*8(2M),FWH,PLCC,32P,MAGNET</v>
          </cell>
        </row>
        <row r="118">
          <cell r="A118">
            <v>284500000035</v>
          </cell>
          <cell r="B118" t="str">
            <v>IC;BROOKDALE-G-L,GMCH,FC-BGA,788P</v>
          </cell>
        </row>
        <row r="119">
          <cell r="A119">
            <v>284500004003</v>
          </cell>
          <cell r="B119" t="str">
            <v>IC;ICH4,ICH,MBGA,421P</v>
          </cell>
        </row>
        <row r="120">
          <cell r="A120">
            <v>284501981001</v>
          </cell>
          <cell r="B120" t="str">
            <v>IC;AD1981A,AUDIO CODEC,TQFP,48P</v>
          </cell>
        </row>
        <row r="121">
          <cell r="A121">
            <v>284509250011</v>
          </cell>
          <cell r="B121" t="str">
            <v>IC;ICS9250-38,CLK GEN,SSOP,56P</v>
          </cell>
        </row>
        <row r="122">
          <cell r="A122">
            <v>284547192001</v>
          </cell>
          <cell r="B122" t="str">
            <v>IC;LPC47M192,SUPER I/O,QFP,128P</v>
          </cell>
        </row>
        <row r="123">
          <cell r="A123">
            <v>284575185006</v>
          </cell>
          <cell r="B123" t="str">
            <v>IC;SN75185DWR,RS232 DRIVER,SOL20,CAPRI2</v>
          </cell>
        </row>
        <row r="124">
          <cell r="A124">
            <v>286300431010</v>
          </cell>
          <cell r="B124" t="str">
            <v>IC;SC431CSK-1,1%,2.5V,ADJ REG,SOT23</v>
          </cell>
        </row>
        <row r="125">
          <cell r="A125">
            <v>286300431022</v>
          </cell>
          <cell r="B125" t="str">
            <v>IC;SC431LCSK,1%,1.25V,ADJ REG,SOT23,P4</v>
          </cell>
        </row>
        <row r="126">
          <cell r="A126">
            <v>286301117012</v>
          </cell>
          <cell r="B126" t="str">
            <v>IC;RC1117D,ADJ REGULATOR,1A,TO-252</v>
          </cell>
        </row>
        <row r="127">
          <cell r="A127">
            <v>286301587001</v>
          </cell>
          <cell r="B127" t="str">
            <v>IC;RC1587,VOLT REGULATOR,3A,TO-263</v>
          </cell>
        </row>
        <row r="128">
          <cell r="A128">
            <v>286305248001</v>
          </cell>
          <cell r="B128" t="str">
            <v>IC;MIC5248,VOL REG.,1.2V,150mA,SOT-23-5</v>
          </cell>
        </row>
        <row r="129">
          <cell r="A129">
            <v>286305301001</v>
          </cell>
          <cell r="B129" t="str">
            <v>IC;CS5301,PWM/PWR CTLR,1%,SO,32P</v>
          </cell>
        </row>
        <row r="130">
          <cell r="A130">
            <v>286307805005</v>
          </cell>
          <cell r="B130" t="str">
            <v>IC;78M05,VOL REG.,500MA,5V,TO-252</v>
          </cell>
        </row>
        <row r="131">
          <cell r="A131">
            <v>288100032013</v>
          </cell>
          <cell r="B131" t="str">
            <v>DIODE;BAS32L,VRRM75V,MELF,SOD-80</v>
          </cell>
        </row>
        <row r="132">
          <cell r="A132">
            <v>288100099001</v>
          </cell>
          <cell r="B132" t="str">
            <v>DIODE;BAV99,70V,450MA,SOT-23</v>
          </cell>
        </row>
        <row r="133">
          <cell r="A133">
            <v>288100120002</v>
          </cell>
          <cell r="B133" t="str">
            <v>DIODE;MURS120T3,120V,1A,403A-01</v>
          </cell>
        </row>
        <row r="134">
          <cell r="A134">
            <v>288100340001</v>
          </cell>
          <cell r="B134" t="str">
            <v>DIODE;SCHOTTKY,3A,40V,SMC</v>
          </cell>
        </row>
        <row r="135">
          <cell r="A135">
            <v>288100354001</v>
          </cell>
          <cell r="B135" t="str">
            <v>DIODE;MMBD354LT1,SCHOTTKY,SOT-23</v>
          </cell>
        </row>
        <row r="136">
          <cell r="A136">
            <v>288100520002</v>
          </cell>
          <cell r="B136" t="str">
            <v>DIODE;MBR0520LT1,SCHOTTKY,0.5A,20V,SOD-</v>
          </cell>
        </row>
        <row r="137">
          <cell r="A137">
            <v>288100541001</v>
          </cell>
          <cell r="B137" t="str">
            <v>DIODE;BAT54SLT1,DUAL SERIES,SOT-23</v>
          </cell>
        </row>
        <row r="138">
          <cell r="A138">
            <v>288200340002</v>
          </cell>
          <cell r="B138" t="str">
            <v>TRANS;FDN340P,P-CHANNEL,SOT23</v>
          </cell>
        </row>
        <row r="139">
          <cell r="A139">
            <v>288202222001</v>
          </cell>
          <cell r="B139" t="str">
            <v>TRANS;MMBT2222AL,NPN,TO236AB</v>
          </cell>
        </row>
        <row r="140">
          <cell r="A140">
            <v>288202907001</v>
          </cell>
          <cell r="B140" t="str">
            <v>TRANS;MMBT2907AL,PNP,TO-236AB</v>
          </cell>
        </row>
        <row r="141">
          <cell r="A141">
            <v>288203904010</v>
          </cell>
          <cell r="B141" t="str">
            <v>TRANS;MMBT3904L,NPN,Tr35NS,TO236AB</v>
          </cell>
        </row>
        <row r="142">
          <cell r="A142">
            <v>288204501002</v>
          </cell>
          <cell r="B142" t="str">
            <v>TRANS;FDS4501H,N&amp;P-MOSFET,SO,8P</v>
          </cell>
        </row>
        <row r="143">
          <cell r="A143">
            <v>288207030012</v>
          </cell>
          <cell r="B143" t="str">
            <v>TRANS;FDB7030BL,60A30V,NMOS,TO263,P4</v>
          </cell>
        </row>
        <row r="144">
          <cell r="A144">
            <v>291000614785</v>
          </cell>
          <cell r="B144" t="str">
            <v>IC SOCKET;478P,ZIP,SOCKET478B,MAGNETO,S</v>
          </cell>
        </row>
        <row r="145">
          <cell r="A145">
            <v>295000010008</v>
          </cell>
          <cell r="B145" t="str">
            <v>FUSE;1.1A,POLY SWITCH,1812,SMT</v>
          </cell>
        </row>
        <row r="146">
          <cell r="A146">
            <v>295000010025</v>
          </cell>
          <cell r="B146" t="str">
            <v>FUSE;1.6A,POLY SWITCH,USB,PTC,SMT</v>
          </cell>
        </row>
        <row r="147">
          <cell r="A147">
            <v>312271006255</v>
          </cell>
          <cell r="B147" t="str">
            <v>EC;100U ,16V ,20%,RA,D6.3*7</v>
          </cell>
        </row>
        <row r="148">
          <cell r="A148">
            <v>312271507253</v>
          </cell>
          <cell r="B148" t="str">
            <v>EC;1500U,16V,M,RA,D10*20,ESR13mOHM,105'</v>
          </cell>
        </row>
        <row r="149">
          <cell r="A149">
            <v>312272281507</v>
          </cell>
          <cell r="B149" t="str">
            <v>EC;2200U,6.3V,M,RA,D10*20,13mOHM,105'C,</v>
          </cell>
        </row>
        <row r="150">
          <cell r="A150">
            <v>312274706156</v>
          </cell>
          <cell r="B150" t="str">
            <v>EC;470U ,6.3V,20%,RA,D6.3,L-ESR,BMW</v>
          </cell>
        </row>
        <row r="151">
          <cell r="A151">
            <v>312274706255</v>
          </cell>
          <cell r="B151" t="str">
            <v>EC;470U ,16V,M,RA,D8*11.5,-40~105'C</v>
          </cell>
        </row>
        <row r="152">
          <cell r="A152">
            <v>312276806150</v>
          </cell>
          <cell r="B152" t="str">
            <v>EC;680U ,10V,20%,RA,D8,105'C,ZL,DIP,MAG</v>
          </cell>
        </row>
        <row r="153">
          <cell r="A153">
            <v>313000020331</v>
          </cell>
          <cell r="B153" t="str">
            <v>CHOKE;0.5UH,20A,T30-52,D1.0*2,4TS</v>
          </cell>
        </row>
        <row r="154">
          <cell r="A154">
            <v>313000020337</v>
          </cell>
          <cell r="B154" t="str">
            <v>CHOKE;0.43UH,DC20A,TO52-2,D1.3,9TS,DIP</v>
          </cell>
        </row>
        <row r="155">
          <cell r="A155">
            <v>314100327204</v>
          </cell>
          <cell r="B155" t="str">
            <v>XTAL;32.768KHZ,20PPM,D3*H8</v>
          </cell>
        </row>
        <row r="156">
          <cell r="A156">
            <v>314149143515</v>
          </cell>
          <cell r="B156" t="str">
            <v>XTAL;14.318MHZ,20PPM,20PF,HC-49/US,P4</v>
          </cell>
        </row>
        <row r="157">
          <cell r="A157">
            <v>314149245508</v>
          </cell>
          <cell r="B157" t="str">
            <v>XTAL;24.576MHZ,50PPM,HC-49/S,FUND,HP</v>
          </cell>
        </row>
        <row r="158">
          <cell r="A158">
            <v>316715800002</v>
          </cell>
          <cell r="B158" t="str">
            <v>PCB;PWA-BLUFORD/MOTHER BD</v>
          </cell>
        </row>
        <row r="159">
          <cell r="A159">
            <v>328201003002</v>
          </cell>
          <cell r="B159" t="str">
            <v>TRANS;IPP10N03L,73A,30V,N-OPTIMOS,TO-22</v>
          </cell>
        </row>
        <row r="160">
          <cell r="A160">
            <v>331000000043</v>
          </cell>
          <cell r="B160" t="str">
            <v>CON;D,9P/MA,15P/AUDIO JACK,5P*3,PC99,MA</v>
          </cell>
        </row>
        <row r="161">
          <cell r="A161">
            <v>331000008039</v>
          </cell>
          <cell r="B161" t="str">
            <v>CON;USB,FM,D/A,4P*2,SNIPER,(94V-0),6812</v>
          </cell>
        </row>
        <row r="162">
          <cell r="A162">
            <v>331030002005</v>
          </cell>
          <cell r="B162" t="str">
            <v>CON;HDR,MA,2P,.1,PL5.842,GLD</v>
          </cell>
        </row>
        <row r="163">
          <cell r="A163">
            <v>331030003006</v>
          </cell>
          <cell r="B163" t="str">
            <v>CON;HDR,MA,3P*1,.1,ST,FRLCK,W/PEG</v>
          </cell>
        </row>
        <row r="164">
          <cell r="A164">
            <v>331030003007</v>
          </cell>
          <cell r="B164" t="str">
            <v>CON;HDR,MA,3P*1,.1,ST,PL5.842,GOLD,(94v</v>
          </cell>
        </row>
        <row r="165">
          <cell r="A165">
            <v>331030020013</v>
          </cell>
          <cell r="B165" t="str">
            <v>CON;HDR,MA,10P*2,.1,PL5.8,ST,GD,-9P</v>
          </cell>
        </row>
        <row r="166">
          <cell r="A166">
            <v>331030020015</v>
          </cell>
          <cell r="B166" t="str">
            <v>CON;HDR,MA,10P*2,2MM,ST,-P16,DIP</v>
          </cell>
        </row>
        <row r="167">
          <cell r="A167">
            <v>331120004023</v>
          </cell>
          <cell r="B167" t="str">
            <v>CON;HDR,SHROUD,MA,4P*1,.1,ST,BLK</v>
          </cell>
        </row>
        <row r="168">
          <cell r="A168">
            <v>331120034003</v>
          </cell>
          <cell r="B168" t="str">
            <v>CON;HDR,SHR,MA,17P*2,-P3,.1,ST,GLD</v>
          </cell>
        </row>
        <row r="169">
          <cell r="A169">
            <v>331120040011</v>
          </cell>
          <cell r="B169" t="str">
            <v>CON;HDR,SHR,MA,20P*2,-P20,.1,ST,GLD(94V</v>
          </cell>
        </row>
        <row r="170">
          <cell r="A170">
            <v>331120040012</v>
          </cell>
          <cell r="B170" t="str">
            <v>CON;HDR,SHR,MA,20P*2,-P20,.1,ST,GLD,WHI</v>
          </cell>
        </row>
        <row r="171">
          <cell r="A171">
            <v>331190602047</v>
          </cell>
          <cell r="B171" t="str">
            <v>MINI JUMP;2P,.1,H6.5mm,OPEN,(94v-0)</v>
          </cell>
        </row>
        <row r="172">
          <cell r="A172">
            <v>331210012014</v>
          </cell>
          <cell r="B172" t="str">
            <v>CON;EDGE,60P*2,1.27,PCT,LGT GRY,P4</v>
          </cell>
        </row>
        <row r="173">
          <cell r="A173">
            <v>331660016810</v>
          </cell>
          <cell r="B173" t="str">
            <v>DIMM SOCKET;168P,3.3V,GF,CR</v>
          </cell>
        </row>
        <row r="174">
          <cell r="A174">
            <v>331720025028</v>
          </cell>
          <cell r="B174" t="str">
            <v>CON;D,FM,25P/D,FM,15P,3ROW,R/A,6812BU</v>
          </cell>
        </row>
        <row r="175">
          <cell r="A175">
            <v>331870012007</v>
          </cell>
          <cell r="B175" t="str">
            <v>CON;MINIDIN,6P*2,DUAL SHIELD,PC99,BMW</v>
          </cell>
        </row>
        <row r="176">
          <cell r="A176">
            <v>331910008003</v>
          </cell>
          <cell r="B176" t="str">
            <v>CON;PWR,FM,2P*2,.165",ATX,(94V-2)</v>
          </cell>
        </row>
        <row r="177">
          <cell r="A177">
            <v>331910020015</v>
          </cell>
          <cell r="B177" t="str">
            <v>CON;PWR,FM,10P*2,ATX,CR,P4</v>
          </cell>
        </row>
        <row r="178">
          <cell r="A178">
            <v>338000000017</v>
          </cell>
          <cell r="B178" t="str">
            <v>BATTERY HOLDER;CR2032,BH-32T,(94V-0),P4</v>
          </cell>
        </row>
        <row r="179">
          <cell r="A179">
            <v>338530010005</v>
          </cell>
          <cell r="B179" t="str">
            <v>BATTERY;LI,3V/220MAH,CR2032</v>
          </cell>
        </row>
        <row r="180">
          <cell r="A180">
            <v>339113000021</v>
          </cell>
          <cell r="B180" t="str">
            <v>BUZZER;47,D12MM,P6.5MM,H9MM</v>
          </cell>
        </row>
        <row r="181">
          <cell r="A181">
            <v>343709500001</v>
          </cell>
          <cell r="B181" t="str">
            <v>HEATSINK;CHIPSET,BROOKDALE,A1171,6810,T</v>
          </cell>
        </row>
        <row r="182">
          <cell r="A182">
            <v>343714100001</v>
          </cell>
          <cell r="B182" t="str">
            <v>HEATSINK;REGULATOR,MAGNETO,KWOGER,0484-</v>
          </cell>
        </row>
        <row r="183">
          <cell r="A183">
            <v>344705300001</v>
          </cell>
          <cell r="B183" t="str">
            <v>ANCHOR;CHIPSET,AAVID,RIPCURL</v>
          </cell>
        </row>
        <row r="184">
          <cell r="A184">
            <v>345600000016</v>
          </cell>
          <cell r="B184" t="str">
            <v>BUMPER;163674-003,6MM,S1106,PIN-GOOD</v>
          </cell>
        </row>
        <row r="185">
          <cell r="A185">
            <v>346500500002</v>
          </cell>
          <cell r="B185" t="str">
            <v>WASHER;TO-220,602M-V0,NYLON 66,1.5MM</v>
          </cell>
        </row>
        <row r="186">
          <cell r="A186">
            <v>361400003021</v>
          </cell>
          <cell r="B186" t="str">
            <v>SOLDER CREAM;NOCLEAN,P4020870980</v>
          </cell>
        </row>
        <row r="187">
          <cell r="A187">
            <v>371103011202</v>
          </cell>
          <cell r="B187" t="str">
            <v>SCREW/SW;M3L12,PAN(+),ZNC</v>
          </cell>
        </row>
        <row r="188">
          <cell r="A188">
            <v>375103010010</v>
          </cell>
          <cell r="B188" t="str">
            <v>NUT-HEX;M3,2,NIW</v>
          </cell>
        </row>
        <row r="189">
          <cell r="A189">
            <v>376103210651</v>
          </cell>
          <cell r="B189" t="str">
            <v>WASHER-SPRING;D3.2/6T0.5,NIW</v>
          </cell>
        </row>
        <row r="190">
          <cell r="A190">
            <v>411715800002</v>
          </cell>
          <cell r="B190" t="str">
            <v>PWA;PWA-BLUFORD/MOTHER BOARD,H/I</v>
          </cell>
        </row>
        <row r="191">
          <cell r="A191">
            <v>411715800003</v>
          </cell>
          <cell r="B191" t="str">
            <v>PWA;PWA-BLUFORD/MOTHER BOARD,SMT</v>
          </cell>
        </row>
        <row r="192">
          <cell r="A192">
            <v>451714100001</v>
          </cell>
          <cell r="B192" t="str">
            <v>HEATSINK ASSY;MAGNETO</v>
          </cell>
        </row>
        <row r="193">
          <cell r="A193">
            <v>481715800001</v>
          </cell>
          <cell r="B193" t="str">
            <v>F/W ASSY;BIOS,BLUFORD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_BF2 MB BOM_121302-Jan. bom"/>
      <sheetName val="C_BF2 MB BOM_estimateFeb.bom"/>
      <sheetName val="122702 BF2 cost bom"/>
      <sheetName val="Q_Spurr MB_FBOM_010303"/>
      <sheetName val="AMD MB FBOM_010303"/>
      <sheetName val="BLUFORD_R12"/>
      <sheetName val="Intel Lan + AD1885 EBOM"/>
      <sheetName val="LIST"/>
      <sheetName val="Lucy_Cayenne RoHS Material Cost"/>
      <sheetName val="Cayenne RoHS-0726"/>
      <sheetName val="SI1 BOM 0130"/>
      <sheetName val="Buckhorn_Costed BOM_0201'08"/>
      <sheetName val="CCD"/>
      <sheetName val="Data lists"/>
    </sheetNames>
    <sheetDataSet>
      <sheetData sheetId="0"/>
      <sheetData sheetId="1"/>
      <sheetData sheetId="2"/>
      <sheetData sheetId="3"/>
      <sheetData sheetId="4" refreshError="1">
        <row r="11">
          <cell r="A11" t="str">
            <v>271071000002</v>
          </cell>
          <cell r="B11" t="str">
            <v>0;0603;;;</v>
          </cell>
          <cell r="C11">
            <v>11</v>
          </cell>
          <cell r="D11">
            <v>5.0000000000000001E-4</v>
          </cell>
        </row>
        <row r="12">
          <cell r="A12" t="str">
            <v>271071101301</v>
          </cell>
          <cell r="B12" t="str">
            <v>100;0603;;;</v>
          </cell>
          <cell r="C12">
            <v>2</v>
          </cell>
          <cell r="D12">
            <v>5.0000000000000001E-4</v>
          </cell>
        </row>
        <row r="13">
          <cell r="A13" t="str">
            <v>271071102302</v>
          </cell>
          <cell r="B13" t="str">
            <v>1K;0603;;;</v>
          </cell>
          <cell r="C13">
            <v>1</v>
          </cell>
          <cell r="D13">
            <v>5.0000000000000001E-4</v>
          </cell>
        </row>
        <row r="14">
          <cell r="A14" t="str">
            <v>271071222302</v>
          </cell>
          <cell r="B14" t="str">
            <v>2.2K;0603;;;</v>
          </cell>
          <cell r="C14">
            <v>1</v>
          </cell>
          <cell r="D14">
            <v>4.0000000000000002E-4</v>
          </cell>
        </row>
        <row r="15">
          <cell r="A15" t="str">
            <v>271071472302</v>
          </cell>
          <cell r="B15" t="str">
            <v>4.7K;0603;;;</v>
          </cell>
          <cell r="C15">
            <v>2</v>
          </cell>
          <cell r="D15">
            <v>5.0000000000000001E-4</v>
          </cell>
        </row>
        <row r="16">
          <cell r="A16" t="str">
            <v>271071682301</v>
          </cell>
          <cell r="B16" t="str">
            <v>6.8K;0603;;;</v>
          </cell>
          <cell r="C16">
            <v>4</v>
          </cell>
          <cell r="D16">
            <v>5.0000000000000001E-4</v>
          </cell>
        </row>
        <row r="17">
          <cell r="A17" t="str">
            <v>271071103302</v>
          </cell>
          <cell r="B17" t="str">
            <v>10K;0603;;;</v>
          </cell>
          <cell r="C17">
            <v>3</v>
          </cell>
          <cell r="D17">
            <v>5.0000000000000001E-4</v>
          </cell>
        </row>
        <row r="18">
          <cell r="A18" t="str">
            <v>272075470701</v>
          </cell>
          <cell r="B18" t="str">
            <v>47P;0603;;;</v>
          </cell>
          <cell r="C18">
            <v>1</v>
          </cell>
          <cell r="D18">
            <v>1.8E-3</v>
          </cell>
        </row>
        <row r="19">
          <cell r="A19" t="str">
            <v>272075181301</v>
          </cell>
          <cell r="B19" t="str">
            <v>180P;0603;;;</v>
          </cell>
          <cell r="C19">
            <v>12</v>
          </cell>
          <cell r="D19">
            <v>2.5999999999999999E-3</v>
          </cell>
        </row>
        <row r="20">
          <cell r="A20" t="str">
            <v>272075271401</v>
          </cell>
          <cell r="B20" t="str">
            <v>270P;0603;;;</v>
          </cell>
          <cell r="C20">
            <v>4</v>
          </cell>
          <cell r="D20">
            <v>1.6999999999999999E-3</v>
          </cell>
        </row>
        <row r="21">
          <cell r="A21" t="str">
            <v>272075471701</v>
          </cell>
          <cell r="B21" t="str">
            <v>470P;0603;;;</v>
          </cell>
          <cell r="C21">
            <v>2</v>
          </cell>
          <cell r="D21">
            <v>1.6999999999999999E-3</v>
          </cell>
        </row>
        <row r="22">
          <cell r="A22" t="str">
            <v>272075102701</v>
          </cell>
          <cell r="B22" t="str">
            <v>1000P;0603;;;</v>
          </cell>
          <cell r="C22">
            <v>2</v>
          </cell>
          <cell r="D22">
            <v>1.6999999999999999E-3</v>
          </cell>
        </row>
        <row r="23">
          <cell r="A23" t="str">
            <v>272075103702</v>
          </cell>
          <cell r="B23" t="str">
            <v>.01U;0603;;;</v>
          </cell>
          <cell r="C23">
            <v>3</v>
          </cell>
          <cell r="D23">
            <v>1.6999999999999999E-3</v>
          </cell>
        </row>
        <row r="24">
          <cell r="A24" t="str">
            <v>272072104402</v>
          </cell>
          <cell r="B24" t="str">
            <v>.1U;0603;;;</v>
          </cell>
          <cell r="C24">
            <v>10</v>
          </cell>
          <cell r="D24">
            <v>2.8E-3</v>
          </cell>
        </row>
        <row r="25">
          <cell r="A25" t="str">
            <v>272071105701</v>
          </cell>
          <cell r="B25" t="str">
            <v>1U;0603;;;</v>
          </cell>
          <cell r="C25">
            <v>1</v>
          </cell>
          <cell r="D25">
            <v>3.0999999999999999E-3</v>
          </cell>
        </row>
        <row r="26">
          <cell r="A26" t="str">
            <v>272001475701</v>
          </cell>
          <cell r="B26" t="str">
            <v>4.7U;0805;;;</v>
          </cell>
          <cell r="C26">
            <v>1</v>
          </cell>
          <cell r="D26">
            <v>9.9000000000000008E-3</v>
          </cell>
        </row>
        <row r="27">
          <cell r="A27" t="str">
            <v>273000150022</v>
          </cell>
          <cell r="B27" t="str">
            <v>60Z;0805;;;</v>
          </cell>
          <cell r="C27">
            <v>1</v>
          </cell>
          <cell r="D27">
            <v>2.8999999999999998E-3</v>
          </cell>
        </row>
        <row r="28">
          <cell r="A28" t="str">
            <v>273000150009</v>
          </cell>
          <cell r="B28" t="str">
            <v>30Z;0805;;;</v>
          </cell>
          <cell r="C28">
            <v>1</v>
          </cell>
          <cell r="D28">
            <v>2.7000000000000001E-3</v>
          </cell>
        </row>
        <row r="29">
          <cell r="A29" t="str">
            <v>273000130006</v>
          </cell>
          <cell r="B29" t="str">
            <v>600Z;0603;;;</v>
          </cell>
          <cell r="C29">
            <v>6</v>
          </cell>
          <cell r="D29">
            <v>2.8999999999999998E-3</v>
          </cell>
        </row>
        <row r="30">
          <cell r="A30" t="str">
            <v>314149245502</v>
          </cell>
          <cell r="B30" t="str">
            <v>24.576M;X49U;;;</v>
          </cell>
          <cell r="C30">
            <v>1</v>
          </cell>
          <cell r="D30">
            <v>7.4999999999999997E-2</v>
          </cell>
        </row>
        <row r="31">
          <cell r="A31" t="str">
            <v>272002105701</v>
          </cell>
          <cell r="B31" t="str">
            <v>1U;0805;;;</v>
          </cell>
          <cell r="C31">
            <v>11</v>
          </cell>
          <cell r="D31">
            <v>4.4000000000000003E-3</v>
          </cell>
        </row>
        <row r="32">
          <cell r="A32" t="str">
            <v>312271072502</v>
          </cell>
          <cell r="B32" t="str">
            <v>EC;100U ,16V ,20%,RA,D6.3*7,1</v>
          </cell>
          <cell r="C32">
            <v>2</v>
          </cell>
          <cell r="D32">
            <v>1.15E-2</v>
          </cell>
        </row>
        <row r="33">
          <cell r="A33" t="str">
            <v>272075220701</v>
          </cell>
          <cell r="B33" t="str">
            <v>CAP;22P  ,50V ,+ -10%,0603,NP</v>
          </cell>
          <cell r="C33">
            <v>2</v>
          </cell>
          <cell r="D33">
            <v>1.8E-3</v>
          </cell>
        </row>
        <row r="34">
          <cell r="A34" t="str">
            <v>272012475701</v>
          </cell>
          <cell r="B34" t="str">
            <v>CAP;4.7U ,CR,16V ,+80-20%,120</v>
          </cell>
          <cell r="C34">
            <v>1</v>
          </cell>
          <cell r="D34">
            <v>1.2800000000000001E-2</v>
          </cell>
        </row>
        <row r="35">
          <cell r="A35" t="str">
            <v>331120004020</v>
          </cell>
          <cell r="B35" t="str">
            <v>CON;HDR,SHROUD,MA,4P*1,.1,ST,</v>
          </cell>
          <cell r="C35">
            <v>1</v>
          </cell>
          <cell r="D35">
            <v>1.9199999999999998E-2</v>
          </cell>
        </row>
        <row r="36">
          <cell r="A36" t="str">
            <v>331120004023</v>
          </cell>
          <cell r="B36" t="str">
            <v>CON;HDR,SHROUD,MA,4P*1,.1,ST,</v>
          </cell>
          <cell r="C36">
            <v>1</v>
          </cell>
          <cell r="D36">
            <v>1.9800000000000002E-2</v>
          </cell>
        </row>
        <row r="37">
          <cell r="A37" t="str">
            <v>286307805005</v>
          </cell>
          <cell r="B37" t="str">
            <v>IC;78M05,VOL REG.,500MA,5V,TO</v>
          </cell>
          <cell r="C37">
            <v>1</v>
          </cell>
          <cell r="D37">
            <v>9.5000000000000001E-2</v>
          </cell>
        </row>
        <row r="38">
          <cell r="B38" t="str">
            <v>ALC202A;TQFP48;;;</v>
          </cell>
          <cell r="C38">
            <v>1</v>
          </cell>
          <cell r="D38">
            <v>0.85</v>
          </cell>
        </row>
        <row r="39">
          <cell r="D39">
            <v>0</v>
          </cell>
        </row>
        <row r="40">
          <cell r="A40" t="str">
            <v>271071271301</v>
          </cell>
          <cell r="B40" t="str">
            <v>RES;270  ,1/16W,5% ,0603,SMT</v>
          </cell>
          <cell r="C40">
            <v>1</v>
          </cell>
          <cell r="D40">
            <v>5.0000000000000001E-4</v>
          </cell>
        </row>
        <row r="41">
          <cell r="A41" t="str">
            <v>271071472302</v>
          </cell>
          <cell r="B41" t="str">
            <v>RES;4.7K ,1/16W,5% ,0603,SMT</v>
          </cell>
          <cell r="C41">
            <v>3</v>
          </cell>
          <cell r="D41">
            <v>5.0000000000000001E-4</v>
          </cell>
        </row>
        <row r="42">
          <cell r="A42" t="str">
            <v>271071822301</v>
          </cell>
          <cell r="B42" t="str">
            <v>RES;8.2K ,1/16W,5% ,0603,SMT</v>
          </cell>
          <cell r="C42">
            <v>3</v>
          </cell>
          <cell r="D42">
            <v>5.0000000000000001E-4</v>
          </cell>
        </row>
        <row r="43">
          <cell r="A43" t="str">
            <v>272072104402</v>
          </cell>
          <cell r="B43" t="str">
            <v>CAP;.1U  ,CR,16V,10%,0603,X7R,SMT</v>
          </cell>
          <cell r="C43">
            <v>5</v>
          </cell>
          <cell r="D43">
            <v>2.8E-3</v>
          </cell>
        </row>
        <row r="44">
          <cell r="A44" t="str">
            <v>283471410001</v>
          </cell>
          <cell r="B44" t="str">
            <v>IC;FLASH,256K*8(2M),FWH,PLCC,</v>
          </cell>
          <cell r="C44">
            <v>1</v>
          </cell>
          <cell r="D44">
            <v>0.78</v>
          </cell>
        </row>
        <row r="45">
          <cell r="D45">
            <v>0</v>
          </cell>
        </row>
        <row r="46">
          <cell r="A46" t="str">
            <v>271071000102</v>
          </cell>
          <cell r="B46" t="str">
            <v>0;0603;1%;;</v>
          </cell>
          <cell r="C46">
            <v>15</v>
          </cell>
          <cell r="D46">
            <v>6.9999999999999999E-4</v>
          </cell>
        </row>
        <row r="47">
          <cell r="A47" t="str">
            <v>271071100101</v>
          </cell>
          <cell r="B47" t="str">
            <v>10;0603;1%;;</v>
          </cell>
          <cell r="C47">
            <v>4</v>
          </cell>
          <cell r="D47">
            <v>8.0000000000000004E-4</v>
          </cell>
        </row>
        <row r="48">
          <cell r="A48" t="str">
            <v>271071272301</v>
          </cell>
          <cell r="B48" t="str">
            <v>2.7K;0603;;;</v>
          </cell>
          <cell r="C48">
            <v>2</v>
          </cell>
          <cell r="D48">
            <v>5.0000000000000001E-4</v>
          </cell>
        </row>
        <row r="49">
          <cell r="A49" t="str">
            <v>271071220101</v>
          </cell>
          <cell r="B49" t="str">
            <v>22;0603;1%;;</v>
          </cell>
          <cell r="C49">
            <v>7</v>
          </cell>
          <cell r="D49">
            <v>6.9999999999999999E-4</v>
          </cell>
        </row>
        <row r="50">
          <cell r="A50" t="str">
            <v>271071330101</v>
          </cell>
          <cell r="B50" t="str">
            <v>33;0603;1%;;</v>
          </cell>
          <cell r="C50">
            <v>10</v>
          </cell>
          <cell r="D50">
            <v>8.0000000000000004E-4</v>
          </cell>
        </row>
        <row r="51">
          <cell r="A51" t="str">
            <v>271071750101</v>
          </cell>
          <cell r="B51" t="str">
            <v>75;0603;1%;;</v>
          </cell>
          <cell r="C51">
            <v>4</v>
          </cell>
          <cell r="D51">
            <v>8.0000000000000004E-4</v>
          </cell>
        </row>
        <row r="52">
          <cell r="A52" t="str">
            <v>272001475701</v>
          </cell>
          <cell r="B52" t="str">
            <v>CAP;4.7U ,CR,10V ,+80-20%,0805,Y5V,SMT</v>
          </cell>
          <cell r="C52">
            <v>6</v>
          </cell>
          <cell r="D52">
            <v>9.9000000000000008E-3</v>
          </cell>
        </row>
        <row r="53">
          <cell r="A53" t="str">
            <v>273000150009</v>
          </cell>
          <cell r="B53" t="str">
            <v>FERRITE CHIP;30OHM/100MHZ,2012,SMT</v>
          </cell>
          <cell r="C53">
            <v>4</v>
          </cell>
          <cell r="D53">
            <v>2.7000000000000001E-3</v>
          </cell>
        </row>
        <row r="54">
          <cell r="A54" t="str">
            <v>314149143519</v>
          </cell>
          <cell r="B54" t="str">
            <v>XTAL;14.31818MHZ,50PPM,16PF,49/US,SABLE510S</v>
          </cell>
          <cell r="C54">
            <v>1</v>
          </cell>
          <cell r="D54">
            <v>6.7900000000000002E-2</v>
          </cell>
        </row>
        <row r="55">
          <cell r="B55" t="str">
            <v>RTM360-746R;SSOP48;;;</v>
          </cell>
          <cell r="C55">
            <v>1</v>
          </cell>
          <cell r="D55">
            <v>0.5</v>
          </cell>
        </row>
        <row r="56">
          <cell r="B56" t="str">
            <v>RTM680-627;SSOP28;;;</v>
          </cell>
          <cell r="C56">
            <v>1</v>
          </cell>
          <cell r="D56">
            <v>0.5</v>
          </cell>
        </row>
        <row r="57">
          <cell r="A57" t="str">
            <v>272075100701</v>
          </cell>
          <cell r="B57" t="str">
            <v>CAP;10P  ,50V ,+80-20%,0603,SMT</v>
          </cell>
          <cell r="C57">
            <v>20</v>
          </cell>
          <cell r="D57">
            <v>1.8E-3</v>
          </cell>
        </row>
        <row r="58">
          <cell r="A58" t="str">
            <v>272075103702</v>
          </cell>
          <cell r="B58" t="str">
            <v>CAP;.01U ,50V,+80-20%,0603,SMT</v>
          </cell>
          <cell r="C58">
            <v>1</v>
          </cell>
          <cell r="D58">
            <v>1.6999999999999999E-3</v>
          </cell>
        </row>
        <row r="59">
          <cell r="A59" t="str">
            <v>272072104402</v>
          </cell>
          <cell r="B59" t="str">
            <v>CAP;.1U  ,CR,16V,10%,0603,X7R,SMT</v>
          </cell>
          <cell r="C59">
            <v>18</v>
          </cell>
          <cell r="D59">
            <v>2.8E-3</v>
          </cell>
        </row>
        <row r="61">
          <cell r="A61" t="str">
            <v>271071604811</v>
          </cell>
          <cell r="B61" t="str">
            <v>60.4;0603;1%;;</v>
          </cell>
          <cell r="C61">
            <v>4</v>
          </cell>
          <cell r="D61">
            <v>7.3999999999999999E-4</v>
          </cell>
        </row>
        <row r="62">
          <cell r="A62" t="str">
            <v>271071101301</v>
          </cell>
          <cell r="B62" t="str">
            <v>100;0603;;;</v>
          </cell>
          <cell r="C62">
            <v>4</v>
          </cell>
          <cell r="D62">
            <v>5.0000000000000001E-4</v>
          </cell>
        </row>
        <row r="63">
          <cell r="A63" t="str">
            <v>271071271301</v>
          </cell>
          <cell r="B63" t="str">
            <v>270;0603;;;</v>
          </cell>
          <cell r="C63">
            <v>3</v>
          </cell>
          <cell r="D63">
            <v>5.0000000000000001E-4</v>
          </cell>
        </row>
        <row r="64">
          <cell r="A64" t="str">
            <v>271071681301</v>
          </cell>
          <cell r="B64" t="str">
            <v>680;0603;;;</v>
          </cell>
          <cell r="C64">
            <v>1</v>
          </cell>
          <cell r="D64">
            <v>5.0000000000000001E-4</v>
          </cell>
        </row>
        <row r="65">
          <cell r="A65" t="str">
            <v>271071102102</v>
          </cell>
          <cell r="B65" t="str">
            <v>1K;0603;1%;;</v>
          </cell>
          <cell r="C65">
            <v>2</v>
          </cell>
          <cell r="D65">
            <v>6.9999999999999999E-4</v>
          </cell>
        </row>
        <row r="66">
          <cell r="A66" t="str">
            <v>271071472302</v>
          </cell>
          <cell r="B66" t="str">
            <v>4.7K;0603;;;</v>
          </cell>
          <cell r="C66">
            <v>1</v>
          </cell>
          <cell r="D66">
            <v>5.0000000000000001E-4</v>
          </cell>
        </row>
        <row r="67">
          <cell r="A67" t="str">
            <v>271071400101</v>
          </cell>
          <cell r="B67" t="str">
            <v>40;0603;1%;;</v>
          </cell>
          <cell r="C67">
            <v>1</v>
          </cell>
          <cell r="D67">
            <v>5.0000000000000001E-4</v>
          </cell>
        </row>
        <row r="68">
          <cell r="A68" t="str">
            <v>271071560101</v>
          </cell>
          <cell r="B68" t="str">
            <v>56;0603;1%;;</v>
          </cell>
          <cell r="C68">
            <v>3</v>
          </cell>
          <cell r="D68">
            <v>7.3999999999999999E-4</v>
          </cell>
        </row>
        <row r="69">
          <cell r="A69" t="str">
            <v>271071301011</v>
          </cell>
          <cell r="B69" t="str">
            <v>301;0603;1%;;</v>
          </cell>
          <cell r="C69">
            <v>1</v>
          </cell>
          <cell r="D69">
            <v>8.0000000000000004E-4</v>
          </cell>
        </row>
        <row r="70">
          <cell r="A70" t="str">
            <v>271071511101</v>
          </cell>
          <cell r="B70" t="str">
            <v>510;0603;1%;;</v>
          </cell>
          <cell r="C70">
            <v>2</v>
          </cell>
          <cell r="D70">
            <v>8.0000000000000004E-4</v>
          </cell>
        </row>
        <row r="71">
          <cell r="A71" t="str">
            <v>271071681101</v>
          </cell>
          <cell r="B71" t="str">
            <v>680;0603;1%;;</v>
          </cell>
          <cell r="C71">
            <v>4</v>
          </cell>
          <cell r="D71">
            <v>8.0000000000000004E-4</v>
          </cell>
        </row>
        <row r="72">
          <cell r="A72" t="str">
            <v>272075509801</v>
          </cell>
          <cell r="B72" t="str">
            <v>5P;0603;;;</v>
          </cell>
          <cell r="C72">
            <v>5</v>
          </cell>
          <cell r="D72">
            <v>1.8E-3</v>
          </cell>
        </row>
        <row r="73">
          <cell r="A73" t="str">
            <v>272075102701</v>
          </cell>
          <cell r="B73" t="str">
            <v>1000P;0603;;;</v>
          </cell>
          <cell r="C73">
            <v>1</v>
          </cell>
          <cell r="D73">
            <v>1.6999999999999999E-3</v>
          </cell>
        </row>
        <row r="74">
          <cell r="A74" t="str">
            <v>272075103702</v>
          </cell>
          <cell r="B74" t="str">
            <v>.01U;0603;;;</v>
          </cell>
          <cell r="C74">
            <v>5</v>
          </cell>
          <cell r="D74">
            <v>1.6999999999999999E-3</v>
          </cell>
        </row>
        <row r="75">
          <cell r="A75" t="str">
            <v>272072104402</v>
          </cell>
          <cell r="B75" t="str">
            <v>.1U;0603;;;</v>
          </cell>
          <cell r="C75">
            <v>6</v>
          </cell>
          <cell r="D75">
            <v>2.8E-3</v>
          </cell>
        </row>
        <row r="76">
          <cell r="A76" t="str">
            <v>272072224402</v>
          </cell>
          <cell r="B76" t="str">
            <v>.22U;0603;10%;;</v>
          </cell>
          <cell r="C76">
            <v>22</v>
          </cell>
          <cell r="D76">
            <v>6.0000000000000001E-3</v>
          </cell>
        </row>
        <row r="77">
          <cell r="A77" t="str">
            <v>272071105701</v>
          </cell>
          <cell r="B77" t="str">
            <v>1U;0603;;;</v>
          </cell>
          <cell r="C77">
            <v>1</v>
          </cell>
          <cell r="D77">
            <v>3.0999999999999999E-3</v>
          </cell>
        </row>
        <row r="78">
          <cell r="A78" t="str">
            <v>272012475701</v>
          </cell>
          <cell r="B78" t="str">
            <v>4.7U;1206;16V;;</v>
          </cell>
          <cell r="C78">
            <v>2</v>
          </cell>
          <cell r="D78">
            <v>1.2800000000000001E-2</v>
          </cell>
        </row>
        <row r="79">
          <cell r="A79" t="str">
            <v>272011106701</v>
          </cell>
          <cell r="B79" t="str">
            <v>10U;1206;;;</v>
          </cell>
          <cell r="C79">
            <v>4</v>
          </cell>
          <cell r="D79">
            <v>1.6500000000000001E-2</v>
          </cell>
        </row>
        <row r="80">
          <cell r="A80" t="str">
            <v>273000130011</v>
          </cell>
          <cell r="B80" t="str">
            <v>100Z;0603;;;</v>
          </cell>
          <cell r="C80">
            <v>1</v>
          </cell>
          <cell r="D80">
            <v>3.4499999999999999E-3</v>
          </cell>
        </row>
        <row r="81">
          <cell r="A81" t="str">
            <v>288203904010</v>
          </cell>
          <cell r="B81" t="str">
            <v>MMBT3904;SOT23;;;</v>
          </cell>
          <cell r="C81">
            <v>1</v>
          </cell>
          <cell r="D81">
            <v>6.1999999999999998E-3</v>
          </cell>
        </row>
        <row r="82">
          <cell r="A82" t="str">
            <v>271611681301</v>
          </cell>
          <cell r="B82" t="str">
            <v>RP;680*4 ,8P ,1/16W,5% ,0612,SMT</v>
          </cell>
          <cell r="C82">
            <v>2</v>
          </cell>
          <cell r="D82">
            <v>1.9E-3</v>
          </cell>
        </row>
        <row r="83">
          <cell r="A83" t="str">
            <v>271611511301</v>
          </cell>
          <cell r="B83" t="str">
            <v>RP;510*4 ,8P ,1/16W,5% ,0612,SMT</v>
          </cell>
          <cell r="C83">
            <v>1</v>
          </cell>
          <cell r="D83">
            <v>1.9E-3</v>
          </cell>
        </row>
        <row r="84">
          <cell r="A84" t="str">
            <v>271611101301</v>
          </cell>
          <cell r="B84" t="str">
            <v>RP;100*4 ,8P ,1/16W,5% ,0612,SMT</v>
          </cell>
          <cell r="C84">
            <v>1</v>
          </cell>
          <cell r="D84">
            <v>1.9E-3</v>
          </cell>
        </row>
        <row r="85">
          <cell r="A85" t="str">
            <v>271611271301</v>
          </cell>
          <cell r="B85" t="str">
            <v>RP;270*4 ,8P ,1/16W,5% ,0612,SMT</v>
          </cell>
          <cell r="C85">
            <v>1</v>
          </cell>
          <cell r="D85">
            <v>1.9E-3</v>
          </cell>
        </row>
        <row r="86">
          <cell r="A86" t="str">
            <v>331650046207</v>
          </cell>
          <cell r="B86" t="str">
            <v>IC SOCKET;462P,ZIF,PGA462,GF,DIP</v>
          </cell>
          <cell r="C86">
            <v>1</v>
          </cell>
          <cell r="D86">
            <v>0.8</v>
          </cell>
        </row>
        <row r="87">
          <cell r="A87" t="str">
            <v>273000150110</v>
          </cell>
          <cell r="B87" t="str">
            <v>INDUCTOR;10nH,10%,2012,300mA,SMT</v>
          </cell>
          <cell r="C87">
            <v>10</v>
          </cell>
          <cell r="D87">
            <v>1.24E-2</v>
          </cell>
        </row>
        <row r="88">
          <cell r="A88" t="str">
            <v>271071453011</v>
          </cell>
          <cell r="B88" t="str">
            <v>RES;453  ,1/16W,1% ,0603,SMT</v>
          </cell>
          <cell r="C88">
            <v>3</v>
          </cell>
          <cell r="D88">
            <v>8.0000000000000004E-4</v>
          </cell>
        </row>
        <row r="89">
          <cell r="A89" t="str">
            <v>286308800017</v>
          </cell>
          <cell r="B89" t="str">
            <v>IC;AME8800DEET,1.5%,2.5V,.3A,ADJ REG,SOT-23</v>
          </cell>
          <cell r="C89">
            <v>1</v>
          </cell>
          <cell r="D89">
            <v>0.1</v>
          </cell>
        </row>
        <row r="91">
          <cell r="A91" t="str">
            <v>271071000002</v>
          </cell>
          <cell r="B91" t="str">
            <v>RES;0    ,1/16W,5% ,0603,SMT</v>
          </cell>
          <cell r="C91">
            <v>1</v>
          </cell>
          <cell r="D91">
            <v>5.0000000000000001E-4</v>
          </cell>
        </row>
        <row r="92">
          <cell r="A92" t="str">
            <v>271071822301</v>
          </cell>
          <cell r="B92" t="str">
            <v>RES;8.2K ,1/16W,5% ,0603,SMT</v>
          </cell>
          <cell r="C92">
            <v>1</v>
          </cell>
          <cell r="D92">
            <v>5.0000000000000001E-4</v>
          </cell>
        </row>
        <row r="93">
          <cell r="A93" t="str">
            <v>272075102701</v>
          </cell>
          <cell r="B93" t="str">
            <v>CAP;1000P,50V ,+80-20%,0603,SMT</v>
          </cell>
          <cell r="C93">
            <v>1</v>
          </cell>
          <cell r="D93">
            <v>1.6999999999999999E-3</v>
          </cell>
        </row>
        <row r="94">
          <cell r="A94" t="str">
            <v>272075103702</v>
          </cell>
          <cell r="B94" t="str">
            <v>CAP;.01U ,50V,+80-20%,0603,SMT</v>
          </cell>
          <cell r="C94">
            <v>1</v>
          </cell>
          <cell r="D94">
            <v>1.6999999999999999E-3</v>
          </cell>
        </row>
        <row r="95">
          <cell r="A95" t="str">
            <v>272072104402</v>
          </cell>
          <cell r="B95" t="str">
            <v>CAP;.1U  ,CR,16V,10%,0603,X7R,SMT</v>
          </cell>
          <cell r="C95">
            <v>1</v>
          </cell>
          <cell r="D95">
            <v>2.8E-3</v>
          </cell>
        </row>
        <row r="96">
          <cell r="A96" t="str">
            <v>273000150009</v>
          </cell>
          <cell r="B96" t="str">
            <v>FERRITE CHIP;30OHM/100MHZ,2012,SMT</v>
          </cell>
          <cell r="C96">
            <v>1</v>
          </cell>
          <cell r="D96">
            <v>2.7000000000000001E-3</v>
          </cell>
        </row>
        <row r="97">
          <cell r="A97" t="str">
            <v>295000010025</v>
          </cell>
          <cell r="B97" t="str">
            <v>FUSE;1.6A,POLY SWITCH,USB,PTC</v>
          </cell>
          <cell r="C97">
            <v>1</v>
          </cell>
          <cell r="D97">
            <v>5.7000000000000002E-2</v>
          </cell>
        </row>
        <row r="98">
          <cell r="A98" t="str">
            <v>331030020015</v>
          </cell>
          <cell r="B98" t="str">
            <v>CON;HDR,MA,10P*2,2MM,ST,-P16,</v>
          </cell>
          <cell r="C98">
            <v>1</v>
          </cell>
          <cell r="D98">
            <v>4.9000000000000002E-2</v>
          </cell>
        </row>
        <row r="99">
          <cell r="A99" t="str">
            <v>271071561101</v>
          </cell>
          <cell r="B99" t="str">
            <v>RES;560  ,1/16W,1% ,0603,SMT</v>
          </cell>
          <cell r="C99">
            <v>1</v>
          </cell>
          <cell r="D99">
            <v>8.0000000000000004E-4</v>
          </cell>
        </row>
        <row r="101">
          <cell r="A101" t="str">
            <v>271071000002</v>
          </cell>
          <cell r="B101" t="str">
            <v>RES;0    ,1/16W,5% ,0603,SMT</v>
          </cell>
          <cell r="C101">
            <v>22</v>
          </cell>
          <cell r="D101">
            <v>5.0000000000000001E-4</v>
          </cell>
        </row>
        <row r="102">
          <cell r="A102" t="str">
            <v>271071472302</v>
          </cell>
          <cell r="B102" t="str">
            <v>RES;4.7K ,1/16W,5% ,0603,SMT</v>
          </cell>
          <cell r="C102">
            <v>3</v>
          </cell>
          <cell r="D102">
            <v>5.0000000000000001E-4</v>
          </cell>
        </row>
        <row r="103">
          <cell r="A103" t="str">
            <v>271071562301</v>
          </cell>
          <cell r="B103" t="str">
            <v>RES;5.6K ,1/16W,5% ,0603,SMT</v>
          </cell>
          <cell r="C103">
            <v>2</v>
          </cell>
          <cell r="D103">
            <v>4.0000000000000002E-4</v>
          </cell>
        </row>
        <row r="104">
          <cell r="A104" t="str">
            <v>271611100301</v>
          </cell>
          <cell r="B104" t="str">
            <v>RP;10*4  ,8P ,1/16W,5% ,0612,SMT</v>
          </cell>
          <cell r="C104">
            <v>8</v>
          </cell>
          <cell r="D104">
            <v>1.9E-3</v>
          </cell>
        </row>
        <row r="105">
          <cell r="A105" t="str">
            <v>288203904010</v>
          </cell>
          <cell r="B105" t="str">
            <v>TRANS;MMBT3904L,NPN,Tr35NS,TO236AB</v>
          </cell>
          <cell r="C105">
            <v>2</v>
          </cell>
          <cell r="D105">
            <v>6.1999999999999998E-3</v>
          </cell>
        </row>
        <row r="106">
          <cell r="A106" t="str">
            <v>331120040009</v>
          </cell>
          <cell r="B106" t="str">
            <v>CON;HDR,SHR,MA,20P*2,-P20,.1,ST,GLD,BLUE</v>
          </cell>
          <cell r="C106">
            <v>1</v>
          </cell>
          <cell r="D106">
            <v>2.8000000000000001E-2</v>
          </cell>
        </row>
        <row r="107">
          <cell r="A107" t="str">
            <v>331120040004</v>
          </cell>
          <cell r="B107" t="str">
            <v>CON;HDR,SHR,MA,20P*2,-P20,.1,ST,GRY</v>
          </cell>
          <cell r="C107">
            <v>1</v>
          </cell>
          <cell r="D107">
            <v>2.5999999999999999E-2</v>
          </cell>
        </row>
        <row r="109">
          <cell r="A109" t="str">
            <v>271071000002</v>
          </cell>
          <cell r="B109" t="str">
            <v>0;0603;;;</v>
          </cell>
          <cell r="C109">
            <v>3</v>
          </cell>
          <cell r="D109">
            <v>5.0000000000000001E-4</v>
          </cell>
        </row>
        <row r="110">
          <cell r="A110" t="str">
            <v>271071102302</v>
          </cell>
          <cell r="B110" t="str">
            <v>1K;0603;;;</v>
          </cell>
          <cell r="C110">
            <v>1</v>
          </cell>
          <cell r="D110">
            <v>5.0000000000000001E-4</v>
          </cell>
        </row>
        <row r="111">
          <cell r="A111" t="str">
            <v>271071472302</v>
          </cell>
          <cell r="B111" t="str">
            <v>4.7K;0603;;;</v>
          </cell>
          <cell r="C111">
            <v>1</v>
          </cell>
          <cell r="D111">
            <v>5.0000000000000001E-4</v>
          </cell>
        </row>
        <row r="112">
          <cell r="A112" t="str">
            <v>271071562301</v>
          </cell>
          <cell r="B112" t="str">
            <v>5.6K;0603;;;</v>
          </cell>
          <cell r="C112">
            <v>1</v>
          </cell>
          <cell r="D112">
            <v>4.0000000000000002E-4</v>
          </cell>
        </row>
        <row r="113">
          <cell r="A113" t="str">
            <v>271071562101</v>
          </cell>
          <cell r="B113" t="str">
            <v>5.6K;0603;1%;;</v>
          </cell>
          <cell r="C113">
            <v>1</v>
          </cell>
          <cell r="D113">
            <v>6.9999999999999999E-4</v>
          </cell>
        </row>
        <row r="114">
          <cell r="A114" t="str">
            <v>271071153301</v>
          </cell>
          <cell r="B114" t="str">
            <v>15K;0603;;;</v>
          </cell>
          <cell r="C114">
            <v>1</v>
          </cell>
          <cell r="D114">
            <v>4.8999999999999998E-4</v>
          </cell>
        </row>
        <row r="115">
          <cell r="A115" t="str">
            <v>271071499811</v>
          </cell>
          <cell r="B115" t="str">
            <v>49.9;0603;1%;;</v>
          </cell>
          <cell r="C115">
            <v>4</v>
          </cell>
          <cell r="D115">
            <v>8.0000000000000004E-4</v>
          </cell>
        </row>
        <row r="116">
          <cell r="A116" t="str">
            <v>272075270302</v>
          </cell>
          <cell r="B116" t="str">
            <v>27P;0603;;;</v>
          </cell>
          <cell r="C116">
            <v>2</v>
          </cell>
          <cell r="D116">
            <v>1.6999999999999999E-3</v>
          </cell>
        </row>
        <row r="117">
          <cell r="A117" t="str">
            <v>272075103702</v>
          </cell>
          <cell r="B117" t="str">
            <v>.01U;0603;;;</v>
          </cell>
          <cell r="C117">
            <v>2</v>
          </cell>
          <cell r="D117">
            <v>1.6999999999999999E-3</v>
          </cell>
        </row>
        <row r="118">
          <cell r="A118" t="str">
            <v>272072104402</v>
          </cell>
          <cell r="B118" t="str">
            <v>.1U;0603;;;</v>
          </cell>
          <cell r="C118">
            <v>17</v>
          </cell>
          <cell r="D118">
            <v>2.8E-3</v>
          </cell>
        </row>
        <row r="119">
          <cell r="A119" t="str">
            <v>272001475701</v>
          </cell>
          <cell r="B119" t="str">
            <v>4.7U;0805;;;</v>
          </cell>
          <cell r="C119">
            <v>1</v>
          </cell>
          <cell r="D119">
            <v>9.9000000000000008E-3</v>
          </cell>
        </row>
        <row r="120">
          <cell r="A120" t="str">
            <v>312272205354</v>
          </cell>
          <cell r="B120" t="str">
            <v>22U;D6.3;25V;;</v>
          </cell>
          <cell r="C120">
            <v>1</v>
          </cell>
          <cell r="D120">
            <v>4.7E-2</v>
          </cell>
        </row>
        <row r="121">
          <cell r="A121" t="str">
            <v>273000150040</v>
          </cell>
          <cell r="B121" t="str">
            <v>80Z;0805;;;</v>
          </cell>
          <cell r="C121">
            <v>1</v>
          </cell>
          <cell r="D121">
            <v>3.2000000000000002E-3</v>
          </cell>
        </row>
        <row r="122">
          <cell r="A122" t="str">
            <v>273000130005</v>
          </cell>
          <cell r="B122" t="str">
            <v>60Z;0603;;;</v>
          </cell>
          <cell r="C122">
            <v>3</v>
          </cell>
          <cell r="D122">
            <v>2.8999999999999998E-3</v>
          </cell>
        </row>
        <row r="123">
          <cell r="A123" t="str">
            <v>283409900001</v>
          </cell>
          <cell r="B123" t="str">
            <v>64K*16;SO8;NS;;</v>
          </cell>
          <cell r="C123">
            <v>1</v>
          </cell>
          <cell r="D123">
            <v>0.16669999999999999</v>
          </cell>
        </row>
        <row r="124">
          <cell r="A124" t="str">
            <v>288100541001</v>
          </cell>
          <cell r="B124" t="str">
            <v>DIODE;BAT54SLT1,DUAL SERIES,SOT-23</v>
          </cell>
          <cell r="C124">
            <v>1</v>
          </cell>
          <cell r="D124">
            <v>1.7000000000000001E-2</v>
          </cell>
        </row>
        <row r="125">
          <cell r="A125" t="str">
            <v>288227002001</v>
          </cell>
          <cell r="B125" t="str">
            <v>TRANS;2N7002LT1,N-CHANNEL FET</v>
          </cell>
          <cell r="C125">
            <v>1</v>
          </cell>
          <cell r="D125">
            <v>1.4E-2</v>
          </cell>
        </row>
        <row r="126">
          <cell r="A126" t="str">
            <v>288221197001</v>
          </cell>
          <cell r="B126" t="str">
            <v>TRANS;2SB1197K,PNP,23V/0.8A,SOT-23,MRS</v>
          </cell>
          <cell r="C126">
            <v>1</v>
          </cell>
          <cell r="D126">
            <v>2.7E-2</v>
          </cell>
        </row>
        <row r="127">
          <cell r="A127" t="str">
            <v>314149250513</v>
          </cell>
          <cell r="B127" t="str">
            <v>XTAL;25MHZ,25PPM,20PF,HC-49/US,SABLE510S</v>
          </cell>
          <cell r="C127">
            <v>1</v>
          </cell>
          <cell r="D127">
            <v>7.6999999999999999E-2</v>
          </cell>
        </row>
        <row r="128">
          <cell r="A128" t="str">
            <v>271071561101</v>
          </cell>
          <cell r="B128" t="str">
            <v>RES;560  ,1/16W,1% ,0603,SMT</v>
          </cell>
          <cell r="C128">
            <v>2</v>
          </cell>
          <cell r="D128">
            <v>8.0000000000000004E-4</v>
          </cell>
        </row>
        <row r="129">
          <cell r="B129" t="str">
            <v>RTL8101L;;;;</v>
          </cell>
          <cell r="C129">
            <v>1</v>
          </cell>
          <cell r="D129">
            <v>1.25</v>
          </cell>
        </row>
        <row r="131">
          <cell r="A131" t="str">
            <v>271071470301</v>
          </cell>
          <cell r="B131" t="str">
            <v>47;0603;;;</v>
          </cell>
          <cell r="C131">
            <v>2</v>
          </cell>
          <cell r="D131">
            <v>5.0000000000000001E-4</v>
          </cell>
        </row>
        <row r="132">
          <cell r="A132" t="str">
            <v>271071472302</v>
          </cell>
          <cell r="B132" t="str">
            <v>4.7K;0603;;;</v>
          </cell>
          <cell r="C132">
            <v>3</v>
          </cell>
          <cell r="D132">
            <v>5.0000000000000001E-4</v>
          </cell>
        </row>
        <row r="133">
          <cell r="A133" t="str">
            <v>271071822301</v>
          </cell>
          <cell r="B133" t="str">
            <v>8.2K;0603;;;</v>
          </cell>
          <cell r="C133">
            <v>3</v>
          </cell>
          <cell r="D133">
            <v>5.0000000000000001E-4</v>
          </cell>
        </row>
        <row r="134">
          <cell r="A134" t="str">
            <v>271071750101</v>
          </cell>
          <cell r="B134" t="str">
            <v>75;0603;1%;;</v>
          </cell>
          <cell r="C134">
            <v>2</v>
          </cell>
          <cell r="D134">
            <v>8.0000000000000004E-4</v>
          </cell>
        </row>
        <row r="135">
          <cell r="A135" t="str">
            <v>271002104101</v>
          </cell>
          <cell r="B135" t="str">
            <v>100K;0805;1%;;</v>
          </cell>
          <cell r="C135">
            <v>2</v>
          </cell>
          <cell r="D135">
            <v>8.9999999999999998E-4</v>
          </cell>
        </row>
        <row r="136">
          <cell r="A136" t="str">
            <v>271611470301</v>
          </cell>
          <cell r="B136" t="str">
            <v>47*4;8P1206;;;</v>
          </cell>
          <cell r="C136">
            <v>25</v>
          </cell>
          <cell r="D136">
            <v>1.9E-3</v>
          </cell>
        </row>
        <row r="137">
          <cell r="A137" t="str">
            <v>271611471301</v>
          </cell>
          <cell r="B137" t="str">
            <v>470*4;8P1206;;;</v>
          </cell>
          <cell r="C137">
            <v>1</v>
          </cell>
          <cell r="D137">
            <v>1.8E-3</v>
          </cell>
        </row>
        <row r="138">
          <cell r="A138" t="str">
            <v>272075103702</v>
          </cell>
          <cell r="B138" t="str">
            <v>.01U;0603;;;</v>
          </cell>
          <cell r="C138">
            <v>3</v>
          </cell>
          <cell r="D138">
            <v>1.6999999999999999E-3</v>
          </cell>
        </row>
        <row r="139">
          <cell r="A139" t="str">
            <v>272072104402</v>
          </cell>
          <cell r="B139" t="str">
            <v>.1U;0603;;;</v>
          </cell>
          <cell r="C139">
            <v>72</v>
          </cell>
          <cell r="D139">
            <v>2.8E-3</v>
          </cell>
        </row>
        <row r="140">
          <cell r="A140" t="str">
            <v>272071105701</v>
          </cell>
          <cell r="B140" t="str">
            <v>CAP;1U   ,CR,10V ,80-20%,0603,Y5V</v>
          </cell>
          <cell r="C140">
            <v>2</v>
          </cell>
          <cell r="D140">
            <v>3.0999999999999999E-3</v>
          </cell>
        </row>
        <row r="141">
          <cell r="A141" t="str">
            <v>272001475701</v>
          </cell>
          <cell r="B141" t="str">
            <v>CAP;4.7U ,CR,10V ,+80-20%,0805,Y5V,SMT</v>
          </cell>
          <cell r="C141">
            <v>1</v>
          </cell>
          <cell r="D141">
            <v>9.9000000000000008E-3</v>
          </cell>
        </row>
        <row r="142">
          <cell r="A142" t="str">
            <v>272601107501</v>
          </cell>
          <cell r="B142" t="str">
            <v>EC;100U ,6.3V,20%,D6.3,-40+85'C,SMT</v>
          </cell>
          <cell r="C142">
            <v>1</v>
          </cell>
          <cell r="D142">
            <v>3.44E-2</v>
          </cell>
        </row>
        <row r="143">
          <cell r="A143" t="str">
            <v>312272206157</v>
          </cell>
          <cell r="B143" t="str">
            <v>EC;220U ,10V,M,RA,D6.3*11,-40~105'C,2000H</v>
          </cell>
          <cell r="C143">
            <v>1</v>
          </cell>
          <cell r="D143">
            <v>1.6199999999999999E-2</v>
          </cell>
        </row>
        <row r="144">
          <cell r="A144" t="str">
            <v>286309173003</v>
          </cell>
          <cell r="B144" t="str">
            <v>IC;RT9173CS,VOL REG.,1.5A,SO,8P</v>
          </cell>
          <cell r="C144">
            <v>1</v>
          </cell>
          <cell r="D144">
            <v>0.39</v>
          </cell>
        </row>
        <row r="145">
          <cell r="A145" t="str">
            <v>288203904010</v>
          </cell>
          <cell r="B145" t="str">
            <v>TRANS;MMBT3904L,NPN,Tr35NS,TO236AB</v>
          </cell>
          <cell r="C145">
            <v>1</v>
          </cell>
          <cell r="D145">
            <v>6.1999999999999998E-3</v>
          </cell>
        </row>
        <row r="146">
          <cell r="A146" t="str">
            <v>312274706155</v>
          </cell>
          <cell r="B146" t="str">
            <v>EC;470U ,6.3V,20%,RA,D6.3*12,L</v>
          </cell>
          <cell r="C146">
            <v>1</v>
          </cell>
          <cell r="D146">
            <v>1.17E-2</v>
          </cell>
        </row>
        <row r="147">
          <cell r="A147" t="str">
            <v>331660018410</v>
          </cell>
          <cell r="B147" t="str">
            <v>DIMM SOCKET;184P,DDR,2.5V,1.27,ST,AT09211-D7,SABLE</v>
          </cell>
          <cell r="C147">
            <v>2</v>
          </cell>
          <cell r="D147">
            <v>0.2</v>
          </cell>
        </row>
        <row r="149">
          <cell r="A149" t="str">
            <v>271071000102</v>
          </cell>
          <cell r="B149" t="str">
            <v>0;0603;1%;;</v>
          </cell>
          <cell r="C149">
            <v>7</v>
          </cell>
          <cell r="D149">
            <v>6.0000000000000001E-3</v>
          </cell>
        </row>
        <row r="150">
          <cell r="A150" t="str">
            <v>271071100302</v>
          </cell>
          <cell r="B150" t="str">
            <v>10;0603;;;</v>
          </cell>
          <cell r="C150">
            <v>4</v>
          </cell>
          <cell r="D150">
            <v>4.6000000000000001E-4</v>
          </cell>
        </row>
        <row r="151">
          <cell r="A151" t="str">
            <v>271071100101</v>
          </cell>
          <cell r="B151" t="str">
            <v>10;0603;1%;;</v>
          </cell>
          <cell r="C151">
            <v>1</v>
          </cell>
          <cell r="D151">
            <v>8.0000000000000004E-4</v>
          </cell>
        </row>
        <row r="152">
          <cell r="A152" t="str">
            <v>271071604811</v>
          </cell>
          <cell r="B152" t="str">
            <v>60.4;0603;1%;;</v>
          </cell>
          <cell r="C152">
            <v>1</v>
          </cell>
          <cell r="D152">
            <v>7.3999999999999999E-4</v>
          </cell>
        </row>
        <row r="153">
          <cell r="A153" t="str">
            <v>271071101301</v>
          </cell>
          <cell r="B153" t="str">
            <v>100;0603;;;</v>
          </cell>
          <cell r="C153">
            <v>4</v>
          </cell>
          <cell r="D153">
            <v>5.0000000000000001E-4</v>
          </cell>
        </row>
        <row r="154">
          <cell r="A154" t="str">
            <v>271071131101</v>
          </cell>
          <cell r="B154" t="str">
            <v>130;0603;1%;;</v>
          </cell>
          <cell r="C154">
            <v>1</v>
          </cell>
          <cell r="D154">
            <v>6.9999999999999999E-4</v>
          </cell>
        </row>
        <row r="155">
          <cell r="A155" t="str">
            <v>271071151302</v>
          </cell>
          <cell r="B155" t="str">
            <v>150;0603;;;</v>
          </cell>
          <cell r="C155">
            <v>6</v>
          </cell>
          <cell r="D155">
            <v>5.0000000000000001E-4</v>
          </cell>
        </row>
        <row r="156">
          <cell r="A156" t="str">
            <v>271071102102</v>
          </cell>
          <cell r="B156" t="str">
            <v>1K;0603;1%;;</v>
          </cell>
          <cell r="C156">
            <v>4</v>
          </cell>
          <cell r="D156">
            <v>6.9999999999999999E-4</v>
          </cell>
        </row>
        <row r="157">
          <cell r="A157" t="str">
            <v>271071472302</v>
          </cell>
          <cell r="B157" t="str">
            <v>4.7K;0603;;;</v>
          </cell>
          <cell r="C157">
            <v>6</v>
          </cell>
          <cell r="D157">
            <v>5.0000000000000001E-4</v>
          </cell>
        </row>
        <row r="158">
          <cell r="A158" t="str">
            <v>271071473301</v>
          </cell>
          <cell r="B158" t="str">
            <v>47K;0603;;;</v>
          </cell>
          <cell r="C158">
            <v>1</v>
          </cell>
          <cell r="D158">
            <v>4.6000000000000001E-4</v>
          </cell>
        </row>
        <row r="159">
          <cell r="A159" t="str">
            <v>271071330101</v>
          </cell>
          <cell r="B159" t="str">
            <v>33;0603;1%;;</v>
          </cell>
          <cell r="C159">
            <v>4</v>
          </cell>
          <cell r="D159">
            <v>8.0000000000000004E-4</v>
          </cell>
        </row>
        <row r="160">
          <cell r="A160" t="str">
            <v>271071560101</v>
          </cell>
          <cell r="B160" t="str">
            <v>56;0603;1%;;</v>
          </cell>
          <cell r="C160">
            <v>2</v>
          </cell>
          <cell r="D160">
            <v>7.3999999999999999E-4</v>
          </cell>
        </row>
        <row r="161">
          <cell r="A161" t="str">
            <v>271071101101</v>
          </cell>
          <cell r="B161" t="str">
            <v>100;0603;1%;;</v>
          </cell>
          <cell r="C161">
            <v>2</v>
          </cell>
          <cell r="D161">
            <v>8.0000000000000004E-4</v>
          </cell>
        </row>
        <row r="162">
          <cell r="A162" t="str">
            <v>271071681101</v>
          </cell>
          <cell r="B162" t="str">
            <v>680;0603;1%;;</v>
          </cell>
          <cell r="C162">
            <v>4</v>
          </cell>
          <cell r="D162">
            <v>8.0000000000000004E-4</v>
          </cell>
        </row>
        <row r="163">
          <cell r="A163" t="str">
            <v>271071103101</v>
          </cell>
          <cell r="B163" t="str">
            <v>10K;0603;1%;;</v>
          </cell>
          <cell r="C163">
            <v>5</v>
          </cell>
          <cell r="D163">
            <v>6.9999999999999999E-4</v>
          </cell>
        </row>
        <row r="164">
          <cell r="A164" t="str">
            <v>271611000301</v>
          </cell>
          <cell r="B164" t="str">
            <v>0*4;8P1206;;;</v>
          </cell>
          <cell r="C164">
            <v>6</v>
          </cell>
          <cell r="D164">
            <v>1.8E-3</v>
          </cell>
        </row>
        <row r="165">
          <cell r="A165" t="str">
            <v>271611100301</v>
          </cell>
          <cell r="B165" t="str">
            <v>10*4;8P1206;;;</v>
          </cell>
          <cell r="C165">
            <v>19</v>
          </cell>
          <cell r="D165">
            <v>1.9E-3</v>
          </cell>
        </row>
        <row r="166">
          <cell r="A166" t="str">
            <v>272075100701</v>
          </cell>
          <cell r="B166" t="str">
            <v>10p;0603;;;</v>
          </cell>
          <cell r="C166">
            <v>1</v>
          </cell>
          <cell r="D166">
            <v>1.8E-3</v>
          </cell>
        </row>
        <row r="167">
          <cell r="A167" t="str">
            <v>272075102701</v>
          </cell>
          <cell r="B167" t="str">
            <v>CAP;1000P,50V ,+80-20%,0603,SMT</v>
          </cell>
          <cell r="C167">
            <v>2</v>
          </cell>
          <cell r="D167">
            <v>1.6999999999999999E-3</v>
          </cell>
        </row>
        <row r="168">
          <cell r="A168" t="str">
            <v>272075103702</v>
          </cell>
          <cell r="B168" t="str">
            <v>CAP;.01U ,50V,+80-20%,0603,SMT</v>
          </cell>
          <cell r="C168">
            <v>12</v>
          </cell>
          <cell r="D168">
            <v>1.6999999999999999E-3</v>
          </cell>
        </row>
        <row r="169">
          <cell r="A169" t="str">
            <v>272072104402</v>
          </cell>
          <cell r="B169" t="str">
            <v>CAP;.1U  ,CR,16V,10%,0603,X7R,SMT</v>
          </cell>
          <cell r="C169">
            <v>55</v>
          </cell>
          <cell r="D169">
            <v>2.8E-3</v>
          </cell>
        </row>
        <row r="170">
          <cell r="A170" t="str">
            <v>272071105701</v>
          </cell>
          <cell r="B170" t="str">
            <v>CAP;1U   ,CR,10V ,80-20%,0603,Y5V</v>
          </cell>
          <cell r="C170">
            <v>16</v>
          </cell>
          <cell r="D170">
            <v>3.0999999999999999E-3</v>
          </cell>
        </row>
        <row r="171">
          <cell r="A171" t="str">
            <v>272001475701</v>
          </cell>
          <cell r="B171" t="str">
            <v>CAP;4.7U ,CR,10V ,+80-20%,0805,Y5V,SMT</v>
          </cell>
          <cell r="C171">
            <v>8</v>
          </cell>
          <cell r="D171">
            <v>9.9000000000000008E-3</v>
          </cell>
        </row>
        <row r="172">
          <cell r="A172" t="str">
            <v>272011106701</v>
          </cell>
          <cell r="B172" t="str">
            <v>CAP;10U ,10V,+80-20%,1206,Y5V,SMT</v>
          </cell>
          <cell r="C172">
            <v>8</v>
          </cell>
          <cell r="D172">
            <v>1.6500000000000001E-2</v>
          </cell>
        </row>
        <row r="173">
          <cell r="A173" t="str">
            <v>273000150002</v>
          </cell>
          <cell r="B173" t="str">
            <v>FERRIET CHIP;120OHM/100MHZ,2012,SMT</v>
          </cell>
          <cell r="C173">
            <v>8</v>
          </cell>
          <cell r="D173">
            <v>2.8999999999999998E-3</v>
          </cell>
        </row>
        <row r="174">
          <cell r="A174" t="str">
            <v>288227002001</v>
          </cell>
          <cell r="B174" t="str">
            <v>TRANS;2N7002LT1,N-CHANNEL FET</v>
          </cell>
          <cell r="C174">
            <v>4</v>
          </cell>
          <cell r="D174">
            <v>1.4E-2</v>
          </cell>
        </row>
        <row r="175">
          <cell r="A175" t="str">
            <v>288203904010</v>
          </cell>
          <cell r="B175" t="str">
            <v>TRANS;MMBT3904L,NPN,Tr35NS,TO236AB</v>
          </cell>
          <cell r="C175">
            <v>2</v>
          </cell>
          <cell r="D175">
            <v>6.1999999999999998E-3</v>
          </cell>
        </row>
        <row r="176">
          <cell r="A176" t="str">
            <v>284500740003</v>
          </cell>
          <cell r="B176" t="str">
            <v>IC;SIS740,NORTH BRIDGE,BGA,537P</v>
          </cell>
          <cell r="C176">
            <v>1</v>
          </cell>
          <cell r="D176">
            <v>11</v>
          </cell>
        </row>
        <row r="178">
          <cell r="A178" t="str">
            <v>271002000301</v>
          </cell>
          <cell r="B178" t="str">
            <v>0;0805;;;</v>
          </cell>
          <cell r="C178">
            <v>1</v>
          </cell>
          <cell r="D178">
            <v>5.9999999999999995E-4</v>
          </cell>
        </row>
        <row r="179">
          <cell r="A179" t="str">
            <v>271071300301</v>
          </cell>
          <cell r="B179" t="str">
            <v>30;0603;;;</v>
          </cell>
          <cell r="C179">
            <v>1</v>
          </cell>
          <cell r="D179">
            <v>5.0000000000000001E-4</v>
          </cell>
        </row>
        <row r="180">
          <cell r="A180" t="str">
            <v>271071101301</v>
          </cell>
          <cell r="B180" t="str">
            <v>100;0603;;;</v>
          </cell>
          <cell r="C180">
            <v>2</v>
          </cell>
          <cell r="D180">
            <v>5.0000000000000001E-4</v>
          </cell>
        </row>
        <row r="181">
          <cell r="A181" t="str">
            <v>271071201101</v>
          </cell>
          <cell r="B181" t="str">
            <v>200;0603;;;</v>
          </cell>
          <cell r="C181">
            <v>4</v>
          </cell>
          <cell r="D181">
            <v>6.9999999999999999E-4</v>
          </cell>
        </row>
        <row r="182">
          <cell r="A182" t="str">
            <v>271071221301</v>
          </cell>
          <cell r="B182" t="str">
            <v>220;0603;;;</v>
          </cell>
          <cell r="C182">
            <v>1</v>
          </cell>
          <cell r="D182">
            <v>5.0000000000000001E-4</v>
          </cell>
        </row>
        <row r="183">
          <cell r="A183" t="str">
            <v>271071301301</v>
          </cell>
          <cell r="B183" t="str">
            <v>300;0603;;;</v>
          </cell>
          <cell r="C183">
            <v>1</v>
          </cell>
          <cell r="D183">
            <v>4.0000000000000002E-4</v>
          </cell>
        </row>
        <row r="184">
          <cell r="A184" t="str">
            <v>271071102302</v>
          </cell>
          <cell r="B184" t="str">
            <v>1K;0603;;;</v>
          </cell>
          <cell r="C184">
            <v>1</v>
          </cell>
          <cell r="D184">
            <v>5.0000000000000001E-4</v>
          </cell>
        </row>
        <row r="185">
          <cell r="A185" t="str">
            <v>271071472302</v>
          </cell>
          <cell r="B185" t="str">
            <v>4.7K;0603;;;</v>
          </cell>
          <cell r="C185">
            <v>5</v>
          </cell>
          <cell r="D185">
            <v>5.0000000000000001E-4</v>
          </cell>
        </row>
        <row r="186">
          <cell r="A186" t="str">
            <v>271071822301</v>
          </cell>
          <cell r="B186" t="str">
            <v>8.2K;0603;;;</v>
          </cell>
          <cell r="C186">
            <v>6</v>
          </cell>
          <cell r="D186">
            <v>5.0000000000000001E-4</v>
          </cell>
        </row>
        <row r="187">
          <cell r="A187" t="str">
            <v>271071103302</v>
          </cell>
          <cell r="B187" t="str">
            <v>10K;0603;;;</v>
          </cell>
          <cell r="C187">
            <v>2</v>
          </cell>
          <cell r="D187">
            <v>5.0000000000000001E-4</v>
          </cell>
        </row>
        <row r="188">
          <cell r="A188" t="str">
            <v>272075102701</v>
          </cell>
          <cell r="B188" t="str">
            <v>1000P;0603;;;</v>
          </cell>
          <cell r="C188">
            <v>4</v>
          </cell>
          <cell r="D188">
            <v>1.6999999999999999E-3</v>
          </cell>
        </row>
        <row r="189">
          <cell r="A189" t="str">
            <v>272072104402</v>
          </cell>
          <cell r="B189" t="str">
            <v>.1U;0603;;;</v>
          </cell>
          <cell r="C189">
            <v>2</v>
          </cell>
          <cell r="D189">
            <v>2.8E-3</v>
          </cell>
        </row>
        <row r="190">
          <cell r="A190" t="str">
            <v>273000130006</v>
          </cell>
          <cell r="B190" t="str">
            <v>600Z;0603;;;</v>
          </cell>
          <cell r="C190">
            <v>3</v>
          </cell>
          <cell r="D190">
            <v>2.8999999999999998E-3</v>
          </cell>
        </row>
        <row r="191">
          <cell r="A191" t="str">
            <v>331030003006</v>
          </cell>
          <cell r="B191" t="str">
            <v>3P*1/LOCK;HDR/MA;;;</v>
          </cell>
          <cell r="C191">
            <v>1</v>
          </cell>
          <cell r="D191">
            <v>5.0000000000000001E-3</v>
          </cell>
        </row>
        <row r="192">
          <cell r="A192" t="str">
            <v>339113000021</v>
          </cell>
          <cell r="B192" t="str">
            <v>BUZZER;D12/P6.5;;;</v>
          </cell>
          <cell r="C192">
            <v>1</v>
          </cell>
          <cell r="D192">
            <v>5.6000000000000001E-2</v>
          </cell>
        </row>
        <row r="193">
          <cell r="A193" t="str">
            <v>272002105701</v>
          </cell>
          <cell r="B193" t="str">
            <v>CAP;1U   ,CR,16V ,+80-20%,0805,Y5V</v>
          </cell>
          <cell r="C193">
            <v>1</v>
          </cell>
          <cell r="D193">
            <v>4.4000000000000003E-3</v>
          </cell>
        </row>
        <row r="194">
          <cell r="A194" t="str">
            <v>288100032013</v>
          </cell>
          <cell r="B194" t="str">
            <v>DIODE;BAS32L,VRRM75V,MELF,SOD-80</v>
          </cell>
          <cell r="C194">
            <v>2</v>
          </cell>
          <cell r="D194">
            <v>6.0000000000000001E-3</v>
          </cell>
        </row>
        <row r="195">
          <cell r="A195" t="str">
            <v>334112000013</v>
          </cell>
          <cell r="B195" t="str">
            <v>LED;ROUND,D-CLR,D2.54,H4.6,GR</v>
          </cell>
          <cell r="C195">
            <v>1</v>
          </cell>
          <cell r="D195">
            <v>0.3</v>
          </cell>
        </row>
        <row r="196">
          <cell r="A196" t="str">
            <v>331120020010</v>
          </cell>
          <cell r="B196" t="str">
            <v>CON;HDR,SHROUD,MA,10P*2,2.0,S</v>
          </cell>
          <cell r="C196">
            <v>1</v>
          </cell>
          <cell r="D196">
            <v>0.12</v>
          </cell>
        </row>
        <row r="197">
          <cell r="A197" t="str">
            <v>334112000091</v>
          </cell>
          <cell r="B197" t="str">
            <v>LED;ROUND,D5MM,H8.6MM,P2.54MM</v>
          </cell>
          <cell r="C197">
            <v>1</v>
          </cell>
          <cell r="D197">
            <v>1.4E-2</v>
          </cell>
        </row>
        <row r="198">
          <cell r="A198" t="str">
            <v>288202907001</v>
          </cell>
          <cell r="B198" t="str">
            <v>TRANS;MMBT2907AL,PNP,TOTHER-236AB</v>
          </cell>
          <cell r="C198">
            <v>2</v>
          </cell>
          <cell r="D198">
            <v>8.0000000000000002E-3</v>
          </cell>
        </row>
        <row r="199">
          <cell r="A199" t="str">
            <v>288203904010</v>
          </cell>
          <cell r="B199" t="str">
            <v>TRANS;MMBT3904L,NPN,Tr35NS,TO</v>
          </cell>
          <cell r="C199">
            <v>2</v>
          </cell>
          <cell r="D199">
            <v>6.1999999999999998E-3</v>
          </cell>
        </row>
        <row r="200">
          <cell r="A200" t="str">
            <v>282574164001</v>
          </cell>
          <cell r="B200" t="str">
            <v>IC;74HC164,8 BIT-EDGE-TRIG,SO</v>
          </cell>
          <cell r="C200">
            <v>1</v>
          </cell>
          <cell r="D200">
            <v>7.8E-2</v>
          </cell>
        </row>
        <row r="202">
          <cell r="B202" t="str">
            <v>PCB;PWA-K710SU/MOTHER BOARD (9.23"x9.6")</v>
          </cell>
          <cell r="C202">
            <v>1</v>
          </cell>
          <cell r="D202">
            <v>5.14</v>
          </cell>
        </row>
        <row r="203">
          <cell r="A203" t="str">
            <v>242600000468</v>
          </cell>
          <cell r="B203" t="str">
            <v>LABEL;BLANK,5MM*5MM</v>
          </cell>
          <cell r="C203">
            <v>1</v>
          </cell>
          <cell r="D203">
            <v>3.6727839460680672E-4</v>
          </cell>
        </row>
        <row r="204">
          <cell r="A204" t="str">
            <v>242715800004</v>
          </cell>
          <cell r="B204" t="str">
            <v>LABEL;C/UL-E139765,M/B,15*12M</v>
          </cell>
          <cell r="C204">
            <v>1</v>
          </cell>
          <cell r="D204">
            <v>8.5331819115390638E-3</v>
          </cell>
        </row>
        <row r="205">
          <cell r="A205" t="str">
            <v>331190602047</v>
          </cell>
          <cell r="B205" t="str">
            <v>MINI JUMP;2P,.1,H6.5mm,OP</v>
          </cell>
          <cell r="C205">
            <v>1</v>
          </cell>
          <cell r="D205">
            <v>2.7376738229573155E-3</v>
          </cell>
        </row>
        <row r="206">
          <cell r="A206" t="str">
            <v>338530010005</v>
          </cell>
          <cell r="B206" t="str">
            <v>BATTERY;LI,3V/220MAH,CR20</v>
          </cell>
          <cell r="C206">
            <v>1</v>
          </cell>
          <cell r="D206">
            <v>7.6408403909581854E-2</v>
          </cell>
        </row>
        <row r="207">
          <cell r="A207" t="str">
            <v>242600000315</v>
          </cell>
          <cell r="B207" t="str">
            <v>LABEL;RED ARROW HEAD,PRC</v>
          </cell>
          <cell r="C207">
            <v>0.1</v>
          </cell>
          <cell r="D207">
            <v>9.7860361720892566E-5</v>
          </cell>
        </row>
        <row r="208">
          <cell r="A208" t="str">
            <v>600100010009</v>
          </cell>
          <cell r="B208" t="str">
            <v>SOLDER WIRE;63/37,0.8,CM,N/C,</v>
          </cell>
          <cell r="C208">
            <v>1.5E-3</v>
          </cell>
          <cell r="D208">
            <v>5.9123000000000001</v>
          </cell>
        </row>
        <row r="209">
          <cell r="A209" t="str">
            <v>600100010012</v>
          </cell>
          <cell r="B209" t="str">
            <v>SOLDER BAR;99.99,PRC</v>
          </cell>
          <cell r="C209">
            <v>2.5000000000000001E-2</v>
          </cell>
          <cell r="D209">
            <v>3.7016600016914127</v>
          </cell>
        </row>
        <row r="210">
          <cell r="A210" t="str">
            <v>361200002018</v>
          </cell>
          <cell r="B210" t="str">
            <v>FLUX;FLS0016T-5,ALPHA,MULTI-L</v>
          </cell>
          <cell r="C210">
            <v>2.5100000000000001E-2</v>
          </cell>
          <cell r="D210">
            <v>1.8508438946007657</v>
          </cell>
        </row>
        <row r="211">
          <cell r="A211" t="str">
            <v>622200000008</v>
          </cell>
          <cell r="B211" t="str">
            <v>TAPE;CARTON,2.5"W,30M/RL,PRC</v>
          </cell>
          <cell r="C211">
            <v>4.0000000000000001E-3</v>
          </cell>
          <cell r="D211">
            <v>0.20158992883981103</v>
          </cell>
        </row>
        <row r="212">
          <cell r="A212" t="str">
            <v>622200030002</v>
          </cell>
          <cell r="B212" t="str">
            <v>PE FILM;SKIN,PACKING,PRC</v>
          </cell>
          <cell r="C212">
            <v>1E-3</v>
          </cell>
          <cell r="D212">
            <v>4.0794251609863359</v>
          </cell>
        </row>
        <row r="214">
          <cell r="A214" t="str">
            <v>271071331301</v>
          </cell>
          <cell r="B214" t="str">
            <v>RES;330  ,1/16W,5% ,0603,SMT</v>
          </cell>
          <cell r="C214">
            <v>3</v>
          </cell>
          <cell r="D214">
            <v>5.0000000000000001E-4</v>
          </cell>
        </row>
        <row r="215">
          <cell r="A215" t="str">
            <v>271071272301</v>
          </cell>
          <cell r="B215" t="str">
            <v>RES;2.7K ,1/16W,5% ,0603,SMT</v>
          </cell>
          <cell r="C215">
            <v>6</v>
          </cell>
          <cell r="D215">
            <v>5.0000000000000001E-4</v>
          </cell>
        </row>
        <row r="216">
          <cell r="A216" t="str">
            <v>271071562301</v>
          </cell>
          <cell r="B216" t="str">
            <v>RES;5.6K ,1/16W,5% ,0603,SMT</v>
          </cell>
          <cell r="C216">
            <v>4</v>
          </cell>
          <cell r="D216">
            <v>4.0000000000000002E-4</v>
          </cell>
        </row>
        <row r="217">
          <cell r="A217" t="str">
            <v>271611562301</v>
          </cell>
          <cell r="B217" t="str">
            <v>RP;5.6K*4,8P ,1/16W,5% ,0612,SMT</v>
          </cell>
          <cell r="C217">
            <v>1</v>
          </cell>
          <cell r="D217">
            <v>1.9E-3</v>
          </cell>
        </row>
        <row r="218">
          <cell r="A218" t="str">
            <v>272072104402</v>
          </cell>
          <cell r="B218" t="str">
            <v>CAP;.1U  ,CR,16V,10%,0603,X7R,SMT</v>
          </cell>
          <cell r="C218">
            <v>6</v>
          </cell>
          <cell r="D218">
            <v>2.8E-3</v>
          </cell>
        </row>
        <row r="219">
          <cell r="A219" t="str">
            <v>312274706255</v>
          </cell>
          <cell r="B219" t="str">
            <v>EC;470U ,16V,M,RA,D8*11.5,-40</v>
          </cell>
          <cell r="C219">
            <v>1</v>
          </cell>
          <cell r="D219">
            <v>3.6400000000000002E-2</v>
          </cell>
        </row>
        <row r="220">
          <cell r="A220" t="str">
            <v>331210012014</v>
          </cell>
          <cell r="B220" t="str">
            <v>CON;EDGE,60P*2,1.27,PCT,LGT G</v>
          </cell>
          <cell r="C220">
            <v>3</v>
          </cell>
          <cell r="D220">
            <v>8.4000000000000005E-2</v>
          </cell>
        </row>
        <row r="222">
          <cell r="A222" t="str">
            <v>271071000002</v>
          </cell>
          <cell r="B222" t="str">
            <v>0;0603;;;</v>
          </cell>
          <cell r="C222">
            <v>1</v>
          </cell>
          <cell r="D222">
            <v>5.0000000000000001E-4</v>
          </cell>
        </row>
        <row r="223">
          <cell r="A223" t="str">
            <v>271071221301</v>
          </cell>
          <cell r="B223" t="str">
            <v>220;0603;;;</v>
          </cell>
          <cell r="C223">
            <v>2</v>
          </cell>
          <cell r="D223">
            <v>5.0000000000000001E-4</v>
          </cell>
        </row>
        <row r="224">
          <cell r="A224" t="str">
            <v>271071271301</v>
          </cell>
          <cell r="B224" t="str">
            <v>270;0603;;;</v>
          </cell>
          <cell r="C224">
            <v>1</v>
          </cell>
          <cell r="D224">
            <v>5.0000000000000001E-4</v>
          </cell>
        </row>
        <row r="225">
          <cell r="A225" t="str">
            <v>271071102302</v>
          </cell>
          <cell r="B225" t="str">
            <v>1K;0603;;;</v>
          </cell>
          <cell r="C225">
            <v>3</v>
          </cell>
          <cell r="D225">
            <v>5.0000000000000001E-4</v>
          </cell>
        </row>
        <row r="226">
          <cell r="A226" t="str">
            <v>271071222302</v>
          </cell>
          <cell r="B226" t="str">
            <v>2.2K;0603;;;</v>
          </cell>
          <cell r="C226">
            <v>3</v>
          </cell>
          <cell r="D226">
            <v>4.0000000000000002E-4</v>
          </cell>
        </row>
        <row r="227">
          <cell r="A227" t="str">
            <v>271071332302</v>
          </cell>
          <cell r="B227" t="str">
            <v>3.3K;0603;;;</v>
          </cell>
          <cell r="C227">
            <v>1</v>
          </cell>
          <cell r="D227">
            <v>4.8999999999999998E-4</v>
          </cell>
        </row>
        <row r="228">
          <cell r="A228" t="str">
            <v>271071472302</v>
          </cell>
          <cell r="B228" t="str">
            <v>4.7K;0603;;;</v>
          </cell>
          <cell r="C228">
            <v>11</v>
          </cell>
          <cell r="D228">
            <v>5.0000000000000001E-4</v>
          </cell>
        </row>
        <row r="229">
          <cell r="A229" t="str">
            <v>271071103302</v>
          </cell>
          <cell r="B229" t="str">
            <v>10K;0603;;;</v>
          </cell>
          <cell r="C229">
            <v>7</v>
          </cell>
          <cell r="D229">
            <v>5.0000000000000001E-4</v>
          </cell>
        </row>
        <row r="230">
          <cell r="A230" t="str">
            <v>271071273301</v>
          </cell>
          <cell r="B230" t="str">
            <v>27K;0603;;;</v>
          </cell>
          <cell r="C230">
            <v>2</v>
          </cell>
          <cell r="D230">
            <v>4.8999999999999998E-4</v>
          </cell>
        </row>
        <row r="231">
          <cell r="A231" t="str">
            <v>271071473301</v>
          </cell>
          <cell r="B231" t="str">
            <v>47K;0603;;;</v>
          </cell>
          <cell r="C231">
            <v>3</v>
          </cell>
          <cell r="D231">
            <v>4.6000000000000001E-4</v>
          </cell>
        </row>
        <row r="232">
          <cell r="A232" t="str">
            <v>271071513301</v>
          </cell>
          <cell r="B232" t="str">
            <v>51K;0603;;;</v>
          </cell>
          <cell r="C232">
            <v>2</v>
          </cell>
          <cell r="D232">
            <v>4.6000000000000001E-4</v>
          </cell>
        </row>
        <row r="233">
          <cell r="A233" t="str">
            <v>271071487811</v>
          </cell>
          <cell r="B233" t="str">
            <v>48.7;0603;1%;;</v>
          </cell>
          <cell r="C233">
            <v>2</v>
          </cell>
          <cell r="D233">
            <v>6.9999999999999999E-4</v>
          </cell>
        </row>
        <row r="234">
          <cell r="A234" t="str">
            <v>271071101101</v>
          </cell>
          <cell r="B234" t="str">
            <v>100;0603;1%;;</v>
          </cell>
          <cell r="C234">
            <v>2</v>
          </cell>
          <cell r="D234">
            <v>8.0000000000000004E-4</v>
          </cell>
        </row>
        <row r="235">
          <cell r="A235" t="str">
            <v>271071105011</v>
          </cell>
          <cell r="B235" t="str">
            <v>105;0603;1%;;</v>
          </cell>
          <cell r="C235">
            <v>1</v>
          </cell>
          <cell r="D235">
            <v>8.0000000000000004E-4</v>
          </cell>
        </row>
        <row r="236">
          <cell r="A236" t="str">
            <v>271071165011</v>
          </cell>
          <cell r="B236" t="str">
            <v>165;0603;1%;;</v>
          </cell>
          <cell r="C236">
            <v>1</v>
          </cell>
          <cell r="D236">
            <v>6.9999999999999999E-4</v>
          </cell>
        </row>
        <row r="237">
          <cell r="A237" t="str">
            <v>271002101301</v>
          </cell>
          <cell r="B237" t="str">
            <v>100;0805;;;</v>
          </cell>
          <cell r="C237">
            <v>4</v>
          </cell>
          <cell r="D237">
            <v>5.9999999999999995E-4</v>
          </cell>
        </row>
        <row r="238">
          <cell r="A238" t="str">
            <v>272075390301</v>
          </cell>
          <cell r="B238" t="str">
            <v>39P;0603;;;</v>
          </cell>
          <cell r="C238">
            <v>1</v>
          </cell>
          <cell r="D238">
            <v>1.8E-3</v>
          </cell>
        </row>
        <row r="239">
          <cell r="A239" t="str">
            <v>272075471701</v>
          </cell>
          <cell r="B239" t="str">
            <v>470P;0603;;;</v>
          </cell>
          <cell r="C239">
            <v>4</v>
          </cell>
          <cell r="D239">
            <v>1.6999999999999999E-3</v>
          </cell>
        </row>
        <row r="240">
          <cell r="A240" t="str">
            <v>272075102701</v>
          </cell>
          <cell r="B240" t="str">
            <v>1000P;0603;;;</v>
          </cell>
          <cell r="C240">
            <v>1</v>
          </cell>
          <cell r="D240">
            <v>1.6999999999999999E-3</v>
          </cell>
        </row>
        <row r="241">
          <cell r="A241" t="str">
            <v>272075472701</v>
          </cell>
          <cell r="B241" t="str">
            <v>4700P;0603;;;</v>
          </cell>
          <cell r="C241">
            <v>1</v>
          </cell>
          <cell r="D241">
            <v>1.6999999999999999E-3</v>
          </cell>
        </row>
        <row r="242">
          <cell r="A242" t="str">
            <v>272075103702</v>
          </cell>
          <cell r="B242" t="str">
            <v>.01U;0603;;;</v>
          </cell>
          <cell r="C242">
            <v>1</v>
          </cell>
          <cell r="D242">
            <v>1.6999999999999999E-3</v>
          </cell>
        </row>
        <row r="243">
          <cell r="A243" t="str">
            <v>272072104402</v>
          </cell>
          <cell r="B243" t="str">
            <v>.1u;0603;;;</v>
          </cell>
          <cell r="C243">
            <v>15</v>
          </cell>
          <cell r="D243">
            <v>2.8E-3</v>
          </cell>
        </row>
        <row r="244">
          <cell r="A244" t="str">
            <v>272071105701</v>
          </cell>
          <cell r="B244" t="str">
            <v>1U;0603;;;</v>
          </cell>
          <cell r="C244">
            <v>3</v>
          </cell>
          <cell r="D244">
            <v>3.0999999999999999E-3</v>
          </cell>
        </row>
        <row r="245">
          <cell r="A245" t="str">
            <v>272001475701</v>
          </cell>
          <cell r="B245" t="str">
            <v>4.7U;0805;;;</v>
          </cell>
          <cell r="C245">
            <v>10</v>
          </cell>
          <cell r="D245">
            <v>9.9000000000000008E-3</v>
          </cell>
        </row>
        <row r="246">
          <cell r="A246" t="str">
            <v>282674014001</v>
          </cell>
          <cell r="B246" t="str">
            <v>74HCT14;SO14;;;</v>
          </cell>
          <cell r="C246">
            <v>1</v>
          </cell>
          <cell r="D246">
            <v>3.7999999999999999E-2</v>
          </cell>
        </row>
        <row r="247">
          <cell r="A247" t="str">
            <v>281300708001</v>
          </cell>
          <cell r="B247" t="str">
            <v>NC7SZ08;SOT23_5;;;</v>
          </cell>
          <cell r="C247">
            <v>1</v>
          </cell>
          <cell r="D247">
            <v>3.7999999999999999E-2</v>
          </cell>
        </row>
        <row r="248">
          <cell r="A248" t="str">
            <v>286301117012</v>
          </cell>
          <cell r="B248" t="str">
            <v>RC1117D;TO252;;;</v>
          </cell>
          <cell r="C248">
            <v>1</v>
          </cell>
          <cell r="D248">
            <v>0.13</v>
          </cell>
        </row>
        <row r="249">
          <cell r="A249" t="str">
            <v>286300431014</v>
          </cell>
          <cell r="B249" t="str">
            <v>SC431LCSK;SOT23;;;</v>
          </cell>
          <cell r="C249">
            <v>1</v>
          </cell>
          <cell r="D249">
            <v>0.26500000000000001</v>
          </cell>
        </row>
        <row r="250">
          <cell r="A250" t="str">
            <v>286301587001</v>
          </cell>
          <cell r="B250" t="str">
            <v>RC1587;TO263;;;</v>
          </cell>
          <cell r="C250">
            <v>1</v>
          </cell>
          <cell r="D250">
            <v>0.2</v>
          </cell>
        </row>
        <row r="251">
          <cell r="A251" t="str">
            <v>288227002001</v>
          </cell>
          <cell r="B251" t="str">
            <v>2N7002;SOT23;;;</v>
          </cell>
          <cell r="C251">
            <v>3</v>
          </cell>
          <cell r="D251">
            <v>1.4E-2</v>
          </cell>
        </row>
        <row r="252">
          <cell r="A252" t="str">
            <v>288203904010</v>
          </cell>
          <cell r="B252" t="str">
            <v>MMBT3904;SOT23;;;</v>
          </cell>
          <cell r="C252">
            <v>8</v>
          </cell>
          <cell r="D252">
            <v>6.1999999999999998E-3</v>
          </cell>
        </row>
        <row r="253">
          <cell r="A253" t="str">
            <v>312274706155</v>
          </cell>
          <cell r="B253" t="str">
            <v>470U;D6.3;6.3V;20%;</v>
          </cell>
          <cell r="C253">
            <v>4</v>
          </cell>
          <cell r="D253">
            <v>1.17E-2</v>
          </cell>
        </row>
        <row r="254">
          <cell r="A254" t="str">
            <v>331910020001</v>
          </cell>
          <cell r="B254" t="str">
            <v>10P*2;ATXPWR;;;</v>
          </cell>
          <cell r="C254">
            <v>1</v>
          </cell>
          <cell r="D254">
            <v>0.04</v>
          </cell>
        </row>
        <row r="255">
          <cell r="A255" t="str">
            <v>331030002005</v>
          </cell>
          <cell r="B255" t="str">
            <v>2P*1;HDR/MA;;;</v>
          </cell>
          <cell r="C255">
            <v>1</v>
          </cell>
          <cell r="D255">
            <v>8.9999999999999998E-4</v>
          </cell>
        </row>
        <row r="256">
          <cell r="A256" t="str">
            <v>288204501003</v>
          </cell>
          <cell r="B256" t="str">
            <v>FDS4501H;SO8;SABLE;;</v>
          </cell>
          <cell r="C256">
            <v>2</v>
          </cell>
          <cell r="D256">
            <v>0.28499999999999998</v>
          </cell>
        </row>
        <row r="257">
          <cell r="A257" t="str">
            <v>272002105701</v>
          </cell>
          <cell r="B257" t="str">
            <v>1U;0805;;;</v>
          </cell>
          <cell r="C257">
            <v>1</v>
          </cell>
          <cell r="D257">
            <v>4.4000000000000003E-3</v>
          </cell>
        </row>
        <row r="258">
          <cell r="A258" t="str">
            <v>288100032013</v>
          </cell>
          <cell r="B258" t="str">
            <v>1N4148;;;;</v>
          </cell>
          <cell r="C258">
            <v>2</v>
          </cell>
          <cell r="D258">
            <v>6.0000000000000001E-3</v>
          </cell>
        </row>
        <row r="259">
          <cell r="A259" t="str">
            <v>288100120002</v>
          </cell>
          <cell r="B259" t="str">
            <v>MURS120T3;SMC;;;</v>
          </cell>
          <cell r="C259">
            <v>1</v>
          </cell>
          <cell r="D259">
            <v>5.6000000000000001E-2</v>
          </cell>
        </row>
        <row r="260">
          <cell r="A260" t="str">
            <v>272072474701</v>
          </cell>
          <cell r="B260" t="str">
            <v>.47U;0603;;;</v>
          </cell>
          <cell r="C260">
            <v>2</v>
          </cell>
          <cell r="D260">
            <v>4.1999999999999997E-3</v>
          </cell>
        </row>
        <row r="261">
          <cell r="A261" t="str">
            <v>288100540002</v>
          </cell>
          <cell r="B261" t="str">
            <v>DIODE;B540C,SCHOTTKY,5A,40V,S</v>
          </cell>
          <cell r="C261">
            <v>1</v>
          </cell>
          <cell r="D261">
            <v>0.127</v>
          </cell>
        </row>
        <row r="262">
          <cell r="A262" t="str">
            <v>288203904010</v>
          </cell>
          <cell r="B262" t="str">
            <v>TRANS;MMBT3904L,NPN,Tr35NS,TO</v>
          </cell>
          <cell r="C262">
            <v>4</v>
          </cell>
          <cell r="D262">
            <v>6.1999999999999998E-3</v>
          </cell>
        </row>
        <row r="263">
          <cell r="A263" t="str">
            <v>288207030012</v>
          </cell>
          <cell r="B263" t="str">
            <v>TRANS;FDB7030BL,60A30V,NMOS,T</v>
          </cell>
          <cell r="C263">
            <v>1</v>
          </cell>
          <cell r="D263">
            <v>0.19500000000000001</v>
          </cell>
        </row>
        <row r="264">
          <cell r="A264" t="str">
            <v>288202222001</v>
          </cell>
          <cell r="B264" t="str">
            <v>TRANS;MMBT2222AL,NPN,TO236AB</v>
          </cell>
          <cell r="C264">
            <v>1</v>
          </cell>
          <cell r="D264">
            <v>7.6E-3</v>
          </cell>
        </row>
        <row r="265">
          <cell r="A265" t="str">
            <v>271071105011</v>
          </cell>
          <cell r="B265" t="str">
            <v>RES;105  ,1/16W,1% ,0603,SMT</v>
          </cell>
          <cell r="C265">
            <v>2</v>
          </cell>
          <cell r="D265">
            <v>8.0000000000000004E-4</v>
          </cell>
        </row>
        <row r="266">
          <cell r="A266" t="str">
            <v>271071178111</v>
          </cell>
          <cell r="B266" t="str">
            <v>RES;1.78K,1/16W,1% ,0603,SMT</v>
          </cell>
          <cell r="C266">
            <v>1</v>
          </cell>
          <cell r="D266">
            <v>8.0000000000000004E-4</v>
          </cell>
        </row>
        <row r="267">
          <cell r="A267" t="str">
            <v>271012010301</v>
          </cell>
          <cell r="B267" t="str">
            <v>RES;1    ,1/8W,5% ,1206,SMT</v>
          </cell>
          <cell r="C267">
            <v>1</v>
          </cell>
          <cell r="D267">
            <v>1.1000000000000001E-3</v>
          </cell>
        </row>
        <row r="268">
          <cell r="A268" t="str">
            <v>286300431022</v>
          </cell>
          <cell r="B268" t="str">
            <v>IC;SC431LCSK,1%,1.25V,ADJ REG</v>
          </cell>
          <cell r="C268">
            <v>1</v>
          </cell>
          <cell r="D268">
            <v>0.09</v>
          </cell>
        </row>
        <row r="269">
          <cell r="A269" t="str">
            <v>282674014001</v>
          </cell>
          <cell r="B269" t="str">
            <v>IC;74HCT14,HEX INVERTER,SO,14</v>
          </cell>
          <cell r="C269">
            <v>1</v>
          </cell>
          <cell r="D269">
            <v>3.7999999999999999E-2</v>
          </cell>
        </row>
        <row r="271">
          <cell r="A271" t="str">
            <v>271071000002</v>
          </cell>
          <cell r="B271" t="str">
            <v>0;0603;;;</v>
          </cell>
          <cell r="C271">
            <v>9</v>
          </cell>
          <cell r="D271">
            <v>5.0000000000000001E-4</v>
          </cell>
        </row>
        <row r="272">
          <cell r="A272" t="str">
            <v>271071102302</v>
          </cell>
          <cell r="B272" t="str">
            <v>1K;0603;;;</v>
          </cell>
          <cell r="C272">
            <v>2</v>
          </cell>
          <cell r="D272">
            <v>5.0000000000000001E-4</v>
          </cell>
        </row>
        <row r="273">
          <cell r="A273" t="str">
            <v>271071472302</v>
          </cell>
          <cell r="B273" t="str">
            <v>4.7K;0603;;;</v>
          </cell>
          <cell r="C273">
            <v>13</v>
          </cell>
          <cell r="D273">
            <v>5.0000000000000001E-4</v>
          </cell>
        </row>
        <row r="274">
          <cell r="A274" t="str">
            <v>271071103302</v>
          </cell>
          <cell r="B274" t="str">
            <v>10K;0603;;;</v>
          </cell>
          <cell r="C274">
            <v>2</v>
          </cell>
          <cell r="D274">
            <v>5.0000000000000001E-4</v>
          </cell>
        </row>
        <row r="275">
          <cell r="A275" t="str">
            <v>271071153301</v>
          </cell>
          <cell r="B275" t="str">
            <v>15K;0603;;;</v>
          </cell>
          <cell r="C275">
            <v>1</v>
          </cell>
          <cell r="D275">
            <v>4.8999999999999998E-4</v>
          </cell>
        </row>
        <row r="276">
          <cell r="A276" t="str">
            <v>271071473301</v>
          </cell>
          <cell r="B276" t="str">
            <v>47K;0603;;;</v>
          </cell>
          <cell r="C276">
            <v>1</v>
          </cell>
          <cell r="D276">
            <v>4.6000000000000001E-4</v>
          </cell>
        </row>
        <row r="277">
          <cell r="A277" t="str">
            <v>271071104302</v>
          </cell>
          <cell r="B277" t="str">
            <v>100K;0603;;;</v>
          </cell>
          <cell r="C277">
            <v>4</v>
          </cell>
          <cell r="D277">
            <v>4.8999999999999998E-4</v>
          </cell>
        </row>
        <row r="278">
          <cell r="A278" t="str">
            <v>271071224301</v>
          </cell>
          <cell r="B278" t="str">
            <v>220K;0603;;;</v>
          </cell>
          <cell r="C278">
            <v>1</v>
          </cell>
          <cell r="D278">
            <v>4.0000000000000002E-4</v>
          </cell>
        </row>
        <row r="279">
          <cell r="A279" t="str">
            <v>271072106301</v>
          </cell>
          <cell r="B279" t="str">
            <v>10M;0603;;;</v>
          </cell>
          <cell r="C279">
            <v>2</v>
          </cell>
          <cell r="D279">
            <v>4.0000000000000002E-4</v>
          </cell>
        </row>
        <row r="280">
          <cell r="A280" t="str">
            <v>271071560101</v>
          </cell>
          <cell r="B280" t="str">
            <v>56;0603;1%;;</v>
          </cell>
          <cell r="C280">
            <v>2</v>
          </cell>
          <cell r="D280">
            <v>7.3999999999999999E-4</v>
          </cell>
        </row>
        <row r="281">
          <cell r="A281" t="str">
            <v>271072151101</v>
          </cell>
          <cell r="B281" t="str">
            <v>150;0603;1%;;</v>
          </cell>
          <cell r="C281">
            <v>2</v>
          </cell>
          <cell r="D281">
            <v>6.9999999999999999E-4</v>
          </cell>
        </row>
        <row r="282">
          <cell r="A282" t="str">
            <v>271611472301</v>
          </cell>
          <cell r="B282" t="str">
            <v>4.7K*4;8P1206;;;</v>
          </cell>
          <cell r="C282">
            <v>1</v>
          </cell>
          <cell r="D282">
            <v>1.9E-3</v>
          </cell>
        </row>
        <row r="283">
          <cell r="A283" t="str">
            <v>271611822301</v>
          </cell>
          <cell r="B283" t="str">
            <v>8.2K*4;8P1206;;;</v>
          </cell>
          <cell r="C283">
            <v>1</v>
          </cell>
          <cell r="D283">
            <v>1.9E-3</v>
          </cell>
        </row>
        <row r="284">
          <cell r="A284" t="str">
            <v>272075120301</v>
          </cell>
          <cell r="B284" t="str">
            <v>12P;0603;;;</v>
          </cell>
          <cell r="C284">
            <v>1</v>
          </cell>
          <cell r="D284">
            <v>1.8E-3</v>
          </cell>
        </row>
        <row r="285">
          <cell r="A285" t="str">
            <v>272075150701</v>
          </cell>
          <cell r="B285" t="str">
            <v>15P;0603;;;</v>
          </cell>
          <cell r="C285">
            <v>1</v>
          </cell>
          <cell r="D285">
            <v>1.8E-3</v>
          </cell>
        </row>
        <row r="286">
          <cell r="A286" t="str">
            <v>272075470701</v>
          </cell>
          <cell r="B286" t="str">
            <v>47P;0603;;;</v>
          </cell>
          <cell r="C286">
            <v>2</v>
          </cell>
          <cell r="D286">
            <v>1.8E-3</v>
          </cell>
        </row>
        <row r="287">
          <cell r="A287" t="str">
            <v>272075103702</v>
          </cell>
          <cell r="B287" t="str">
            <v>.01U;0603;;;</v>
          </cell>
          <cell r="C287">
            <v>9</v>
          </cell>
          <cell r="D287">
            <v>1.6999999999999999E-3</v>
          </cell>
        </row>
        <row r="288">
          <cell r="A288" t="str">
            <v>272072104402</v>
          </cell>
          <cell r="B288" t="str">
            <v>.1U;0603;;;</v>
          </cell>
          <cell r="C288">
            <v>17</v>
          </cell>
          <cell r="D288">
            <v>2.8E-3</v>
          </cell>
        </row>
        <row r="289">
          <cell r="A289" t="str">
            <v>272071105701</v>
          </cell>
          <cell r="B289" t="str">
            <v>1U;0603;;;</v>
          </cell>
          <cell r="C289">
            <v>7</v>
          </cell>
          <cell r="D289">
            <v>3.0999999999999999E-3</v>
          </cell>
        </row>
        <row r="290">
          <cell r="A290" t="str">
            <v>272001475701</v>
          </cell>
          <cell r="B290" t="str">
            <v>4.7U;0805;;;</v>
          </cell>
          <cell r="C290">
            <v>9</v>
          </cell>
          <cell r="D290">
            <v>9.9000000000000008E-3</v>
          </cell>
        </row>
        <row r="291">
          <cell r="A291" t="str">
            <v>272011106701</v>
          </cell>
          <cell r="B291" t="str">
            <v>10U;1206;;;</v>
          </cell>
          <cell r="C291">
            <v>1</v>
          </cell>
          <cell r="D291">
            <v>1.6500000000000001E-2</v>
          </cell>
        </row>
        <row r="292">
          <cell r="A292" t="str">
            <v>272012106701</v>
          </cell>
          <cell r="B292" t="str">
            <v>10U;1206;16V;;</v>
          </cell>
          <cell r="C292">
            <v>2</v>
          </cell>
          <cell r="D292">
            <v>3.9E-2</v>
          </cell>
        </row>
        <row r="293">
          <cell r="A293" t="str">
            <v>273000130001</v>
          </cell>
          <cell r="B293" t="str">
            <v>120Z;0603;;;</v>
          </cell>
          <cell r="C293">
            <v>6</v>
          </cell>
          <cell r="D293">
            <v>2.8999999999999998E-3</v>
          </cell>
        </row>
        <row r="294">
          <cell r="A294" t="str">
            <v>288100032013</v>
          </cell>
          <cell r="B294" t="str">
            <v>1N4148;SOD80;;;</v>
          </cell>
          <cell r="C294">
            <v>3</v>
          </cell>
          <cell r="D294">
            <v>6.0000000000000001E-3</v>
          </cell>
        </row>
        <row r="295">
          <cell r="A295" t="str">
            <v>288203904010</v>
          </cell>
          <cell r="B295" t="str">
            <v>TRANS;MMBT3904L,NPN,Tr35NS,TO236AB</v>
          </cell>
          <cell r="C295">
            <v>1</v>
          </cell>
          <cell r="D295">
            <v>6.1999999999999998E-3</v>
          </cell>
        </row>
        <row r="296">
          <cell r="A296" t="str">
            <v>288203906018</v>
          </cell>
          <cell r="B296" t="str">
            <v>TRANS;MMBT3906L,PNP,Tr35NS,TO236AB</v>
          </cell>
          <cell r="C296">
            <v>1</v>
          </cell>
          <cell r="D296">
            <v>6.1999999999999998E-3</v>
          </cell>
        </row>
        <row r="297">
          <cell r="A297" t="str">
            <v>331030003007</v>
          </cell>
          <cell r="B297" t="str">
            <v>CON;HDR,MA,3P*1,.1,ST,PL5.842,GOLD</v>
          </cell>
          <cell r="C297">
            <v>1</v>
          </cell>
          <cell r="D297">
            <v>8.9999999999999998E-4</v>
          </cell>
        </row>
        <row r="298">
          <cell r="A298" t="str">
            <v>338000000002</v>
          </cell>
          <cell r="B298" t="str">
            <v>BATTERY HOLDER;FOR CR2032,BH-32T</v>
          </cell>
          <cell r="C298">
            <v>1</v>
          </cell>
          <cell r="D298">
            <v>3.1399999999999997E-2</v>
          </cell>
        </row>
        <row r="299">
          <cell r="A299" t="str">
            <v>314149120502</v>
          </cell>
          <cell r="B299" t="str">
            <v xml:space="preserve">XTAL;12MHZ,30PPM,32PF,HC-49U/S,DIP  </v>
          </cell>
          <cell r="C299">
            <v>1</v>
          </cell>
          <cell r="D299">
            <v>8.7999999999999995E-2</v>
          </cell>
        </row>
        <row r="300">
          <cell r="A300" t="str">
            <v>284500962003</v>
          </cell>
          <cell r="B300" t="str">
            <v>IC;SIS962L,MUTIOL MEDIA I/O,BGA,371P</v>
          </cell>
          <cell r="C300">
            <v>1</v>
          </cell>
          <cell r="D300">
            <v>3</v>
          </cell>
        </row>
        <row r="301">
          <cell r="A301" t="str">
            <v>314100327215</v>
          </cell>
          <cell r="B301" t="str">
            <v>XTAL;32.768KHZ,20PPM,D3*H8,SABLE510S</v>
          </cell>
          <cell r="C301">
            <v>1</v>
          </cell>
          <cell r="D301">
            <v>4.2000000000000003E-2</v>
          </cell>
        </row>
        <row r="302">
          <cell r="A302" t="str">
            <v>271071412011</v>
          </cell>
          <cell r="B302" t="str">
            <v>RES;412  ,1/16W,1% ,0603,SMT</v>
          </cell>
          <cell r="C302">
            <v>1</v>
          </cell>
          <cell r="D302">
            <v>6.9999999999999999E-4</v>
          </cell>
        </row>
        <row r="304">
          <cell r="A304" t="str">
            <v>271071221302</v>
          </cell>
          <cell r="B304" t="str">
            <v>22;0603;;;</v>
          </cell>
          <cell r="C304">
            <v>1</v>
          </cell>
          <cell r="D304">
            <v>5.0000000000000001E-4</v>
          </cell>
        </row>
        <row r="305">
          <cell r="A305" t="str">
            <v>271071102302</v>
          </cell>
          <cell r="B305" t="str">
            <v>1K;0603;;;</v>
          </cell>
          <cell r="C305">
            <v>6</v>
          </cell>
          <cell r="D305">
            <v>5.0000000000000001E-4</v>
          </cell>
        </row>
        <row r="306">
          <cell r="A306" t="str">
            <v>271071222302</v>
          </cell>
          <cell r="B306" t="str">
            <v>2.2K;0603;;;</v>
          </cell>
          <cell r="C306">
            <v>1</v>
          </cell>
          <cell r="D306">
            <v>4.0000000000000002E-4</v>
          </cell>
        </row>
        <row r="307">
          <cell r="A307" t="str">
            <v>271071822301</v>
          </cell>
          <cell r="B307" t="str">
            <v>8.2K;0603;;;</v>
          </cell>
          <cell r="C307">
            <v>1</v>
          </cell>
          <cell r="D307">
            <v>5.0000000000000001E-4</v>
          </cell>
        </row>
        <row r="308">
          <cell r="A308" t="str">
            <v>271071103302</v>
          </cell>
          <cell r="B308" t="str">
            <v>10K;0603;;;</v>
          </cell>
          <cell r="C308">
            <v>1</v>
          </cell>
          <cell r="D308">
            <v>5.0000000000000001E-4</v>
          </cell>
        </row>
        <row r="309">
          <cell r="A309" t="str">
            <v>272075103702</v>
          </cell>
          <cell r="B309" t="str">
            <v>.01U;0603;;;</v>
          </cell>
          <cell r="C309">
            <v>2</v>
          </cell>
          <cell r="D309">
            <v>1.6999999999999999E-3</v>
          </cell>
        </row>
        <row r="310">
          <cell r="A310" t="str">
            <v>272001475701</v>
          </cell>
          <cell r="B310" t="str">
            <v>4.7U;0805;;;</v>
          </cell>
          <cell r="C310">
            <v>1</v>
          </cell>
          <cell r="D310">
            <v>9.9000000000000008E-3</v>
          </cell>
        </row>
        <row r="311">
          <cell r="A311" t="str">
            <v>273000150009</v>
          </cell>
          <cell r="B311" t="str">
            <v>30Z;0805;;;</v>
          </cell>
          <cell r="C311">
            <v>1</v>
          </cell>
          <cell r="D311">
            <v>2.7000000000000001E-3</v>
          </cell>
        </row>
        <row r="312">
          <cell r="A312" t="str">
            <v>273000130006</v>
          </cell>
          <cell r="B312" t="str">
            <v>600Z;0603;;;</v>
          </cell>
          <cell r="C312">
            <v>4</v>
          </cell>
          <cell r="D312">
            <v>2.8999999999999998E-3</v>
          </cell>
        </row>
        <row r="313">
          <cell r="A313" t="str">
            <v>284575185001</v>
          </cell>
          <cell r="B313" t="str">
            <v>75185;SOL20;;;</v>
          </cell>
          <cell r="C313">
            <v>1</v>
          </cell>
          <cell r="D313">
            <v>8.7999999999999995E-2</v>
          </cell>
        </row>
        <row r="314">
          <cell r="A314" t="str">
            <v>331870012007</v>
          </cell>
          <cell r="B314" t="str">
            <v>6P*2;MINIDIN;PC99;;</v>
          </cell>
          <cell r="C314">
            <v>1</v>
          </cell>
          <cell r="D314">
            <v>0.122</v>
          </cell>
        </row>
        <row r="315">
          <cell r="A315" t="str">
            <v>272615181401</v>
          </cell>
          <cell r="B315" t="str">
            <v>180P*4;;;;</v>
          </cell>
          <cell r="C315">
            <v>8</v>
          </cell>
          <cell r="D315">
            <v>0.02</v>
          </cell>
        </row>
        <row r="316">
          <cell r="A316" t="str">
            <v>272075181301</v>
          </cell>
          <cell r="B316" t="str">
            <v>180P;;;;</v>
          </cell>
          <cell r="C316">
            <v>1</v>
          </cell>
          <cell r="D316">
            <v>2.5999999999999999E-3</v>
          </cell>
        </row>
        <row r="317">
          <cell r="A317" t="str">
            <v>272073223401</v>
          </cell>
          <cell r="B317" t="str">
            <v>.022U;;;;</v>
          </cell>
          <cell r="C317">
            <v>2</v>
          </cell>
          <cell r="D317">
            <v>3.3999999999999998E-3</v>
          </cell>
        </row>
        <row r="318">
          <cell r="A318" t="str">
            <v>288100032013</v>
          </cell>
          <cell r="B318" t="str">
            <v>1N4148;;;;</v>
          </cell>
          <cell r="C318">
            <v>1</v>
          </cell>
          <cell r="D318">
            <v>6.0000000000000001E-3</v>
          </cell>
        </row>
        <row r="319">
          <cell r="A319" t="str">
            <v>288100099001</v>
          </cell>
          <cell r="B319" t="str">
            <v>BAV99;;;;</v>
          </cell>
          <cell r="C319">
            <v>4</v>
          </cell>
          <cell r="D319">
            <v>7.0000000000000001E-3</v>
          </cell>
        </row>
        <row r="320">
          <cell r="A320" t="str">
            <v>295000010008</v>
          </cell>
          <cell r="B320" t="str">
            <v>1.1A/6V;;;;</v>
          </cell>
          <cell r="C320">
            <v>1</v>
          </cell>
          <cell r="D320">
            <v>3.4000000000000002E-2</v>
          </cell>
        </row>
        <row r="321">
          <cell r="A321" t="str">
            <v>331720025034</v>
          </cell>
          <cell r="B321" t="str">
            <v>PRINT_PORT;;;;</v>
          </cell>
          <cell r="C321">
            <v>1</v>
          </cell>
          <cell r="D321">
            <v>0.13</v>
          </cell>
        </row>
        <row r="322">
          <cell r="A322" t="str">
            <v>331720009026</v>
          </cell>
          <cell r="B322" t="str">
            <v>CON;D,MA,9P,R/A,W/HK&amp;NUT,PC99,BLUFORD2</v>
          </cell>
          <cell r="C322">
            <v>1</v>
          </cell>
          <cell r="D322">
            <v>5.1999999999999998E-2</v>
          </cell>
        </row>
        <row r="323">
          <cell r="A323" t="str">
            <v>271611222301</v>
          </cell>
          <cell r="B323" t="str">
            <v>RP;2.2K*4,8P ,1/16W,5% ,0612,SMT</v>
          </cell>
          <cell r="C323">
            <v>4</v>
          </cell>
          <cell r="D323">
            <v>1.9E-3</v>
          </cell>
        </row>
        <row r="324">
          <cell r="A324" t="str">
            <v>272072104403</v>
          </cell>
          <cell r="B324" t="str">
            <v>CAP;.1U  ,16V ,10%,X7R,0603,L</v>
          </cell>
          <cell r="C324">
            <v>6</v>
          </cell>
          <cell r="D324">
            <v>2.8E-3</v>
          </cell>
        </row>
        <row r="325">
          <cell r="A325" t="str">
            <v>331120034003</v>
          </cell>
          <cell r="B325" t="str">
            <v>CON;HDR,SHR,MA,17P*2,-P3,.1,S</v>
          </cell>
          <cell r="C325">
            <v>1</v>
          </cell>
          <cell r="D325">
            <v>2.7E-2</v>
          </cell>
        </row>
        <row r="326">
          <cell r="A326" t="str">
            <v>271611220301</v>
          </cell>
          <cell r="B326" t="str">
            <v>RP;22*4  ,8P ,1/16W,5% ,0612,</v>
          </cell>
          <cell r="C326">
            <v>4</v>
          </cell>
          <cell r="D326">
            <v>1.9E-3</v>
          </cell>
        </row>
        <row r="327">
          <cell r="A327" t="str">
            <v>271611472301</v>
          </cell>
          <cell r="B327" t="str">
            <v>RP;4.7K*4,8P ,1/16W,5% ,0612,</v>
          </cell>
          <cell r="C327">
            <v>1</v>
          </cell>
          <cell r="D327">
            <v>1.9E-3</v>
          </cell>
        </row>
        <row r="328">
          <cell r="A328" t="str">
            <v>284547112002</v>
          </cell>
          <cell r="B328" t="str">
            <v>IC;LPC47M112-MC,SUPER I/O,PQF</v>
          </cell>
          <cell r="C328">
            <v>1</v>
          </cell>
          <cell r="D328">
            <v>1.3</v>
          </cell>
        </row>
        <row r="329">
          <cell r="A329" t="str">
            <v>284575185001</v>
          </cell>
          <cell r="B329" t="str">
            <v>IC;SN75185DWR,RS232 DRIVER,SOL,20P</v>
          </cell>
          <cell r="C329">
            <v>1</v>
          </cell>
          <cell r="D329">
            <v>8.7999999999999995E-2</v>
          </cell>
        </row>
        <row r="330">
          <cell r="A330" t="str">
            <v>272073223401</v>
          </cell>
          <cell r="B330" t="str">
            <v>CAP;.022U,CR,25V ,10%,0603,X7R,SMT</v>
          </cell>
          <cell r="C330">
            <v>2</v>
          </cell>
          <cell r="D330">
            <v>3.3999999999999998E-3</v>
          </cell>
        </row>
        <row r="331">
          <cell r="A331" t="str">
            <v>272615181401</v>
          </cell>
          <cell r="B331" t="str">
            <v>CP;180P*4 ,8P,50V ,10%,0612,NPO,SMT</v>
          </cell>
          <cell r="C331">
            <v>2</v>
          </cell>
          <cell r="D331">
            <v>0.02</v>
          </cell>
        </row>
        <row r="332">
          <cell r="A332" t="str">
            <v>331120010003</v>
          </cell>
          <cell r="B332" t="str">
            <v>CON;HDR,SHR,MA,5P*2,-P10,.1,ST,GLD</v>
          </cell>
          <cell r="C332">
            <v>1</v>
          </cell>
          <cell r="D332">
            <v>1.2E-2</v>
          </cell>
        </row>
        <row r="334">
          <cell r="A334" t="str">
            <v>271071000002</v>
          </cell>
          <cell r="B334" t="str">
            <v>RES;0    ,1/16W,5% ,0603,SMT</v>
          </cell>
          <cell r="C334">
            <v>2</v>
          </cell>
          <cell r="D334">
            <v>5.0000000000000001E-4</v>
          </cell>
        </row>
        <row r="335">
          <cell r="A335" t="str">
            <v>271071561101</v>
          </cell>
          <cell r="B335" t="str">
            <v>RES;560  ,1/16W,1% ,0603,SMT</v>
          </cell>
          <cell r="C335">
            <v>2</v>
          </cell>
          <cell r="D335">
            <v>8.0000000000000004E-4</v>
          </cell>
        </row>
        <row r="336">
          <cell r="A336" t="str">
            <v>272075102701</v>
          </cell>
          <cell r="B336" t="str">
            <v>CAP;1000P,50V ,+80-20%,0603,SMT</v>
          </cell>
          <cell r="C336">
            <v>2</v>
          </cell>
          <cell r="D336">
            <v>1.6999999999999999E-3</v>
          </cell>
        </row>
        <row r="337">
          <cell r="A337" t="str">
            <v>272072104402</v>
          </cell>
          <cell r="B337" t="str">
            <v>CAP;.1U  ,CR,16V,10%,0603,X7R,SMT</v>
          </cell>
          <cell r="C337">
            <v>4</v>
          </cell>
          <cell r="D337">
            <v>2.8E-3</v>
          </cell>
        </row>
        <row r="338">
          <cell r="A338" t="str">
            <v>273000150009</v>
          </cell>
          <cell r="B338" t="str">
            <v>FERRITE CHIP;30OHM/100MHZ,2012,SMT</v>
          </cell>
          <cell r="C338">
            <v>2</v>
          </cell>
          <cell r="D338">
            <v>2.7000000000000001E-3</v>
          </cell>
        </row>
        <row r="339">
          <cell r="A339" t="str">
            <v>312274771514</v>
          </cell>
          <cell r="B339" t="str">
            <v>EC;470U ,6.3V,20%,RA,D6.3*11,</v>
          </cell>
          <cell r="C339">
            <v>2</v>
          </cell>
          <cell r="D339">
            <v>1.55E-2</v>
          </cell>
        </row>
        <row r="340">
          <cell r="A340" t="str">
            <v>295000010025</v>
          </cell>
          <cell r="B340" t="str">
            <v>FUSE;1.6A,POLY SWITCH,USB,PTC</v>
          </cell>
          <cell r="C340">
            <v>2</v>
          </cell>
          <cell r="D340">
            <v>5.6899999999999999E-2</v>
          </cell>
        </row>
        <row r="341">
          <cell r="A341" t="str">
            <v>331000008039</v>
          </cell>
          <cell r="B341" t="str">
            <v>CON;USB,FM,D/A,4P*2,SNIPER,(9</v>
          </cell>
          <cell r="C341">
            <v>1</v>
          </cell>
          <cell r="D341">
            <v>7.3999999999999996E-2</v>
          </cell>
        </row>
        <row r="342">
          <cell r="A342" t="str">
            <v>331000008055</v>
          </cell>
          <cell r="B342" t="str">
            <v>CON;USB*2,RJ-45,X/XFMR,BELCOM</v>
          </cell>
          <cell r="C342">
            <v>1</v>
          </cell>
          <cell r="D342">
            <v>1.3</v>
          </cell>
        </row>
        <row r="343">
          <cell r="A343" t="str">
            <v>273000150201</v>
          </cell>
          <cell r="B343" t="str">
            <v>CHOKE;COMMON,90OHM/100MHZ,201</v>
          </cell>
          <cell r="C343">
            <v>4</v>
          </cell>
          <cell r="D343">
            <v>9.4E-2</v>
          </cell>
        </row>
        <row r="345">
          <cell r="A345" t="str">
            <v>271071222102</v>
          </cell>
          <cell r="B345" t="str">
            <v>RES;2.2K ,1/16W,1% ,0603,SMT</v>
          </cell>
          <cell r="C345">
            <v>2</v>
          </cell>
          <cell r="D345">
            <v>6.9999999999999999E-4</v>
          </cell>
        </row>
        <row r="346">
          <cell r="A346" t="str">
            <v>272075689001</v>
          </cell>
          <cell r="B346" t="str">
            <v>CAP;6.8P ,CR,50V,+-.5P,0603,NPO,SMT</v>
          </cell>
          <cell r="C346">
            <v>6</v>
          </cell>
          <cell r="D346">
            <v>1.8E-3</v>
          </cell>
        </row>
        <row r="347">
          <cell r="A347" t="str">
            <v>273000150023</v>
          </cell>
          <cell r="B347" t="str">
            <v>FERRITE CHIP;40OHM/100MHZ,2012,500mA,SM</v>
          </cell>
          <cell r="C347">
            <v>1</v>
          </cell>
          <cell r="D347">
            <v>2.7000000000000001E-3</v>
          </cell>
        </row>
        <row r="348">
          <cell r="A348" t="str">
            <v>288100099001</v>
          </cell>
          <cell r="B348" t="str">
            <v>DIODE;BAV99,70V,450MA,SOT-23</v>
          </cell>
          <cell r="C348">
            <v>7</v>
          </cell>
          <cell r="D348">
            <v>7.0000000000000001E-3</v>
          </cell>
        </row>
        <row r="349">
          <cell r="A349" t="str">
            <v>295000010056</v>
          </cell>
          <cell r="B349" t="str">
            <v>FUSE;0.75A/6V,POLY SWITCH,PTC,1206,SMT</v>
          </cell>
          <cell r="C349">
            <v>1</v>
          </cell>
          <cell r="D349">
            <v>0.06</v>
          </cell>
        </row>
        <row r="350">
          <cell r="A350" t="str">
            <v>273000150111</v>
          </cell>
          <cell r="B350" t="str">
            <v>INDUCTOR;.082UH,20%,2012,300mA,SMT</v>
          </cell>
          <cell r="C350">
            <v>3</v>
          </cell>
          <cell r="D350">
            <v>8.9999999999999993E-3</v>
          </cell>
        </row>
        <row r="351">
          <cell r="A351" t="str">
            <v>331000015012</v>
          </cell>
          <cell r="B351" t="str">
            <v>CON;D,FM,15P,5P*3,PC99,BLUFOR</v>
          </cell>
          <cell r="C351">
            <v>1</v>
          </cell>
          <cell r="D351">
            <v>9.7000000000000003E-2</v>
          </cell>
        </row>
        <row r="353">
          <cell r="A353" t="str">
            <v>271086057201</v>
          </cell>
          <cell r="B353" t="str">
            <v>.005;7520;;;</v>
          </cell>
          <cell r="C353">
            <v>1</v>
          </cell>
          <cell r="D353">
            <v>0.12</v>
          </cell>
        </row>
        <row r="354">
          <cell r="A354" t="str">
            <v>271071000002</v>
          </cell>
          <cell r="B354" t="str">
            <v>0;0603;;;</v>
          </cell>
          <cell r="C354">
            <v>1</v>
          </cell>
          <cell r="D354">
            <v>5.0000000000000001E-4</v>
          </cell>
        </row>
        <row r="355">
          <cell r="A355" t="str">
            <v>271071200101</v>
          </cell>
          <cell r="B355" t="str">
            <v>20;0603;;;</v>
          </cell>
          <cell r="C355">
            <v>1</v>
          </cell>
          <cell r="D355">
            <v>8.0000000000000004E-4</v>
          </cell>
        </row>
        <row r="356">
          <cell r="A356" t="str">
            <v>271071102302</v>
          </cell>
          <cell r="B356" t="str">
            <v>1K;0603;;;</v>
          </cell>
          <cell r="C356">
            <v>1</v>
          </cell>
          <cell r="D356">
            <v>5.0000000000000001E-4</v>
          </cell>
        </row>
        <row r="357">
          <cell r="A357" t="str">
            <v>271071102102</v>
          </cell>
          <cell r="B357" t="str">
            <v>1K;0603;1%;;</v>
          </cell>
          <cell r="C357">
            <v>1</v>
          </cell>
          <cell r="D357">
            <v>6.9999999999999999E-4</v>
          </cell>
        </row>
        <row r="358">
          <cell r="A358" t="str">
            <v>271071222302</v>
          </cell>
          <cell r="B358" t="str">
            <v>2.2K;0603;;;</v>
          </cell>
          <cell r="C358">
            <v>2</v>
          </cell>
          <cell r="D358">
            <v>4.0000000000000002E-4</v>
          </cell>
        </row>
        <row r="359">
          <cell r="A359" t="str">
            <v>271071472302</v>
          </cell>
          <cell r="B359" t="str">
            <v>4.7K;0603;;;</v>
          </cell>
          <cell r="C359">
            <v>1</v>
          </cell>
          <cell r="D359">
            <v>5.0000000000000001E-4</v>
          </cell>
        </row>
        <row r="360">
          <cell r="A360" t="str">
            <v>271071103302</v>
          </cell>
          <cell r="B360" t="str">
            <v>10K;0603;;;</v>
          </cell>
          <cell r="C360">
            <v>5</v>
          </cell>
          <cell r="D360">
            <v>5.0000000000000001E-4</v>
          </cell>
        </row>
        <row r="361">
          <cell r="A361" t="str">
            <v>271071681101</v>
          </cell>
          <cell r="B361" t="str">
            <v>680;0603;1%;;</v>
          </cell>
          <cell r="C361">
            <v>5</v>
          </cell>
          <cell r="D361">
            <v>8.0000000000000004E-4</v>
          </cell>
        </row>
        <row r="362">
          <cell r="A362" t="str">
            <v>271071249211</v>
          </cell>
          <cell r="B362" t="str">
            <v>24.9K;0603;1%;;</v>
          </cell>
          <cell r="C362">
            <v>1</v>
          </cell>
          <cell r="D362">
            <v>8.6206896551724137E-4</v>
          </cell>
        </row>
        <row r="363">
          <cell r="A363" t="str">
            <v>271012020301</v>
          </cell>
          <cell r="B363" t="str">
            <v>2;1206;;;</v>
          </cell>
          <cell r="C363">
            <v>3</v>
          </cell>
          <cell r="D363">
            <v>1E-3</v>
          </cell>
        </row>
        <row r="364">
          <cell r="A364" t="str">
            <v>272075331701</v>
          </cell>
          <cell r="B364" t="str">
            <v>330P;0603;;;</v>
          </cell>
          <cell r="C364">
            <v>1</v>
          </cell>
          <cell r="D364">
            <v>1.6999999999999999E-3</v>
          </cell>
        </row>
        <row r="365">
          <cell r="A365" t="str">
            <v>272075102701</v>
          </cell>
          <cell r="B365" t="str">
            <v>1000P;0603;;;</v>
          </cell>
          <cell r="C365">
            <v>1</v>
          </cell>
          <cell r="D365">
            <v>1.6999999999999999E-3</v>
          </cell>
        </row>
        <row r="366">
          <cell r="A366" t="str">
            <v>272072153401</v>
          </cell>
          <cell r="B366" t="str">
            <v>.015U;0603;10%;;</v>
          </cell>
          <cell r="C366">
            <v>2</v>
          </cell>
          <cell r="D366">
            <v>2.2000000000000001E-3</v>
          </cell>
        </row>
        <row r="367">
          <cell r="A367" t="str">
            <v>272073223401</v>
          </cell>
          <cell r="B367" t="str">
            <v>.022U;0603;;;</v>
          </cell>
          <cell r="C367">
            <v>1</v>
          </cell>
          <cell r="D367">
            <v>3.3999999999999998E-3</v>
          </cell>
        </row>
        <row r="368">
          <cell r="A368" t="str">
            <v>272072104402</v>
          </cell>
          <cell r="B368" t="str">
            <v>.1U;0603;;;</v>
          </cell>
          <cell r="C368">
            <v>2</v>
          </cell>
          <cell r="D368">
            <v>2.8E-3</v>
          </cell>
        </row>
        <row r="369">
          <cell r="A369" t="str">
            <v>272001475701</v>
          </cell>
          <cell r="B369" t="str">
            <v>4.7U;0805;;;</v>
          </cell>
          <cell r="C369">
            <v>5</v>
          </cell>
          <cell r="D369">
            <v>9.9000000000000008E-3</v>
          </cell>
        </row>
        <row r="370">
          <cell r="A370" t="str">
            <v>288227002001</v>
          </cell>
          <cell r="B370" t="str">
            <v>2N7002;SOT23;;;</v>
          </cell>
          <cell r="C370">
            <v>9</v>
          </cell>
          <cell r="D370">
            <v>1.4E-2</v>
          </cell>
        </row>
        <row r="371">
          <cell r="A371" t="str">
            <v>288203904010</v>
          </cell>
          <cell r="B371" t="str">
            <v>MMBT3904;SOT23;;;</v>
          </cell>
          <cell r="C371">
            <v>2</v>
          </cell>
          <cell r="D371">
            <v>6.1999999999999998E-3</v>
          </cell>
        </row>
        <row r="372">
          <cell r="A372" t="str">
            <v>288206030003</v>
          </cell>
          <cell r="B372" t="str">
            <v>FDB6030L;TO263;;;</v>
          </cell>
          <cell r="C372">
            <v>6</v>
          </cell>
          <cell r="D372">
            <v>0.23</v>
          </cell>
        </row>
        <row r="373">
          <cell r="A373" t="str">
            <v>312271507253</v>
          </cell>
          <cell r="B373" t="str">
            <v>1500U;D10;16V;LEC;</v>
          </cell>
          <cell r="C373">
            <v>2</v>
          </cell>
          <cell r="D373">
            <v>7.5999999999999998E-2</v>
          </cell>
        </row>
        <row r="374">
          <cell r="A374" t="str">
            <v>312272281507</v>
          </cell>
          <cell r="B374" t="str">
            <v>2200U;D10;6.3V;LEC;</v>
          </cell>
          <cell r="C374">
            <v>6</v>
          </cell>
          <cell r="D374">
            <v>6.2E-2</v>
          </cell>
        </row>
        <row r="375">
          <cell r="A375" t="str">
            <v>313000020331</v>
          </cell>
          <cell r="B375" t="str">
            <v>0.5UH/T30-52;DC20A;;;</v>
          </cell>
          <cell r="C375">
            <v>1</v>
          </cell>
          <cell r="D375">
            <v>3.1E-2</v>
          </cell>
        </row>
        <row r="376">
          <cell r="A376" t="str">
            <v>331910008003</v>
          </cell>
          <cell r="B376" t="str">
            <v>2P*2;ATXPWR;;;</v>
          </cell>
          <cell r="C376">
            <v>1</v>
          </cell>
          <cell r="D376">
            <v>2.9000000000000001E-2</v>
          </cell>
        </row>
        <row r="377">
          <cell r="A377" t="str">
            <v>288100032013</v>
          </cell>
          <cell r="B377" t="str">
            <v>DIODE;BAS32L,VRRM75V,MELF,SOD-80</v>
          </cell>
          <cell r="C377">
            <v>3</v>
          </cell>
          <cell r="D377">
            <v>6.0000000000000001E-3</v>
          </cell>
        </row>
        <row r="378">
          <cell r="A378" t="str">
            <v>286303165001</v>
          </cell>
          <cell r="B378" t="str">
            <v>IC;ADP3165,PWM CONTROLLER,TSSOP,20P</v>
          </cell>
          <cell r="C378">
            <v>1</v>
          </cell>
          <cell r="D378">
            <v>0.65</v>
          </cell>
        </row>
        <row r="379">
          <cell r="A379" t="str">
            <v>272075101302</v>
          </cell>
          <cell r="B379" t="str">
            <v>CAP;100P ,CR,50V,5%,0603,NPO,SMT</v>
          </cell>
          <cell r="C379">
            <v>1</v>
          </cell>
          <cell r="D379">
            <v>1.8E-3</v>
          </cell>
        </row>
        <row r="380">
          <cell r="A380" t="str">
            <v>272075182401</v>
          </cell>
          <cell r="B380" t="str">
            <v>CAP;1800P,CR,50V,10%,0603,X7R,SMT</v>
          </cell>
          <cell r="C380">
            <v>1</v>
          </cell>
          <cell r="D380">
            <v>2E-3</v>
          </cell>
        </row>
        <row r="381">
          <cell r="A381" t="str">
            <v>286303418001</v>
          </cell>
          <cell r="B381" t="str">
            <v>IC;ADP3418,PWM DRIVER,SO,8P</v>
          </cell>
          <cell r="C381">
            <v>2</v>
          </cell>
          <cell r="D381">
            <v>0.24</v>
          </cell>
        </row>
        <row r="382">
          <cell r="A382" t="str">
            <v>313000020437</v>
          </cell>
          <cell r="B382" t="str">
            <v>CHOKE;1UH,30A,T50-52B,D0.</v>
          </cell>
          <cell r="C382">
            <v>2</v>
          </cell>
          <cell r="D382">
            <v>8.9599999999999999E-2</v>
          </cell>
        </row>
        <row r="383">
          <cell r="A383" t="str">
            <v>271071513301</v>
          </cell>
          <cell r="B383" t="str">
            <v>RES;51K  ,1/16W,5% ,0603,</v>
          </cell>
          <cell r="C383">
            <v>1</v>
          </cell>
          <cell r="D383">
            <v>4.4000000000000002E-4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FA-LISTING"/>
      <sheetName val="AMD MB FBOM_010303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Issues List"/>
      <sheetName val="Mat Summary"/>
      <sheetName val="Valores"/>
      <sheetName val="BF3 MB cost _0708 from MSL"/>
    </sheetNames>
    <sheetDataSet>
      <sheetData sheetId="0"/>
      <sheetData sheetId="1" refreshError="1">
        <row r="4">
          <cell r="R4" t="str">
            <v>FLEX/EGV</v>
          </cell>
          <cell r="Y4" t="str">
            <v>Proto Type</v>
          </cell>
        </row>
        <row r="5">
          <cell r="R5" t="str">
            <v>FLEX/EGV-Prog</v>
          </cell>
          <cell r="Y5" t="str">
            <v>Pilot Build</v>
          </cell>
        </row>
        <row r="6">
          <cell r="R6" t="str">
            <v>FLEX/HOUST</v>
          </cell>
          <cell r="Y6" t="str">
            <v>Master</v>
          </cell>
        </row>
        <row r="7">
          <cell r="R7" t="str">
            <v>FLEX/NB</v>
          </cell>
          <cell r="Y7" t="str">
            <v>Master / NPR</v>
          </cell>
        </row>
        <row r="8">
          <cell r="R8" t="str">
            <v>FLEX/IE</v>
          </cell>
          <cell r="Y8" t="str">
            <v>Purchased</v>
          </cell>
        </row>
        <row r="9">
          <cell r="R9" t="str">
            <v>CHERRY</v>
          </cell>
          <cell r="Y9" t="str">
            <v>Proto Ass'y</v>
          </cell>
        </row>
        <row r="10">
          <cell r="R10" t="str">
            <v>IRONWOOD</v>
          </cell>
          <cell r="Y10" t="str">
            <v>Customer Supplied</v>
          </cell>
        </row>
        <row r="11">
          <cell r="R11" t="str">
            <v>See Notes</v>
          </cell>
          <cell r="Y11" t="str">
            <v>TBD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 bom"/>
      <sheetName val="411715800001_QVL_$0513"/>
      <sheetName val="MB_QVL_Rev.0513"/>
      <sheetName val="0512MB"/>
      <sheetName val="B.B_QVL_Rev.0514"/>
      <sheetName val="0512BB"/>
      <sheetName val="QuoteFormat"/>
      <sheetName val="small card 基本資料0216_04"/>
      <sheetName val="LIST"/>
      <sheetName val="Issues List"/>
      <sheetName val="Data lists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242901300011</v>
          </cell>
          <cell r="B3" t="str">
            <v>LABEL;BAR CODE,IB,BBU</v>
          </cell>
          <cell r="C3">
            <v>1</v>
          </cell>
          <cell r="D3">
            <v>10</v>
          </cell>
        </row>
        <row r="6">
          <cell r="A6" t="str">
            <v>331190602047</v>
          </cell>
          <cell r="B6" t="str">
            <v>MINI JUMP;2P,.1,H6.5mm,OPEN</v>
          </cell>
          <cell r="C6">
            <v>2</v>
          </cell>
          <cell r="D6" t="str">
            <v>14</v>
          </cell>
        </row>
        <row r="9">
          <cell r="A9" t="str">
            <v>338530010005</v>
          </cell>
          <cell r="B9" t="str">
            <v>BATTERY;LI,3V/220MAH,CR2032</v>
          </cell>
          <cell r="C9">
            <v>1</v>
          </cell>
          <cell r="D9">
            <v>21</v>
          </cell>
        </row>
        <row r="13">
          <cell r="A13" t="str">
            <v>343714100002</v>
          </cell>
          <cell r="B13" t="str">
            <v>HEATSINK;845CHIPSET,MAGNETO</v>
          </cell>
          <cell r="C13">
            <v>1</v>
          </cell>
          <cell r="D13">
            <v>27</v>
          </cell>
        </row>
        <row r="14">
          <cell r="A14" t="str">
            <v>345600000016</v>
          </cell>
          <cell r="B14" t="str">
            <v>BUMPER;163674-003,6MM,S1106</v>
          </cell>
          <cell r="C14">
            <v>1</v>
          </cell>
          <cell r="D14">
            <v>21</v>
          </cell>
        </row>
        <row r="17">
          <cell r="A17" t="str">
            <v>312271006255</v>
          </cell>
          <cell r="B17" t="str">
            <v>EC;100U ,16V ,20%,RA,D6.3*7</v>
          </cell>
          <cell r="C17">
            <v>5</v>
          </cell>
          <cell r="D17" t="str">
            <v>25</v>
          </cell>
        </row>
        <row r="21">
          <cell r="A21" t="str">
            <v>312271507253</v>
          </cell>
          <cell r="B21" t="str">
            <v>EC;1500U,16V,M,RA,D10*20,ES</v>
          </cell>
          <cell r="C21">
            <v>4</v>
          </cell>
          <cell r="D21" t="str">
            <v>30</v>
          </cell>
        </row>
        <row r="25">
          <cell r="A25" t="str">
            <v>312272281507</v>
          </cell>
          <cell r="B25" t="str">
            <v>EC;2200U,6.3V,M,RA,D10*20,1</v>
          </cell>
          <cell r="C25">
            <v>12</v>
          </cell>
          <cell r="D25">
            <v>30</v>
          </cell>
        </row>
        <row r="29">
          <cell r="A29" t="str">
            <v>312274706156</v>
          </cell>
          <cell r="B29" t="str">
            <v>EC;470U ,6.3V,20%,RA,D6.3,L</v>
          </cell>
          <cell r="C29">
            <v>14</v>
          </cell>
          <cell r="D29">
            <v>25</v>
          </cell>
        </row>
        <row r="35">
          <cell r="A35" t="str">
            <v>312274706255</v>
          </cell>
          <cell r="B35" t="str">
            <v>EC;470U ,16V,M,RA,D8*11.5,-</v>
          </cell>
          <cell r="C35">
            <v>1</v>
          </cell>
          <cell r="D35">
            <v>25</v>
          </cell>
        </row>
        <row r="36">
          <cell r="A36" t="str">
            <v>312276806152</v>
          </cell>
          <cell r="B36" t="str">
            <v>EC;680U ,10V,20%,RA,D8,105'</v>
          </cell>
          <cell r="C36">
            <v>1</v>
          </cell>
          <cell r="D36" t="str">
            <v>35</v>
          </cell>
        </row>
        <row r="38">
          <cell r="A38" t="str">
            <v>313000020331</v>
          </cell>
          <cell r="B38" t="str">
            <v>CHOKE;0.5UH,20A,T30-52,D1.0</v>
          </cell>
          <cell r="C38">
            <v>1</v>
          </cell>
          <cell r="D38" t="str">
            <v>15</v>
          </cell>
        </row>
        <row r="43">
          <cell r="A43" t="str">
            <v>313000020337</v>
          </cell>
          <cell r="B43" t="str">
            <v>CHOKE;0.43UH,DC20A,TO52-2,D</v>
          </cell>
          <cell r="C43">
            <v>3</v>
          </cell>
          <cell r="D43">
            <v>15</v>
          </cell>
        </row>
        <row r="47">
          <cell r="A47" t="str">
            <v>314100327204</v>
          </cell>
          <cell r="B47" t="str">
            <v>XTAL;32.768KHZ,20PPM,D3*H8</v>
          </cell>
          <cell r="C47">
            <v>1</v>
          </cell>
          <cell r="D47">
            <v>21</v>
          </cell>
        </row>
        <row r="51">
          <cell r="A51" t="str">
            <v>314149143515</v>
          </cell>
          <cell r="B51" t="str">
            <v>XTAL;14.318MHZ,20PPM,20PF,H</v>
          </cell>
          <cell r="C51">
            <v>1</v>
          </cell>
          <cell r="D51">
            <v>21</v>
          </cell>
        </row>
        <row r="56">
          <cell r="A56" t="str">
            <v>314149245508</v>
          </cell>
          <cell r="B56" t="str">
            <v>XTAL;24.576MHZ,50PPM,HC-49/</v>
          </cell>
          <cell r="C56">
            <v>1</v>
          </cell>
          <cell r="D56">
            <v>21</v>
          </cell>
        </row>
        <row r="62">
          <cell r="A62" t="str">
            <v>331000000035</v>
          </cell>
          <cell r="B62" t="str">
            <v>CON;D,9P/MA,15P/AUDIO JACK,</v>
          </cell>
          <cell r="C62">
            <v>1</v>
          </cell>
          <cell r="D62">
            <v>21</v>
          </cell>
        </row>
        <row r="65">
          <cell r="A65" t="str">
            <v>331000008039</v>
          </cell>
          <cell r="B65" t="str">
            <v>CON;USB,FM,D/A,4P*2,SNIPER,</v>
          </cell>
          <cell r="C65">
            <v>2</v>
          </cell>
          <cell r="D65">
            <v>30</v>
          </cell>
        </row>
        <row r="69">
          <cell r="A69" t="str">
            <v>331030002005</v>
          </cell>
          <cell r="B69" t="str">
            <v>CON;HDR,MA,2P,.1,PL5.842,GL</v>
          </cell>
          <cell r="C69">
            <v>2</v>
          </cell>
          <cell r="D69">
            <v>20</v>
          </cell>
        </row>
        <row r="73">
          <cell r="A73" t="str">
            <v>331030003006</v>
          </cell>
          <cell r="B73" t="str">
            <v>CON;HDR,MA,3P*1,.1,ST,FRLCK</v>
          </cell>
          <cell r="C73">
            <v>1</v>
          </cell>
          <cell r="D73">
            <v>20</v>
          </cell>
        </row>
        <row r="78">
          <cell r="A78" t="str">
            <v>331030003007</v>
          </cell>
          <cell r="B78" t="str">
            <v>CON;HDR,MA,3P*1,.1,ST,PL5.8</v>
          </cell>
          <cell r="C78">
            <v>1</v>
          </cell>
          <cell r="D78">
            <v>20</v>
          </cell>
        </row>
        <row r="81">
          <cell r="A81" t="str">
            <v>331030020013</v>
          </cell>
          <cell r="B81" t="str">
            <v>CON;HDR,MA,10P*2,.1,PL5.8,S</v>
          </cell>
          <cell r="C81">
            <v>1</v>
          </cell>
          <cell r="D81">
            <v>20</v>
          </cell>
        </row>
        <row r="85">
          <cell r="A85" t="str">
            <v>331030020015</v>
          </cell>
          <cell r="B85" t="str">
            <v>CON;HDR,MA,10P*2,2MM,ST,-P1</v>
          </cell>
          <cell r="C85">
            <v>1</v>
          </cell>
          <cell r="D85">
            <v>20</v>
          </cell>
        </row>
        <row r="87">
          <cell r="A87" t="str">
            <v>331120004023</v>
          </cell>
          <cell r="B87" t="str">
            <v>CON;HDR,SHROUD,MA,4P*1,.1,S</v>
          </cell>
          <cell r="C87">
            <v>1</v>
          </cell>
          <cell r="D87">
            <v>20</v>
          </cell>
        </row>
        <row r="89">
          <cell r="A89" t="str">
            <v>331120034003</v>
          </cell>
          <cell r="B89" t="str">
            <v>CON;HDR,SHR,MA,17P*2,-P3,.1</v>
          </cell>
          <cell r="C89">
            <v>1</v>
          </cell>
          <cell r="D89">
            <v>20</v>
          </cell>
        </row>
        <row r="93">
          <cell r="A93" t="str">
            <v>331120040011</v>
          </cell>
          <cell r="B93" t="str">
            <v>CON;HDR,SHR,MA,20P*2,-P20,.</v>
          </cell>
          <cell r="C93">
            <v>1</v>
          </cell>
          <cell r="D93">
            <v>20</v>
          </cell>
        </row>
        <row r="96">
          <cell r="A96" t="str">
            <v>331120040012</v>
          </cell>
          <cell r="B96" t="str">
            <v>CON;HDR,SHR,MA,20P*2,-P20,.</v>
          </cell>
          <cell r="C96">
            <v>1</v>
          </cell>
          <cell r="D96">
            <v>20</v>
          </cell>
        </row>
        <row r="99">
          <cell r="A99" t="str">
            <v>331210012014</v>
          </cell>
          <cell r="B99" t="str">
            <v>CON;EDGE,60P*2,1.27,PCT,LGT</v>
          </cell>
          <cell r="C99">
            <v>4</v>
          </cell>
          <cell r="D99">
            <v>20</v>
          </cell>
        </row>
        <row r="102">
          <cell r="A102" t="str">
            <v>331660016810</v>
          </cell>
          <cell r="B102" t="str">
            <v>DIMM SOCKET;168P,3.3V,GF,CR</v>
          </cell>
          <cell r="C102">
            <v>2</v>
          </cell>
          <cell r="D102">
            <v>30</v>
          </cell>
        </row>
        <row r="104">
          <cell r="A104" t="str">
            <v>331720025028</v>
          </cell>
          <cell r="B104" t="str">
            <v>CON;D,FM,25P/D,FM,15P,3ROW,</v>
          </cell>
          <cell r="C104">
            <v>1</v>
          </cell>
          <cell r="D104">
            <v>30</v>
          </cell>
        </row>
        <row r="108">
          <cell r="A108" t="str">
            <v>331870012007</v>
          </cell>
          <cell r="B108" t="str">
            <v>CON;MINIDIN,6P*2,DUAL SHIEL</v>
          </cell>
          <cell r="C108">
            <v>1</v>
          </cell>
          <cell r="D108">
            <v>21</v>
          </cell>
        </row>
        <row r="119">
          <cell r="A119" t="str">
            <v>331910008003</v>
          </cell>
          <cell r="B119" t="str">
            <v>CON;PWR,FM,2P*2,.165",ATX,(</v>
          </cell>
          <cell r="C119">
            <v>1</v>
          </cell>
          <cell r="D119">
            <v>20</v>
          </cell>
        </row>
        <row r="123">
          <cell r="A123" t="str">
            <v>331910020015</v>
          </cell>
          <cell r="B123" t="str">
            <v>CON;PWR,FM,10P*2,ATX,CR,P4</v>
          </cell>
          <cell r="C123">
            <v>1</v>
          </cell>
          <cell r="D123">
            <v>30</v>
          </cell>
        </row>
        <row r="129">
          <cell r="A129" t="str">
            <v>338000000017</v>
          </cell>
          <cell r="B129" t="str">
            <v>BATTERY HOLDER;CR2032,BH-32</v>
          </cell>
          <cell r="C129">
            <v>1</v>
          </cell>
          <cell r="D129">
            <v>20</v>
          </cell>
        </row>
        <row r="132">
          <cell r="A132" t="str">
            <v>339113000021</v>
          </cell>
          <cell r="B132" t="str">
            <v>BUZZER;47,D12MM,P6.5MM,H9MM</v>
          </cell>
          <cell r="C132">
            <v>1</v>
          </cell>
          <cell r="D132">
            <v>21</v>
          </cell>
        </row>
        <row r="135">
          <cell r="A135" t="str">
            <v>344705300001</v>
          </cell>
          <cell r="B135" t="str">
            <v>ANCHOR;CHIPSET,AAVID,RIPCUR</v>
          </cell>
          <cell r="C135">
            <v>4</v>
          </cell>
          <cell r="D135">
            <v>27</v>
          </cell>
        </row>
        <row r="137">
          <cell r="A137" t="str">
            <v>283470460001</v>
          </cell>
          <cell r="B137" t="str">
            <v>IC;FLASH,256K*8(2M),FWH,PLC</v>
          </cell>
          <cell r="C137">
            <v>1</v>
          </cell>
          <cell r="D137">
            <v>35</v>
          </cell>
        </row>
        <row r="140">
          <cell r="A140" t="str">
            <v>271002000301</v>
          </cell>
          <cell r="B140" t="str">
            <v>RES;0    ,1/10W,5% ,0805,SM</v>
          </cell>
          <cell r="C140">
            <v>6</v>
          </cell>
          <cell r="D140">
            <v>21</v>
          </cell>
        </row>
        <row r="150">
          <cell r="A150" t="str">
            <v>271002100301</v>
          </cell>
          <cell r="B150" t="str">
            <v>RES;10   ,1/10W,5% ,0805,SM</v>
          </cell>
          <cell r="C150">
            <v>2</v>
          </cell>
          <cell r="D150">
            <v>21</v>
          </cell>
        </row>
        <row r="160">
          <cell r="A160" t="str">
            <v>271002471301</v>
          </cell>
          <cell r="B160" t="str">
            <v>RES;470  ,1/10W,5% ,0805,SM</v>
          </cell>
          <cell r="C160">
            <v>1</v>
          </cell>
          <cell r="D160">
            <v>21</v>
          </cell>
        </row>
        <row r="169">
          <cell r="A169" t="str">
            <v>271012100301</v>
          </cell>
          <cell r="B169" t="str">
            <v>RES;10   ,1/8W,5% ,1206,SMT</v>
          </cell>
          <cell r="C169">
            <v>1</v>
          </cell>
          <cell r="D169">
            <v>21</v>
          </cell>
        </row>
        <row r="176">
          <cell r="A176" t="str">
            <v>271013101301</v>
          </cell>
          <cell r="B176" t="str">
            <v>RES;100 ,1/4W,5% ,1206,SMT</v>
          </cell>
          <cell r="C176">
            <v>3</v>
          </cell>
          <cell r="D176">
            <v>21</v>
          </cell>
        </row>
        <row r="178">
          <cell r="A178" t="str">
            <v>271071000002</v>
          </cell>
          <cell r="B178" t="str">
            <v>RES;0    ,1/16W,5% ,0603,SM</v>
          </cell>
          <cell r="C178">
            <v>34</v>
          </cell>
          <cell r="D178">
            <v>21</v>
          </cell>
        </row>
        <row r="187">
          <cell r="A187" t="str">
            <v>271071010301</v>
          </cell>
          <cell r="B187" t="str">
            <v>RES;1    ,1/16W,5% ,0603,SM</v>
          </cell>
          <cell r="C187">
            <v>2</v>
          </cell>
          <cell r="D187">
            <v>21</v>
          </cell>
        </row>
        <row r="191">
          <cell r="A191" t="str">
            <v>271071100101</v>
          </cell>
          <cell r="B191" t="str">
            <v>RES;10   ,1/16W,1% ,0603,SM</v>
          </cell>
          <cell r="C191">
            <v>2</v>
          </cell>
          <cell r="D191">
            <v>21</v>
          </cell>
        </row>
        <row r="198">
          <cell r="A198" t="str">
            <v>271071101101</v>
          </cell>
          <cell r="B198" t="str">
            <v>RES;100  ,1/16W,1% ,0603,SM</v>
          </cell>
          <cell r="C198">
            <v>8</v>
          </cell>
          <cell r="D198">
            <v>21</v>
          </cell>
        </row>
        <row r="207">
          <cell r="A207" t="str">
            <v>271071101301</v>
          </cell>
          <cell r="B207" t="str">
            <v>RES;100  ,1/16W,5% ,0603,SM</v>
          </cell>
          <cell r="C207">
            <v>6</v>
          </cell>
          <cell r="D207">
            <v>21</v>
          </cell>
        </row>
        <row r="219">
          <cell r="A219" t="str">
            <v>271071102302</v>
          </cell>
          <cell r="B219" t="str">
            <v>RES;1K   ,1/16W,5% ,0603,SM</v>
          </cell>
          <cell r="C219">
            <v>17</v>
          </cell>
          <cell r="D219">
            <v>21</v>
          </cell>
        </row>
        <row r="229">
          <cell r="A229" t="str">
            <v>271071103302</v>
          </cell>
          <cell r="B229" t="str">
            <v>RES;10K  ,1/16W,5% ,0603,SM</v>
          </cell>
          <cell r="C229">
            <v>21</v>
          </cell>
          <cell r="D229">
            <v>21</v>
          </cell>
        </row>
        <row r="239">
          <cell r="A239" t="str">
            <v>271071105011</v>
          </cell>
          <cell r="B239" t="str">
            <v>RES;105  ,1/16W,1% ,0603,SM</v>
          </cell>
          <cell r="C239">
            <v>2</v>
          </cell>
          <cell r="D239">
            <v>21</v>
          </cell>
        </row>
        <row r="247">
          <cell r="A247" t="str">
            <v>271071106301</v>
          </cell>
          <cell r="B247" t="str">
            <v>RES;10M  ,1/16W,5% ,0603,SM</v>
          </cell>
          <cell r="C247">
            <v>2</v>
          </cell>
          <cell r="D247">
            <v>21</v>
          </cell>
        </row>
        <row r="254">
          <cell r="A254" t="str">
            <v>271071124301</v>
          </cell>
          <cell r="B254" t="str">
            <v>RES;120K ,1/16W,5% ,0603,SM</v>
          </cell>
          <cell r="C254">
            <v>1</v>
          </cell>
          <cell r="D254">
            <v>21</v>
          </cell>
        </row>
        <row r="258">
          <cell r="A258" t="str">
            <v>271071137011</v>
          </cell>
          <cell r="B258" t="str">
            <v>RES;137  ,1/16W,1% ,0603,SM</v>
          </cell>
          <cell r="C258">
            <v>1</v>
          </cell>
          <cell r="D258">
            <v>21</v>
          </cell>
        </row>
        <row r="260">
          <cell r="A260" t="str">
            <v>271071151101</v>
          </cell>
          <cell r="B260" t="str">
            <v>RES;150  ,1/16W,1% ,0603,SM</v>
          </cell>
          <cell r="C260">
            <v>2</v>
          </cell>
          <cell r="D260">
            <v>21</v>
          </cell>
        </row>
        <row r="268">
          <cell r="A268" t="str">
            <v>271071152302</v>
          </cell>
          <cell r="B268" t="str">
            <v>RES;1.5K ,1/16W,5% ,0603,SM</v>
          </cell>
          <cell r="C268">
            <v>1</v>
          </cell>
          <cell r="D268">
            <v>21</v>
          </cell>
        </row>
        <row r="278">
          <cell r="A278" t="str">
            <v>271071163101</v>
          </cell>
          <cell r="B278" t="str">
            <v>RES;16K  ,1/16W,1% ,0603,SM</v>
          </cell>
          <cell r="C278">
            <v>3</v>
          </cell>
          <cell r="D278">
            <v>21</v>
          </cell>
        </row>
        <row r="289">
          <cell r="A289" t="str">
            <v>271071169211</v>
          </cell>
          <cell r="B289" t="str">
            <v>RES;16.9K,1/16W,1% ,0603,SM</v>
          </cell>
          <cell r="C289">
            <v>1</v>
          </cell>
          <cell r="D289">
            <v>21</v>
          </cell>
        </row>
        <row r="293">
          <cell r="A293" t="str">
            <v>271071178111</v>
          </cell>
          <cell r="B293" t="str">
            <v>RES;1.78K,1/16W,1% ,0603,SM</v>
          </cell>
          <cell r="C293">
            <v>1</v>
          </cell>
          <cell r="D293">
            <v>21</v>
          </cell>
        </row>
        <row r="299">
          <cell r="A299" t="str">
            <v>271071181101</v>
          </cell>
          <cell r="B299" t="str">
            <v>RES;180  ,1/16W,1% ,0603,SM</v>
          </cell>
          <cell r="C299">
            <v>2</v>
          </cell>
          <cell r="D299">
            <v>21</v>
          </cell>
        </row>
        <row r="305">
          <cell r="A305" t="str">
            <v>271071200101</v>
          </cell>
          <cell r="B305" t="str">
            <v>RES;20   ,1/16W,1% ,0603,SM</v>
          </cell>
          <cell r="C305">
            <v>4</v>
          </cell>
          <cell r="D305">
            <v>21</v>
          </cell>
        </row>
        <row r="314">
          <cell r="A314" t="str">
            <v>271071201301</v>
          </cell>
          <cell r="B314" t="str">
            <v>RES;200  ,1/16W,5% ,0603,SM</v>
          </cell>
          <cell r="C314">
            <v>2</v>
          </cell>
          <cell r="D314">
            <v>21</v>
          </cell>
        </row>
        <row r="321">
          <cell r="A321" t="str">
            <v>271071203302</v>
          </cell>
          <cell r="B321" t="str">
            <v>RES;20K  ,1/16W,5% ,0603,SM</v>
          </cell>
          <cell r="C321">
            <v>2</v>
          </cell>
          <cell r="D321">
            <v>21</v>
          </cell>
        </row>
        <row r="331">
          <cell r="A331" t="str">
            <v>271071221301</v>
          </cell>
          <cell r="B331" t="str">
            <v>RES;220  ,1/16W,5% ,0603,SM</v>
          </cell>
          <cell r="C331">
            <v>4</v>
          </cell>
          <cell r="D331">
            <v>21</v>
          </cell>
        </row>
        <row r="340">
          <cell r="A340" t="str">
            <v>271071221302</v>
          </cell>
          <cell r="B340" t="str">
            <v>RES;22   ,1/16W,5% ,0603,SM</v>
          </cell>
          <cell r="C340">
            <v>1</v>
          </cell>
          <cell r="D340">
            <v>21</v>
          </cell>
        </row>
        <row r="351">
          <cell r="A351" t="str">
            <v>271071222302</v>
          </cell>
          <cell r="B351" t="str">
            <v>RES;2.2K ,1/16W,5% ,0603,SM</v>
          </cell>
          <cell r="C351">
            <v>7</v>
          </cell>
          <cell r="D351">
            <v>21</v>
          </cell>
        </row>
        <row r="361">
          <cell r="A361" t="str">
            <v>271071226011</v>
          </cell>
          <cell r="B361" t="str">
            <v>RES;226  ,1/16W,1% ,0603,SM</v>
          </cell>
          <cell r="C361">
            <v>1</v>
          </cell>
          <cell r="D361">
            <v>21</v>
          </cell>
        </row>
        <row r="364">
          <cell r="A364" t="str">
            <v>271071226811</v>
          </cell>
          <cell r="B364" t="str">
            <v>RES;22.6 ,1/16W,1% ,0603,SM</v>
          </cell>
          <cell r="C364">
            <v>1</v>
          </cell>
          <cell r="D364">
            <v>21</v>
          </cell>
        </row>
        <row r="367">
          <cell r="A367" t="str">
            <v>271071243301</v>
          </cell>
          <cell r="B367" t="str">
            <v>RES;24K  ,1/16W,5% ,0603,SM</v>
          </cell>
          <cell r="C367">
            <v>1</v>
          </cell>
          <cell r="D367">
            <v>21</v>
          </cell>
        </row>
        <row r="377">
          <cell r="A377" t="str">
            <v>271071249811</v>
          </cell>
          <cell r="B377" t="str">
            <v>RES;24.9 ,1/16W,1% ,0603,SM</v>
          </cell>
          <cell r="C377">
            <v>2</v>
          </cell>
          <cell r="D377">
            <v>21</v>
          </cell>
        </row>
        <row r="384">
          <cell r="A384" t="str">
            <v>271071272301</v>
          </cell>
          <cell r="B384" t="str">
            <v>RES;2.7K ,1/16W,5% ,0603,SM</v>
          </cell>
          <cell r="C384">
            <v>8</v>
          </cell>
          <cell r="D384">
            <v>21</v>
          </cell>
        </row>
        <row r="394">
          <cell r="A394" t="str">
            <v>271071274911</v>
          </cell>
          <cell r="B394" t="str">
            <v>RES;27.4 ,1/16W,1% ,0603,SM</v>
          </cell>
          <cell r="C394">
            <v>6</v>
          </cell>
          <cell r="D394">
            <v>21</v>
          </cell>
        </row>
        <row r="398">
          <cell r="A398" t="str">
            <v>271071301011</v>
          </cell>
          <cell r="B398" t="str">
            <v>RES;301  ,1/16W,1% ,0603,SM</v>
          </cell>
          <cell r="C398">
            <v>2</v>
          </cell>
          <cell r="D398">
            <v>21</v>
          </cell>
        </row>
        <row r="405">
          <cell r="A405" t="str">
            <v>271071301301</v>
          </cell>
          <cell r="B405" t="str">
            <v>RES;300  ,1/16W,5% ,0603,SM</v>
          </cell>
          <cell r="C405">
            <v>3</v>
          </cell>
          <cell r="D405">
            <v>21</v>
          </cell>
        </row>
        <row r="414">
          <cell r="A414" t="str">
            <v>271071303301</v>
          </cell>
          <cell r="B414" t="str">
            <v>RES;30K  ,1/16W,5% ,0603,SM</v>
          </cell>
          <cell r="C414">
            <v>1</v>
          </cell>
          <cell r="D414">
            <v>21</v>
          </cell>
        </row>
        <row r="419">
          <cell r="A419" t="str">
            <v>271071330101</v>
          </cell>
          <cell r="B419" t="str">
            <v>RES;33   ,1/16W,1% ,0603,SM</v>
          </cell>
          <cell r="C419">
            <v>12</v>
          </cell>
          <cell r="D419">
            <v>21</v>
          </cell>
        </row>
        <row r="428">
          <cell r="A428" t="str">
            <v>271071330302</v>
          </cell>
          <cell r="B428" t="str">
            <v>RES;33   ,1/16W,5% ,0603,SM</v>
          </cell>
          <cell r="C428">
            <v>7</v>
          </cell>
          <cell r="D428">
            <v>21</v>
          </cell>
        </row>
        <row r="437">
          <cell r="A437" t="str">
            <v>271071331301</v>
          </cell>
          <cell r="B437" t="str">
            <v>RES;330  ,1/16W,5% ,0603,SM</v>
          </cell>
          <cell r="C437">
            <v>4</v>
          </cell>
          <cell r="D437">
            <v>21</v>
          </cell>
        </row>
        <row r="446">
          <cell r="A446" t="str">
            <v>271071332302</v>
          </cell>
          <cell r="B446" t="str">
            <v>RES;3.3K ,1/16W,5% ,0603,SM</v>
          </cell>
          <cell r="C446">
            <v>1</v>
          </cell>
          <cell r="D446">
            <v>21</v>
          </cell>
        </row>
        <row r="458">
          <cell r="A458" t="str">
            <v>271071374811</v>
          </cell>
          <cell r="B458" t="str">
            <v>RES;37.4 ,1/16W,1% ,0603,SM</v>
          </cell>
          <cell r="C458">
            <v>3</v>
          </cell>
          <cell r="D458">
            <v>21</v>
          </cell>
        </row>
        <row r="462">
          <cell r="A462" t="str">
            <v>271071391302</v>
          </cell>
          <cell r="B462" t="str">
            <v>RES;390  ,1/16W,5% ,0603,SM</v>
          </cell>
          <cell r="C462">
            <v>1</v>
          </cell>
          <cell r="D462">
            <v>21</v>
          </cell>
        </row>
        <row r="471">
          <cell r="A471" t="str">
            <v>271071402811</v>
          </cell>
          <cell r="B471" t="str">
            <v>RES;40.2 ,1/16W,1% ,0603,SM</v>
          </cell>
          <cell r="C471">
            <v>3</v>
          </cell>
          <cell r="D471">
            <v>21</v>
          </cell>
        </row>
        <row r="479">
          <cell r="A479" t="str">
            <v>271071470301</v>
          </cell>
          <cell r="B479" t="str">
            <v>RES;47   ,1/16W,5% ,0603,SM</v>
          </cell>
          <cell r="C479">
            <v>2</v>
          </cell>
          <cell r="D479">
            <v>21</v>
          </cell>
        </row>
        <row r="491">
          <cell r="A491" t="str">
            <v>271071472302</v>
          </cell>
          <cell r="B491" t="str">
            <v>RES;4.7K ,1/16W,5% ,0603,SM</v>
          </cell>
          <cell r="C491">
            <v>27</v>
          </cell>
          <cell r="D491">
            <v>21</v>
          </cell>
        </row>
        <row r="500">
          <cell r="A500" t="str">
            <v>271071473301</v>
          </cell>
          <cell r="B500" t="str">
            <v>RES;47K  ,1/16W,5% ,0603,SM</v>
          </cell>
          <cell r="C500">
            <v>3</v>
          </cell>
          <cell r="D500">
            <v>21</v>
          </cell>
        </row>
        <row r="509">
          <cell r="A509" t="str">
            <v>271071475011</v>
          </cell>
          <cell r="B509" t="str">
            <v>RES;475  ,1/16W,1% ,0603,SM</v>
          </cell>
          <cell r="C509">
            <v>1</v>
          </cell>
          <cell r="D509">
            <v>21</v>
          </cell>
        </row>
        <row r="517">
          <cell r="A517" t="str">
            <v>271071475112</v>
          </cell>
          <cell r="B517" t="str">
            <v>RES;4.75K,1/16W,1% ,0603,SM</v>
          </cell>
          <cell r="C517">
            <v>1</v>
          </cell>
          <cell r="D517">
            <v>21</v>
          </cell>
        </row>
        <row r="522">
          <cell r="A522" t="str">
            <v>271071499811</v>
          </cell>
          <cell r="B522" t="str">
            <v>RES;49.9 ,1/16W,1% ,0603,SM</v>
          </cell>
          <cell r="C522">
            <v>8</v>
          </cell>
          <cell r="D522">
            <v>21</v>
          </cell>
        </row>
        <row r="530">
          <cell r="A530" t="str">
            <v>271071510101</v>
          </cell>
          <cell r="B530" t="str">
            <v>RES;51   ,1/16W,1% ,0603,SM</v>
          </cell>
          <cell r="C530">
            <v>10</v>
          </cell>
          <cell r="D530">
            <v>21</v>
          </cell>
        </row>
        <row r="534">
          <cell r="A534" t="str">
            <v>271071510301</v>
          </cell>
          <cell r="B534" t="str">
            <v>RES;51   ,1/16W,5% ,0603,SM</v>
          </cell>
          <cell r="C534">
            <v>11</v>
          </cell>
          <cell r="D534">
            <v>21</v>
          </cell>
        </row>
        <row r="545">
          <cell r="A545" t="str">
            <v>271071561101</v>
          </cell>
          <cell r="B545" t="str">
            <v>RES;560  ,1/16W,1% ,0603,SM</v>
          </cell>
          <cell r="C545">
            <v>2</v>
          </cell>
          <cell r="D545">
            <v>21</v>
          </cell>
        </row>
        <row r="549">
          <cell r="A549" t="str">
            <v>271071562301</v>
          </cell>
          <cell r="B549" t="str">
            <v>RES;5.6K ,1/16W,5% ,0603,SM</v>
          </cell>
          <cell r="C549">
            <v>5</v>
          </cell>
          <cell r="D549">
            <v>21</v>
          </cell>
        </row>
        <row r="560">
          <cell r="A560" t="str">
            <v>271071563101</v>
          </cell>
          <cell r="B560" t="str">
            <v>RES;56K  ,1/16W,1% ,0603,SM</v>
          </cell>
          <cell r="C560">
            <v>1</v>
          </cell>
          <cell r="D560">
            <v>21</v>
          </cell>
        </row>
        <row r="568">
          <cell r="A568" t="str">
            <v>271071620301</v>
          </cell>
          <cell r="B568" t="str">
            <v>RES;62   ,1/16W,5% ,0603,SM</v>
          </cell>
          <cell r="C568">
            <v>3</v>
          </cell>
          <cell r="D568">
            <v>21</v>
          </cell>
        </row>
        <row r="572">
          <cell r="A572" t="str">
            <v>271071681301</v>
          </cell>
          <cell r="B572" t="str">
            <v>RES;680  ,1/16W,5% ,0603,SM</v>
          </cell>
          <cell r="C572">
            <v>1</v>
          </cell>
          <cell r="D572">
            <v>21</v>
          </cell>
        </row>
        <row r="579">
          <cell r="A579" t="str">
            <v>271071681811</v>
          </cell>
          <cell r="B579" t="str">
            <v>RES;68.1 ,1/16W,1% ,0603,SM</v>
          </cell>
          <cell r="C579">
            <v>2</v>
          </cell>
          <cell r="D579">
            <v>21</v>
          </cell>
        </row>
        <row r="582">
          <cell r="A582" t="str">
            <v>271071682301</v>
          </cell>
          <cell r="B582" t="str">
            <v>RES;6.8K ,1/16W,5% ,0603,SM</v>
          </cell>
          <cell r="C582">
            <v>5</v>
          </cell>
          <cell r="D582">
            <v>21</v>
          </cell>
        </row>
        <row r="592">
          <cell r="A592" t="str">
            <v>271071750101</v>
          </cell>
          <cell r="B592" t="str">
            <v>RES;75   ,1/16W,1% ,0603,SM</v>
          </cell>
          <cell r="C592">
            <v>3</v>
          </cell>
          <cell r="D592">
            <v>21</v>
          </cell>
        </row>
        <row r="601">
          <cell r="A601" t="str">
            <v>271071750302</v>
          </cell>
          <cell r="B601" t="str">
            <v>RES;75   ,1/16W,5% ,0603,SM</v>
          </cell>
          <cell r="C601">
            <v>1</v>
          </cell>
          <cell r="D601">
            <v>21</v>
          </cell>
        </row>
        <row r="613">
          <cell r="A613" t="str">
            <v>271071821301</v>
          </cell>
          <cell r="B613" t="str">
            <v>RES;820  ,1/16W,5% ,0603,SM</v>
          </cell>
          <cell r="C613">
            <v>1</v>
          </cell>
          <cell r="D613">
            <v>21</v>
          </cell>
        </row>
        <row r="616">
          <cell r="A616" t="str">
            <v>271071822301</v>
          </cell>
          <cell r="B616" t="str">
            <v>RES;8.2K ,1/16W,5% ,0603,SM</v>
          </cell>
          <cell r="C616">
            <v>27</v>
          </cell>
          <cell r="D616">
            <v>21</v>
          </cell>
        </row>
        <row r="627">
          <cell r="A627" t="str">
            <v>271071823301</v>
          </cell>
          <cell r="B627" t="str">
            <v>RES;82K  ,1/16W,5% ,0603,SM</v>
          </cell>
          <cell r="C627">
            <v>1</v>
          </cell>
          <cell r="D627">
            <v>21</v>
          </cell>
        </row>
        <row r="633">
          <cell r="A633" t="str">
            <v>271611102301</v>
          </cell>
          <cell r="B633" t="str">
            <v>RP;1K*4  ,8P ,1/16W,5% ,061</v>
          </cell>
          <cell r="C633">
            <v>1</v>
          </cell>
          <cell r="D633">
            <v>21</v>
          </cell>
        </row>
        <row r="645">
          <cell r="A645" t="str">
            <v>271611220301</v>
          </cell>
          <cell r="B645" t="str">
            <v>RP;22*4  ,8P ,1/16W,5% ,061</v>
          </cell>
          <cell r="C645">
            <v>4</v>
          </cell>
          <cell r="D645">
            <v>21</v>
          </cell>
        </row>
        <row r="659">
          <cell r="A659" t="str">
            <v>271611222301</v>
          </cell>
          <cell r="B659" t="str">
            <v>RP;2.2K*4,8P ,1/16W,5% ,061</v>
          </cell>
          <cell r="C659">
            <v>4</v>
          </cell>
          <cell r="D659">
            <v>21</v>
          </cell>
        </row>
        <row r="673">
          <cell r="A673" t="str">
            <v>271611472301</v>
          </cell>
          <cell r="B673" t="str">
            <v>RP;4.7K*4,8P ,1/16W,5% ,061</v>
          </cell>
          <cell r="C673">
            <v>1</v>
          </cell>
          <cell r="D673">
            <v>21</v>
          </cell>
        </row>
        <row r="689">
          <cell r="A689" t="str">
            <v>271611562301</v>
          </cell>
          <cell r="B689" t="str">
            <v>RP;5.6K*4,8P ,1/16W,5% ,061</v>
          </cell>
          <cell r="C689">
            <v>1</v>
          </cell>
          <cell r="D689">
            <v>21</v>
          </cell>
        </row>
        <row r="702">
          <cell r="A702" t="str">
            <v>271611822301</v>
          </cell>
          <cell r="B702" t="str">
            <v>RP;8.2K*4,8P ,1/16W,5% ,061</v>
          </cell>
          <cell r="C702">
            <v>7</v>
          </cell>
          <cell r="D702">
            <v>21</v>
          </cell>
        </row>
        <row r="716">
          <cell r="A716" t="str">
            <v>272001475701</v>
          </cell>
          <cell r="B716" t="str">
            <v>CAP;4.7U ,CR,10V ,+80-20%,0</v>
          </cell>
          <cell r="C716">
            <v>33</v>
          </cell>
          <cell r="D716">
            <v>45</v>
          </cell>
        </row>
        <row r="724">
          <cell r="A724" t="str">
            <v>272002105701</v>
          </cell>
          <cell r="B724" t="str">
            <v>CAP;1U  ,CR,16V ,-20+80%,08</v>
          </cell>
          <cell r="C724">
            <v>20</v>
          </cell>
          <cell r="D724">
            <v>45</v>
          </cell>
        </row>
        <row r="739">
          <cell r="A739" t="str">
            <v>272003104401</v>
          </cell>
          <cell r="B739" t="str">
            <v>CAP;.1U  ,CR,25V ,10%,0805,</v>
          </cell>
          <cell r="C739">
            <v>1</v>
          </cell>
          <cell r="D739">
            <v>35</v>
          </cell>
        </row>
        <row r="747">
          <cell r="A747" t="str">
            <v>272003225701</v>
          </cell>
          <cell r="B747" t="str">
            <v>CAP;2.2U ,CR,25V,+80-20%,Y5</v>
          </cell>
          <cell r="C747">
            <v>1</v>
          </cell>
          <cell r="D747">
            <v>45</v>
          </cell>
        </row>
        <row r="750">
          <cell r="A750" t="str">
            <v>272011106701</v>
          </cell>
          <cell r="B750" t="str">
            <v>CAP;10U  ,10V,+80-20%,1206,</v>
          </cell>
          <cell r="C750">
            <v>41</v>
          </cell>
          <cell r="D750">
            <v>45</v>
          </cell>
        </row>
        <row r="759">
          <cell r="A759" t="str">
            <v>272012475701</v>
          </cell>
          <cell r="B759" t="str">
            <v>CAP;4.7U ,CR,16V ,+80-20%,1</v>
          </cell>
          <cell r="C759">
            <v>2</v>
          </cell>
          <cell r="D759">
            <v>45</v>
          </cell>
        </row>
        <row r="780">
          <cell r="A780" t="str">
            <v>272071105701</v>
          </cell>
          <cell r="B780" t="str">
            <v>CAP;1U   ,CR,10V ,80-20%,06</v>
          </cell>
          <cell r="C780">
            <v>10</v>
          </cell>
          <cell r="D780">
            <v>45</v>
          </cell>
        </row>
        <row r="796">
          <cell r="A796" t="str">
            <v>272072104403</v>
          </cell>
          <cell r="B796" t="str">
            <v>CAP;.1U  ,16V ,10%,X7R,0603</v>
          </cell>
          <cell r="C796">
            <v>11</v>
          </cell>
          <cell r="D796">
            <v>35</v>
          </cell>
        </row>
        <row r="808">
          <cell r="A808" t="str">
            <v>272072104702</v>
          </cell>
          <cell r="B808" t="str">
            <v>CAP;.1U  ,16V,+80-20%,0603,</v>
          </cell>
          <cell r="C808">
            <v>160</v>
          </cell>
          <cell r="D808">
            <v>28</v>
          </cell>
        </row>
        <row r="817">
          <cell r="A817" t="str">
            <v>272072221301</v>
          </cell>
          <cell r="B817" t="str">
            <v>CAP;220P ,16V,5% ,0603,NPO,</v>
          </cell>
          <cell r="C817">
            <v>1</v>
          </cell>
          <cell r="D817">
            <v>21</v>
          </cell>
        </row>
        <row r="823">
          <cell r="A823" t="str">
            <v>272072473401</v>
          </cell>
          <cell r="B823" t="str">
            <v>CAP;.047U,16V ,10%,0603,X7R</v>
          </cell>
          <cell r="C823">
            <v>3</v>
          </cell>
          <cell r="D823">
            <v>28</v>
          </cell>
        </row>
        <row r="829">
          <cell r="A829" t="str">
            <v>272073180402</v>
          </cell>
          <cell r="B829" t="str">
            <v>CAP;18P  ,CR,25V ,10%,0603,</v>
          </cell>
          <cell r="C829">
            <v>2</v>
          </cell>
          <cell r="D829">
            <v>21</v>
          </cell>
        </row>
        <row r="832">
          <cell r="A832" t="str">
            <v>272073223401</v>
          </cell>
          <cell r="B832" t="str">
            <v>CAP;.022U,CR,25V ,10%,0603,</v>
          </cell>
          <cell r="C832">
            <v>2</v>
          </cell>
          <cell r="D832">
            <v>21</v>
          </cell>
        </row>
        <row r="845">
          <cell r="A845" t="str">
            <v>272073472301</v>
          </cell>
          <cell r="B845" t="str">
            <v>CAP;4700P,CR,50V ,5% ,0603,</v>
          </cell>
          <cell r="C845">
            <v>1</v>
          </cell>
          <cell r="D845">
            <v>21</v>
          </cell>
        </row>
        <row r="855">
          <cell r="A855" t="str">
            <v>272075102701</v>
          </cell>
          <cell r="B855" t="str">
            <v>CAP;1000P,50V ,+/-20%,0603,</v>
          </cell>
          <cell r="C855">
            <v>14</v>
          </cell>
          <cell r="D855">
            <v>21</v>
          </cell>
        </row>
        <row r="868">
          <cell r="A868" t="str">
            <v>272075103402</v>
          </cell>
          <cell r="B868" t="str">
            <v>CAP;.01U ,50V,10%,0603,X7R,</v>
          </cell>
          <cell r="C868">
            <v>3</v>
          </cell>
          <cell r="D868">
            <v>21</v>
          </cell>
        </row>
        <row r="873">
          <cell r="A873" t="str">
            <v>272075103702</v>
          </cell>
          <cell r="B873" t="str">
            <v>CAP;.01U ,50V,+80-20%,0603,</v>
          </cell>
          <cell r="C873">
            <v>62</v>
          </cell>
          <cell r="D873">
            <v>21</v>
          </cell>
        </row>
        <row r="884">
          <cell r="A884" t="str">
            <v>272075150701</v>
          </cell>
          <cell r="B884" t="str">
            <v>CAP;15P  ,50V ,+ -10%,0603,</v>
          </cell>
          <cell r="C884">
            <v>5</v>
          </cell>
          <cell r="D884">
            <v>21</v>
          </cell>
        </row>
        <row r="893">
          <cell r="A893" t="str">
            <v>272075181301</v>
          </cell>
          <cell r="B893" t="str">
            <v>CAP;180P ,50V ,5% ,0603,NPO</v>
          </cell>
          <cell r="C893">
            <v>17</v>
          </cell>
          <cell r="D893">
            <v>21</v>
          </cell>
        </row>
        <row r="902">
          <cell r="A902" t="str">
            <v>272075209001</v>
          </cell>
          <cell r="B902" t="str">
            <v>CAP;2P   ,CR,50V ,+-0.25PF,</v>
          </cell>
          <cell r="C902">
            <v>3</v>
          </cell>
          <cell r="D902">
            <v>21</v>
          </cell>
        </row>
        <row r="910">
          <cell r="A910" t="str">
            <v>272075220701</v>
          </cell>
          <cell r="B910" t="str">
            <v>CAP;22P  ,50V ,+ -10%,0603,</v>
          </cell>
          <cell r="C910">
            <v>2</v>
          </cell>
          <cell r="D910">
            <v>21</v>
          </cell>
        </row>
        <row r="919">
          <cell r="A919" t="str">
            <v>272075222701</v>
          </cell>
          <cell r="B919" t="str">
            <v>CAP;2200P,50V ,+/-20%,0603,</v>
          </cell>
          <cell r="C919">
            <v>7</v>
          </cell>
          <cell r="D919">
            <v>21</v>
          </cell>
        </row>
        <row r="931">
          <cell r="A931" t="str">
            <v>272075271301</v>
          </cell>
          <cell r="B931" t="str">
            <v>CAP;270P ,50V ,5% ,0603,NPO</v>
          </cell>
          <cell r="C931">
            <v>12</v>
          </cell>
          <cell r="D931">
            <v>21</v>
          </cell>
        </row>
        <row r="939">
          <cell r="A939" t="str">
            <v>272075470701</v>
          </cell>
          <cell r="B939" t="str">
            <v>CAP;47P  ,50V ,+ -10%,0603,</v>
          </cell>
          <cell r="C939">
            <v>3</v>
          </cell>
          <cell r="D939">
            <v>21</v>
          </cell>
        </row>
        <row r="948">
          <cell r="A948" t="str">
            <v>272075471701</v>
          </cell>
          <cell r="B948" t="str">
            <v>CAP;470P, 50V, +/-20%,0603,</v>
          </cell>
          <cell r="C948">
            <v>7</v>
          </cell>
          <cell r="D948">
            <v>21</v>
          </cell>
        </row>
        <row r="956">
          <cell r="A956" t="str">
            <v>272075689301</v>
          </cell>
          <cell r="B956" t="str">
            <v>CAP;6.8P ,CR,50V,5% ,0603,N</v>
          </cell>
          <cell r="C956">
            <v>3</v>
          </cell>
          <cell r="D956">
            <v>21</v>
          </cell>
        </row>
        <row r="961">
          <cell r="A961" t="str">
            <v>272432336502</v>
          </cell>
          <cell r="B961" t="str">
            <v>CAP;33U  ,16V,20%,7343,.225</v>
          </cell>
          <cell r="C961">
            <v>2</v>
          </cell>
          <cell r="D961">
            <v>60</v>
          </cell>
        </row>
        <row r="971">
          <cell r="A971" t="str">
            <v>272622181501</v>
          </cell>
          <cell r="B971" t="str">
            <v>CP;180P*4,8P,16V ,20%,1206,</v>
          </cell>
          <cell r="C971">
            <v>8</v>
          </cell>
          <cell r="D971">
            <v>45</v>
          </cell>
        </row>
        <row r="981">
          <cell r="A981" t="str">
            <v>273000051007</v>
          </cell>
          <cell r="B981" t="str">
            <v>INDUCTOR;4.7UH,220mA,10%,32</v>
          </cell>
          <cell r="C981">
            <v>1</v>
          </cell>
          <cell r="D981">
            <v>30</v>
          </cell>
        </row>
        <row r="982">
          <cell r="A982" t="str">
            <v>273000130002</v>
          </cell>
          <cell r="B982" t="str">
            <v>FERRITE CHIP;80OHM/100MHZ,1</v>
          </cell>
          <cell r="C982">
            <v>3</v>
          </cell>
          <cell r="D982">
            <v>30</v>
          </cell>
        </row>
        <row r="986">
          <cell r="A986" t="str">
            <v>273000130006</v>
          </cell>
          <cell r="B986" t="str">
            <v>FERRITE CHIP;600OHM/100MHZ,</v>
          </cell>
          <cell r="C986">
            <v>16</v>
          </cell>
          <cell r="D986">
            <v>30</v>
          </cell>
        </row>
        <row r="993">
          <cell r="A993" t="str">
            <v>273000135829</v>
          </cell>
          <cell r="B993" t="str">
            <v>INDUCTOR;.82UH,30mA,1608,SM</v>
          </cell>
          <cell r="C993">
            <v>1</v>
          </cell>
          <cell r="D993">
            <v>30</v>
          </cell>
        </row>
        <row r="994">
          <cell r="A994" t="str">
            <v>273000150009</v>
          </cell>
          <cell r="B994" t="str">
            <v>FERRITE CHIP;30OHM/100MHZ,2</v>
          </cell>
          <cell r="C994">
            <v>7</v>
          </cell>
          <cell r="D994">
            <v>30</v>
          </cell>
        </row>
        <row r="1001">
          <cell r="A1001" t="str">
            <v>273000150022</v>
          </cell>
          <cell r="B1001" t="str">
            <v>FERRITE CHIP;60OHM/100MHZ,2</v>
          </cell>
          <cell r="C1001">
            <v>1</v>
          </cell>
          <cell r="D1001">
            <v>30</v>
          </cell>
        </row>
        <row r="1007">
          <cell r="A1007" t="str">
            <v>273000150106</v>
          </cell>
          <cell r="B1007" t="str">
            <v>INDUCTOR;4.7UH,10%,2012,30m</v>
          </cell>
          <cell r="C1007">
            <v>2</v>
          </cell>
          <cell r="D1007">
            <v>30</v>
          </cell>
        </row>
        <row r="1015">
          <cell r="A1015" t="str">
            <v>273000150116</v>
          </cell>
          <cell r="B1015" t="str">
            <v>INDUCTOR;10 UH,10%,2012,MSC</v>
          </cell>
          <cell r="C1015">
            <v>1</v>
          </cell>
          <cell r="D1015">
            <v>30</v>
          </cell>
        </row>
        <row r="1016">
          <cell r="A1016" t="str">
            <v>273000150141</v>
          </cell>
          <cell r="B1016" t="str">
            <v>INDUCTOR;.27UH,250mA,10%,20</v>
          </cell>
          <cell r="C1016">
            <v>1</v>
          </cell>
          <cell r="D1016">
            <v>30</v>
          </cell>
        </row>
        <row r="1020">
          <cell r="A1020" t="str">
            <v>273000500070</v>
          </cell>
          <cell r="B1020" t="str">
            <v>CHOKE;COMMON,90OHM/100MHZ,3</v>
          </cell>
          <cell r="C1020">
            <v>4</v>
          </cell>
          <cell r="D1020">
            <v>30</v>
          </cell>
        </row>
        <row r="1021">
          <cell r="A1021" t="str">
            <v>281174007016</v>
          </cell>
          <cell r="B1021" t="str">
            <v>IC;7407,INVERTER/BUFF/DRIVE</v>
          </cell>
          <cell r="C1021">
            <v>1</v>
          </cell>
          <cell r="D1021">
            <v>25</v>
          </cell>
        </row>
        <row r="1028">
          <cell r="A1028" t="str">
            <v>281300708006</v>
          </cell>
          <cell r="B1028" t="str">
            <v>IC;NC7ST08,SINGLE AND GATE,</v>
          </cell>
          <cell r="C1028">
            <v>3</v>
          </cell>
          <cell r="D1028">
            <v>35</v>
          </cell>
        </row>
        <row r="1032">
          <cell r="A1032" t="str">
            <v>281307125001</v>
          </cell>
          <cell r="B1032" t="str">
            <v>IC;NC7SZ125,SINGLE 3 -STATE</v>
          </cell>
          <cell r="C1032">
            <v>1</v>
          </cell>
          <cell r="D1032">
            <v>35</v>
          </cell>
        </row>
        <row r="1035">
          <cell r="A1035" t="str">
            <v>282074312502</v>
          </cell>
          <cell r="B1035" t="str">
            <v>IC;74FST3125,BUS SWITCH,SOP</v>
          </cell>
          <cell r="C1035">
            <v>1</v>
          </cell>
          <cell r="D1035">
            <v>35</v>
          </cell>
        </row>
        <row r="1040">
          <cell r="A1040" t="str">
            <v>282674014001</v>
          </cell>
          <cell r="B1040" t="str">
            <v>IC;74HCT14,HEX INVERTER,SO,</v>
          </cell>
          <cell r="C1040">
            <v>1</v>
          </cell>
          <cell r="D1040">
            <v>25</v>
          </cell>
        </row>
        <row r="1049">
          <cell r="A1049" t="str">
            <v>284500000035</v>
          </cell>
          <cell r="B1049" t="str">
            <v>IC;BROOKDALE-G-L,GMCH,FC-BG</v>
          </cell>
          <cell r="C1049">
            <v>1</v>
          </cell>
          <cell r="D1049">
            <v>90</v>
          </cell>
        </row>
        <row r="1050">
          <cell r="A1050" t="str">
            <v>284500004003</v>
          </cell>
          <cell r="B1050" t="str">
            <v>IC;ICH4,ICH,MBGA,421P</v>
          </cell>
          <cell r="C1050">
            <v>1</v>
          </cell>
          <cell r="D1050">
            <v>90</v>
          </cell>
        </row>
        <row r="1051">
          <cell r="A1051" t="str">
            <v>284501981001</v>
          </cell>
          <cell r="B1051" t="str">
            <v>IC;AD1981A,AUDIO CODEC,TQFP</v>
          </cell>
          <cell r="C1051">
            <v>1</v>
          </cell>
          <cell r="D1051">
            <v>60</v>
          </cell>
        </row>
        <row r="1054">
          <cell r="A1054" t="str">
            <v>284509250011</v>
          </cell>
          <cell r="B1054" t="str">
            <v>IC;ICS9250-38,CLK GEN,SSOP,</v>
          </cell>
          <cell r="C1054">
            <v>1</v>
          </cell>
          <cell r="D1054">
            <v>45</v>
          </cell>
        </row>
        <row r="1057">
          <cell r="A1057" t="str">
            <v>284547192001</v>
          </cell>
          <cell r="B1057" t="str">
            <v>IC;LPC47M192,SUPER I/O,QFP,</v>
          </cell>
          <cell r="C1057">
            <v>1</v>
          </cell>
          <cell r="D1057">
            <v>45</v>
          </cell>
        </row>
        <row r="1058">
          <cell r="A1058" t="str">
            <v>284575185006</v>
          </cell>
          <cell r="B1058" t="str">
            <v>IC;SN75185DWR,RS232 DRIVER,</v>
          </cell>
          <cell r="C1058">
            <v>1</v>
          </cell>
          <cell r="D1058">
            <v>45</v>
          </cell>
        </row>
        <row r="1062">
          <cell r="A1062" t="str">
            <v>286300431010</v>
          </cell>
          <cell r="B1062" t="str">
            <v>IC;SC431CSK-1,1%,2.5V,ADJ R</v>
          </cell>
          <cell r="C1062">
            <v>1</v>
          </cell>
          <cell r="D1062">
            <v>50</v>
          </cell>
        </row>
        <row r="1067">
          <cell r="A1067" t="str">
            <v>286300431022</v>
          </cell>
          <cell r="B1067" t="str">
            <v>IC;SC431LCSK,1%,1.25V,ADJ R</v>
          </cell>
          <cell r="C1067">
            <v>1</v>
          </cell>
          <cell r="D1067">
            <v>30</v>
          </cell>
        </row>
        <row r="1072">
          <cell r="A1072" t="str">
            <v>286301117012</v>
          </cell>
          <cell r="B1072" t="str">
            <v>IC;RC1117D,ADJ REGULATOR,1A</v>
          </cell>
          <cell r="C1072">
            <v>1</v>
          </cell>
          <cell r="D1072">
            <v>50</v>
          </cell>
        </row>
        <row r="1078">
          <cell r="A1078" t="str">
            <v>286301587001</v>
          </cell>
          <cell r="B1078" t="str">
            <v>IC;RC1587,VOLT REGULATOR,3A</v>
          </cell>
          <cell r="C1078">
            <v>1</v>
          </cell>
          <cell r="D1078">
            <v>35</v>
          </cell>
        </row>
        <row r="1086">
          <cell r="A1086" t="str">
            <v>286305248001</v>
          </cell>
          <cell r="B1086" t="str">
            <v>IC;MIC5248,VOL REG.,1.2V,15</v>
          </cell>
          <cell r="C1086">
            <v>1</v>
          </cell>
          <cell r="D1086">
            <v>30</v>
          </cell>
        </row>
        <row r="1087">
          <cell r="A1087" t="str">
            <v>286305301001</v>
          </cell>
          <cell r="B1087" t="str">
            <v>IC;CS5301,PWM/PWR CTLR,1%,S</v>
          </cell>
          <cell r="C1087">
            <v>1</v>
          </cell>
          <cell r="D1087">
            <v>60</v>
          </cell>
        </row>
        <row r="1088">
          <cell r="A1088" t="str">
            <v>286307805005</v>
          </cell>
          <cell r="B1088" t="str">
            <v>IC;78M05,VOL REG.,500MA,5V,</v>
          </cell>
          <cell r="C1088">
            <v>1</v>
          </cell>
          <cell r="D1088">
            <v>35</v>
          </cell>
        </row>
        <row r="1098">
          <cell r="A1098" t="str">
            <v>288100032013</v>
          </cell>
          <cell r="B1098" t="str">
            <v>DIODE;BAS32L,VRRM75V,MELF,S</v>
          </cell>
          <cell r="C1098">
            <v>7</v>
          </cell>
          <cell r="D1098">
            <v>25</v>
          </cell>
        </row>
        <row r="1104">
          <cell r="A1104" t="str">
            <v>288100099001</v>
          </cell>
          <cell r="B1104" t="str">
            <v>DIODE;BAV99,70V,450MA,SOT-2</v>
          </cell>
          <cell r="C1104">
            <v>4</v>
          </cell>
          <cell r="D1104">
            <v>25</v>
          </cell>
        </row>
        <row r="1115">
          <cell r="A1115" t="str">
            <v>288100120002</v>
          </cell>
          <cell r="B1115" t="str">
            <v>DIODE;MURS120T3,120V,1A,403</v>
          </cell>
          <cell r="C1115">
            <v>1</v>
          </cell>
          <cell r="D1115">
            <v>45</v>
          </cell>
        </row>
        <row r="1119">
          <cell r="A1119" t="str">
            <v>288100340001</v>
          </cell>
          <cell r="B1119" t="str">
            <v>DIODE;SCHOTTKY,3A,40V,SMC</v>
          </cell>
          <cell r="C1119">
            <v>1</v>
          </cell>
          <cell r="D1119">
            <v>40</v>
          </cell>
        </row>
        <row r="1125">
          <cell r="A1125" t="str">
            <v>288100354001</v>
          </cell>
          <cell r="B1125" t="str">
            <v>DIODE;MMBD354LT1,SCHOTTKY,S</v>
          </cell>
          <cell r="C1125">
            <v>6</v>
          </cell>
          <cell r="D1125">
            <v>30</v>
          </cell>
        </row>
        <row r="1128">
          <cell r="A1128" t="str">
            <v>288100520002</v>
          </cell>
          <cell r="B1128" t="str">
            <v>DIODE;MBR0520LT1,SCHOTTKY,0</v>
          </cell>
          <cell r="C1128">
            <v>1</v>
          </cell>
          <cell r="D1128">
            <v>40</v>
          </cell>
        </row>
        <row r="1132">
          <cell r="A1132" t="str">
            <v>288100541001</v>
          </cell>
          <cell r="B1132" t="str">
            <v>DIODE;BAT54SLT1,DUAL SERIES</v>
          </cell>
          <cell r="C1132">
            <v>1</v>
          </cell>
          <cell r="D1132">
            <v>55</v>
          </cell>
        </row>
        <row r="1143">
          <cell r="A1143" t="str">
            <v>288200340002</v>
          </cell>
          <cell r="B1143" t="str">
            <v>TRANS;FDN340P,P-CHANNEL,SOT</v>
          </cell>
          <cell r="C1143">
            <v>2</v>
          </cell>
          <cell r="D1143">
            <v>55</v>
          </cell>
        </row>
        <row r="1144">
          <cell r="A1144" t="str">
            <v>288202222001</v>
          </cell>
          <cell r="B1144" t="str">
            <v>TRANS;MMBT2222AL,NPN,TO236A</v>
          </cell>
          <cell r="C1144">
            <v>2</v>
          </cell>
          <cell r="D1144">
            <v>25</v>
          </cell>
        </row>
        <row r="1149">
          <cell r="A1149" t="str">
            <v>288202907001</v>
          </cell>
          <cell r="B1149" t="str">
            <v>TRANS;MMBT2907AL,PNP,TO-236</v>
          </cell>
          <cell r="C1149">
            <v>2</v>
          </cell>
          <cell r="D1149">
            <v>25</v>
          </cell>
        </row>
        <row r="1154">
          <cell r="A1154" t="str">
            <v>288203904010</v>
          </cell>
          <cell r="B1154" t="str">
            <v>TRANS;MMBT3904L,NPN,Tr35NS,</v>
          </cell>
          <cell r="C1154">
            <v>14</v>
          </cell>
          <cell r="D1154">
            <v>25</v>
          </cell>
        </row>
        <row r="1162">
          <cell r="A1162" t="str">
            <v>288204501002</v>
          </cell>
          <cell r="B1162" t="str">
            <v>TRANS;FDS4501H,N&amp;P-MOSFET,S</v>
          </cell>
          <cell r="C1162">
            <v>1</v>
          </cell>
          <cell r="D1162">
            <v>90</v>
          </cell>
        </row>
        <row r="1163">
          <cell r="A1163" t="str">
            <v>288207030012</v>
          </cell>
          <cell r="B1163" t="str">
            <v>TRANS;FDB7030BL,60A30V,NMOS</v>
          </cell>
          <cell r="C1163">
            <v>1</v>
          </cell>
          <cell r="D1163">
            <v>30</v>
          </cell>
        </row>
        <row r="1169">
          <cell r="A1169" t="str">
            <v>291000610032</v>
          </cell>
          <cell r="B1169" t="str">
            <v>IC SOCKET;32P,PLCC,TIN,W/O</v>
          </cell>
          <cell r="C1169">
            <v>1</v>
          </cell>
          <cell r="D1169">
            <v>21</v>
          </cell>
        </row>
        <row r="1174">
          <cell r="A1174" t="str">
            <v>291000614781</v>
          </cell>
          <cell r="B1174" t="str">
            <v>IC SOCKET;478P,ZIP,SOCKET47</v>
          </cell>
          <cell r="C1174">
            <v>1</v>
          </cell>
          <cell r="D1174">
            <v>21</v>
          </cell>
        </row>
        <row r="1180">
          <cell r="A1180" t="str">
            <v>295000010008</v>
          </cell>
          <cell r="B1180" t="str">
            <v>FUSE;1.1A,POLY SWITCH,1812,</v>
          </cell>
          <cell r="C1180">
            <v>2</v>
          </cell>
          <cell r="D1180">
            <v>21</v>
          </cell>
        </row>
        <row r="1185">
          <cell r="A1185" t="str">
            <v>295000010025</v>
          </cell>
          <cell r="B1185" t="str">
            <v>FUSE;1.6A,POLY SWITCH,USB,P</v>
          </cell>
          <cell r="C1185">
            <v>2</v>
          </cell>
          <cell r="D1185">
            <v>21</v>
          </cell>
        </row>
        <row r="1189">
          <cell r="A1189" t="str">
            <v>316714100001</v>
          </cell>
          <cell r="B1189" t="str">
            <v>PCB;PWA-MAGNETO/MOTHER BD</v>
          </cell>
          <cell r="C1189">
            <v>1</v>
          </cell>
          <cell r="D1189">
            <v>21</v>
          </cell>
        </row>
        <row r="1190">
          <cell r="A1190" t="str">
            <v>361400003021</v>
          </cell>
          <cell r="B1190" t="str">
            <v>SOLDER CREAM;NOCLEAN,P40208</v>
          </cell>
          <cell r="C1190">
            <v>5.0000000000000001E-3</v>
          </cell>
          <cell r="D1190">
            <v>30</v>
          </cell>
        </row>
        <row r="1192">
          <cell r="A1192" t="str">
            <v>328201003002</v>
          </cell>
          <cell r="B1192" t="str">
            <v>TRANS;IPP10N03L,73A,30V,N-O</v>
          </cell>
          <cell r="C1192">
            <v>6</v>
          </cell>
          <cell r="D1192">
            <v>30</v>
          </cell>
        </row>
        <row r="1198">
          <cell r="A1198" t="str">
            <v>343714100001</v>
          </cell>
          <cell r="B1198" t="str">
            <v>HEATSINK;REGULATOR,MAGNETO,</v>
          </cell>
          <cell r="C1198">
            <v>1</v>
          </cell>
          <cell r="D1198">
            <v>10</v>
          </cell>
        </row>
        <row r="1199">
          <cell r="A1199" t="str">
            <v>346500500002</v>
          </cell>
          <cell r="B1199" t="str">
            <v>WASHER;TO-220,602M-V0,NYLON</v>
          </cell>
          <cell r="C1199">
            <v>6</v>
          </cell>
          <cell r="D1199">
            <v>14</v>
          </cell>
        </row>
        <row r="1203">
          <cell r="A1203" t="str">
            <v>371103011202</v>
          </cell>
          <cell r="B1203" t="str">
            <v>SCREW/SW;M3L12,PAN(+),ZNC</v>
          </cell>
          <cell r="C1203">
            <v>3</v>
          </cell>
          <cell r="D1203">
            <v>10</v>
          </cell>
        </row>
        <row r="1204">
          <cell r="A1204" t="str">
            <v>375103010010</v>
          </cell>
          <cell r="B1204" t="str">
            <v>NUT-HEX;M3,2,NIW</v>
          </cell>
          <cell r="C1204">
            <v>3</v>
          </cell>
          <cell r="D1204">
            <v>10</v>
          </cell>
        </row>
        <row r="1207">
          <cell r="A1207" t="str">
            <v>376103210651</v>
          </cell>
          <cell r="B1207" t="str">
            <v>WASHER-SPRING;D3.2/6T0.5,NI</v>
          </cell>
          <cell r="C1207">
            <v>3</v>
          </cell>
          <cell r="D1207">
            <v>10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uford3 MB BOM-Broadcom LAN"/>
      <sheetName val="Bluford3 MB BOM-Intel LAN"/>
      <sheetName val="VR10 FBOM"/>
      <sheetName val="Blf2+LOM cost bom_080902"/>
      <sheetName val="0512MB"/>
      <sheetName val="QuoteFormat"/>
      <sheetName val="FA-LISTING"/>
      <sheetName val="FA_LISTING"/>
      <sheetName val="Data lists"/>
      <sheetName val="SCM AV data"/>
      <sheetName val="Buckorn"/>
      <sheetName val="Corba"/>
      <sheetName val="QVL BOM"/>
      <sheetName val="541174170108"/>
      <sheetName val="Buckhorn_Costed BOM_0910"/>
      <sheetName val="Cayenne"/>
      <sheetName val="Fin_buckhorn"/>
      <sheetName val="Fin_cobra"/>
      <sheetName val="Jalapeno"/>
      <sheetName val="stoakley"/>
      <sheetName val="Viper"/>
      <sheetName val="Cobra_1204"/>
      <sheetName val="541176170007"/>
      <sheetName val="Costed BOM_PAYDAY_1107"/>
      <sheetName val="ISRDATA"/>
      <sheetName val="All Parts"/>
    </sheetNames>
    <sheetDataSet>
      <sheetData sheetId="0"/>
      <sheetData sheetId="1" refreshError="1">
        <row r="402">
          <cell r="C402" t="str">
            <v>271071560301</v>
          </cell>
          <cell r="D402" t="str">
            <v>RES;56   ,1/16W,5% ,0603,SMT</v>
          </cell>
          <cell r="E402">
            <v>4.5810551204374166E-4</v>
          </cell>
        </row>
        <row r="403">
          <cell r="C403" t="str">
            <v>271071331301</v>
          </cell>
          <cell r="D403" t="str">
            <v>RES;330  ,1/16W,5% ,0603,SMT</v>
          </cell>
          <cell r="E403">
            <v>4.5810551204374166E-4</v>
          </cell>
        </row>
        <row r="404">
          <cell r="C404" t="str">
            <v>271071332302</v>
          </cell>
          <cell r="D404" t="str">
            <v>RES;3.3K ,1/16W,5% ,0603,SMT</v>
          </cell>
          <cell r="E404">
            <v>4.5810551204374166E-4</v>
          </cell>
        </row>
        <row r="405">
          <cell r="C405" t="str">
            <v>272075270303</v>
          </cell>
          <cell r="D405" t="str">
            <v>CAP;27P  ,50V,5% ,0603</v>
          </cell>
          <cell r="E405">
            <v>1.8619772425003695E-3</v>
          </cell>
        </row>
        <row r="406">
          <cell r="C406" t="str">
            <v>314149250502</v>
          </cell>
          <cell r="D406" t="str">
            <v>XTAL;25MHZ,50PPM,FUND,HC-49/US</v>
          </cell>
          <cell r="E406">
            <v>7.3529411764705885E-2</v>
          </cell>
        </row>
        <row r="407">
          <cell r="C407" t="str">
            <v>271071102302</v>
          </cell>
          <cell r="D407" t="str">
            <v>RES;1K   ,1/16W,5% ,0603,SMT</v>
          </cell>
          <cell r="E407">
            <v>4.5810551204374166E-4</v>
          </cell>
        </row>
        <row r="408">
          <cell r="C408" t="str">
            <v>271071104302</v>
          </cell>
          <cell r="D408" t="str">
            <v>RES;100K ,1/16W,5% ,0603,SMT</v>
          </cell>
          <cell r="E408">
            <v>4.5810551204374166E-4</v>
          </cell>
        </row>
        <row r="409">
          <cell r="C409" t="str">
            <v>271071000002</v>
          </cell>
          <cell r="D409" t="str">
            <v>RES;0    ,1/16W,5% ,0603,SMT</v>
          </cell>
          <cell r="E409">
            <v>4.5810551204374166E-4</v>
          </cell>
        </row>
        <row r="410">
          <cell r="C410" t="str">
            <v>272072104702</v>
          </cell>
          <cell r="D410" t="str">
            <v>CAP;.1U  ,16V,+80-20%,0603,Y5V,SMT</v>
          </cell>
          <cell r="E410">
            <v>1.6831683168316831E-3</v>
          </cell>
        </row>
        <row r="411">
          <cell r="C411" t="str">
            <v>331000008055</v>
          </cell>
          <cell r="D411" t="str">
            <v>CON;USB*2,RJ-45,X/XFMR,BELCOM</v>
          </cell>
          <cell r="E411">
            <v>1.3</v>
          </cell>
        </row>
        <row r="412">
          <cell r="C412" t="str">
            <v>271071499811</v>
          </cell>
          <cell r="D412" t="str">
            <v>RES;49.9 ,1/16W,1% ,0603,SMT</v>
          </cell>
          <cell r="E412">
            <v>7.6547953302792964E-4</v>
          </cell>
        </row>
        <row r="413">
          <cell r="C413" t="str">
            <v>271071619011</v>
          </cell>
          <cell r="D413" t="str">
            <v>RES;619  ,1/16W,1% ,0603,SMT</v>
          </cell>
          <cell r="E413">
            <v>7.6547953302792964E-4</v>
          </cell>
        </row>
        <row r="414">
          <cell r="C414" t="str">
            <v>283470550005</v>
          </cell>
          <cell r="D414" t="str">
            <v>IC;EEPROM,4K,NM93C66A,SO,8P,WOMBAT</v>
          </cell>
          <cell r="E414">
            <v>0.14000000000000001</v>
          </cell>
        </row>
        <row r="415">
          <cell r="C415" t="str">
            <v>TBD</v>
          </cell>
          <cell r="D415" t="str">
            <v>IC;82551QM, 10/100 NIC</v>
          </cell>
          <cell r="E415">
            <v>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Sheet2"/>
      <sheetName val="All"/>
      <sheetName val="Bluford3 MB BOM-Intel LAN"/>
      <sheetName val="&quot;B&quot; Quote Model"/>
      <sheetName val="SPM Un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_of_BOMs"/>
      <sheetName val="Summary_of_2D_drawing"/>
      <sheetName val="JM5_Discrete"/>
      <sheetName val="JM5B_UMA"/>
      <sheetName val="List"/>
      <sheetName val="Material_Density"/>
      <sheetName val="Sheet2"/>
      <sheetName val="Issues List"/>
      <sheetName val="CD_kit"/>
      <sheetName val="Data lists"/>
      <sheetName val="SBB Table"/>
    </sheetNames>
    <sheetDataSet>
      <sheetData sheetId="0"/>
      <sheetData sheetId="1"/>
      <sheetData sheetId="2"/>
      <sheetData sheetId="3"/>
      <sheetData sheetId="4" refreshError="1">
        <row r="2">
          <cell r="C2" t="str">
            <v>Yes</v>
          </cell>
        </row>
        <row r="3">
          <cell r="C3" t="str">
            <v>No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PPAP"/>
      <sheetName val="IndicePPAP"/>
      <sheetName val="Warrant"/>
      <sheetName val="RSV"/>
      <sheetName val="ISRDATA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FAIDATA"/>
      <sheetName val="Cpk"/>
      <sheetName val="Gage R&amp;R "/>
      <sheetName val="Drawing 1"/>
      <sheetName val="PFMEA Cover"/>
      <sheetName val="PFMEA "/>
      <sheetName val="Control Plan"/>
      <sheetName val="Var. Ctrl Cht Frontpage"/>
      <sheetName val="Inprocess Control Plan Template"/>
      <sheetName val="Process Setup Sheet"/>
      <sheetName val="Quality Concerns Example"/>
      <sheetName val="Packaging Example "/>
      <sheetName val="IQC"/>
      <sheetName val="Out-going"/>
      <sheetName val="PMP"/>
      <sheetName val="SOP"/>
      <sheetName val="SIP"/>
      <sheetName val="Quality goals"/>
      <sheetName val="COC"/>
      <sheetName val="Reliablity test"/>
      <sheetName val="Shipping label"/>
      <sheetName val="QSA"/>
      <sheetName val="QPA"/>
      <sheetName val="Corrective actions"/>
      <sheetName val="Process Parameters"/>
      <sheetName val="Yield Rate"/>
      <sheetName val="Surface Criteria"/>
      <sheetName val="BOM"/>
      <sheetName val="Function Test"/>
      <sheetName val=" FAI"/>
      <sheetName val="Assembly_BOM"/>
      <sheetName val="Capability"/>
      <sheetName val="GR&amp;R for CTF-#"/>
      <sheetName val="Drawing"/>
      <sheetName val="Material Certification"/>
      <sheetName val="Additional Documentation"/>
      <sheetName val="Data lists"/>
      <sheetName val="Sheet2"/>
      <sheetName val="QuoteFormat"/>
      <sheetName val="TE"/>
      <sheetName val="ID2"/>
      <sheetName val="XL4Test5"/>
      <sheetName val="Quality Concerns`Example"/>
      <sheetName val="周生產"/>
      <sheetName val="Menu Items"/>
      <sheetName val="UPC+EAN"/>
      <sheetName val="Issues List"/>
      <sheetName val="Valores"/>
      <sheetName val="All"/>
      <sheetName val="Blf2+LOM cost bom_080902"/>
      <sheetName val="codes"/>
      <sheetName val="FA-LISTING"/>
      <sheetName val="1"/>
      <sheetName val="6"/>
      <sheetName val="stock"/>
      <sheetName val="Definition"/>
      <sheetName val="非機種"/>
      <sheetName val="WI MODEM及SCAN"/>
      <sheetName val="BF3 MB cost _0708 from MSL"/>
      <sheetName val="Validation"/>
      <sheetName val="5C Sum"/>
      <sheetName val="工單差异分攤"/>
      <sheetName val="zsdr82Tab"/>
      <sheetName val="FAX EE(EU)"/>
      <sheetName val="CpK_"/>
      <sheetName val="Gage_R&amp;R"/>
      <sheetName val="Drawing1_A01-00"/>
      <sheetName val="Drawing2_A01-00"/>
      <sheetName val="Flow_Chart"/>
      <sheetName val="Control__Plan"/>
      <sheetName val="Matl_Cert"/>
      <sheetName val="Var__Ctrl_Cht_Backpage"/>
      <sheetName val="Process-Machine_set-up_sheet"/>
      <sheetName val="5C_Sum"/>
      <sheetName val="TOTAL"/>
      <sheetName val="全製程出貨資料"/>
      <sheetName val="A-Note Bug list"/>
      <sheetName val="Version Control"/>
      <sheetName val="Matl1"/>
      <sheetName val="General Instructions"/>
      <sheetName val="總表"/>
      <sheetName val="零件清單"/>
      <sheetName val="Kod3 Table"/>
      <sheetName val="2003 Ryan to Arima"/>
      <sheetName val="3"/>
      <sheetName val="Master Lists"/>
      <sheetName val="Q#3839 Indented Bom d"/>
      <sheetName val="2FDAY"/>
      <sheetName val="ﾀｰｹﾞｯﾄコスト"/>
      <sheetName val="Cover"/>
      <sheetName val="Information"/>
      <sheetName val="Drop Down Info"/>
      <sheetName val="Neo"/>
      <sheetName val="Setup"/>
      <sheetName val="期初B"/>
      <sheetName val="Mix"/>
      <sheetName val="Forwarder_Plan"/>
      <sheetName val="List"/>
      <sheetName val="Gage R&amp;R (SS-A1)"/>
      <sheetName val="Gage R&amp;R (SS-C5)"/>
      <sheetName val="Gage R&amp;R (D1)"/>
      <sheetName val="Gage R&amp;R (2)"/>
      <sheetName val="Drawing 2"/>
      <sheetName val="Flow Chart (modg)"/>
      <sheetName val="PFMEA (modg)"/>
      <sheetName val="Var.Ctrl Frontpage2"/>
      <sheetName val="Var. Ctrl Frontpage3"/>
      <sheetName val="WI_MODEM及SCAN"/>
      <sheetName val="Q#3839_Indented_Bom_d"/>
      <sheetName val="Kod3_Table"/>
      <sheetName val="2003_Ryan_to_Arima"/>
      <sheetName val="BF3_MB_cost__0708_from_MSL"/>
      <sheetName val="Master_Lists"/>
      <sheetName val="CpK_1"/>
      <sheetName val="Gage_R&amp;R1"/>
      <sheetName val="Drawing1_A01-001"/>
      <sheetName val="Drawing2_A01-001"/>
      <sheetName val="Flow_Chart1"/>
      <sheetName val="Control__Plan1"/>
      <sheetName val="Matl_Cert1"/>
      <sheetName val="Var__Ctrl_Cht_Backpage1"/>
      <sheetName val="Process-Machine_set-up_sheet1"/>
      <sheetName val="WI_MODEM及SCAN1"/>
      <sheetName val="Q#3839_Indented_Bom_d1"/>
      <sheetName val="Kod3_Table1"/>
      <sheetName val="2003_Ryan_to_Arima1"/>
      <sheetName val="BF3_MB_cost__0708_from_MSL1"/>
      <sheetName val="Master_Lists1"/>
      <sheetName val="Baseline &amp; Summary"/>
      <sheetName val="Team List"/>
      <sheetName val="Main"/>
      <sheetName val="Manufactur List"/>
      <sheetName val="Total MPP database"/>
      <sheetName val="BLUFORD_R12"/>
      <sheetName val="加工材料單價 (2)"/>
      <sheetName val="L1 SP"/>
      <sheetName val="L1 CA"/>
      <sheetName val="L1 CD"/>
      <sheetName val="L1 HD"/>
      <sheetName val="OVHD"/>
      <sheetName val="Nimitz Base Cover"/>
      <sheetName val="J2  FAI  0709.xls"/>
      <sheetName val="Workings"/>
      <sheetName val="KT1 Qual"/>
      <sheetName val="POR"/>
      <sheetName val="CD_kit"/>
      <sheetName val="FA Definitions"/>
      <sheetName val="Proto 1"/>
      <sheetName val="FA_LISTING"/>
      <sheetName val="1201 inner chassischange"/>
      <sheetName val="Data"/>
      <sheetName val="Initial Input"/>
      <sheetName val="Cp Cpk 15"/>
      <sheetName val="Calimero BOM"/>
      <sheetName val="Toolplan"/>
      <sheetName val="#REF!"/>
      <sheetName val="Receiving Inspection"/>
      <sheetName val="外製先"/>
      <sheetName val="Input commodity fallout"/>
      <sheetName val="Reporting"/>
      <sheetName val="Tables"/>
      <sheetName val="Input_commodity_fallout"/>
      <sheetName val="top# issues"/>
      <sheetName val="仪校仪器月报 (2)"/>
      <sheetName val="Weekly"/>
      <sheetName val="2004"/>
      <sheetName val="Do not modify"/>
      <sheetName val="New Sys Spreaddsht Instructions"/>
      <sheetName val="zasset"/>
      <sheetName val="G8WZA5 PKG部品表"/>
    </sheetNames>
    <sheetDataSet>
      <sheetData sheetId="0" refreshError="1"/>
      <sheetData sheetId="1" refreshError="1"/>
      <sheetData sheetId="2"/>
      <sheetData sheetId="3" refreshError="1"/>
      <sheetData sheetId="4">
        <row r="1">
          <cell r="M1" t="str">
            <v>2001-120</v>
          </cell>
        </row>
        <row r="7">
          <cell r="P7" t="str">
            <v>G.A.</v>
          </cell>
          <cell r="U7">
            <v>37062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ase"/>
      <sheetName val="9410W"/>
      <sheetName val="008HW"/>
      <sheetName val="79FHK"/>
      <sheetName val="Functions"/>
      <sheetName val="NEWAUG9F"/>
      <sheetName val="ISRDATA"/>
      <sheetName val="Menu Items"/>
      <sheetName val="SaturnII_FBOM_0317a"/>
      <sheetName val="Sheet1"/>
      <sheetName val="Issues List"/>
      <sheetName val="costedBOM"/>
      <sheetName val="Ref Data"/>
    </sheetNames>
    <definedNames>
      <definedName name="dcfd"/>
      <definedName name="duty"/>
      <definedName name="frdy"/>
      <definedName name="frt"/>
      <definedName name="scfd"/>
    </definedNames>
    <sheetDataSet>
      <sheetData sheetId="0" refreshError="1">
        <row r="1">
          <cell r="A1" t="str">
            <v>PART</v>
          </cell>
          <cell r="B1" t="str">
            <v>PRICE £</v>
          </cell>
          <cell r="C1" t="str">
            <v>PRICE $</v>
          </cell>
          <cell r="D1" t="str">
            <v>F&amp;D %</v>
          </cell>
          <cell r="E1" t="str">
            <v>DESCRIPTION</v>
          </cell>
        </row>
        <row r="2">
          <cell r="A2" t="str">
            <v>01157</v>
          </cell>
          <cell r="B2">
            <v>0</v>
          </cell>
          <cell r="C2">
            <v>4.2900000000000001E-2</v>
          </cell>
          <cell r="D2">
            <v>4.4999999999999998E-2</v>
          </cell>
          <cell r="E2" t="str">
            <v>STDF,HEX W/WSHR,4-40X.250,STL</v>
          </cell>
        </row>
        <row r="3">
          <cell r="A3" t="str">
            <v>02929</v>
          </cell>
          <cell r="B3">
            <v>0</v>
          </cell>
          <cell r="C3">
            <v>0.37</v>
          </cell>
          <cell r="D3">
            <v>0.03</v>
          </cell>
          <cell r="E3" t="str">
            <v>XTAL,14.31818M,20PF,30P,HC49S</v>
          </cell>
        </row>
        <row r="4">
          <cell r="A4" t="str">
            <v>04564</v>
          </cell>
          <cell r="B4">
            <v>0</v>
          </cell>
          <cell r="C4">
            <v>0.125</v>
          </cell>
          <cell r="D4">
            <v>4.4999999999999998E-2</v>
          </cell>
          <cell r="E4" t="str">
            <v>CLP,GND,PLN,R/S</v>
          </cell>
        </row>
        <row r="5">
          <cell r="A5" t="str">
            <v>04805</v>
          </cell>
          <cell r="B5">
            <v>1.1299999999999999E-3</v>
          </cell>
          <cell r="C5">
            <v>0</v>
          </cell>
          <cell r="D5">
            <v>0</v>
          </cell>
          <cell r="E5" t="str">
            <v>RES SM 220K J 1/16W 0603 TC200</v>
          </cell>
        </row>
        <row r="6">
          <cell r="A6" t="str">
            <v>04897</v>
          </cell>
          <cell r="B6">
            <v>2.0799999999999998E-3</v>
          </cell>
          <cell r="C6">
            <v>0</v>
          </cell>
          <cell r="D6">
            <v>0</v>
          </cell>
          <cell r="E6" t="str">
            <v>RES 124 1/10W 1% THKFLM 0805</v>
          </cell>
        </row>
        <row r="7">
          <cell r="A7" t="str">
            <v>05097</v>
          </cell>
          <cell r="B7">
            <v>0</v>
          </cell>
          <cell r="C7">
            <v>1.0999999999999999E-2</v>
          </cell>
          <cell r="D7">
            <v>0</v>
          </cell>
          <cell r="E7" t="str">
            <v>CAP,SM,0603,X7R,47nF,20%,25V</v>
          </cell>
        </row>
        <row r="8">
          <cell r="A8" t="str">
            <v>05172</v>
          </cell>
          <cell r="B8">
            <v>1.1299999999999999E-3</v>
          </cell>
          <cell r="C8">
            <v>0</v>
          </cell>
          <cell r="D8">
            <v>0</v>
          </cell>
          <cell r="E8" t="str">
            <v>RES SM 2K7  J 1/16W 0603 TC200</v>
          </cell>
        </row>
        <row r="9">
          <cell r="A9" t="str">
            <v>05173</v>
          </cell>
          <cell r="B9">
            <v>1.1299999999999999E-3</v>
          </cell>
          <cell r="C9">
            <v>0</v>
          </cell>
          <cell r="D9">
            <v>0</v>
          </cell>
          <cell r="E9" t="str">
            <v>RES SM 220R J 1/16W 0603 TC200</v>
          </cell>
        </row>
        <row r="10">
          <cell r="A10" t="str">
            <v>05174</v>
          </cell>
          <cell r="B10">
            <v>0</v>
          </cell>
          <cell r="C10">
            <v>5.0000000000000001E-3</v>
          </cell>
          <cell r="D10">
            <v>0</v>
          </cell>
          <cell r="E10" t="str">
            <v>CAP,SM,0603,C0G,22pF,5%,50V</v>
          </cell>
        </row>
        <row r="11">
          <cell r="A11" t="str">
            <v>06110</v>
          </cell>
          <cell r="B11">
            <v>7.9500000000000005E-3</v>
          </cell>
          <cell r="C11">
            <v>0</v>
          </cell>
          <cell r="D11">
            <v>0</v>
          </cell>
          <cell r="E11" t="str">
            <v>RNT SM 4 x 22R  ISO J TC300</v>
          </cell>
        </row>
        <row r="12">
          <cell r="A12" t="str">
            <v>06115</v>
          </cell>
          <cell r="B12">
            <v>7.9500000000000005E-3</v>
          </cell>
          <cell r="C12">
            <v>0</v>
          </cell>
          <cell r="D12">
            <v>0</v>
          </cell>
          <cell r="E12" t="str">
            <v>RNT SM 4 x 10R  ISO J TC300</v>
          </cell>
        </row>
        <row r="13">
          <cell r="A13" t="str">
            <v>06117</v>
          </cell>
          <cell r="B13">
            <v>7.9500000000000005E-3</v>
          </cell>
          <cell r="C13">
            <v>0</v>
          </cell>
          <cell r="D13">
            <v>0</v>
          </cell>
          <cell r="E13" t="str">
            <v>RNT SM 4 x 8K2  ISO J TC300</v>
          </cell>
        </row>
        <row r="14">
          <cell r="A14" t="str">
            <v>06118</v>
          </cell>
          <cell r="B14">
            <v>7.9500000000000005E-3</v>
          </cell>
          <cell r="C14">
            <v>0</v>
          </cell>
          <cell r="D14">
            <v>0</v>
          </cell>
          <cell r="E14" t="str">
            <v>RNT SM 4 x 2K7  ISO J TC300</v>
          </cell>
        </row>
        <row r="15">
          <cell r="A15" t="str">
            <v>06127</v>
          </cell>
          <cell r="B15">
            <v>1.1299999999999999E-3</v>
          </cell>
          <cell r="C15">
            <v>0</v>
          </cell>
          <cell r="D15">
            <v>0</v>
          </cell>
          <cell r="E15" t="str">
            <v>RES SM 2R7  J 1/16W 0603 TC600</v>
          </cell>
        </row>
        <row r="16">
          <cell r="A16" t="str">
            <v>06129</v>
          </cell>
          <cell r="B16">
            <v>3.8E-3</v>
          </cell>
          <cell r="C16">
            <v>0</v>
          </cell>
          <cell r="D16">
            <v>0</v>
          </cell>
          <cell r="E16" t="str">
            <v>RES SM 221K F 1/16W 0603 TC200</v>
          </cell>
        </row>
        <row r="17">
          <cell r="A17" t="str">
            <v>06140</v>
          </cell>
          <cell r="B17">
            <v>2.0799999999999998E-3</v>
          </cell>
          <cell r="C17">
            <v>0</v>
          </cell>
          <cell r="D17">
            <v>0</v>
          </cell>
          <cell r="E17" t="str">
            <v>RES SM 42R2 F 1/8W  1206 TC100</v>
          </cell>
        </row>
        <row r="18">
          <cell r="A18" t="str">
            <v>06233</v>
          </cell>
          <cell r="B18">
            <v>3.5000000000000001E-3</v>
          </cell>
          <cell r="C18">
            <v>0</v>
          </cell>
          <cell r="D18">
            <v>0</v>
          </cell>
          <cell r="E18" t="str">
            <v>CAP,2700PF,10%,50V,X7R,0603</v>
          </cell>
        </row>
        <row r="19">
          <cell r="A19" t="str">
            <v>06304</v>
          </cell>
          <cell r="B19">
            <v>0</v>
          </cell>
          <cell r="C19">
            <v>5.1500000000000001E-3</v>
          </cell>
          <cell r="D19">
            <v>0</v>
          </cell>
          <cell r="E19" t="str">
            <v>CAP,68PF,5%,50V,COG,0603</v>
          </cell>
        </row>
        <row r="20">
          <cell r="A20" t="str">
            <v>06568</v>
          </cell>
          <cell r="B20">
            <v>0</v>
          </cell>
          <cell r="C20">
            <v>0.34</v>
          </cell>
          <cell r="D20">
            <v>0</v>
          </cell>
          <cell r="E20" t="str">
            <v>IC,14185,RS232,SO20</v>
          </cell>
        </row>
        <row r="21">
          <cell r="A21" t="str">
            <v>06803</v>
          </cell>
          <cell r="B21">
            <v>2.5999999999999999E-2</v>
          </cell>
          <cell r="C21">
            <v>0</v>
          </cell>
          <cell r="D21">
            <v>0</v>
          </cell>
          <cell r="E21" t="str">
            <v>CON,HDR,1X4,M,2MM,S,T,L,TH</v>
          </cell>
        </row>
        <row r="22">
          <cell r="A22" t="str">
            <v>07733</v>
          </cell>
          <cell r="B22">
            <v>0.05</v>
          </cell>
          <cell r="C22">
            <v>0</v>
          </cell>
          <cell r="D22">
            <v>0</v>
          </cell>
          <cell r="E22" t="str">
            <v>CAP,SM,   ,AL,1uF,20%,50V</v>
          </cell>
        </row>
        <row r="23">
          <cell r="A23" t="str">
            <v>08242</v>
          </cell>
          <cell r="B23">
            <v>0</v>
          </cell>
          <cell r="C23">
            <v>0.65200000000000002</v>
          </cell>
          <cell r="D23">
            <v>0</v>
          </cell>
          <cell r="E23" t="str">
            <v>CONN,HDR,2x10,M,.165,S,T,S,TH-P</v>
          </cell>
        </row>
        <row r="24">
          <cell r="A24" t="str">
            <v>08391</v>
          </cell>
          <cell r="B24">
            <v>4.0000000000000001E-3</v>
          </cell>
          <cell r="C24">
            <v>0</v>
          </cell>
          <cell r="D24">
            <v>0</v>
          </cell>
          <cell r="E24" t="str">
            <v>CAP,8.2PF,5%,50V,COG,0603</v>
          </cell>
        </row>
        <row r="25">
          <cell r="A25" t="str">
            <v>09600</v>
          </cell>
          <cell r="B25">
            <v>2.0799999999999998E-3</v>
          </cell>
          <cell r="C25">
            <v>0</v>
          </cell>
          <cell r="D25">
            <v>0</v>
          </cell>
          <cell r="E25" t="str">
            <v>RES 10.5 1/10W 1% THKFLM 0805</v>
          </cell>
        </row>
        <row r="26">
          <cell r="A26" t="str">
            <v>09603</v>
          </cell>
          <cell r="B26">
            <v>2.0799999999999998E-3</v>
          </cell>
          <cell r="C26">
            <v>0</v>
          </cell>
          <cell r="D26">
            <v>0</v>
          </cell>
          <cell r="E26" t="str">
            <v xml:space="preserve">RES 82.5 1/10W 1% THKFLM 0805 </v>
          </cell>
        </row>
        <row r="27">
          <cell r="A27" t="str">
            <v>09623</v>
          </cell>
          <cell r="B27">
            <v>5.2900000000000003E-2</v>
          </cell>
          <cell r="C27">
            <v>0</v>
          </cell>
          <cell r="D27">
            <v>0</v>
          </cell>
          <cell r="E27" t="str">
            <v>CAP 1000PF 10% 2KV X7R DSK</v>
          </cell>
        </row>
        <row r="28">
          <cell r="A28" t="str">
            <v>09624</v>
          </cell>
          <cell r="B28">
            <v>0.13500000000000001</v>
          </cell>
          <cell r="C28">
            <v>0</v>
          </cell>
          <cell r="D28">
            <v>0</v>
          </cell>
          <cell r="E28" t="str">
            <v>CAP,3900UF,20%,6.3V,AL,12.5X25</v>
          </cell>
        </row>
        <row r="29">
          <cell r="A29" t="str">
            <v>09664</v>
          </cell>
          <cell r="B29">
            <v>0</v>
          </cell>
          <cell r="C29">
            <v>0.13</v>
          </cell>
          <cell r="D29">
            <v>0</v>
          </cell>
          <cell r="E29" t="str">
            <v>IC 4011B        SM SOIC14</v>
          </cell>
        </row>
        <row r="30">
          <cell r="A30" t="str">
            <v>11271</v>
          </cell>
          <cell r="B30">
            <v>0</v>
          </cell>
          <cell r="C30">
            <v>0.22700000000000001</v>
          </cell>
          <cell r="D30">
            <v>0</v>
          </cell>
          <cell r="E30" t="str">
            <v>CON,JCK,ST,X1,3P,3.5X7M,S,R,TH</v>
          </cell>
        </row>
        <row r="31">
          <cell r="A31" t="str">
            <v>11272</v>
          </cell>
          <cell r="B31">
            <v>0</v>
          </cell>
          <cell r="C31">
            <v>0.28000000000000003</v>
          </cell>
          <cell r="D31">
            <v>0</v>
          </cell>
          <cell r="E31" t="str">
            <v>CON,JCK,ST,X1,5P,3.5,SHLD,R,TH</v>
          </cell>
        </row>
        <row r="32">
          <cell r="A32" t="str">
            <v>11306</v>
          </cell>
          <cell r="B32">
            <v>2.0799999999999998E-3</v>
          </cell>
          <cell r="C32">
            <v>0</v>
          </cell>
          <cell r="D32">
            <v>0</v>
          </cell>
          <cell r="E32" t="str">
            <v>RES 37.4 1/8W 1% THKFLM 1206</v>
          </cell>
        </row>
        <row r="33">
          <cell r="A33" t="str">
            <v>11308</v>
          </cell>
          <cell r="B33">
            <v>2.0799999999999998E-3</v>
          </cell>
          <cell r="C33">
            <v>0</v>
          </cell>
          <cell r="D33">
            <v>0</v>
          </cell>
          <cell r="E33" t="str">
            <v>RES 12.1 1/16W 1% THKFLM 0603</v>
          </cell>
        </row>
        <row r="34">
          <cell r="A34" t="str">
            <v>14610</v>
          </cell>
          <cell r="B34">
            <v>0</v>
          </cell>
          <cell r="C34">
            <v>0.13</v>
          </cell>
          <cell r="D34">
            <v>0</v>
          </cell>
          <cell r="E34" t="str">
            <v>IC,TIMER,SO8</v>
          </cell>
        </row>
        <row r="35">
          <cell r="A35" t="str">
            <v>14676</v>
          </cell>
          <cell r="B35">
            <v>0</v>
          </cell>
          <cell r="C35">
            <v>0.3</v>
          </cell>
          <cell r="D35">
            <v>0</v>
          </cell>
          <cell r="E35" t="str">
            <v>HDR 20X2P D ST SHRD LP P20KYD</v>
          </cell>
        </row>
        <row r="36">
          <cell r="A36" t="str">
            <v>15666</v>
          </cell>
          <cell r="B36">
            <v>0</v>
          </cell>
          <cell r="C36">
            <v>2.5870000000000002</v>
          </cell>
          <cell r="D36">
            <v>0</v>
          </cell>
          <cell r="E36" t="str">
            <v>IC,SRAM,32Kx32,15NS,TQFP100</v>
          </cell>
        </row>
        <row r="37">
          <cell r="A37" t="str">
            <v>15711</v>
          </cell>
          <cell r="B37">
            <v>2.0799999999999998E-3</v>
          </cell>
          <cell r="C37">
            <v>0</v>
          </cell>
          <cell r="D37">
            <v>0</v>
          </cell>
          <cell r="E37" t="str">
            <v>RES SM 47R5 F 1/16W 0603 TC200</v>
          </cell>
        </row>
        <row r="38">
          <cell r="A38" t="str">
            <v>16155</v>
          </cell>
          <cell r="B38">
            <v>0</v>
          </cell>
          <cell r="C38">
            <v>5.8999999999999997E-2</v>
          </cell>
          <cell r="D38">
            <v>0</v>
          </cell>
          <cell r="E38" t="str">
            <v>TRANS,FET,NCH,2N7002,60V,SOT23</v>
          </cell>
        </row>
        <row r="39">
          <cell r="A39" t="str">
            <v>17193</v>
          </cell>
          <cell r="B39">
            <v>0</v>
          </cell>
          <cell r="C39">
            <v>0.15</v>
          </cell>
          <cell r="D39">
            <v>0</v>
          </cell>
          <cell r="E39" t="str">
            <v>IC,SOIC,OP.AMP,QUAD</v>
          </cell>
        </row>
        <row r="40">
          <cell r="A40" t="str">
            <v>17325</v>
          </cell>
          <cell r="B40">
            <v>0</v>
          </cell>
          <cell r="C40">
            <v>0.13905000000000001</v>
          </cell>
          <cell r="D40">
            <v>0</v>
          </cell>
          <cell r="E40" t="str">
            <v>CAP,SM,1825,Z5U,1uF,20%,50V</v>
          </cell>
        </row>
        <row r="41">
          <cell r="A41" t="str">
            <v>18859</v>
          </cell>
          <cell r="B41">
            <v>2.0799999999999998E-3</v>
          </cell>
          <cell r="C41">
            <v>0</v>
          </cell>
          <cell r="D41">
            <v>0</v>
          </cell>
          <cell r="E41" t="str">
            <v>RES SM 3K32 F 1/10W 0805 TC100</v>
          </cell>
        </row>
        <row r="42">
          <cell r="A42" t="str">
            <v>18899</v>
          </cell>
          <cell r="B42">
            <v>7.9500000000000005E-3</v>
          </cell>
          <cell r="C42">
            <v>0</v>
          </cell>
          <cell r="D42">
            <v>0</v>
          </cell>
          <cell r="E42" t="str">
            <v>RES,PK,33,5%,1/16W,I4,RN1206</v>
          </cell>
        </row>
        <row r="43">
          <cell r="A43" t="str">
            <v>19959</v>
          </cell>
          <cell r="B43">
            <v>1.1299999999999999E-3</v>
          </cell>
          <cell r="C43">
            <v>0</v>
          </cell>
          <cell r="D43">
            <v>0</v>
          </cell>
          <cell r="E43" t="str">
            <v>RES SM 100K J 1/16W 0603 TC200</v>
          </cell>
        </row>
        <row r="44">
          <cell r="A44" t="str">
            <v>19960</v>
          </cell>
          <cell r="B44">
            <v>1.1299999999999999E-3</v>
          </cell>
          <cell r="C44">
            <v>0</v>
          </cell>
          <cell r="D44">
            <v>0</v>
          </cell>
          <cell r="E44" t="str">
            <v>RES,4.7K,1/16W,5%,THKFLM,0603</v>
          </cell>
        </row>
        <row r="45">
          <cell r="A45" t="str">
            <v>19961</v>
          </cell>
          <cell r="B45">
            <v>1.1299999999999999E-3</v>
          </cell>
          <cell r="C45">
            <v>0</v>
          </cell>
          <cell r="D45">
            <v>0</v>
          </cell>
          <cell r="E45" t="str">
            <v>RES,10K,1/16W,5%,THKFLM,0603</v>
          </cell>
        </row>
        <row r="46">
          <cell r="A46" t="str">
            <v>19962</v>
          </cell>
          <cell r="B46">
            <v>1.1299999999999999E-3</v>
          </cell>
          <cell r="C46">
            <v>0</v>
          </cell>
          <cell r="D46">
            <v>0</v>
          </cell>
          <cell r="E46" t="str">
            <v>RES,33,1/16W,5%,THKFLM,0603</v>
          </cell>
        </row>
        <row r="47">
          <cell r="A47" t="str">
            <v>19963</v>
          </cell>
          <cell r="B47">
            <v>1.1299999999999999E-3</v>
          </cell>
          <cell r="C47">
            <v>0</v>
          </cell>
          <cell r="D47">
            <v>0</v>
          </cell>
          <cell r="E47" t="str">
            <v>RES,47,1/16W,5%,THKFLM,0603</v>
          </cell>
        </row>
        <row r="48">
          <cell r="A48" t="str">
            <v>19964</v>
          </cell>
          <cell r="B48">
            <v>1.1299999999999999E-3</v>
          </cell>
          <cell r="C48">
            <v>0</v>
          </cell>
          <cell r="D48">
            <v>0</v>
          </cell>
          <cell r="E48" t="str">
            <v>RES,22,1/16W,5%,THKFLM,0603</v>
          </cell>
        </row>
        <row r="49">
          <cell r="A49" t="str">
            <v>19965</v>
          </cell>
          <cell r="B49">
            <v>1.1299999999999999E-3</v>
          </cell>
          <cell r="C49">
            <v>0</v>
          </cell>
          <cell r="D49">
            <v>0</v>
          </cell>
          <cell r="E49" t="str">
            <v>RES,1M,1/16W,5%,THKFLM,0603</v>
          </cell>
        </row>
        <row r="50">
          <cell r="A50" t="str">
            <v>20221</v>
          </cell>
          <cell r="B50">
            <v>0</v>
          </cell>
          <cell r="C50">
            <v>1.0999999999999999E-2</v>
          </cell>
          <cell r="D50">
            <v>0</v>
          </cell>
          <cell r="E50" t="str">
            <v>HDR 2P SINGLE ST</v>
          </cell>
        </row>
        <row r="51">
          <cell r="A51" t="str">
            <v>20403</v>
          </cell>
          <cell r="B51">
            <v>0</v>
          </cell>
          <cell r="C51">
            <v>0.16</v>
          </cell>
          <cell r="D51">
            <v>0</v>
          </cell>
          <cell r="E51" t="str">
            <v>IC,VOLT REG,ADJ,TL431A,SO8</v>
          </cell>
        </row>
        <row r="52">
          <cell r="A52" t="str">
            <v>20405</v>
          </cell>
          <cell r="B52">
            <v>3.092E-2</v>
          </cell>
          <cell r="C52">
            <v>0</v>
          </cell>
          <cell r="D52">
            <v>0</v>
          </cell>
          <cell r="E52" t="str">
            <v>FERRITE BEAD,SM,1206,23R,0.2A</v>
          </cell>
        </row>
        <row r="53">
          <cell r="A53" t="str">
            <v>20413</v>
          </cell>
          <cell r="B53">
            <v>0</v>
          </cell>
          <cell r="C53">
            <v>8.0000000000000002E-3</v>
          </cell>
          <cell r="D53">
            <v>0</v>
          </cell>
          <cell r="E53" t="str">
            <v>CON,HDR,1X1,M,.1X.32,S,T,U,TH</v>
          </cell>
        </row>
        <row r="54">
          <cell r="A54" t="str">
            <v>20422</v>
          </cell>
          <cell r="B54">
            <v>0</v>
          </cell>
          <cell r="C54">
            <v>2.9000000000000001E-2</v>
          </cell>
          <cell r="D54">
            <v>0</v>
          </cell>
          <cell r="E54" t="str">
            <v>TRANS,BT3904,SIG,NPN,40V,SOT23</v>
          </cell>
        </row>
        <row r="55">
          <cell r="A55" t="str">
            <v>20424</v>
          </cell>
          <cell r="B55">
            <v>0</v>
          </cell>
          <cell r="C55">
            <v>2.5999999999999999E-2</v>
          </cell>
          <cell r="D55">
            <v>0</v>
          </cell>
          <cell r="E55" t="str">
            <v>DIODE,1N914,GEN,SOT23</v>
          </cell>
        </row>
        <row r="56">
          <cell r="A56" t="str">
            <v>20435</v>
          </cell>
          <cell r="B56">
            <v>3.805E-2</v>
          </cell>
          <cell r="C56">
            <v>0</v>
          </cell>
          <cell r="D56">
            <v>0</v>
          </cell>
          <cell r="E56" t="str">
            <v>FE,.177x.126IN,SM</v>
          </cell>
        </row>
        <row r="57">
          <cell r="A57" t="str">
            <v>20450</v>
          </cell>
          <cell r="B57">
            <v>0</v>
          </cell>
          <cell r="C57">
            <v>0.28000000000000003</v>
          </cell>
          <cell r="D57">
            <v>0</v>
          </cell>
          <cell r="E57" t="str">
            <v>CONN, DB9</v>
          </cell>
        </row>
        <row r="58">
          <cell r="A58" t="str">
            <v>20537</v>
          </cell>
          <cell r="B58">
            <v>0</v>
          </cell>
          <cell r="C58">
            <v>0.08</v>
          </cell>
          <cell r="D58">
            <v>0</v>
          </cell>
          <cell r="E58" t="str">
            <v>IC, 74F04,SO14</v>
          </cell>
        </row>
        <row r="59">
          <cell r="A59" t="str">
            <v>20538</v>
          </cell>
          <cell r="B59">
            <v>0</v>
          </cell>
          <cell r="C59">
            <v>0.08</v>
          </cell>
          <cell r="D59">
            <v>0</v>
          </cell>
          <cell r="E59" t="str">
            <v>IC, 74F08,SO14</v>
          </cell>
        </row>
        <row r="60">
          <cell r="A60" t="str">
            <v>20539</v>
          </cell>
          <cell r="B60">
            <v>0</v>
          </cell>
          <cell r="C60">
            <v>0.08</v>
          </cell>
          <cell r="D60">
            <v>0</v>
          </cell>
          <cell r="E60" t="str">
            <v>IC, 74F32,SO14</v>
          </cell>
        </row>
        <row r="61">
          <cell r="A61" t="str">
            <v>20548</v>
          </cell>
          <cell r="B61">
            <v>0</v>
          </cell>
          <cell r="C61">
            <v>0.13</v>
          </cell>
          <cell r="D61">
            <v>0</v>
          </cell>
          <cell r="E61" t="str">
            <v>IC LM339        SM</v>
          </cell>
        </row>
        <row r="62">
          <cell r="A62" t="str">
            <v>20594</v>
          </cell>
          <cell r="B62">
            <v>8.8270000000000001E-2</v>
          </cell>
          <cell r="C62">
            <v>0</v>
          </cell>
          <cell r="D62">
            <v>0</v>
          </cell>
          <cell r="E62" t="str">
            <v>CAP,22UF,20%,20V,TANT,7343</v>
          </cell>
        </row>
        <row r="63">
          <cell r="A63" t="str">
            <v>20684</v>
          </cell>
          <cell r="B63">
            <v>1.4499999999999999E-3</v>
          </cell>
          <cell r="C63">
            <v>0</v>
          </cell>
          <cell r="D63">
            <v>0</v>
          </cell>
          <cell r="E63" t="str">
            <v>RES SM 1K0  J 1/8W  1206 TC200</v>
          </cell>
        </row>
        <row r="64">
          <cell r="A64" t="str">
            <v>20729</v>
          </cell>
          <cell r="B64">
            <v>0</v>
          </cell>
          <cell r="C64">
            <v>0.17</v>
          </cell>
          <cell r="D64">
            <v>0</v>
          </cell>
          <cell r="E64" t="str">
            <v>IC, 7406,SO14</v>
          </cell>
        </row>
        <row r="65">
          <cell r="A65" t="str">
            <v>20783</v>
          </cell>
          <cell r="B65">
            <v>0</v>
          </cell>
          <cell r="C65">
            <v>0.08</v>
          </cell>
          <cell r="D65">
            <v>0</v>
          </cell>
          <cell r="E65" t="str">
            <v>IC, 74F02, SO14</v>
          </cell>
        </row>
        <row r="66">
          <cell r="A66" t="str">
            <v>21012</v>
          </cell>
          <cell r="B66">
            <v>2.0799999999999998E-3</v>
          </cell>
          <cell r="C66">
            <v>0</v>
          </cell>
          <cell r="D66">
            <v>0</v>
          </cell>
          <cell r="E66" t="str">
            <v>RES SM 75R  F 1/8W  1206 TC100</v>
          </cell>
        </row>
        <row r="67">
          <cell r="A67" t="str">
            <v>21081</v>
          </cell>
          <cell r="B67">
            <v>0</v>
          </cell>
          <cell r="C67">
            <v>5.6649999999999999E-2</v>
          </cell>
          <cell r="D67">
            <v>0</v>
          </cell>
          <cell r="E67" t="str">
            <v>CAP,SM,3216,TANT,1uF,20%,10V</v>
          </cell>
        </row>
        <row r="68">
          <cell r="A68" t="str">
            <v>21089</v>
          </cell>
          <cell r="B68">
            <v>0</v>
          </cell>
          <cell r="C68">
            <v>2.5000000000000001E-2</v>
          </cell>
          <cell r="D68">
            <v>0</v>
          </cell>
          <cell r="E68" t="str">
            <v>TRANS 2222A SIG NPN 40V SOT23</v>
          </cell>
        </row>
        <row r="69">
          <cell r="A69" t="str">
            <v>21130</v>
          </cell>
          <cell r="B69">
            <v>1.4499999999999999E-3</v>
          </cell>
          <cell r="C69">
            <v>0</v>
          </cell>
          <cell r="D69">
            <v>0</v>
          </cell>
          <cell r="E69" t="str">
            <v>RES SM 1K2  J 1/8W  1206 TC200</v>
          </cell>
        </row>
        <row r="70">
          <cell r="A70" t="str">
            <v>21361</v>
          </cell>
          <cell r="B70">
            <v>0</v>
          </cell>
          <cell r="C70">
            <v>0.105</v>
          </cell>
          <cell r="D70">
            <v>0</v>
          </cell>
          <cell r="E70" t="str">
            <v>IC 74F14        SM SOIC14</v>
          </cell>
        </row>
        <row r="71">
          <cell r="A71" t="str">
            <v>21372</v>
          </cell>
          <cell r="B71">
            <v>0</v>
          </cell>
          <cell r="C71">
            <v>6.3E-2</v>
          </cell>
          <cell r="D71">
            <v>0</v>
          </cell>
          <cell r="E71" t="str">
            <v>CAP,2.2UF,20%,20V,TANT,3528</v>
          </cell>
        </row>
        <row r="72">
          <cell r="A72" t="str">
            <v>21523</v>
          </cell>
          <cell r="B72">
            <v>0</v>
          </cell>
          <cell r="C72">
            <v>0.15</v>
          </cell>
          <cell r="D72">
            <v>0</v>
          </cell>
          <cell r="E72" t="str">
            <v>IC,SOIC,COMPARATOR,DUAL</v>
          </cell>
        </row>
        <row r="73">
          <cell r="A73" t="str">
            <v>21533</v>
          </cell>
          <cell r="B73">
            <v>1.2E-2</v>
          </cell>
          <cell r="C73">
            <v>0</v>
          </cell>
          <cell r="D73">
            <v>0</v>
          </cell>
          <cell r="E73" t="str">
            <v>CAP,SM,1206,C0G,510pF,5%,50V</v>
          </cell>
        </row>
        <row r="74">
          <cell r="A74" t="str">
            <v>21567</v>
          </cell>
          <cell r="B74">
            <v>0</v>
          </cell>
          <cell r="C74">
            <v>0.42299999999999999</v>
          </cell>
          <cell r="D74">
            <v>0</v>
          </cell>
          <cell r="E74" t="str">
            <v>SPKR, TRANSDUCER,&lt;.2 WATTS</v>
          </cell>
        </row>
        <row r="75">
          <cell r="A75" t="str">
            <v>21784</v>
          </cell>
          <cell r="B75">
            <v>0</v>
          </cell>
          <cell r="C75">
            <v>0.11</v>
          </cell>
          <cell r="D75">
            <v>0</v>
          </cell>
          <cell r="E75" t="str">
            <v>IC 74HC14       SM SOIC14</v>
          </cell>
        </row>
        <row r="76">
          <cell r="A76" t="str">
            <v>21844</v>
          </cell>
          <cell r="B76">
            <v>0</v>
          </cell>
          <cell r="C76">
            <v>0.17</v>
          </cell>
          <cell r="D76">
            <v>0</v>
          </cell>
          <cell r="E76" t="str">
            <v>IC 7406         SM SOIC14</v>
          </cell>
        </row>
        <row r="77">
          <cell r="A77" t="str">
            <v>21853</v>
          </cell>
          <cell r="B77">
            <v>0.46</v>
          </cell>
          <cell r="C77">
            <v>0</v>
          </cell>
          <cell r="D77">
            <v>0</v>
          </cell>
          <cell r="E77" t="str">
            <v>IC GAL 16V8,25N  PLCC20</v>
          </cell>
        </row>
        <row r="78">
          <cell r="A78" t="str">
            <v>21875</v>
          </cell>
          <cell r="B78">
            <v>1.16E-3</v>
          </cell>
          <cell r="C78">
            <v>0</v>
          </cell>
          <cell r="D78">
            <v>0</v>
          </cell>
          <cell r="E78" t="str">
            <v>RES,220,1/10W,5%,THKFLM,0805</v>
          </cell>
        </row>
        <row r="79">
          <cell r="A79" t="str">
            <v>21902</v>
          </cell>
          <cell r="B79">
            <v>2E-3</v>
          </cell>
          <cell r="C79">
            <v>0</v>
          </cell>
          <cell r="D79">
            <v>0</v>
          </cell>
          <cell r="E79" t="str">
            <v>RES,4.7K,1/10W,5%,THKFLM,0805</v>
          </cell>
        </row>
        <row r="80">
          <cell r="A80" t="str">
            <v>21905</v>
          </cell>
          <cell r="B80">
            <v>1.16E-3</v>
          </cell>
          <cell r="C80">
            <v>0</v>
          </cell>
          <cell r="D80">
            <v>0</v>
          </cell>
          <cell r="E80" t="str">
            <v>RES,82,1/10W,5%,THKFLM,0805</v>
          </cell>
        </row>
        <row r="81">
          <cell r="A81" t="str">
            <v>21982</v>
          </cell>
          <cell r="B81">
            <v>0</v>
          </cell>
          <cell r="C81">
            <v>6.7999999999999996E-3</v>
          </cell>
          <cell r="D81">
            <v>0</v>
          </cell>
          <cell r="E81" t="str">
            <v>CAP,220PF,10%,50V,COG,0805</v>
          </cell>
        </row>
        <row r="82">
          <cell r="A82" t="str">
            <v>21995</v>
          </cell>
          <cell r="B82">
            <v>0</v>
          </cell>
          <cell r="C82">
            <v>0.13</v>
          </cell>
          <cell r="D82">
            <v>0</v>
          </cell>
          <cell r="E82" t="str">
            <v>IC,4013B,SO14</v>
          </cell>
        </row>
        <row r="83">
          <cell r="A83" t="str">
            <v>22008</v>
          </cell>
          <cell r="B83">
            <v>5.5559999999999998E-2</v>
          </cell>
          <cell r="C83">
            <v>0</v>
          </cell>
          <cell r="D83">
            <v>0</v>
          </cell>
          <cell r="E83" t="str">
            <v>CAP,10UF,20%,16V,TANT,6032</v>
          </cell>
        </row>
        <row r="84">
          <cell r="A84" t="str">
            <v>22010</v>
          </cell>
          <cell r="B84">
            <v>0</v>
          </cell>
          <cell r="C84">
            <v>5.5E-2</v>
          </cell>
          <cell r="D84">
            <v>0</v>
          </cell>
          <cell r="E84" t="str">
            <v>CAP,1UF,20%,16V,TANT,3216</v>
          </cell>
        </row>
        <row r="85">
          <cell r="A85" t="str">
            <v>22055</v>
          </cell>
          <cell r="B85">
            <v>2.6419999999999999E-2</v>
          </cell>
          <cell r="C85">
            <v>0</v>
          </cell>
          <cell r="D85">
            <v>0</v>
          </cell>
          <cell r="E85" t="str">
            <v>TRANS,2907,SWT,PNP,40V,SOT23</v>
          </cell>
        </row>
        <row r="86">
          <cell r="A86" t="str">
            <v>22093</v>
          </cell>
          <cell r="B86">
            <v>1.6299999999999999E-2</v>
          </cell>
          <cell r="C86">
            <v>0</v>
          </cell>
          <cell r="D86">
            <v>0</v>
          </cell>
          <cell r="E86" t="str">
            <v>CAP,1UF,+80-20%,16V,Y5V,1206</v>
          </cell>
        </row>
        <row r="87">
          <cell r="A87" t="str">
            <v>22094</v>
          </cell>
          <cell r="B87">
            <v>3.2699999999999999E-3</v>
          </cell>
          <cell r="C87">
            <v>0</v>
          </cell>
          <cell r="D87">
            <v>0</v>
          </cell>
          <cell r="E87" t="str">
            <v>CAP,100PF,5%,50V,COG,0805</v>
          </cell>
        </row>
        <row r="88">
          <cell r="A88" t="str">
            <v>22240</v>
          </cell>
          <cell r="B88">
            <v>0</v>
          </cell>
          <cell r="C88">
            <v>1.0900000000000001</v>
          </cell>
          <cell r="D88">
            <v>0.03</v>
          </cell>
          <cell r="E88" t="str">
            <v>OSC 50.000M .01% 3S C/TTL DIP8</v>
          </cell>
        </row>
        <row r="89">
          <cell r="A89" t="str">
            <v>22281</v>
          </cell>
          <cell r="B89">
            <v>1.1299999999999999E-3</v>
          </cell>
          <cell r="C89">
            <v>0</v>
          </cell>
          <cell r="D89">
            <v>0</v>
          </cell>
          <cell r="E89" t="str">
            <v>RES,100,1/16W,5%,THKFLM,0603</v>
          </cell>
        </row>
        <row r="90">
          <cell r="A90" t="str">
            <v>22327</v>
          </cell>
          <cell r="B90">
            <v>1.1299999999999999E-3</v>
          </cell>
          <cell r="C90">
            <v>0</v>
          </cell>
          <cell r="D90">
            <v>0</v>
          </cell>
          <cell r="E90" t="str">
            <v>RES,1K,1/16W,5%,THKFLM,0603</v>
          </cell>
        </row>
        <row r="91">
          <cell r="A91" t="str">
            <v>22328</v>
          </cell>
          <cell r="B91">
            <v>2.5739999999999999E-2</v>
          </cell>
          <cell r="C91">
            <v>0</v>
          </cell>
          <cell r="D91">
            <v>0</v>
          </cell>
          <cell r="E91" t="str">
            <v>FE,BEAD,500MA,1206,31OHM@100M</v>
          </cell>
        </row>
        <row r="92">
          <cell r="A92" t="str">
            <v>22736</v>
          </cell>
          <cell r="B92">
            <v>0</v>
          </cell>
          <cell r="C92">
            <v>0.2</v>
          </cell>
          <cell r="D92">
            <v>0</v>
          </cell>
          <cell r="E92" t="str">
            <v>IC,78M05,VOLT REG,DPAK</v>
          </cell>
        </row>
        <row r="93">
          <cell r="A93" t="str">
            <v>22990</v>
          </cell>
          <cell r="B93">
            <v>8.14E-2</v>
          </cell>
          <cell r="C93">
            <v>0</v>
          </cell>
          <cell r="D93">
            <v>0</v>
          </cell>
          <cell r="E93" t="str">
            <v>DIODE,SKY,30V,.1A,BAR43,SOT23</v>
          </cell>
        </row>
        <row r="94">
          <cell r="A94" t="str">
            <v>22992</v>
          </cell>
          <cell r="B94">
            <v>0</v>
          </cell>
          <cell r="C94">
            <v>4.9500000000000004E-3</v>
          </cell>
          <cell r="D94">
            <v>0</v>
          </cell>
          <cell r="E94" t="str">
            <v>CAP,1000PF,20%,50V,X7R,0603</v>
          </cell>
        </row>
        <row r="95">
          <cell r="A95" t="str">
            <v>22993</v>
          </cell>
          <cell r="B95">
            <v>3.6099999999999999E-3</v>
          </cell>
          <cell r="C95">
            <v>0</v>
          </cell>
          <cell r="D95">
            <v>0</v>
          </cell>
          <cell r="E95" t="str">
            <v>CAP,.01UF,20%,50V,X7R,0603</v>
          </cell>
        </row>
        <row r="96">
          <cell r="A96" t="str">
            <v>23942</v>
          </cell>
          <cell r="B96">
            <v>4.4639999999999999E-2</v>
          </cell>
          <cell r="C96">
            <v>0</v>
          </cell>
          <cell r="D96">
            <v>0</v>
          </cell>
          <cell r="E96" t="str">
            <v>CAP,SM,AL,    ,22uF,20%,6.3V</v>
          </cell>
        </row>
        <row r="97">
          <cell r="A97" t="str">
            <v>23943</v>
          </cell>
          <cell r="B97">
            <v>7.0000000000000007E-2</v>
          </cell>
          <cell r="C97">
            <v>0</v>
          </cell>
          <cell r="D97">
            <v>0</v>
          </cell>
          <cell r="E97" t="str">
            <v>CAP,SM,    ,AL,100uF,20%,6.3V</v>
          </cell>
        </row>
        <row r="98">
          <cell r="A98" t="str">
            <v>23944</v>
          </cell>
          <cell r="B98">
            <v>4.4639999999999999E-2</v>
          </cell>
          <cell r="C98">
            <v>0</v>
          </cell>
          <cell r="D98">
            <v>0</v>
          </cell>
          <cell r="E98" t="str">
            <v>CAP,SM,4343,AL,10uF,20%,16V</v>
          </cell>
        </row>
        <row r="99">
          <cell r="A99" t="str">
            <v>25701</v>
          </cell>
          <cell r="B99">
            <v>2.0799999999999998E-3</v>
          </cell>
          <cell r="C99">
            <v>0</v>
          </cell>
          <cell r="D99">
            <v>0</v>
          </cell>
          <cell r="E99" t="str">
            <v>RES,1.21K,1/10W,1%,THKFLM,0805</v>
          </cell>
        </row>
        <row r="100">
          <cell r="A100" t="str">
            <v>25706</v>
          </cell>
          <cell r="B100">
            <v>2E-3</v>
          </cell>
          <cell r="C100">
            <v>0</v>
          </cell>
          <cell r="D100">
            <v>0</v>
          </cell>
          <cell r="E100" t="str">
            <v>RES SM 680R J 1/10W 0805 TC200</v>
          </cell>
        </row>
        <row r="101">
          <cell r="A101" t="str">
            <v>25707</v>
          </cell>
          <cell r="B101">
            <v>0</v>
          </cell>
          <cell r="C101">
            <v>5.6600000000000001E-3</v>
          </cell>
          <cell r="D101">
            <v>0</v>
          </cell>
          <cell r="E101" t="str">
            <v>CAP,150PF,10%,50V,X7R,0805</v>
          </cell>
        </row>
        <row r="102">
          <cell r="A102" t="str">
            <v>26870</v>
          </cell>
          <cell r="B102">
            <v>9.1999999999999998E-2</v>
          </cell>
          <cell r="C102">
            <v>0</v>
          </cell>
          <cell r="D102">
            <v>0</v>
          </cell>
          <cell r="E102" t="str">
            <v>CAP,22UF,20%,25V,AL,SM6.3X5.4</v>
          </cell>
        </row>
        <row r="103">
          <cell r="A103" t="str">
            <v>27874</v>
          </cell>
          <cell r="B103">
            <v>2.0999999999999999E-3</v>
          </cell>
          <cell r="C103">
            <v>0</v>
          </cell>
          <cell r="D103">
            <v>0</v>
          </cell>
          <cell r="E103" t="str">
            <v>RES,75,1/16W,5%,THKFLM,0603</v>
          </cell>
        </row>
        <row r="104">
          <cell r="A104" t="str">
            <v>27885</v>
          </cell>
          <cell r="B104">
            <v>2.0799999999999998E-3</v>
          </cell>
          <cell r="C104">
            <v>0</v>
          </cell>
          <cell r="D104">
            <v>0</v>
          </cell>
          <cell r="E104" t="str">
            <v>RES,147,1/10W,1%,THKFLM,0805</v>
          </cell>
        </row>
        <row r="105">
          <cell r="A105" t="str">
            <v>28005</v>
          </cell>
          <cell r="B105">
            <v>1.1299999999999999E-3</v>
          </cell>
          <cell r="C105">
            <v>0</v>
          </cell>
          <cell r="D105">
            <v>0</v>
          </cell>
          <cell r="E105" t="str">
            <v>RES,1.5K,1/16W,5%,THKFLM,0603</v>
          </cell>
        </row>
        <row r="106">
          <cell r="A106" t="str">
            <v>28776</v>
          </cell>
          <cell r="B106">
            <v>3.5099999999999999E-2</v>
          </cell>
          <cell r="C106">
            <v>0</v>
          </cell>
          <cell r="D106">
            <v>0</v>
          </cell>
          <cell r="E106" t="str">
            <v>CAP,22UF,20%,6.3V,AL,SM4X5.7</v>
          </cell>
        </row>
        <row r="107">
          <cell r="A107" t="str">
            <v>28777</v>
          </cell>
          <cell r="B107">
            <v>3.5099999999999999E-2</v>
          </cell>
          <cell r="C107">
            <v>0</v>
          </cell>
          <cell r="D107">
            <v>0</v>
          </cell>
          <cell r="E107" t="str">
            <v>CAP,10UF,20%,16V,AL,SM4X5.4</v>
          </cell>
        </row>
        <row r="108">
          <cell r="A108" t="str">
            <v>28778</v>
          </cell>
          <cell r="B108">
            <v>3.5099999999999999E-2</v>
          </cell>
          <cell r="C108">
            <v>0</v>
          </cell>
          <cell r="D108">
            <v>0</v>
          </cell>
          <cell r="E108" t="str">
            <v>CAP,3.3UF,20%,50V,AL,SM4X5.4</v>
          </cell>
        </row>
        <row r="109">
          <cell r="A109" t="str">
            <v>29143</v>
          </cell>
          <cell r="B109">
            <v>1.16E-3</v>
          </cell>
          <cell r="C109">
            <v>0</v>
          </cell>
          <cell r="D109">
            <v>0</v>
          </cell>
          <cell r="E109" t="str">
            <v>RES,2.4K,1/10W,5%,THKFLM,0805</v>
          </cell>
        </row>
        <row r="110">
          <cell r="A110" t="str">
            <v>29194</v>
          </cell>
          <cell r="B110">
            <v>1.4E-2</v>
          </cell>
          <cell r="C110">
            <v>0</v>
          </cell>
          <cell r="D110">
            <v>0</v>
          </cell>
          <cell r="E110" t="str">
            <v>RES,PK,56,5%,1/16W,I4,RN1206</v>
          </cell>
        </row>
        <row r="111">
          <cell r="A111" t="str">
            <v>29417</v>
          </cell>
          <cell r="B111">
            <v>0</v>
          </cell>
          <cell r="C111">
            <v>8.8000000000000005E-3</v>
          </cell>
          <cell r="D111">
            <v>0</v>
          </cell>
          <cell r="E111" t="str">
            <v>RES,100,1/4W,5%,THKFLM,1210</v>
          </cell>
        </row>
        <row r="112">
          <cell r="A112" t="str">
            <v>30326</v>
          </cell>
          <cell r="B112">
            <v>1.1299999999999999E-3</v>
          </cell>
          <cell r="C112">
            <v>0</v>
          </cell>
          <cell r="D112">
            <v>0</v>
          </cell>
          <cell r="E112" t="str">
            <v>RES,3.3K,1/16W,5%,THKFLM,0603</v>
          </cell>
        </row>
        <row r="113">
          <cell r="A113" t="str">
            <v>30405</v>
          </cell>
          <cell r="B113">
            <v>1.1299999999999999E-3</v>
          </cell>
          <cell r="C113">
            <v>0</v>
          </cell>
          <cell r="D113">
            <v>0</v>
          </cell>
          <cell r="E113" t="str">
            <v>RES,150,1/16W,5%,THKFLM,0603</v>
          </cell>
        </row>
        <row r="114">
          <cell r="A114" t="str">
            <v>30406</v>
          </cell>
          <cell r="B114">
            <v>2.0799999999999998E-3</v>
          </cell>
          <cell r="C114">
            <v>0</v>
          </cell>
          <cell r="D114">
            <v>0</v>
          </cell>
          <cell r="E114" t="str">
            <v>RES,150,1/16W,1%,THKFLM,0603</v>
          </cell>
        </row>
        <row r="115">
          <cell r="A115" t="str">
            <v>30408</v>
          </cell>
          <cell r="B115">
            <v>2.0799999999999998E-3</v>
          </cell>
          <cell r="C115">
            <v>0</v>
          </cell>
          <cell r="D115">
            <v>0</v>
          </cell>
          <cell r="E115" t="str">
            <v>RES,2K,1/16W,1%,THKFLM,0603</v>
          </cell>
        </row>
        <row r="116">
          <cell r="A116" t="str">
            <v>30415</v>
          </cell>
          <cell r="B116">
            <v>1.1299999999999999E-3</v>
          </cell>
          <cell r="C116">
            <v>0</v>
          </cell>
          <cell r="D116">
            <v>0</v>
          </cell>
          <cell r="E116" t="str">
            <v>RES,10,1/16W,5%,THKFLM,0603</v>
          </cell>
        </row>
        <row r="117">
          <cell r="A117" t="str">
            <v>30421</v>
          </cell>
          <cell r="B117">
            <v>1.1299999999999999E-3</v>
          </cell>
          <cell r="C117">
            <v>0</v>
          </cell>
          <cell r="D117">
            <v>0</v>
          </cell>
          <cell r="E117" t="str">
            <v>RES,330,1/16W,5%,THKFLM,0603</v>
          </cell>
        </row>
        <row r="118">
          <cell r="A118" t="str">
            <v>30423</v>
          </cell>
          <cell r="B118">
            <v>1.1299999999999999E-3</v>
          </cell>
          <cell r="C118">
            <v>0</v>
          </cell>
          <cell r="D118">
            <v>0</v>
          </cell>
          <cell r="E118" t="str">
            <v>RES SM 22K  J 1/16W 0603 TC200</v>
          </cell>
        </row>
        <row r="119">
          <cell r="A119" t="str">
            <v>30424</v>
          </cell>
          <cell r="B119">
            <v>1.1299999999999999E-3</v>
          </cell>
          <cell r="C119">
            <v>0</v>
          </cell>
          <cell r="D119">
            <v>0</v>
          </cell>
          <cell r="E119" t="str">
            <v>RES,2.2K,1/16W,5%,THKFLM,0603</v>
          </cell>
        </row>
        <row r="120">
          <cell r="A120" t="str">
            <v>30465</v>
          </cell>
          <cell r="B120">
            <v>1.4E-2</v>
          </cell>
          <cell r="C120">
            <v>0</v>
          </cell>
          <cell r="D120">
            <v>0</v>
          </cell>
          <cell r="E120" t="str">
            <v>RNT SM 4 x 10K  ISO J TC300</v>
          </cell>
        </row>
        <row r="121">
          <cell r="A121" t="str">
            <v>30661</v>
          </cell>
          <cell r="B121">
            <v>1.1299999999999999E-3</v>
          </cell>
          <cell r="C121">
            <v>0</v>
          </cell>
          <cell r="D121">
            <v>0</v>
          </cell>
          <cell r="E121" t="str">
            <v>RES,0 OHM,1 AMP,5%,SM0603</v>
          </cell>
        </row>
        <row r="122">
          <cell r="A122" t="str">
            <v>30800</v>
          </cell>
          <cell r="B122">
            <v>2E-3</v>
          </cell>
          <cell r="C122">
            <v>0</v>
          </cell>
          <cell r="D122">
            <v>0</v>
          </cell>
          <cell r="E122" t="str">
            <v>RES SM 470R J 1/16W 0603 TC200</v>
          </cell>
        </row>
        <row r="123">
          <cell r="A123" t="str">
            <v>30860</v>
          </cell>
          <cell r="B123">
            <v>0</v>
          </cell>
          <cell r="C123">
            <v>0.18</v>
          </cell>
          <cell r="D123">
            <v>0.03</v>
          </cell>
          <cell r="E123" t="str">
            <v>XTAL,32.768K,.002%,12.5PF,2X6</v>
          </cell>
        </row>
        <row r="124">
          <cell r="A124" t="str">
            <v>31107</v>
          </cell>
          <cell r="B124">
            <v>1.1299999999999999E-3</v>
          </cell>
          <cell r="C124">
            <v>0</v>
          </cell>
          <cell r="D124">
            <v>0</v>
          </cell>
          <cell r="E124" t="str">
            <v>RES,47K,1/16W,5%,THKFLM,0603</v>
          </cell>
        </row>
        <row r="125">
          <cell r="A125" t="str">
            <v>31117</v>
          </cell>
          <cell r="B125">
            <v>1.1299999999999999E-3</v>
          </cell>
          <cell r="C125">
            <v>0</v>
          </cell>
          <cell r="D125">
            <v>0</v>
          </cell>
          <cell r="E125" t="str">
            <v>RES,27,1/16W,5%,THKFLM,0603</v>
          </cell>
        </row>
        <row r="126">
          <cell r="A126" t="str">
            <v>31585</v>
          </cell>
          <cell r="B126">
            <v>2.0799999999999998E-3</v>
          </cell>
          <cell r="C126">
            <v>0</v>
          </cell>
          <cell r="D126">
            <v>0</v>
          </cell>
          <cell r="E126" t="str">
            <v>RES,100,1/10W,1%,THKFLM,0805</v>
          </cell>
        </row>
        <row r="127">
          <cell r="A127" t="str">
            <v>31596</v>
          </cell>
          <cell r="B127">
            <v>5.3480000000000003E-3</v>
          </cell>
          <cell r="C127">
            <v>0</v>
          </cell>
          <cell r="D127">
            <v>0</v>
          </cell>
          <cell r="E127" t="str">
            <v>CAP,1000PF,5%,50V,COG,0805</v>
          </cell>
        </row>
        <row r="128">
          <cell r="A128" t="str">
            <v>31851</v>
          </cell>
          <cell r="B128">
            <v>3.0000000000000001E-3</v>
          </cell>
          <cell r="C128">
            <v>0</v>
          </cell>
          <cell r="D128">
            <v>0</v>
          </cell>
          <cell r="E128" t="str">
            <v>RES,422,1/10W,1%,THKFLM,0805</v>
          </cell>
        </row>
        <row r="129">
          <cell r="A129" t="str">
            <v>31862</v>
          </cell>
          <cell r="B129">
            <v>2.0799999999999998E-3</v>
          </cell>
          <cell r="C129">
            <v>0</v>
          </cell>
          <cell r="D129">
            <v>0</v>
          </cell>
          <cell r="E129" t="str">
            <v>RES,10K,1/16W,1%,THKFLM,0603</v>
          </cell>
        </row>
        <row r="130">
          <cell r="A130" t="str">
            <v>33263</v>
          </cell>
          <cell r="B130">
            <v>4.7000000000000002E-3</v>
          </cell>
          <cell r="C130">
            <v>0</v>
          </cell>
          <cell r="D130">
            <v>0</v>
          </cell>
          <cell r="E130" t="str">
            <v>CAP,15PF,5%,50V,COG,0603</v>
          </cell>
        </row>
        <row r="131">
          <cell r="A131" t="str">
            <v>33267</v>
          </cell>
          <cell r="B131">
            <v>3.8E-3</v>
          </cell>
          <cell r="C131">
            <v>0</v>
          </cell>
          <cell r="D131">
            <v>0</v>
          </cell>
          <cell r="E131" t="str">
            <v>CAP,47PF,5%,50V,COG,0603</v>
          </cell>
        </row>
        <row r="132">
          <cell r="A132" t="str">
            <v>33268</v>
          </cell>
          <cell r="B132">
            <v>0</v>
          </cell>
          <cell r="C132">
            <v>5.1500000000000001E-3</v>
          </cell>
          <cell r="D132">
            <v>0</v>
          </cell>
          <cell r="E132" t="str">
            <v>CAP,470PF,10%,50V,X7R,0603</v>
          </cell>
        </row>
        <row r="133">
          <cell r="A133" t="str">
            <v>33271</v>
          </cell>
          <cell r="B133">
            <v>1.1299999999999999E-3</v>
          </cell>
          <cell r="C133">
            <v>0</v>
          </cell>
          <cell r="D133">
            <v>0</v>
          </cell>
          <cell r="E133" t="str">
            <v>RES,20K,1/16W,5%,THKFLM,0603</v>
          </cell>
        </row>
        <row r="134">
          <cell r="A134" t="str">
            <v>34131</v>
          </cell>
          <cell r="B134">
            <v>0</v>
          </cell>
          <cell r="C134">
            <v>0.93</v>
          </cell>
          <cell r="D134">
            <v>0</v>
          </cell>
          <cell r="E134" t="str">
            <v>CON,EDGCRD,84X90X66,.05,S,G,TH</v>
          </cell>
        </row>
        <row r="135">
          <cell r="A135" t="str">
            <v>38084</v>
          </cell>
          <cell r="B135">
            <v>2.3900000000000001E-2</v>
          </cell>
          <cell r="C135">
            <v>0</v>
          </cell>
          <cell r="D135">
            <v>0</v>
          </cell>
          <cell r="E135" t="str">
            <v>CAP,.33UF,20%,16V,X7R,1206</v>
          </cell>
        </row>
        <row r="136">
          <cell r="A136" t="str">
            <v>40651</v>
          </cell>
          <cell r="B136">
            <v>0</v>
          </cell>
          <cell r="C136">
            <v>8.7309999999999999E-2</v>
          </cell>
          <cell r="D136">
            <v>0</v>
          </cell>
          <cell r="E136" t="str">
            <v>CON,HDR,2X6,M,.1x.23,S,G,U,TH</v>
          </cell>
        </row>
        <row r="137">
          <cell r="A137" t="str">
            <v>42610</v>
          </cell>
          <cell r="B137">
            <v>3.2579999999999998E-2</v>
          </cell>
          <cell r="C137">
            <v>0</v>
          </cell>
          <cell r="D137">
            <v>0.03</v>
          </cell>
          <cell r="E137" t="str">
            <v>LBL ID BARCODE PWA</v>
          </cell>
        </row>
        <row r="138">
          <cell r="A138" t="str">
            <v>42753</v>
          </cell>
          <cell r="B138">
            <v>3.2579999999999998E-2</v>
          </cell>
          <cell r="C138">
            <v>0</v>
          </cell>
          <cell r="D138">
            <v>0.03</v>
          </cell>
          <cell r="E138" t="str">
            <v>LABEL REC LEVEL BARCODE PWA</v>
          </cell>
        </row>
        <row r="139">
          <cell r="A139" t="str">
            <v>45637</v>
          </cell>
          <cell r="B139">
            <v>8.8000000000000005E-3</v>
          </cell>
          <cell r="C139">
            <v>0</v>
          </cell>
          <cell r="D139">
            <v>0</v>
          </cell>
          <cell r="E139" t="str">
            <v>CAP,1UF,+80-20%,16V,Y5V,0805</v>
          </cell>
        </row>
        <row r="140">
          <cell r="A140" t="str">
            <v>45966</v>
          </cell>
          <cell r="B140">
            <v>0</v>
          </cell>
          <cell r="C140">
            <v>1.2566000000000001E-2</v>
          </cell>
          <cell r="D140">
            <v>0</v>
          </cell>
          <cell r="E140" t="str">
            <v>CAP,.1UF,20%,50V,X7R,0805</v>
          </cell>
        </row>
        <row r="141">
          <cell r="A141" t="str">
            <v>48037</v>
          </cell>
          <cell r="B141">
            <v>2.0799999999999998E-3</v>
          </cell>
          <cell r="C141">
            <v>0</v>
          </cell>
          <cell r="D141">
            <v>0</v>
          </cell>
          <cell r="E141" t="str">
            <v>RES,200,1/10W,1%,THKFLM,0805</v>
          </cell>
        </row>
        <row r="142">
          <cell r="A142" t="str">
            <v>48480</v>
          </cell>
          <cell r="B142">
            <v>1.0359999999999999E-2</v>
          </cell>
          <cell r="C142">
            <v>0</v>
          </cell>
          <cell r="D142">
            <v>0</v>
          </cell>
          <cell r="E142" t="str">
            <v>SCR,6-32x1/4",HX,TF,ZPS,TRI-PT</v>
          </cell>
        </row>
        <row r="143">
          <cell r="A143" t="str">
            <v>49305</v>
          </cell>
          <cell r="B143">
            <v>0</v>
          </cell>
          <cell r="C143">
            <v>0.26</v>
          </cell>
          <cell r="D143">
            <v>0</v>
          </cell>
          <cell r="E143" t="str">
            <v>IC 64x16 EEPROM 8SOP</v>
          </cell>
        </row>
        <row r="144">
          <cell r="A144" t="str">
            <v>49614</v>
          </cell>
          <cell r="B144">
            <v>0.26</v>
          </cell>
          <cell r="C144">
            <v>0</v>
          </cell>
          <cell r="D144">
            <v>0.01</v>
          </cell>
          <cell r="E144" t="str">
            <v>FUSE,1.5A,30V,RST,SM</v>
          </cell>
        </row>
        <row r="145">
          <cell r="A145" t="str">
            <v>53100</v>
          </cell>
          <cell r="B145">
            <v>0.35</v>
          </cell>
          <cell r="C145">
            <v>0</v>
          </cell>
          <cell r="D145">
            <v>0</v>
          </cell>
          <cell r="E145" t="str">
            <v xml:space="preserve">IC,PROG,GAL,16V8,PRG,53100    </v>
          </cell>
        </row>
        <row r="146">
          <cell r="A146" t="str">
            <v>53116-X00-00</v>
          </cell>
          <cell r="B146">
            <v>0</v>
          </cell>
          <cell r="C146">
            <v>3.95</v>
          </cell>
          <cell r="D146">
            <v>0</v>
          </cell>
          <cell r="E146" t="str">
            <v>IC,PROG,FLASH,28F002,PRG,53116</v>
          </cell>
        </row>
        <row r="147">
          <cell r="A147" t="str">
            <v>54517</v>
          </cell>
          <cell r="B147">
            <v>0</v>
          </cell>
          <cell r="C147">
            <v>0.26</v>
          </cell>
          <cell r="D147">
            <v>0</v>
          </cell>
          <cell r="E147" t="str">
            <v>IC,EEPROM.64X16,S08,NO/SGS-TPN</v>
          </cell>
        </row>
        <row r="148">
          <cell r="A148" t="str">
            <v>59231</v>
          </cell>
          <cell r="B148">
            <v>0</v>
          </cell>
          <cell r="C148">
            <v>0.25</v>
          </cell>
          <cell r="D148">
            <v>0</v>
          </cell>
          <cell r="E148" t="str">
            <v>ASSY STDF ML PENTM 6-32</v>
          </cell>
        </row>
        <row r="149">
          <cell r="A149" t="str">
            <v>60846</v>
          </cell>
          <cell r="B149">
            <v>0</v>
          </cell>
          <cell r="C149">
            <v>5.1999999999999998E-3</v>
          </cell>
          <cell r="D149">
            <v>0</v>
          </cell>
          <cell r="E149" t="str">
            <v>CAP,12PF,10%,50V,COG,0603</v>
          </cell>
        </row>
        <row r="150">
          <cell r="A150" t="str">
            <v>61062</v>
          </cell>
          <cell r="B150">
            <v>0</v>
          </cell>
          <cell r="C150">
            <v>0.39</v>
          </cell>
          <cell r="D150">
            <v>0.03</v>
          </cell>
          <cell r="E150" t="str">
            <v>XTAL,16.9344M,20PF,.01%,HC49S</v>
          </cell>
        </row>
        <row r="151">
          <cell r="A151" t="str">
            <v>61172</v>
          </cell>
          <cell r="B151">
            <v>2.0799999999999998E-3</v>
          </cell>
          <cell r="C151">
            <v>0</v>
          </cell>
          <cell r="D151">
            <v>0</v>
          </cell>
          <cell r="E151" t="str">
            <v>RES,3.57K,1/16W,1%THKFLM,0603</v>
          </cell>
        </row>
        <row r="152">
          <cell r="A152" t="str">
            <v>61173</v>
          </cell>
          <cell r="B152">
            <v>2.0799999999999998E-3</v>
          </cell>
          <cell r="C152">
            <v>0</v>
          </cell>
          <cell r="D152">
            <v>0</v>
          </cell>
          <cell r="E152" t="str">
            <v>RES,8.25K,1/16W,1%THKFLM,0603</v>
          </cell>
        </row>
        <row r="153">
          <cell r="A153" t="str">
            <v>61174</v>
          </cell>
          <cell r="B153">
            <v>0.13657</v>
          </cell>
          <cell r="C153">
            <v>0</v>
          </cell>
          <cell r="D153">
            <v>0</v>
          </cell>
          <cell r="E153" t="str">
            <v>CAP,1uF,10%,50V,X7R,1812</v>
          </cell>
        </row>
        <row r="154">
          <cell r="A154" t="str">
            <v>61219</v>
          </cell>
          <cell r="B154">
            <v>0</v>
          </cell>
          <cell r="C154">
            <v>21.85</v>
          </cell>
          <cell r="D154">
            <v>0.1</v>
          </cell>
          <cell r="E154" t="str">
            <v>IC 3C916        SM</v>
          </cell>
        </row>
        <row r="155">
          <cell r="A155" t="str">
            <v>61220</v>
          </cell>
          <cell r="B155">
            <v>0</v>
          </cell>
          <cell r="C155">
            <v>0.3</v>
          </cell>
          <cell r="D155">
            <v>7.8E-2</v>
          </cell>
          <cell r="E155" t="str">
            <v>IND,PCB MTG,11.5uH,10%</v>
          </cell>
        </row>
        <row r="156">
          <cell r="A156" t="str">
            <v>61335</v>
          </cell>
          <cell r="B156">
            <v>0</v>
          </cell>
          <cell r="C156">
            <v>3</v>
          </cell>
          <cell r="D156">
            <v>6.5000000000000002E-2</v>
          </cell>
          <cell r="E156" t="str">
            <v>IC 256Kx16 DRAM 45ns 40SOJ</v>
          </cell>
        </row>
        <row r="157">
          <cell r="A157" t="str">
            <v>61336</v>
          </cell>
          <cell r="B157">
            <v>6.5000000000000002E-2</v>
          </cell>
          <cell r="C157">
            <v>0</v>
          </cell>
          <cell r="D157">
            <v>0</v>
          </cell>
          <cell r="E157" t="str">
            <v>CAP,22UF,20%,10V,TANT,3528</v>
          </cell>
        </row>
        <row r="158">
          <cell r="A158" t="str">
            <v>61367</v>
          </cell>
          <cell r="B158">
            <v>0</v>
          </cell>
          <cell r="C158">
            <v>0.68</v>
          </cell>
          <cell r="D158">
            <v>0</v>
          </cell>
          <cell r="E158" t="str">
            <v>TRANS,FET,NCH,20N03,30V,DPAK</v>
          </cell>
        </row>
        <row r="159">
          <cell r="A159" t="str">
            <v>63511</v>
          </cell>
          <cell r="B159">
            <v>4.0000000000000001E-3</v>
          </cell>
          <cell r="C159">
            <v>0</v>
          </cell>
          <cell r="D159">
            <v>0</v>
          </cell>
          <cell r="E159" t="str">
            <v>CAP,220PF,105,50V,COG,0603</v>
          </cell>
        </row>
        <row r="160">
          <cell r="A160" t="str">
            <v>63709</v>
          </cell>
          <cell r="B160">
            <v>1.1299999999999999E-3</v>
          </cell>
          <cell r="C160">
            <v>0</v>
          </cell>
          <cell r="D160">
            <v>0</v>
          </cell>
          <cell r="E160" t="str">
            <v>RES,39K,1/16W,5%,THKFLM,0603</v>
          </cell>
        </row>
        <row r="161">
          <cell r="A161" t="str">
            <v>65469</v>
          </cell>
          <cell r="B161">
            <v>0</v>
          </cell>
          <cell r="C161">
            <v>8.9999999999999993E-3</v>
          </cell>
          <cell r="D161">
            <v>0</v>
          </cell>
          <cell r="E161" t="str">
            <v>CAP, .001UF,20%,50V,NPO,0805</v>
          </cell>
        </row>
        <row r="162">
          <cell r="A162" t="str">
            <v>65892</v>
          </cell>
          <cell r="B162">
            <v>0</v>
          </cell>
          <cell r="C162">
            <v>2.15</v>
          </cell>
          <cell r="D162">
            <v>0</v>
          </cell>
          <cell r="E162" t="str">
            <v>XFMR,SM,10/100BASE-T MODULE</v>
          </cell>
        </row>
        <row r="163">
          <cell r="A163" t="str">
            <v>65939</v>
          </cell>
          <cell r="B163">
            <v>0</v>
          </cell>
          <cell r="C163">
            <v>8.9</v>
          </cell>
          <cell r="D163">
            <v>0</v>
          </cell>
          <cell r="E163" t="str">
            <v>IC 83840 10/100 BASETX PQFP100</v>
          </cell>
        </row>
        <row r="164">
          <cell r="A164" t="str">
            <v>65940</v>
          </cell>
          <cell r="B164">
            <v>0</v>
          </cell>
          <cell r="C164">
            <v>5</v>
          </cell>
          <cell r="D164">
            <v>0</v>
          </cell>
          <cell r="E164" t="str">
            <v>IC 83223 HI SPD NT XCVR PLCC28</v>
          </cell>
        </row>
        <row r="165">
          <cell r="A165" t="str">
            <v>67209</v>
          </cell>
          <cell r="B165">
            <v>0</v>
          </cell>
          <cell r="C165">
            <v>0.2</v>
          </cell>
          <cell r="D165">
            <v>0</v>
          </cell>
          <cell r="E165" t="str">
            <v>IC,556,SO14,DUAL TIMER</v>
          </cell>
        </row>
        <row r="166">
          <cell r="A166" t="str">
            <v>68183</v>
          </cell>
          <cell r="B166">
            <v>1.16E-3</v>
          </cell>
          <cell r="C166">
            <v>0</v>
          </cell>
          <cell r="D166">
            <v>0</v>
          </cell>
          <cell r="E166" t="str">
            <v>RES,4.7,1/10W,5%,THKFLM,0805</v>
          </cell>
        </row>
        <row r="167">
          <cell r="A167" t="str">
            <v>68234</v>
          </cell>
          <cell r="B167">
            <v>0</v>
          </cell>
          <cell r="C167">
            <v>1.4999999999999999E-2</v>
          </cell>
          <cell r="D167">
            <v>0</v>
          </cell>
          <cell r="E167" t="str">
            <v>CAP,100UF,20%,10V,TANT,D</v>
          </cell>
        </row>
        <row r="168">
          <cell r="A168" t="str">
            <v>68299</v>
          </cell>
          <cell r="B168">
            <v>7.9500000000000005E-3</v>
          </cell>
          <cell r="C168">
            <v>0</v>
          </cell>
          <cell r="D168">
            <v>0</v>
          </cell>
          <cell r="E168" t="str">
            <v>RES,NET,4.7KX4,1/16W,5%,CRN16</v>
          </cell>
        </row>
        <row r="169">
          <cell r="A169" t="str">
            <v>69062</v>
          </cell>
          <cell r="B169">
            <v>1.1299999999999999E-3</v>
          </cell>
          <cell r="C169">
            <v>0</v>
          </cell>
          <cell r="D169">
            <v>0</v>
          </cell>
          <cell r="E169" t="str">
            <v>RES,6.8K,1/16W,5%,THKFLM,0603</v>
          </cell>
        </row>
        <row r="170">
          <cell r="A170" t="str">
            <v>69309</v>
          </cell>
          <cell r="B170">
            <v>0</v>
          </cell>
          <cell r="C170">
            <v>0.85119999999999996</v>
          </cell>
          <cell r="D170">
            <v>0</v>
          </cell>
          <cell r="E170" t="str">
            <v>CON,MDIN,6P,D-BL,F,R,G,SHLD,TH</v>
          </cell>
        </row>
        <row r="171">
          <cell r="A171" t="str">
            <v>69724</v>
          </cell>
          <cell r="B171">
            <v>0</v>
          </cell>
          <cell r="C171">
            <v>5.1500000000000001E-3</v>
          </cell>
          <cell r="D171">
            <v>0</v>
          </cell>
          <cell r="E171" t="str">
            <v>CAP,680PF,10%,50V,X7R,0603</v>
          </cell>
        </row>
        <row r="172">
          <cell r="A172" t="str">
            <v>69958</v>
          </cell>
          <cell r="B172">
            <v>2E-3</v>
          </cell>
          <cell r="C172">
            <v>0</v>
          </cell>
          <cell r="D172">
            <v>0</v>
          </cell>
          <cell r="E172" t="str">
            <v>RES,8.2K,1/16W,5%,THKFLM,0603</v>
          </cell>
        </row>
        <row r="173">
          <cell r="A173" t="str">
            <v>71292</v>
          </cell>
          <cell r="B173">
            <v>0</v>
          </cell>
          <cell r="C173">
            <v>0.156</v>
          </cell>
          <cell r="D173">
            <v>0</v>
          </cell>
          <cell r="E173" t="str">
            <v>DIODE,1N5820,SCHOTTKY,AXL</v>
          </cell>
        </row>
        <row r="174">
          <cell r="A174" t="str">
            <v>72294</v>
          </cell>
          <cell r="B174">
            <v>0</v>
          </cell>
          <cell r="C174">
            <v>3.46</v>
          </cell>
          <cell r="D174">
            <v>0</v>
          </cell>
          <cell r="E174" t="str">
            <v>IC,FLASH,256KX8,80N,TSOP40</v>
          </cell>
        </row>
        <row r="175">
          <cell r="A175" t="str">
            <v>72294-X00-00</v>
          </cell>
          <cell r="B175">
            <v>0</v>
          </cell>
          <cell r="C175">
            <v>3.95</v>
          </cell>
          <cell r="D175">
            <v>0</v>
          </cell>
          <cell r="E175" t="str">
            <v>IC,PROG,FLASH,28F002,PRG,53116</v>
          </cell>
        </row>
        <row r="176">
          <cell r="A176" t="str">
            <v>73806</v>
          </cell>
          <cell r="B176">
            <v>0</v>
          </cell>
          <cell r="C176">
            <v>0.85</v>
          </cell>
          <cell r="D176">
            <v>0</v>
          </cell>
          <cell r="E176" t="str">
            <v>IC,SRAM,32Kx8,15NS,SOJ28</v>
          </cell>
        </row>
        <row r="177">
          <cell r="A177" t="str">
            <v>74786</v>
          </cell>
          <cell r="B177">
            <v>0.18149999999999999</v>
          </cell>
          <cell r="C177">
            <v>0</v>
          </cell>
          <cell r="D177">
            <v>0</v>
          </cell>
          <cell r="E177" t="str">
            <v>CAP,100UF,20%,10V,TANT,7343</v>
          </cell>
        </row>
        <row r="178">
          <cell r="A178" t="str">
            <v>75481</v>
          </cell>
          <cell r="B178">
            <v>0.13439000000000001</v>
          </cell>
          <cell r="C178">
            <v>0</v>
          </cell>
          <cell r="D178">
            <v>0.03</v>
          </cell>
          <cell r="E178" t="str">
            <v>BTRY,3V,2032,LITH,190MAH</v>
          </cell>
        </row>
        <row r="179">
          <cell r="A179" t="str">
            <v>75488</v>
          </cell>
          <cell r="B179">
            <v>0.23458000000000001</v>
          </cell>
          <cell r="C179">
            <v>0</v>
          </cell>
          <cell r="D179">
            <v>0.03</v>
          </cell>
          <cell r="E179" t="str">
            <v>SKT,BTRY,2PIN,2032,ST,N,SS,TH</v>
          </cell>
        </row>
        <row r="180">
          <cell r="A180" t="str">
            <v>76249</v>
          </cell>
          <cell r="B180">
            <v>0</v>
          </cell>
          <cell r="C180">
            <v>2.4199999999999999E-2</v>
          </cell>
          <cell r="D180">
            <v>0</v>
          </cell>
          <cell r="E180" t="str">
            <v>CAP,2200PF,5%,50V,COG,1206</v>
          </cell>
        </row>
        <row r="181">
          <cell r="A181" t="str">
            <v>76366</v>
          </cell>
          <cell r="B181">
            <v>7.8100000000000003E-2</v>
          </cell>
          <cell r="C181">
            <v>0</v>
          </cell>
          <cell r="D181">
            <v>0</v>
          </cell>
          <cell r="E181" t="str">
            <v>CAP,220UF,20%,25V,AL,8X16</v>
          </cell>
        </row>
        <row r="182">
          <cell r="A182" t="str">
            <v>76513</v>
          </cell>
          <cell r="B182">
            <v>0.05</v>
          </cell>
          <cell r="C182">
            <v>0</v>
          </cell>
          <cell r="D182">
            <v>0</v>
          </cell>
          <cell r="E182" t="str">
            <v>CAP,SM,3528,TANT,10uF,10V,20%</v>
          </cell>
        </row>
        <row r="183">
          <cell r="A183" t="str">
            <v>77872</v>
          </cell>
          <cell r="B183">
            <v>1.1299999999999999E-3</v>
          </cell>
          <cell r="C183">
            <v>0</v>
          </cell>
          <cell r="D183">
            <v>0</v>
          </cell>
          <cell r="E183" t="str">
            <v>RES,33K,1/16W,5%,THKFLM,0603</v>
          </cell>
        </row>
        <row r="184">
          <cell r="A184" t="str">
            <v>77893</v>
          </cell>
          <cell r="B184">
            <v>1.1299999999999999E-3</v>
          </cell>
          <cell r="C184">
            <v>0</v>
          </cell>
          <cell r="D184">
            <v>0</v>
          </cell>
          <cell r="E184" t="str">
            <v>RES,15K,1/16W,5%,THKFLM,0603</v>
          </cell>
        </row>
        <row r="185">
          <cell r="A185" t="str">
            <v>77999</v>
          </cell>
          <cell r="B185">
            <v>3.3999999999999998E-3</v>
          </cell>
          <cell r="C185">
            <v>0</v>
          </cell>
          <cell r="D185">
            <v>0</v>
          </cell>
          <cell r="E185" t="str">
            <v>CAP,330PF,10%,50V,X7R,0603</v>
          </cell>
        </row>
        <row r="186">
          <cell r="A186" t="str">
            <v>78020</v>
          </cell>
          <cell r="B186">
            <v>2.9499999999999999E-3</v>
          </cell>
          <cell r="C186">
            <v>0</v>
          </cell>
          <cell r="D186">
            <v>0</v>
          </cell>
          <cell r="E186" t="str">
            <v>CAP,.01UF,10%,50V,X7R,0603</v>
          </cell>
        </row>
        <row r="187">
          <cell r="A187" t="str">
            <v>78021</v>
          </cell>
          <cell r="B187">
            <v>4.0000000000000001E-3</v>
          </cell>
          <cell r="C187">
            <v>0</v>
          </cell>
          <cell r="D187">
            <v>0</v>
          </cell>
          <cell r="E187" t="str">
            <v>CAP,SM,0603,C0G,100pF,5%,50V</v>
          </cell>
        </row>
        <row r="188">
          <cell r="A188" t="str">
            <v>78022</v>
          </cell>
          <cell r="B188">
            <v>0</v>
          </cell>
          <cell r="C188">
            <v>5.1500000000000001E-3</v>
          </cell>
          <cell r="D188">
            <v>0</v>
          </cell>
          <cell r="E188" t="str">
            <v>CAP,33PF,5%,50V,COG,0603</v>
          </cell>
        </row>
        <row r="189">
          <cell r="A189" t="str">
            <v>78023</v>
          </cell>
          <cell r="B189">
            <v>2.0799999999999998E-3</v>
          </cell>
          <cell r="C189">
            <v>0</v>
          </cell>
          <cell r="D189">
            <v>0</v>
          </cell>
          <cell r="E189" t="str">
            <v>RES,49.9,1/8W,1%,THKFLM,1206</v>
          </cell>
        </row>
        <row r="190">
          <cell r="A190" t="str">
            <v>78088</v>
          </cell>
          <cell r="B190">
            <v>5.4999999999999997E-3</v>
          </cell>
          <cell r="C190">
            <v>0</v>
          </cell>
          <cell r="D190">
            <v>0</v>
          </cell>
          <cell r="E190" t="str">
            <v>CAP,SM,0603,Y5V,100nF,Z tol,25V</v>
          </cell>
        </row>
        <row r="191">
          <cell r="A191" t="str">
            <v>79651</v>
          </cell>
          <cell r="B191">
            <v>2.0799999999999998E-3</v>
          </cell>
          <cell r="C191">
            <v>0</v>
          </cell>
          <cell r="D191">
            <v>0</v>
          </cell>
          <cell r="E191" t="str">
            <v>RES,1K,1/16W,1%,THKFLM,0603</v>
          </cell>
        </row>
        <row r="192">
          <cell r="A192" t="str">
            <v>79653</v>
          </cell>
          <cell r="B192">
            <v>2.0799999999999998E-3</v>
          </cell>
          <cell r="C192">
            <v>0</v>
          </cell>
          <cell r="D192">
            <v>0</v>
          </cell>
          <cell r="E192" t="str">
            <v>RES,2.74K,1/16W,1%,THKFLM,0603</v>
          </cell>
        </row>
        <row r="193">
          <cell r="A193" t="str">
            <v>80279</v>
          </cell>
          <cell r="B193">
            <v>0</v>
          </cell>
          <cell r="C193">
            <v>27.4</v>
          </cell>
          <cell r="D193">
            <v>0.08</v>
          </cell>
          <cell r="E193" t="str">
            <v>PWB PLN 440LX KLAMATH OPPLX</v>
          </cell>
        </row>
        <row r="194">
          <cell r="A194" t="str">
            <v>80530</v>
          </cell>
          <cell r="B194">
            <v>0</v>
          </cell>
          <cell r="C194">
            <v>0.63</v>
          </cell>
          <cell r="D194">
            <v>0</v>
          </cell>
          <cell r="E194" t="str">
            <v>TRANS,FET,NCH,SI4410,30V,SO8</v>
          </cell>
        </row>
        <row r="195">
          <cell r="A195" t="str">
            <v>80965</v>
          </cell>
          <cell r="B195">
            <v>0</v>
          </cell>
          <cell r="C195">
            <v>0.3</v>
          </cell>
          <cell r="D195">
            <v>0</v>
          </cell>
          <cell r="E195" t="str">
            <v>CON,HDR,2X20,M,.1,S,G,W,K20,TH</v>
          </cell>
        </row>
        <row r="196">
          <cell r="A196" t="str">
            <v>80966</v>
          </cell>
          <cell r="B196">
            <v>0</v>
          </cell>
          <cell r="C196">
            <v>0.26750000000000002</v>
          </cell>
          <cell r="D196">
            <v>0</v>
          </cell>
          <cell r="E196" t="str">
            <v>CON,HDR,2X17,M,.1,S,G,W,K5,TH</v>
          </cell>
        </row>
        <row r="197">
          <cell r="A197" t="str">
            <v>81526</v>
          </cell>
          <cell r="B197">
            <v>0</v>
          </cell>
          <cell r="C197">
            <v>2.7980000000000001E-2</v>
          </cell>
          <cell r="D197">
            <v>0</v>
          </cell>
          <cell r="E197" t="str">
            <v>CON,JMPR,1X2,F,.1,G,W/SHRTHNDL</v>
          </cell>
        </row>
        <row r="198">
          <cell r="A198" t="str">
            <v>81537</v>
          </cell>
          <cell r="B198">
            <v>0</v>
          </cell>
          <cell r="C198">
            <v>0.1013</v>
          </cell>
          <cell r="D198">
            <v>0</v>
          </cell>
          <cell r="E198" t="str">
            <v>CON,JMPR,1X3,M,.1x.24,S,G,L,TH</v>
          </cell>
        </row>
        <row r="199">
          <cell r="A199" t="str">
            <v>81675</v>
          </cell>
          <cell r="B199">
            <v>0.37691000000000002</v>
          </cell>
          <cell r="C199">
            <v>0</v>
          </cell>
          <cell r="D199">
            <v>0</v>
          </cell>
          <cell r="E199" t="str">
            <v>IC,PROG,GAL,16V8B,PRG,81675</v>
          </cell>
        </row>
        <row r="200">
          <cell r="A200" t="str">
            <v>82308</v>
          </cell>
          <cell r="B200">
            <v>2.0799999999999998E-3</v>
          </cell>
          <cell r="C200">
            <v>0</v>
          </cell>
          <cell r="D200">
            <v>0</v>
          </cell>
          <cell r="E200" t="str">
            <v>RES,4.75K,1/16W,1%,THKFLM,0603</v>
          </cell>
        </row>
        <row r="201">
          <cell r="A201" t="str">
            <v>84190</v>
          </cell>
          <cell r="B201">
            <v>0</v>
          </cell>
          <cell r="C201">
            <v>0.57499999999999996</v>
          </cell>
          <cell r="D201">
            <v>0</v>
          </cell>
          <cell r="E201" t="str">
            <v>DIODE,SCHTKY,8A,MBRD835L,DPAK</v>
          </cell>
        </row>
        <row r="202">
          <cell r="A202" t="str">
            <v>84484</v>
          </cell>
          <cell r="B202">
            <v>0.15</v>
          </cell>
          <cell r="C202">
            <v>0</v>
          </cell>
          <cell r="D202">
            <v>0</v>
          </cell>
          <cell r="E202" t="str">
            <v>TRANS,FET,NCH,16N03L,30V,TO252</v>
          </cell>
        </row>
        <row r="203">
          <cell r="A203" t="str">
            <v>85167</v>
          </cell>
          <cell r="B203">
            <v>0</v>
          </cell>
          <cell r="C203">
            <v>0.28000000000000003</v>
          </cell>
          <cell r="D203">
            <v>7.8E-2</v>
          </cell>
          <cell r="E203" t="str">
            <v>IND,7.94UH,11.1A,12%,TH</v>
          </cell>
        </row>
        <row r="204">
          <cell r="A204" t="str">
            <v>85168</v>
          </cell>
          <cell r="B204">
            <v>0</v>
          </cell>
          <cell r="C204">
            <v>0.24</v>
          </cell>
          <cell r="D204">
            <v>0</v>
          </cell>
          <cell r="E204" t="str">
            <v>TRANS,MJD/KSH31C,PWR,NPN,DPAK</v>
          </cell>
        </row>
        <row r="205">
          <cell r="A205" t="str">
            <v>85176</v>
          </cell>
          <cell r="B205">
            <v>2.0799999999999998E-3</v>
          </cell>
          <cell r="C205">
            <v>0</v>
          </cell>
          <cell r="D205">
            <v>0</v>
          </cell>
          <cell r="E205" t="str">
            <v>RES,113,1/16W,1%,THKFLM,0603</v>
          </cell>
        </row>
        <row r="206">
          <cell r="A206" t="str">
            <v>85227</v>
          </cell>
          <cell r="B206">
            <v>2.0799999999999998E-3</v>
          </cell>
          <cell r="C206">
            <v>0</v>
          </cell>
          <cell r="D206">
            <v>0</v>
          </cell>
          <cell r="E206" t="str">
            <v>RES,8.06K,1/16W,1%,THKFLM,0603</v>
          </cell>
        </row>
        <row r="207">
          <cell r="A207" t="str">
            <v>85228</v>
          </cell>
          <cell r="B207">
            <v>2.0799999999999998E-3</v>
          </cell>
          <cell r="C207">
            <v>0</v>
          </cell>
          <cell r="D207">
            <v>0</v>
          </cell>
          <cell r="E207" t="str">
            <v>RES,750,1/16W,1%,THKFLM,0603</v>
          </cell>
        </row>
        <row r="208">
          <cell r="A208" t="str">
            <v>85229</v>
          </cell>
          <cell r="B208">
            <v>2.0799999999999998E-3</v>
          </cell>
          <cell r="C208">
            <v>0</v>
          </cell>
          <cell r="D208">
            <v>0</v>
          </cell>
          <cell r="E208" t="str">
            <v>RES,2.49K,1/16W,1%,THKFLM,0603</v>
          </cell>
        </row>
        <row r="209">
          <cell r="A209" t="str">
            <v>85230</v>
          </cell>
          <cell r="B209">
            <v>2.0799999999999998E-3</v>
          </cell>
          <cell r="C209">
            <v>0</v>
          </cell>
          <cell r="D209">
            <v>0</v>
          </cell>
          <cell r="E209" t="str">
            <v>RES,4.99K,1/16W,1%,THKFLM,0603</v>
          </cell>
        </row>
        <row r="210">
          <cell r="A210" t="str">
            <v>85444</v>
          </cell>
          <cell r="B210">
            <v>2.0799999999999998E-3</v>
          </cell>
          <cell r="C210">
            <v>0</v>
          </cell>
          <cell r="D210">
            <v>0</v>
          </cell>
          <cell r="E210" t="str">
            <v>RES,20K,1/16W,1%,THKFLM,0603</v>
          </cell>
        </row>
        <row r="211">
          <cell r="A211" t="str">
            <v>85445</v>
          </cell>
          <cell r="B211">
            <v>2.0799999999999998E-3</v>
          </cell>
          <cell r="C211">
            <v>0</v>
          </cell>
          <cell r="D211">
            <v>0</v>
          </cell>
          <cell r="E211" t="str">
            <v>RES,499,1/16W,1%,THKFLM,0603</v>
          </cell>
        </row>
        <row r="212">
          <cell r="A212" t="str">
            <v>85446</v>
          </cell>
          <cell r="B212">
            <v>0</v>
          </cell>
          <cell r="C212">
            <v>8.8000000000000005E-3</v>
          </cell>
          <cell r="D212">
            <v>0</v>
          </cell>
          <cell r="E212" t="str">
            <v>RES,470,1/4W,5%,THKFLM,1210</v>
          </cell>
        </row>
        <row r="213">
          <cell r="A213" t="str">
            <v>85505</v>
          </cell>
          <cell r="B213">
            <v>0</v>
          </cell>
          <cell r="C213">
            <v>0.28999999999999998</v>
          </cell>
          <cell r="D213">
            <v>7.8E-2</v>
          </cell>
          <cell r="E213" t="str">
            <v>IND,.333UH,31A,10%,TH</v>
          </cell>
        </row>
        <row r="214">
          <cell r="A214" t="str">
            <v>86059</v>
          </cell>
          <cell r="B214">
            <v>1.1299999999999999E-3</v>
          </cell>
          <cell r="C214">
            <v>0</v>
          </cell>
          <cell r="D214">
            <v>0</v>
          </cell>
          <cell r="E214" t="str">
            <v>RES,56,1/16W,5%,THKFLM,0603</v>
          </cell>
        </row>
        <row r="215">
          <cell r="A215" t="str">
            <v>86065</v>
          </cell>
          <cell r="B215">
            <v>0</v>
          </cell>
          <cell r="C215">
            <v>3.03</v>
          </cell>
          <cell r="D215">
            <v>0</v>
          </cell>
          <cell r="E215" t="str">
            <v>CON,EDGCRD,2X121,.039,S,F,TH</v>
          </cell>
        </row>
        <row r="216">
          <cell r="A216" t="str">
            <v>86237</v>
          </cell>
          <cell r="B216">
            <v>1.1299999999999999E-3</v>
          </cell>
          <cell r="C216">
            <v>0</v>
          </cell>
          <cell r="D216">
            <v>0</v>
          </cell>
          <cell r="E216" t="str">
            <v>RES,82,1/16W,5%,THKFLM,0603</v>
          </cell>
        </row>
        <row r="217">
          <cell r="A217" t="str">
            <v>86810</v>
          </cell>
          <cell r="B217">
            <v>0</v>
          </cell>
          <cell r="C217">
            <v>0.39</v>
          </cell>
          <cell r="D217">
            <v>0</v>
          </cell>
          <cell r="E217" t="str">
            <v>SKT,BTRY,2PX1,2032,S,T,SF,TH</v>
          </cell>
        </row>
        <row r="218">
          <cell r="A218" t="str">
            <v>86897</v>
          </cell>
          <cell r="B218">
            <v>0</v>
          </cell>
          <cell r="C218">
            <v>0.45</v>
          </cell>
          <cell r="D218">
            <v>0</v>
          </cell>
          <cell r="E218" t="str">
            <v>IC,74LVC574,SSOP20</v>
          </cell>
        </row>
        <row r="219">
          <cell r="A219" t="str">
            <v>87114</v>
          </cell>
          <cell r="B219">
            <v>0</v>
          </cell>
          <cell r="C219">
            <v>0.27</v>
          </cell>
          <cell r="D219">
            <v>4.4999999999999998E-2</v>
          </cell>
          <cell r="E219" t="str">
            <v>SHLD BRKT I/O</v>
          </cell>
        </row>
        <row r="220">
          <cell r="A220" t="str">
            <v>87516</v>
          </cell>
          <cell r="B220">
            <v>0</v>
          </cell>
          <cell r="C220">
            <v>22.7</v>
          </cell>
          <cell r="D220">
            <v>0.08</v>
          </cell>
          <cell r="E220" t="str">
            <v>PWB,PLN,P54C/P55,TX</v>
          </cell>
        </row>
        <row r="221">
          <cell r="A221" t="str">
            <v>87549</v>
          </cell>
          <cell r="B221">
            <v>0</v>
          </cell>
          <cell r="C221">
            <v>7.5</v>
          </cell>
          <cell r="D221">
            <v>0</v>
          </cell>
          <cell r="E221" t="str">
            <v>IC,87307VUL,PQFP160,SUPER I/O</v>
          </cell>
        </row>
        <row r="222">
          <cell r="A222" t="str">
            <v>87550</v>
          </cell>
          <cell r="B222">
            <v>0</v>
          </cell>
          <cell r="C222">
            <v>19.8</v>
          </cell>
          <cell r="D222">
            <v>6.5000000000000002E-2</v>
          </cell>
          <cell r="E222" t="str">
            <v>IC,215R3BUA11,BGA256,3DRAGEIII</v>
          </cell>
        </row>
        <row r="223">
          <cell r="A223" t="str">
            <v>87609</v>
          </cell>
          <cell r="B223">
            <v>0</v>
          </cell>
          <cell r="C223">
            <v>0.27</v>
          </cell>
          <cell r="D223">
            <v>4.4999999999999998E-2</v>
          </cell>
          <cell r="E223" t="str">
            <v>SHLD BRKT I/O NO NIC OPPLX GN</v>
          </cell>
        </row>
        <row r="224">
          <cell r="A224" t="str">
            <v>87759</v>
          </cell>
          <cell r="B224">
            <v>0</v>
          </cell>
          <cell r="C224">
            <v>6.5</v>
          </cell>
          <cell r="D224">
            <v>0</v>
          </cell>
          <cell r="E224" t="str">
            <v>IC SRAM 256KX32 100M PQFP100</v>
          </cell>
        </row>
        <row r="225">
          <cell r="A225" t="str">
            <v>87984</v>
          </cell>
          <cell r="B225">
            <v>0</v>
          </cell>
          <cell r="C225">
            <v>14</v>
          </cell>
          <cell r="D225">
            <v>0</v>
          </cell>
          <cell r="E225" t="str">
            <v>IC,82371AB,BGA324,PIIX4</v>
          </cell>
        </row>
        <row r="226">
          <cell r="A226" t="str">
            <v>88051</v>
          </cell>
          <cell r="B226">
            <v>0</v>
          </cell>
          <cell r="C226">
            <v>44.25</v>
          </cell>
          <cell r="D226">
            <v>0</v>
          </cell>
          <cell r="E226" t="str">
            <v>IC,82443LZ,BGA492,PAC-3HETERO</v>
          </cell>
        </row>
        <row r="227">
          <cell r="A227" t="str">
            <v>88136</v>
          </cell>
          <cell r="B227">
            <v>0</v>
          </cell>
          <cell r="C227">
            <v>12</v>
          </cell>
          <cell r="D227">
            <v>0</v>
          </cell>
          <cell r="E227" t="str">
            <v>IC,82439TX,BGA324,MTXC</v>
          </cell>
        </row>
        <row r="228">
          <cell r="A228" t="str">
            <v>88137</v>
          </cell>
          <cell r="B228">
            <v>0</v>
          </cell>
          <cell r="C228">
            <v>2.2469999999999999</v>
          </cell>
          <cell r="D228">
            <v>0</v>
          </cell>
          <cell r="E228" t="str">
            <v>SKT,SODIMM,144PX1,90D,G,SG,SM</v>
          </cell>
        </row>
        <row r="229">
          <cell r="A229" t="str">
            <v>88655</v>
          </cell>
          <cell r="B229">
            <v>0</v>
          </cell>
          <cell r="C229">
            <v>0.98</v>
          </cell>
          <cell r="D229">
            <v>0</v>
          </cell>
          <cell r="E229" t="str">
            <v>IC,2030,SSOP20,SATELITECLOCK</v>
          </cell>
        </row>
        <row r="230">
          <cell r="A230" t="str">
            <v>89175</v>
          </cell>
          <cell r="B230">
            <v>0</v>
          </cell>
          <cell r="C230">
            <v>0.25</v>
          </cell>
          <cell r="D230">
            <v>0</v>
          </cell>
          <cell r="E230" t="str">
            <v>STDF 6-32X.486 ML/FEM 1/4HEX</v>
          </cell>
        </row>
        <row r="231">
          <cell r="A231" t="str">
            <v>89176</v>
          </cell>
          <cell r="B231">
            <v>0</v>
          </cell>
          <cell r="C231">
            <v>0.69550000000000001</v>
          </cell>
          <cell r="D231">
            <v>0</v>
          </cell>
          <cell r="E231" t="str">
            <v>SKT,DIMM,168X1,0D,G,3V,SY,TH,3</v>
          </cell>
        </row>
        <row r="232">
          <cell r="A232" t="str">
            <v>89183</v>
          </cell>
          <cell r="B232">
            <v>0</v>
          </cell>
          <cell r="C232">
            <v>0.93</v>
          </cell>
          <cell r="D232">
            <v>0.03</v>
          </cell>
          <cell r="E232" t="str">
            <v>IC,9169-1,SSOP28,TXCLKCHIP</v>
          </cell>
        </row>
        <row r="233">
          <cell r="A233" t="str">
            <v>89184</v>
          </cell>
          <cell r="B233">
            <v>0</v>
          </cell>
          <cell r="C233">
            <v>21.85</v>
          </cell>
          <cell r="D233">
            <v>6.5000000000000002E-2</v>
          </cell>
          <cell r="E233" t="str">
            <v>IC 3C916B PQFP160 ETHNT CTL</v>
          </cell>
        </row>
        <row r="234">
          <cell r="A234" t="str">
            <v>89291</v>
          </cell>
          <cell r="B234">
            <v>0</v>
          </cell>
          <cell r="C234">
            <v>11.2</v>
          </cell>
          <cell r="D234">
            <v>0.03</v>
          </cell>
          <cell r="E234" t="str">
            <v>IC,86C785,PQFP208,TRIO64V2/GX</v>
          </cell>
        </row>
        <row r="235">
          <cell r="A235" t="str">
            <v>89462</v>
          </cell>
          <cell r="B235">
            <v>0</v>
          </cell>
          <cell r="C235">
            <v>2</v>
          </cell>
          <cell r="D235">
            <v>0.03</v>
          </cell>
          <cell r="E235" t="str">
            <v>IC,2276-1,SSOP56,LX/CLKCHP</v>
          </cell>
        </row>
        <row r="236">
          <cell r="A236" t="str">
            <v>89906</v>
          </cell>
          <cell r="B236">
            <v>8.2000000000000003E-2</v>
          </cell>
          <cell r="C236">
            <v>0</v>
          </cell>
          <cell r="D236">
            <v>0</v>
          </cell>
          <cell r="E236" t="str">
            <v>DIODE ZEN 3.3V 5MA 84C3V3L ST23</v>
          </cell>
        </row>
        <row r="237">
          <cell r="A237" t="str">
            <v>90160</v>
          </cell>
          <cell r="B237">
            <v>1.1299999999999999E-3</v>
          </cell>
          <cell r="C237">
            <v>0</v>
          </cell>
          <cell r="D237">
            <v>0</v>
          </cell>
          <cell r="E237" t="str">
            <v>RES,2K,1/16W,5%,THKFLM,0603</v>
          </cell>
        </row>
        <row r="238">
          <cell r="A238" t="str">
            <v>90480</v>
          </cell>
          <cell r="B238">
            <v>2.0799999999999998E-3</v>
          </cell>
          <cell r="C238">
            <v>0</v>
          </cell>
          <cell r="D238">
            <v>0</v>
          </cell>
          <cell r="E238" t="str">
            <v>RES,30.9K,1/16W,1%,THKFLM,0603</v>
          </cell>
        </row>
        <row r="239">
          <cell r="A239" t="str">
            <v>90877</v>
          </cell>
          <cell r="B239">
            <v>0</v>
          </cell>
          <cell r="C239">
            <v>2.1930000000000001</v>
          </cell>
          <cell r="D239">
            <v>0</v>
          </cell>
          <cell r="E239" t="str">
            <v>CON,DB/STK,25X9P,F/M,BL,R,G,TH</v>
          </cell>
        </row>
        <row r="240">
          <cell r="A240" t="str">
            <v>90879</v>
          </cell>
          <cell r="B240">
            <v>0</v>
          </cell>
          <cell r="C240">
            <v>0.90610000000000002</v>
          </cell>
          <cell r="D240">
            <v>0</v>
          </cell>
          <cell r="E240" t="str">
            <v>CON,USB/STK,4P,F,BL,R,G,TH</v>
          </cell>
        </row>
        <row r="241">
          <cell r="A241" t="str">
            <v>91184</v>
          </cell>
          <cell r="B241">
            <v>1.1299999999999999E-3</v>
          </cell>
          <cell r="C241">
            <v>0</v>
          </cell>
          <cell r="D241">
            <v>0</v>
          </cell>
          <cell r="E241" t="str">
            <v>RES,27K,1/16W,5%,THKFLM,0603</v>
          </cell>
        </row>
        <row r="242">
          <cell r="A242" t="str">
            <v>91789</v>
          </cell>
          <cell r="B242">
            <v>0</v>
          </cell>
          <cell r="C242">
            <v>0.17299999999999999</v>
          </cell>
          <cell r="D242">
            <v>0</v>
          </cell>
          <cell r="E242" t="str">
            <v>CON,HDR,1X3,M,.1X.24,S,T,L,TH</v>
          </cell>
        </row>
        <row r="243">
          <cell r="A243" t="str">
            <v>92992</v>
          </cell>
          <cell r="B243">
            <v>0</v>
          </cell>
          <cell r="C243">
            <v>0.27</v>
          </cell>
          <cell r="D243">
            <v>4.4999999999999998E-2</v>
          </cell>
          <cell r="E243" t="str">
            <v>SHLD BRKT I/O NIC OPPLX GN</v>
          </cell>
        </row>
        <row r="244">
          <cell r="A244" t="str">
            <v>93195</v>
          </cell>
          <cell r="B244">
            <v>0</v>
          </cell>
          <cell r="C244">
            <v>0.22</v>
          </cell>
          <cell r="D244">
            <v>0</v>
          </cell>
          <cell r="E244" t="str">
            <v>IC,MC33078,DUAL OP AMP,SO8</v>
          </cell>
        </row>
        <row r="245">
          <cell r="A245" t="str">
            <v>93449</v>
          </cell>
          <cell r="B245">
            <v>0.26</v>
          </cell>
          <cell r="C245">
            <v>0</v>
          </cell>
          <cell r="D245">
            <v>6.5000000000000002E-2</v>
          </cell>
          <cell r="E245" t="str">
            <v>IC,1308,STEREO HDPHN DRVR,SO8</v>
          </cell>
        </row>
        <row r="246">
          <cell r="A246" t="str">
            <v>93782</v>
          </cell>
          <cell r="B246">
            <v>0</v>
          </cell>
          <cell r="C246">
            <v>2.0430000000000001</v>
          </cell>
          <cell r="D246">
            <v>0</v>
          </cell>
          <cell r="E246" t="str">
            <v>SKT,PGA,321P,GLD,SF,ZIF,TH</v>
          </cell>
        </row>
        <row r="247">
          <cell r="A247" t="str">
            <v>93935</v>
          </cell>
          <cell r="B247">
            <v>0</v>
          </cell>
          <cell r="C247">
            <v>0.4</v>
          </cell>
          <cell r="D247">
            <v>0</v>
          </cell>
          <cell r="E247" t="str">
            <v>CON,DB/HD,15P,F,R,G,DDC,WTI,TH</v>
          </cell>
        </row>
        <row r="248">
          <cell r="A248" t="str">
            <v>94014</v>
          </cell>
          <cell r="B248">
            <v>0</v>
          </cell>
          <cell r="C248">
            <v>8.8000000000000005E-3</v>
          </cell>
          <cell r="D248">
            <v>0</v>
          </cell>
          <cell r="E248" t="str">
            <v>RES,51,1/4W,5%,THKFLM,1210</v>
          </cell>
        </row>
        <row r="249">
          <cell r="A249" t="str">
            <v>94016</v>
          </cell>
          <cell r="B249">
            <v>0</v>
          </cell>
          <cell r="C249">
            <v>10</v>
          </cell>
          <cell r="D249">
            <v>4.4999999999999998E-2</v>
          </cell>
          <cell r="E249" t="str">
            <v>IC CS4236       SM</v>
          </cell>
        </row>
        <row r="250">
          <cell r="A250" t="str">
            <v>94273</v>
          </cell>
          <cell r="B250">
            <v>0</v>
          </cell>
          <cell r="C250">
            <v>8.7999999999999995E-2</v>
          </cell>
          <cell r="D250">
            <v>0</v>
          </cell>
          <cell r="E250" t="str">
            <v>CON,PWR,1X6,.156,S,T,SF,K2,TH</v>
          </cell>
        </row>
        <row r="251">
          <cell r="A251" t="str">
            <v>96611</v>
          </cell>
          <cell r="B251">
            <v>0</v>
          </cell>
          <cell r="C251">
            <v>0.09</v>
          </cell>
          <cell r="D251">
            <v>0</v>
          </cell>
          <cell r="E251" t="str">
            <v>CON,HDR,2X5,M,.1,S,F,U,K1,TH</v>
          </cell>
        </row>
        <row r="252">
          <cell r="A252" t="str">
            <v>98672</v>
          </cell>
          <cell r="B252">
            <v>0</v>
          </cell>
          <cell r="C252">
            <v>0.77</v>
          </cell>
          <cell r="D252">
            <v>5.3999999999999999E-2</v>
          </cell>
          <cell r="E252" t="str">
            <v>CON,RJ45,8P,R,G,SHLD,TL/LED,TH</v>
          </cell>
        </row>
        <row r="253">
          <cell r="A253" t="str">
            <v>99287</v>
          </cell>
          <cell r="B253">
            <v>2.0799999999999998E-3</v>
          </cell>
          <cell r="C253">
            <v>0</v>
          </cell>
          <cell r="D253">
            <v>0</v>
          </cell>
          <cell r="E253" t="str">
            <v>RES,1.5K,1/16W,1%,THKFLM,0603</v>
          </cell>
        </row>
        <row r="254">
          <cell r="A254" t="str">
            <v>DELL2BOX</v>
          </cell>
          <cell r="B254">
            <v>4.95</v>
          </cell>
          <cell r="C254">
            <v>0</v>
          </cell>
          <cell r="D254">
            <v>0</v>
          </cell>
          <cell r="E254" t="str">
            <v>DELL PCA CONTAINER BOX</v>
          </cell>
        </row>
        <row r="255">
          <cell r="A255" t="str">
            <v>DELLPBAG</v>
          </cell>
          <cell r="B255">
            <v>0.1618</v>
          </cell>
          <cell r="C255">
            <v>0</v>
          </cell>
          <cell r="D255">
            <v>0</v>
          </cell>
          <cell r="E255" t="str">
            <v>ANTI STATIC BAG 11x15</v>
          </cell>
        </row>
        <row r="256">
          <cell r="A256" t="str">
            <v>THT-13-423-1</v>
          </cell>
          <cell r="B256">
            <v>4.81E-3</v>
          </cell>
          <cell r="C256">
            <v>0</v>
          </cell>
          <cell r="D256">
            <v>0</v>
          </cell>
          <cell r="E256" t="str">
            <v>BLANK LABEL</v>
          </cell>
        </row>
        <row r="257">
          <cell r="A257" t="str">
            <v>94413</v>
          </cell>
          <cell r="B257">
            <v>0</v>
          </cell>
          <cell r="C257">
            <v>0.48509999999999998</v>
          </cell>
          <cell r="D257">
            <v>0</v>
          </cell>
          <cell r="E257" t="str">
            <v>ASSY,STDF,ML,6-32, RMAM</v>
          </cell>
        </row>
        <row r="258">
          <cell r="A258" t="str">
            <v>67247</v>
          </cell>
          <cell r="B258">
            <v>7.9500000000000005E-3</v>
          </cell>
          <cell r="C258">
            <v>0</v>
          </cell>
          <cell r="D258">
            <v>0</v>
          </cell>
          <cell r="E258" t="str">
            <v>RES PK,1.5K,5%,1/16W,I4 1206</v>
          </cell>
        </row>
        <row r="259">
          <cell r="A259" t="str">
            <v>66057</v>
          </cell>
          <cell r="B259">
            <v>0</v>
          </cell>
          <cell r="C259">
            <v>0.38109999999999999</v>
          </cell>
          <cell r="D259">
            <v>0.03</v>
          </cell>
          <cell r="E259" t="str">
            <v>XTAL,14.318M,30,20PF,HC49SMD</v>
          </cell>
        </row>
        <row r="260">
          <cell r="A260" t="str">
            <v>15476</v>
          </cell>
          <cell r="B260" t="str">
            <v>15476DLS</v>
          </cell>
          <cell r="C260">
            <v>0</v>
          </cell>
          <cell r="D260">
            <v>8.4000000000000005E-2</v>
          </cell>
          <cell r="E260">
            <v>0</v>
          </cell>
        </row>
        <row r="261">
          <cell r="A261" t="str">
            <v>15477</v>
          </cell>
          <cell r="B261" t="str">
            <v>15477DLS</v>
          </cell>
          <cell r="C261">
            <v>0</v>
          </cell>
          <cell r="D261">
            <v>7.6999999999999999E-2</v>
          </cell>
          <cell r="E261">
            <v>0</v>
          </cell>
        </row>
        <row r="262">
          <cell r="A262" t="str">
            <v>1549E</v>
          </cell>
          <cell r="B262" t="str">
            <v>1549EDLS</v>
          </cell>
          <cell r="C262">
            <v>0</v>
          </cell>
          <cell r="D262">
            <v>0.17199999999999999</v>
          </cell>
          <cell r="E262">
            <v>0</v>
          </cell>
        </row>
        <row r="263">
          <cell r="A263" t="str">
            <v>15623</v>
          </cell>
          <cell r="B263" t="str">
            <v>15623DLS</v>
          </cell>
          <cell r="C263">
            <v>0</v>
          </cell>
          <cell r="D263">
            <v>28</v>
          </cell>
          <cell r="E263">
            <v>0</v>
          </cell>
        </row>
        <row r="264">
          <cell r="A264" t="str">
            <v>15666</v>
          </cell>
          <cell r="B264" t="str">
            <v>15666DLS</v>
          </cell>
          <cell r="C264">
            <v>0</v>
          </cell>
          <cell r="D264">
            <v>2.8</v>
          </cell>
          <cell r="E264">
            <v>0</v>
          </cell>
        </row>
        <row r="265">
          <cell r="A265" t="str">
            <v>15676</v>
          </cell>
          <cell r="B265" t="str">
            <v>15676DLS</v>
          </cell>
          <cell r="C265">
            <v>0</v>
          </cell>
          <cell r="D265">
            <v>0.5</v>
          </cell>
          <cell r="E265">
            <v>0</v>
          </cell>
        </row>
        <row r="266">
          <cell r="A266" t="str">
            <v>15708</v>
          </cell>
          <cell r="B266" t="str">
            <v>15708DLS</v>
          </cell>
          <cell r="C266">
            <v>0</v>
          </cell>
          <cell r="D266">
            <v>2.0999999999999999E-3</v>
          </cell>
          <cell r="E266">
            <v>0</v>
          </cell>
        </row>
        <row r="267">
          <cell r="A267" t="str">
            <v>15711</v>
          </cell>
          <cell r="B267" t="str">
            <v>15711DLS</v>
          </cell>
          <cell r="C267">
            <v>0</v>
          </cell>
          <cell r="D267">
            <v>2.0999999999999999E-3</v>
          </cell>
          <cell r="E267">
            <v>0</v>
          </cell>
        </row>
        <row r="268">
          <cell r="A268" t="str">
            <v>1577T</v>
          </cell>
          <cell r="B268" t="str">
            <v>1577TDLS</v>
          </cell>
          <cell r="C268">
            <v>0</v>
          </cell>
          <cell r="D268">
            <v>2.0999999999999999E-3</v>
          </cell>
          <cell r="E268">
            <v>0</v>
          </cell>
        </row>
        <row r="269">
          <cell r="A269" t="str">
            <v>1584C</v>
          </cell>
          <cell r="B269" t="str">
            <v>1584CDLS</v>
          </cell>
          <cell r="C269">
            <v>0</v>
          </cell>
          <cell r="D269">
            <v>0.09</v>
          </cell>
          <cell r="E269">
            <v>0</v>
          </cell>
        </row>
        <row r="270">
          <cell r="A270" t="str">
            <v>16155</v>
          </cell>
          <cell r="B270" t="str">
            <v>16155DLS</v>
          </cell>
          <cell r="C270">
            <v>0</v>
          </cell>
          <cell r="D270">
            <v>3.5000000000000003E-2</v>
          </cell>
          <cell r="E270">
            <v>0</v>
          </cell>
        </row>
        <row r="271">
          <cell r="A271" t="str">
            <v>16YRJ</v>
          </cell>
          <cell r="B271" t="str">
            <v>16YRJDLS</v>
          </cell>
          <cell r="C271">
            <v>0</v>
          </cell>
          <cell r="D271">
            <v>6.7000000000000004E-2</v>
          </cell>
          <cell r="E271">
            <v>0</v>
          </cell>
        </row>
        <row r="272">
          <cell r="A272" t="str">
            <v>1711D</v>
          </cell>
          <cell r="B272" t="str">
            <v>1711DDLS</v>
          </cell>
          <cell r="C272">
            <v>0</v>
          </cell>
          <cell r="D272">
            <v>7.0000000000000001E-3</v>
          </cell>
          <cell r="E272">
            <v>0</v>
          </cell>
        </row>
        <row r="273">
          <cell r="A273" t="str">
            <v>17193</v>
          </cell>
          <cell r="B273" t="str">
            <v>17193DLS</v>
          </cell>
          <cell r="C273">
            <v>0</v>
          </cell>
          <cell r="D273">
            <v>0.1</v>
          </cell>
          <cell r="E273">
            <v>0</v>
          </cell>
        </row>
        <row r="274">
          <cell r="A274" t="str">
            <v>1724Y</v>
          </cell>
          <cell r="B274" t="str">
            <v>1724YDLS</v>
          </cell>
          <cell r="C274">
            <v>0</v>
          </cell>
          <cell r="D274">
            <v>1.04</v>
          </cell>
          <cell r="E274">
            <v>0</v>
          </cell>
        </row>
        <row r="275">
          <cell r="A275" t="str">
            <v>17325</v>
          </cell>
          <cell r="B275" t="str">
            <v>17325DLS</v>
          </cell>
          <cell r="C275">
            <v>0</v>
          </cell>
          <cell r="D275">
            <v>0.13905000000000001</v>
          </cell>
          <cell r="E275">
            <v>0</v>
          </cell>
        </row>
        <row r="276">
          <cell r="A276" t="str">
            <v>173NH</v>
          </cell>
          <cell r="B276" t="str">
            <v>173NHDLS</v>
          </cell>
          <cell r="C276">
            <v>0</v>
          </cell>
          <cell r="D276">
            <v>1.1999999999999999E-3</v>
          </cell>
          <cell r="E276">
            <v>0</v>
          </cell>
        </row>
        <row r="277">
          <cell r="A277" t="str">
            <v>17640</v>
          </cell>
          <cell r="B277" t="str">
            <v>17640DLS</v>
          </cell>
          <cell r="C277">
            <v>0.57999999999999996</v>
          </cell>
          <cell r="D277">
            <v>0</v>
          </cell>
          <cell r="E277">
            <v>0</v>
          </cell>
        </row>
        <row r="278">
          <cell r="A278" t="str">
            <v>17967</v>
          </cell>
          <cell r="B278" t="str">
            <v>17967DLS</v>
          </cell>
          <cell r="C278">
            <v>0</v>
          </cell>
          <cell r="D278">
            <v>0.23</v>
          </cell>
          <cell r="E278">
            <v>0</v>
          </cell>
        </row>
        <row r="279">
          <cell r="A279" t="str">
            <v>17MEY</v>
          </cell>
          <cell r="B279" t="str">
            <v>17MEYDLS</v>
          </cell>
          <cell r="C279">
            <v>0</v>
          </cell>
          <cell r="D279">
            <v>3</v>
          </cell>
          <cell r="E279">
            <v>0.03</v>
          </cell>
        </row>
        <row r="280">
          <cell r="A280" t="str">
            <v>17TJG</v>
          </cell>
          <cell r="B280" t="str">
            <v>17TJGDLS</v>
          </cell>
          <cell r="C280">
            <v>0</v>
          </cell>
          <cell r="D280">
            <v>5.75</v>
          </cell>
          <cell r="E280">
            <v>0</v>
          </cell>
        </row>
        <row r="281">
          <cell r="A281" t="str">
            <v>1806C</v>
          </cell>
          <cell r="B281" t="str">
            <v>1806CDLS</v>
          </cell>
          <cell r="C281">
            <v>8.0600000000000005E-2</v>
          </cell>
          <cell r="D281">
            <v>0</v>
          </cell>
          <cell r="E281">
            <v>0</v>
          </cell>
        </row>
        <row r="282">
          <cell r="A282" t="str">
            <v>1829E</v>
          </cell>
          <cell r="B282" t="str">
            <v>1829EDLS</v>
          </cell>
          <cell r="C282">
            <v>0</v>
          </cell>
          <cell r="D282">
            <v>0.45</v>
          </cell>
          <cell r="E282">
            <v>0</v>
          </cell>
        </row>
        <row r="283">
          <cell r="A283" t="str">
            <v>1833P</v>
          </cell>
          <cell r="B283" t="str">
            <v>1833PDLS</v>
          </cell>
          <cell r="C283">
            <v>0</v>
          </cell>
          <cell r="D283">
            <v>16</v>
          </cell>
          <cell r="E283">
            <v>0.03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edBOM"/>
      <sheetName val="Vlookup"/>
      <sheetName val="Master1667"/>
      <sheetName val="C1323"/>
      <sheetName val="C1330"/>
      <sheetName val="C15844"/>
      <sheetName val="F1667"/>
      <sheetName val="H1051"/>
      <sheetName val="H1091"/>
      <sheetName val="D1390A"/>
      <sheetName val="F1312A"/>
      <sheetName val="F1318A"/>
      <sheetName val="F1661A"/>
      <sheetName val="H1068A"/>
      <sheetName val="H1739A"/>
      <sheetName val="H1813A"/>
      <sheetName val="Y0982A"/>
      <sheetName val="Sheet1"/>
      <sheetName val="BLUFORD3 FBOM-update081303"/>
      <sheetName val="Dbase"/>
      <sheetName val="DellPCA_MasterVLook_APR30"/>
      <sheetName val="Blf2+LOM cost bom_080902"/>
      <sheetName val="Sheet2"/>
      <sheetName val="SaturnII_FBOM_0317a"/>
      <sheetName val="zasset"/>
      <sheetName val="IE"/>
      <sheetName val="TE"/>
      <sheetName val="6"/>
      <sheetName val="Variables1"/>
      <sheetName val="Display Back"/>
    </sheetNames>
    <sheetDataSet>
      <sheetData sheetId="0" refreshError="1">
        <row r="1">
          <cell r="A1" t="str">
            <v>012FX</v>
          </cell>
          <cell r="B1" t="str">
            <v>CAP,270UF,20%,16V,10X10.5,OSCO</v>
          </cell>
          <cell r="C1">
            <v>0.41</v>
          </cell>
        </row>
        <row r="2">
          <cell r="A2" t="str">
            <v>01GHE</v>
          </cell>
          <cell r="B2" t="str">
            <v>RES,2,1/10W,5%,THKFLM,0805</v>
          </cell>
          <cell r="C2">
            <v>6.9999999999999999E-4</v>
          </cell>
        </row>
        <row r="3">
          <cell r="A3" t="str">
            <v>0276C</v>
          </cell>
          <cell r="B3" t="str">
            <v>CAP,4.7UF,10%,16V,X5R,1206</v>
          </cell>
          <cell r="C3">
            <v>8.9999999999999998E-4</v>
          </cell>
        </row>
        <row r="4">
          <cell r="A4" t="str">
            <v>0342R</v>
          </cell>
          <cell r="B4" t="str">
            <v>CLP,SMT,GND,SPR,MET,GEN</v>
          </cell>
          <cell r="C4">
            <v>1.4999999999999999E-2</v>
          </cell>
        </row>
        <row r="5">
          <cell r="A5" t="str">
            <v>0355D</v>
          </cell>
          <cell r="B5" t="str">
            <v>RES PK,56,5%,1/16W,I4,1206</v>
          </cell>
          <cell r="C5">
            <v>1.5E-3</v>
          </cell>
        </row>
        <row r="6">
          <cell r="A6" t="str">
            <v>03865</v>
          </cell>
          <cell r="B6" t="str">
            <v>CAP,470UF,20%,25V,AL,10X12.5</v>
          </cell>
          <cell r="C6">
            <v>0.17</v>
          </cell>
        </row>
        <row r="7">
          <cell r="A7" t="str">
            <v>05155</v>
          </cell>
          <cell r="B7" t="str">
            <v>DIODE,SKY,30V,80A,MBRS330,SM</v>
          </cell>
          <cell r="C7">
            <v>7.4999999999999997E-2</v>
          </cell>
        </row>
        <row r="8">
          <cell r="A8" t="str">
            <v>05172</v>
          </cell>
          <cell r="B8" t="str">
            <v>RES,2.7K,1/16W,5%,THKFLM,0603</v>
          </cell>
          <cell r="C8">
            <v>8.0000000000000004E-4</v>
          </cell>
        </row>
        <row r="9">
          <cell r="A9" t="str">
            <v>05173</v>
          </cell>
          <cell r="B9" t="str">
            <v>RES,220,1/16W,5%,THKFLM,0603</v>
          </cell>
          <cell r="C9">
            <v>8.0000000000000004E-4</v>
          </cell>
        </row>
        <row r="10">
          <cell r="A10" t="str">
            <v>05174</v>
          </cell>
          <cell r="B10" t="str">
            <v>CAP,22PF,5%,50V,COG,0603</v>
          </cell>
          <cell r="C10">
            <v>2.0000000000000001E-4</v>
          </cell>
        </row>
        <row r="11">
          <cell r="A11" t="str">
            <v>05735</v>
          </cell>
          <cell r="B11" t="str">
            <v>CAP,.1UF,16V,10%,X7R,0603</v>
          </cell>
          <cell r="C11">
            <v>2.0000000000000001E-4</v>
          </cell>
        </row>
        <row r="12">
          <cell r="A12" t="str">
            <v>0581P</v>
          </cell>
          <cell r="B12" t="str">
            <v>IND,1.0UH,4.4A,20%,SM</v>
          </cell>
          <cell r="C12">
            <v>0.24</v>
          </cell>
        </row>
        <row r="13">
          <cell r="A13" t="str">
            <v>05UDR</v>
          </cell>
          <cell r="B13" t="str">
            <v>CAP,4.7UF,10%,6.3V,X5R,0805</v>
          </cell>
          <cell r="C13">
            <v>2.0000000000000001E-4</v>
          </cell>
        </row>
        <row r="14">
          <cell r="A14" t="str">
            <v>0770P</v>
          </cell>
          <cell r="B14" t="str">
            <v>IND,4.7UH,30MA,10%,0805</v>
          </cell>
          <cell r="C14">
            <v>1.4999999999999999E-2</v>
          </cell>
        </row>
        <row r="15">
          <cell r="A15" t="str">
            <v>08175</v>
          </cell>
          <cell r="B15" t="str">
            <v>LED,3.2MM,CLR,G/Y,2V,20MA,8MC</v>
          </cell>
          <cell r="C15">
            <v>0.12</v>
          </cell>
        </row>
        <row r="16">
          <cell r="A16" t="str">
            <v>08390</v>
          </cell>
          <cell r="B16" t="str">
            <v>RES,560,1/16W,5%,THKFLM,0603</v>
          </cell>
          <cell r="C16">
            <v>5.0000000000000001E-4</v>
          </cell>
        </row>
        <row r="17">
          <cell r="A17" t="str">
            <v>08DFE</v>
          </cell>
          <cell r="B17" t="str">
            <v>RES,43.2,1/16W,1%,THKFLM,0603</v>
          </cell>
          <cell r="C17">
            <v>8.0000000000000004E-4</v>
          </cell>
        </row>
        <row r="18">
          <cell r="A18" t="str">
            <v>0G525</v>
          </cell>
          <cell r="B18" t="str">
            <v>RES,21.5K,1/16W,1%,THKFLM,0603</v>
          </cell>
          <cell r="C18">
            <v>8.0000000000000004E-4</v>
          </cell>
        </row>
        <row r="19">
          <cell r="A19" t="str">
            <v>0J053</v>
          </cell>
          <cell r="B19" t="str">
            <v>CON,HDR,2X2,M,3MM,S,T,BM</v>
          </cell>
          <cell r="C19">
            <v>0.35</v>
          </cell>
        </row>
        <row r="20">
          <cell r="A20" t="str">
            <v>0J204</v>
          </cell>
          <cell r="B20" t="str">
            <v>IC,74LV165,TSSOP16,8B-SHFT-REG</v>
          </cell>
          <cell r="C20">
            <v>1.4E-2</v>
          </cell>
        </row>
        <row r="21">
          <cell r="A21" t="str">
            <v>0J603</v>
          </cell>
          <cell r="B21" t="str">
            <v>IC,AC205,PQFP100,10/100-RPTR</v>
          </cell>
          <cell r="C21">
            <v>5.95</v>
          </cell>
        </row>
        <row r="22">
          <cell r="A22" t="str">
            <v>0N565</v>
          </cell>
          <cell r="B22" t="str">
            <v>IC,PROG,FLASH,2MX16,P2650,RAID</v>
          </cell>
        </row>
        <row r="23">
          <cell r="A23" t="str">
            <v>14967</v>
          </cell>
          <cell r="B23" t="str">
            <v>SPEC,PROGRAMMED-PART</v>
          </cell>
        </row>
        <row r="24">
          <cell r="A24" t="str">
            <v>8F073</v>
          </cell>
          <cell r="B24" t="str">
            <v>IC,FLASH,2MX16,90N,TSOP48,DRC3</v>
          </cell>
          <cell r="C24">
            <v>4</v>
          </cell>
        </row>
        <row r="25">
          <cell r="A25" t="str">
            <v>9K739</v>
          </cell>
          <cell r="B25" t="str">
            <v>DSK PROG,FLASH,RAID,F3,P2650</v>
          </cell>
        </row>
        <row r="26">
          <cell r="A26" t="str">
            <v>11TFW</v>
          </cell>
          <cell r="B26" t="str">
            <v>CAP,100UF,20%,10V,ORG,D</v>
          </cell>
          <cell r="C26">
            <v>0.38</v>
          </cell>
        </row>
        <row r="27">
          <cell r="A27" t="str">
            <v>1311P</v>
          </cell>
          <cell r="B27" t="str">
            <v>SKT,BTRY,2PX1,2032,S,T,ST,SM</v>
          </cell>
          <cell r="C27">
            <v>0.16</v>
          </cell>
        </row>
        <row r="28">
          <cell r="A28" t="str">
            <v>1447P</v>
          </cell>
          <cell r="B28" t="str">
            <v>IC,74VHC125,SO14,QUAD-BUFFER</v>
          </cell>
          <cell r="C28">
            <v>1.4E-2</v>
          </cell>
        </row>
        <row r="29">
          <cell r="A29" t="str">
            <v>14GDJ</v>
          </cell>
          <cell r="B29" t="str">
            <v>IC,3257,QSOP16,2:1 MUX BUS SWT</v>
          </cell>
          <cell r="C29">
            <v>0.28000000000000003</v>
          </cell>
        </row>
        <row r="30">
          <cell r="A30" t="str">
            <v>16155</v>
          </cell>
          <cell r="B30" t="str">
            <v>TRANS,FET,NCHN,60V,SOT23</v>
          </cell>
          <cell r="C30">
            <v>5.0000000000000001E-4</v>
          </cell>
        </row>
        <row r="31">
          <cell r="A31" t="str">
            <v>1711D</v>
          </cell>
          <cell r="B31" t="str">
            <v>RES PK,2.7K,5%,1/16W,I4,1206</v>
          </cell>
          <cell r="C31">
            <v>1E-3</v>
          </cell>
        </row>
        <row r="32">
          <cell r="A32" t="str">
            <v>17193</v>
          </cell>
          <cell r="B32" t="str">
            <v>IC,LM324,SO14,OP AMP</v>
          </cell>
          <cell r="C32">
            <v>8.8999999999999996E-2</v>
          </cell>
        </row>
        <row r="33">
          <cell r="A33" t="str">
            <v>1829E</v>
          </cell>
          <cell r="B33" t="str">
            <v>IC,6800/3800,QSOP24,10B BUS SW</v>
          </cell>
          <cell r="C33">
            <v>0.15</v>
          </cell>
        </row>
        <row r="34">
          <cell r="A34" t="str">
            <v>19447</v>
          </cell>
          <cell r="B34" t="str">
            <v>LED,SOT23,DIF,GRN,2V,10MA,.4MC</v>
          </cell>
          <cell r="C34">
            <v>6.8000000000000005E-2</v>
          </cell>
        </row>
        <row r="35">
          <cell r="A35" t="str">
            <v>194UT</v>
          </cell>
          <cell r="B35" t="str">
            <v>RES,0 OHM,THKFLM,2010</v>
          </cell>
          <cell r="C35">
            <v>1.1014492753623189E-3</v>
          </cell>
        </row>
        <row r="36">
          <cell r="A36" t="str">
            <v>19959</v>
          </cell>
          <cell r="B36" t="str">
            <v>RES,100K,1/16W,5%,THKFLM,0603</v>
          </cell>
          <cell r="C36">
            <v>4.4057971014492753E-4</v>
          </cell>
        </row>
        <row r="37">
          <cell r="A37" t="str">
            <v>19960</v>
          </cell>
          <cell r="B37" t="str">
            <v>RES,4.7K,1/16W,5%,THKFLM,0603</v>
          </cell>
          <cell r="C37">
            <v>5.0000000000000001E-4</v>
          </cell>
        </row>
        <row r="38">
          <cell r="A38" t="str">
            <v>19961</v>
          </cell>
          <cell r="B38" t="str">
            <v>RES,10K,1/16W,5%,THKFLM,0603</v>
          </cell>
          <cell r="C38">
            <v>5.0000000000000001E-4</v>
          </cell>
        </row>
        <row r="39">
          <cell r="A39" t="str">
            <v>19962</v>
          </cell>
          <cell r="B39" t="str">
            <v>RES,33,1/16W,5%,THKFLM,0603</v>
          </cell>
          <cell r="C39">
            <v>5.0000000000000001E-4</v>
          </cell>
        </row>
        <row r="40">
          <cell r="A40" t="str">
            <v>19963</v>
          </cell>
          <cell r="B40" t="str">
            <v>RES,47,1/16W,5%,THKFLM,0603</v>
          </cell>
          <cell r="C40">
            <v>5.0000000000000001E-4</v>
          </cell>
        </row>
        <row r="41">
          <cell r="A41" t="str">
            <v>19964</v>
          </cell>
          <cell r="B41" t="str">
            <v>RES,22,1/16W,5%,THKFLM,0603</v>
          </cell>
          <cell r="C41">
            <v>5.0000000000000001E-4</v>
          </cell>
        </row>
        <row r="42">
          <cell r="A42" t="str">
            <v>19965</v>
          </cell>
          <cell r="B42" t="str">
            <v>RES,1M,1/16W,5%,THKFLM,0603</v>
          </cell>
          <cell r="C42">
            <v>5.0000000000000001E-4</v>
          </cell>
        </row>
        <row r="43">
          <cell r="A43" t="str">
            <v>1G900</v>
          </cell>
          <cell r="B43" t="str">
            <v>RES,22.6,1/16W,1%,THKFLM,0603</v>
          </cell>
          <cell r="C43">
            <v>8.0000000000000004E-4</v>
          </cell>
        </row>
        <row r="44">
          <cell r="A44" t="str">
            <v>1H634</v>
          </cell>
          <cell r="B44" t="str">
            <v>CRD,MEM,VRM,12V</v>
          </cell>
          <cell r="C44">
            <v>0.53</v>
          </cell>
        </row>
        <row r="45">
          <cell r="A45" t="str">
            <v>1H681</v>
          </cell>
          <cell r="B45" t="str">
            <v>CON,BTB,144P,M,2MM,S,G,TH</v>
          </cell>
          <cell r="C45">
            <v>4.95</v>
          </cell>
        </row>
        <row r="46">
          <cell r="A46" t="str">
            <v>1J221</v>
          </cell>
          <cell r="B46" t="str">
            <v>CON,PWR/SIG,4/24,F,R,G,BM,TH</v>
          </cell>
          <cell r="C46">
            <v>4.3499999999999996</v>
          </cell>
        </row>
        <row r="47">
          <cell r="A47" t="str">
            <v>1J965</v>
          </cell>
          <cell r="B47" t="str">
            <v>IC,MAX1835,SOT23-6,3.3V_CONV</v>
          </cell>
          <cell r="C47">
            <v>1.5</v>
          </cell>
        </row>
        <row r="48">
          <cell r="A48" t="str">
            <v>1K037</v>
          </cell>
          <cell r="B48" t="str">
            <v>CS,IB7425,BGA449,A1.3,CIOB-X2</v>
          </cell>
          <cell r="C48">
            <v>30</v>
          </cell>
        </row>
        <row r="49">
          <cell r="A49" t="str">
            <v>1M150</v>
          </cell>
          <cell r="B49" t="str">
            <v>XFMR,1000BT,1:1,SM,12CORE</v>
          </cell>
          <cell r="C49">
            <v>1.89</v>
          </cell>
        </row>
        <row r="50">
          <cell r="A50" t="str">
            <v>1Y906</v>
          </cell>
          <cell r="B50" t="str">
            <v>CAP,68UF,20%,10V,TORG,D</v>
          </cell>
          <cell r="C50">
            <v>0.28985507246376813</v>
          </cell>
        </row>
        <row r="51">
          <cell r="A51" t="str">
            <v>20214</v>
          </cell>
          <cell r="B51" t="str">
            <v>CON,HDR,1X3,M,.1X.32,S,T,U,TH</v>
          </cell>
          <cell r="C51">
            <v>1.5E-3</v>
          </cell>
        </row>
        <row r="52">
          <cell r="A52" t="str">
            <v>20221</v>
          </cell>
          <cell r="B52" t="str">
            <v>CON,HDR,1X2,M,.1X.32,S,T,U,TH</v>
          </cell>
          <cell r="C52">
            <v>1.2999999999999999E-3</v>
          </cell>
        </row>
        <row r="53">
          <cell r="A53" t="str">
            <v>20272</v>
          </cell>
          <cell r="B53" t="str">
            <v>CON,HDR,2X4,M,.1X.32,S,T,U,TH</v>
          </cell>
          <cell r="C53">
            <v>4.0000000000000001E-3</v>
          </cell>
        </row>
        <row r="54">
          <cell r="A54" t="str">
            <v>20405</v>
          </cell>
          <cell r="B54" t="str">
            <v>FE,BEAD,500MA,1206,32OHM@100M</v>
          </cell>
          <cell r="C54">
            <v>3.5000000000000003E-2</v>
          </cell>
        </row>
        <row r="55">
          <cell r="A55" t="str">
            <v>20422</v>
          </cell>
          <cell r="B55" t="str">
            <v>TRANS,BT3904,SIG,NPN,40V,SOT23</v>
          </cell>
          <cell r="C55">
            <v>6.1999999999999998E-3</v>
          </cell>
        </row>
        <row r="56">
          <cell r="A56" t="str">
            <v>20423</v>
          </cell>
          <cell r="B56" t="str">
            <v>TRANS,BT3906,SIG,PNP,40V,SOT23</v>
          </cell>
          <cell r="C56">
            <v>1.9710144927536231E-4</v>
          </cell>
        </row>
        <row r="57">
          <cell r="A57" t="str">
            <v>20424</v>
          </cell>
          <cell r="B57" t="str">
            <v>DIODE,RECT,60V,10M,1N914,SOT23</v>
          </cell>
          <cell r="C57">
            <v>5.5E-2</v>
          </cell>
        </row>
        <row r="58">
          <cell r="A58" t="str">
            <v>20435</v>
          </cell>
          <cell r="B58" t="str">
            <v>FE,BEAD,300MA,1812,120OHM@100M</v>
          </cell>
          <cell r="C58">
            <v>4.7999999999999996E-3</v>
          </cell>
        </row>
        <row r="59">
          <cell r="A59" t="str">
            <v>20690</v>
          </cell>
          <cell r="B59" t="str">
            <v>RES,10,1/8W,5%,THKFLM,1206</v>
          </cell>
          <cell r="C59">
            <v>1E-3</v>
          </cell>
        </row>
        <row r="60">
          <cell r="A60" t="str">
            <v>2070T</v>
          </cell>
          <cell r="B60" t="str">
            <v>CON,RJ45,8,R,G,SH,TL,LED,TH,LL</v>
          </cell>
          <cell r="C60">
            <v>0.95</v>
          </cell>
        </row>
        <row r="61">
          <cell r="A61" t="str">
            <v>20753</v>
          </cell>
          <cell r="B61" t="str">
            <v>RES,0,1/8W,5%,THKFLM,1206</v>
          </cell>
          <cell r="C61">
            <v>1E-3</v>
          </cell>
        </row>
        <row r="62">
          <cell r="A62" t="str">
            <v>20JDN</v>
          </cell>
          <cell r="B62" t="str">
            <v>RES,332,1/16W,1%,THKFLM,0603</v>
          </cell>
          <cell r="C62">
            <v>7.3913043478260863E-4</v>
          </cell>
        </row>
        <row r="63">
          <cell r="A63" t="str">
            <v>21089</v>
          </cell>
          <cell r="B63" t="str">
            <v>TRANS,2222A,SIG,NPN,40V,SOT23</v>
          </cell>
          <cell r="C63">
            <v>7.6E-3</v>
          </cell>
        </row>
        <row r="64">
          <cell r="A64" t="str">
            <v>21393</v>
          </cell>
          <cell r="B64" t="str">
            <v>CON,HDR,1X6,M,.1X.32,S,T,U,TH</v>
          </cell>
          <cell r="C64">
            <v>2.6956521739130435E-3</v>
          </cell>
        </row>
        <row r="65">
          <cell r="A65" t="str">
            <v>21844</v>
          </cell>
          <cell r="B65" t="str">
            <v>IC,7407,SO14</v>
          </cell>
          <cell r="C65">
            <v>0.08</v>
          </cell>
        </row>
        <row r="66">
          <cell r="A66" t="str">
            <v>21873</v>
          </cell>
          <cell r="B66" t="str">
            <v>RES,0,1/10W,5%,THKFLM,0805</v>
          </cell>
          <cell r="C66">
            <v>5.7971014492753622E-4</v>
          </cell>
        </row>
        <row r="67">
          <cell r="A67" t="str">
            <v>2204T</v>
          </cell>
          <cell r="B67" t="str">
            <v>IC,CKBF,SSOP28,133MHZ</v>
          </cell>
          <cell r="C67">
            <v>0.87</v>
          </cell>
        </row>
        <row r="68">
          <cell r="A68" t="str">
            <v>2218D</v>
          </cell>
          <cell r="B68" t="str">
            <v>IC,809S,SOT23,2.93V,RST MNTR</v>
          </cell>
          <cell r="C68">
            <v>2.9</v>
          </cell>
        </row>
        <row r="69">
          <cell r="A69" t="str">
            <v>22281</v>
          </cell>
          <cell r="B69" t="str">
            <v>RES,100,1/16W,5%,THKFLM,0603</v>
          </cell>
          <cell r="C69">
            <v>5.0000000000000001E-4</v>
          </cell>
        </row>
        <row r="70">
          <cell r="A70" t="str">
            <v>22327</v>
          </cell>
          <cell r="B70" t="str">
            <v>RES,1K,1/16W,5%,THKFLM,0603</v>
          </cell>
          <cell r="C70">
            <v>5.0000000000000001E-4</v>
          </cell>
        </row>
        <row r="71">
          <cell r="A71" t="str">
            <v>22990</v>
          </cell>
          <cell r="B71" t="str">
            <v>DIODE,SKY,30V,.1A,BAR43,SOT23</v>
          </cell>
          <cell r="C71">
            <v>1.4999999999999999E-2</v>
          </cell>
        </row>
        <row r="72">
          <cell r="A72" t="str">
            <v>22993</v>
          </cell>
          <cell r="B72" t="str">
            <v>CAP,.01UF,20%,50V,X7R,0603</v>
          </cell>
          <cell r="C72">
            <v>4.9275362318840578E-5</v>
          </cell>
        </row>
        <row r="73">
          <cell r="A73" t="str">
            <v>251HK</v>
          </cell>
          <cell r="B73" t="str">
            <v>RES,301,1/16W,1%,THKFLM,0603</v>
          </cell>
          <cell r="C73">
            <v>8.0000000000000004E-4</v>
          </cell>
        </row>
        <row r="74">
          <cell r="A74" t="str">
            <v>2691E</v>
          </cell>
          <cell r="B74" t="str">
            <v>RES,3.9K,1/16W,1%,THKFLM,0603</v>
          </cell>
          <cell r="C74">
            <v>7.3913043478260863E-4</v>
          </cell>
        </row>
        <row r="75">
          <cell r="A75" t="str">
            <v>28005</v>
          </cell>
          <cell r="B75" t="str">
            <v>RES,1.5K,1/16W,5%,THKFLM,0603</v>
          </cell>
          <cell r="C75">
            <v>5.0000000000000001E-4</v>
          </cell>
        </row>
        <row r="76">
          <cell r="A76" t="str">
            <v>2817P</v>
          </cell>
          <cell r="B76" t="str">
            <v>IC,EEPROM,256X16,SO8,3.3V</v>
          </cell>
          <cell r="C76">
            <v>0.15</v>
          </cell>
        </row>
        <row r="77">
          <cell r="A77" t="str">
            <v>2832P</v>
          </cell>
          <cell r="B77" t="str">
            <v>CAP,10UF,10%,16V,X5R,1210</v>
          </cell>
          <cell r="C77">
            <v>7.2999999999999995E-2</v>
          </cell>
        </row>
        <row r="78">
          <cell r="A78" t="str">
            <v>28818</v>
          </cell>
          <cell r="B78" t="str">
            <v>IC,74VHC00,TSSOP14</v>
          </cell>
          <cell r="C78">
            <v>0.06</v>
          </cell>
        </row>
        <row r="79">
          <cell r="A79" t="str">
            <v>28820</v>
          </cell>
          <cell r="B79" t="str">
            <v>IC,74VHC02,TSSOP14</v>
          </cell>
          <cell r="C79">
            <v>6.5507246376811587E-2</v>
          </cell>
        </row>
        <row r="80">
          <cell r="A80" t="str">
            <v>29MTJ</v>
          </cell>
          <cell r="B80" t="str">
            <v>RES,475,1/16W,1%,THKFLM,0603</v>
          </cell>
          <cell r="C80">
            <v>8.0000000000000004E-4</v>
          </cell>
        </row>
        <row r="81">
          <cell r="A81" t="str">
            <v>2H093</v>
          </cell>
          <cell r="B81" t="str">
            <v>CON,BTB,144P,M,2MM,S,G,TH,GP</v>
          </cell>
          <cell r="C81">
            <v>5.37</v>
          </cell>
        </row>
        <row r="82">
          <cell r="A82" t="str">
            <v>2H174</v>
          </cell>
          <cell r="B82" t="str">
            <v>CON,PWR,3P,F,S,G,HDM,TH,LL</v>
          </cell>
          <cell r="C82">
            <v>2.67</v>
          </cell>
        </row>
        <row r="83">
          <cell r="A83" t="str">
            <v>2K378</v>
          </cell>
          <cell r="B83" t="str">
            <v>PIN,GDE,PLN,PE2650</v>
          </cell>
          <cell r="C83">
            <v>2.2000000000000002</v>
          </cell>
        </row>
        <row r="84">
          <cell r="A84" t="str">
            <v>2M687</v>
          </cell>
          <cell r="B84" t="str">
            <v>IC,SC1566,T0263-5,LDO,3A,ADJ</v>
          </cell>
          <cell r="C84">
            <v>0.9</v>
          </cell>
        </row>
        <row r="85">
          <cell r="A85" t="str">
            <v>2R515</v>
          </cell>
          <cell r="B85" t="str">
            <v>CRD,VRM,15W,DC/DC</v>
          </cell>
          <cell r="C85">
            <v>2.2000000000000002</v>
          </cell>
        </row>
        <row r="86">
          <cell r="A86" t="str">
            <v>30327</v>
          </cell>
          <cell r="B86" t="str">
            <v>RES,200,1/16W,5%,THKFLM,0603</v>
          </cell>
          <cell r="C86">
            <v>5.0000000000000001E-4</v>
          </cell>
        </row>
        <row r="87">
          <cell r="A87" t="str">
            <v>30406</v>
          </cell>
          <cell r="B87" t="str">
            <v>RES,150,1/16W,1%,THKFLM,0603</v>
          </cell>
          <cell r="C87">
            <v>7.3913043478260863E-4</v>
          </cell>
        </row>
        <row r="88">
          <cell r="A88" t="str">
            <v>30415</v>
          </cell>
          <cell r="B88" t="str">
            <v>RES,10,1/16W,5%,THKFLM,0603</v>
          </cell>
          <cell r="C88">
            <v>4.4057971014492753E-4</v>
          </cell>
        </row>
        <row r="89">
          <cell r="A89" t="str">
            <v>30416</v>
          </cell>
          <cell r="B89" t="str">
            <v>RES,100K,1/16W,1%,THKFLM,0603</v>
          </cell>
          <cell r="C89">
            <v>7.3913043478260863E-4</v>
          </cell>
        </row>
        <row r="90">
          <cell r="A90" t="str">
            <v>30421</v>
          </cell>
          <cell r="B90" t="str">
            <v>RES,330,1/16W,5%,THKFLM,0603</v>
          </cell>
          <cell r="C90">
            <v>5.0000000000000001E-4</v>
          </cell>
        </row>
        <row r="91">
          <cell r="A91" t="str">
            <v>30423</v>
          </cell>
          <cell r="B91" t="str">
            <v>RES,22K,1/16W,5%,THKFLM,0603</v>
          </cell>
          <cell r="C91">
            <v>4.4057971014492753E-4</v>
          </cell>
        </row>
        <row r="92">
          <cell r="A92" t="str">
            <v>30424</v>
          </cell>
          <cell r="B92" t="str">
            <v>RES,2.2K,1/16W,5%,THKFLM,0603</v>
          </cell>
          <cell r="C92">
            <v>4.4057971014492753E-4</v>
          </cell>
        </row>
        <row r="93">
          <cell r="A93" t="str">
            <v>30661</v>
          </cell>
          <cell r="B93" t="str">
            <v>RES,0,1/16W,5%,THKFLM,0603</v>
          </cell>
          <cell r="C93">
            <v>5.0000000000000001E-4</v>
          </cell>
        </row>
        <row r="94">
          <cell r="A94" t="str">
            <v>30800</v>
          </cell>
          <cell r="B94" t="str">
            <v>RES,470,1/16W,5%,THKFLM,0603</v>
          </cell>
          <cell r="C94">
            <v>4.4057971014492753E-4</v>
          </cell>
        </row>
        <row r="95">
          <cell r="A95" t="str">
            <v>31107</v>
          </cell>
          <cell r="B95" t="str">
            <v>RES,47K,1/16W,5%,THKFLM,0603</v>
          </cell>
          <cell r="C95">
            <v>5.0000000000000001E-4</v>
          </cell>
        </row>
        <row r="96">
          <cell r="A96" t="str">
            <v>31117</v>
          </cell>
          <cell r="B96" t="str">
            <v>RES,27,1/16W,5%,THKFLM,0603</v>
          </cell>
          <cell r="C96">
            <v>4.4057971014492753E-4</v>
          </cell>
        </row>
        <row r="97">
          <cell r="A97" t="str">
            <v>31862</v>
          </cell>
          <cell r="B97" t="str">
            <v>RES,10K,1/16W,1%,THKFLM,0603</v>
          </cell>
          <cell r="C97">
            <v>7.3913043478260863E-4</v>
          </cell>
        </row>
        <row r="98">
          <cell r="A98" t="str">
            <v>32802</v>
          </cell>
          <cell r="B98" t="str">
            <v>CON,DB,9P,M,S,G,BL/SL,TH</v>
          </cell>
          <cell r="C98">
            <v>0.98</v>
          </cell>
        </row>
        <row r="99">
          <cell r="A99" t="str">
            <v>33171</v>
          </cell>
          <cell r="B99" t="str">
            <v>IC,1117,SOT223,ADJ,VOLT REG</v>
          </cell>
          <cell r="C99">
            <v>1.4E-2</v>
          </cell>
        </row>
        <row r="100">
          <cell r="A100" t="str">
            <v>33261</v>
          </cell>
          <cell r="B100" t="str">
            <v>CAP,10PF,5%,50V,COG,0603</v>
          </cell>
          <cell r="C100">
            <v>5.2173913043478256E-5</v>
          </cell>
        </row>
        <row r="101">
          <cell r="A101" t="str">
            <v>33263</v>
          </cell>
          <cell r="B101" t="str">
            <v>CAP,15PF,5%,50V,COG,0603</v>
          </cell>
          <cell r="C101">
            <v>5.2173913043478256E-5</v>
          </cell>
        </row>
        <row r="102">
          <cell r="A102" t="str">
            <v>33267</v>
          </cell>
          <cell r="B102" t="str">
            <v>CAP,47PF,5%,50V,COG,0603</v>
          </cell>
          <cell r="C102">
            <v>5.2173913043478256E-5</v>
          </cell>
        </row>
        <row r="103">
          <cell r="A103" t="str">
            <v>33271</v>
          </cell>
          <cell r="B103" t="str">
            <v>RES,20K,1/16W,5%,THKFLM,0603</v>
          </cell>
          <cell r="C103">
            <v>4.4057971014492753E-4</v>
          </cell>
        </row>
        <row r="104">
          <cell r="A104" t="str">
            <v>346CR</v>
          </cell>
          <cell r="B104" t="str">
            <v>IC,2119/5672,TSSOP28,SCSI TERM</v>
          </cell>
          <cell r="C104">
            <v>1.7</v>
          </cell>
        </row>
        <row r="105">
          <cell r="A105" t="str">
            <v>3482C</v>
          </cell>
          <cell r="B105" t="str">
            <v>SWT,PB,SPST,12VDC,50MA,SM,4.3M</v>
          </cell>
          <cell r="C105">
            <v>0.25</v>
          </cell>
        </row>
        <row r="106">
          <cell r="A106" t="str">
            <v>3535R</v>
          </cell>
          <cell r="B106" t="str">
            <v>IC,74VHCT244A,SO20,OCTAL BUFF</v>
          </cell>
          <cell r="C106">
            <v>0.15</v>
          </cell>
        </row>
        <row r="107">
          <cell r="A107" t="str">
            <v>36150</v>
          </cell>
          <cell r="B107" t="str">
            <v>IC,3126,QSOP16,QUAD CMOS SWT</v>
          </cell>
          <cell r="C107">
            <v>0.32</v>
          </cell>
        </row>
        <row r="108">
          <cell r="A108" t="str">
            <v>36TVV</v>
          </cell>
          <cell r="B108" t="str">
            <v>TRANS,BSV52,SIG,NPN,12V,SOT23</v>
          </cell>
          <cell r="C108">
            <v>0.68</v>
          </cell>
        </row>
        <row r="109">
          <cell r="A109" t="str">
            <v>3729P</v>
          </cell>
          <cell r="B109" t="str">
            <v>FE,500MA,0805,600OHM@100M</v>
          </cell>
          <cell r="C109">
            <v>5.2173913043478256E-3</v>
          </cell>
        </row>
        <row r="110">
          <cell r="A110" t="str">
            <v>37CPE</v>
          </cell>
          <cell r="B110" t="str">
            <v>IC,29302,TO263-5,ADJ LDO</v>
          </cell>
          <cell r="C110">
            <v>1.1499999999999999</v>
          </cell>
        </row>
        <row r="111">
          <cell r="A111" t="str">
            <v>3827T</v>
          </cell>
          <cell r="B111" t="str">
            <v>CAP,820UF,20%,4V,OSCON,10X10.5</v>
          </cell>
          <cell r="C111">
            <v>0.19</v>
          </cell>
        </row>
        <row r="112">
          <cell r="A112" t="str">
            <v>389YV</v>
          </cell>
          <cell r="B112" t="str">
            <v>RES PK,51,5%,.0625W,I4,1206</v>
          </cell>
          <cell r="C112">
            <v>1E-3</v>
          </cell>
        </row>
        <row r="113">
          <cell r="A113" t="str">
            <v>38CCU</v>
          </cell>
          <cell r="B113" t="str">
            <v>RES PK,12,5%,1/16W,I4,1206</v>
          </cell>
          <cell r="C113">
            <v>1E-3</v>
          </cell>
        </row>
        <row r="114">
          <cell r="A114" t="str">
            <v>3J588</v>
          </cell>
          <cell r="B114" t="str">
            <v>IND,10UH,1.1A,20%,SM</v>
          </cell>
          <cell r="C114">
            <v>0.16</v>
          </cell>
        </row>
        <row r="115">
          <cell r="A115" t="str">
            <v>3X719</v>
          </cell>
          <cell r="B115" t="str">
            <v>CS,NB7465,BGA729,A3.1,CMIC-LE</v>
          </cell>
          <cell r="C115">
            <v>0.16</v>
          </cell>
        </row>
        <row r="116">
          <cell r="A116" t="str">
            <v>3Y899</v>
          </cell>
          <cell r="B116" t="str">
            <v>IC,PROG,FLASH,ESM,AC205,V3</v>
          </cell>
        </row>
        <row r="117">
          <cell r="A117" t="str">
            <v>14967</v>
          </cell>
          <cell r="B117" t="str">
            <v>SPEC,PROGRAMMED-PART</v>
          </cell>
        </row>
        <row r="118">
          <cell r="A118" t="str">
            <v>5Y930</v>
          </cell>
          <cell r="B118" t="str">
            <v>DSK PROG,FLASH,ESM,AC205,V3</v>
          </cell>
        </row>
        <row r="119">
          <cell r="A119" t="str">
            <v>8717P</v>
          </cell>
          <cell r="B119" t="str">
            <v>IC,EEPROM,64X16,SO8,3.3V</v>
          </cell>
          <cell r="C119">
            <v>8.6956521739130432E-2</v>
          </cell>
        </row>
        <row r="120">
          <cell r="A120" t="str">
            <v>4216D</v>
          </cell>
          <cell r="B120" t="str">
            <v>RES PK,15K,5%,1/16W,I4,1206</v>
          </cell>
          <cell r="C120">
            <v>1E-3</v>
          </cell>
        </row>
        <row r="121">
          <cell r="A121" t="str">
            <v>42610</v>
          </cell>
          <cell r="B121" t="str">
            <v>LBL,ID,BARCODE,PWA</v>
          </cell>
          <cell r="C121">
            <v>2.3188405797101449E-3</v>
          </cell>
        </row>
        <row r="122">
          <cell r="A122" t="str">
            <v>426CV</v>
          </cell>
          <cell r="B122" t="str">
            <v>IC,74LCX373,TSSOP20,OCT LATCH</v>
          </cell>
          <cell r="C122">
            <v>0.21</v>
          </cell>
        </row>
        <row r="123">
          <cell r="A123" t="str">
            <v>42753</v>
          </cell>
          <cell r="B123" t="str">
            <v>LBL,REV LEVEL,BARCODE,PWA</v>
          </cell>
          <cell r="C123">
            <v>2.3188405797101449E-3</v>
          </cell>
        </row>
        <row r="124">
          <cell r="A124" t="str">
            <v>4282E</v>
          </cell>
          <cell r="B124" t="str">
            <v>RES PK,33,5%,1/16W,I4,1206</v>
          </cell>
          <cell r="C124">
            <v>1E-3</v>
          </cell>
        </row>
        <row r="125">
          <cell r="A125" t="str">
            <v>4363R</v>
          </cell>
          <cell r="B125" t="str">
            <v>IC,SRAM,32KX8,35NS,SO32,NV</v>
          </cell>
          <cell r="C125">
            <v>0.5</v>
          </cell>
        </row>
        <row r="126">
          <cell r="A126" t="str">
            <v>43UDX</v>
          </cell>
          <cell r="B126" t="str">
            <v>RES PK,39,5%,1/16W,I4,1206</v>
          </cell>
          <cell r="C126">
            <v>1E-3</v>
          </cell>
        </row>
        <row r="127">
          <cell r="A127" t="str">
            <v>45793</v>
          </cell>
          <cell r="B127" t="str">
            <v>IC,74VHC14,SO14</v>
          </cell>
          <cell r="C127">
            <v>6.5000000000000002E-2</v>
          </cell>
        </row>
        <row r="128">
          <cell r="A128" t="str">
            <v>4789P</v>
          </cell>
          <cell r="B128" t="str">
            <v>RES,5.1,1/16W,5%,THKFLM,0603</v>
          </cell>
          <cell r="C128">
            <v>4.4057971014492753E-4</v>
          </cell>
        </row>
        <row r="129">
          <cell r="A129" t="str">
            <v>48513</v>
          </cell>
          <cell r="B129" t="str">
            <v>XTAL,14.31818M/30/30/20,49/SD</v>
          </cell>
          <cell r="C129">
            <v>0.16</v>
          </cell>
        </row>
        <row r="130">
          <cell r="A130" t="str">
            <v>48526</v>
          </cell>
          <cell r="B130" t="str">
            <v>XTAL,32.768K,20PPM,12.5PF,SMD</v>
          </cell>
          <cell r="C130">
            <v>0.35</v>
          </cell>
        </row>
        <row r="131">
          <cell r="A131" t="str">
            <v>4930P</v>
          </cell>
          <cell r="B131" t="str">
            <v>RES,6.19K,1/16W,1%,THKFLM,0603</v>
          </cell>
          <cell r="C131">
            <v>7.3913043478260863E-4</v>
          </cell>
        </row>
        <row r="132">
          <cell r="A132" t="str">
            <v>4C853</v>
          </cell>
          <cell r="B132" t="str">
            <v>IC,950/9248,TSSOP48,CLK-SYNC</v>
          </cell>
          <cell r="C132">
            <v>1.8</v>
          </cell>
        </row>
        <row r="133">
          <cell r="A133" t="str">
            <v>4C957</v>
          </cell>
          <cell r="B133" t="str">
            <v>IC,3390,QSOP28,2TO1,BUS-SWT</v>
          </cell>
          <cell r="C133">
            <v>0.42</v>
          </cell>
        </row>
        <row r="134">
          <cell r="A134" t="str">
            <v>4F520</v>
          </cell>
          <cell r="B134" t="str">
            <v>IC,809T,SOT23,3.08V,RST-MNTR</v>
          </cell>
          <cell r="C134">
            <v>0.94</v>
          </cell>
        </row>
        <row r="135">
          <cell r="A135" t="str">
            <v>4M319</v>
          </cell>
          <cell r="B135" t="str">
            <v>SKT,PGA,604P,G,SF,ZIF,LP,SM</v>
          </cell>
          <cell r="C135">
            <v>6.39</v>
          </cell>
        </row>
        <row r="136">
          <cell r="A136" t="str">
            <v>4M675</v>
          </cell>
          <cell r="B136" t="str">
            <v>CAP,1000PF,10%,2KV,X7R,1808</v>
          </cell>
          <cell r="C136">
            <v>2.6956521739130435E-3</v>
          </cell>
        </row>
        <row r="137">
          <cell r="A137" t="str">
            <v>4R400</v>
          </cell>
          <cell r="B137" t="str">
            <v>CON,HDR,2X8,M,.1X.32,S,T,SM</v>
          </cell>
          <cell r="C137">
            <v>0.26</v>
          </cell>
        </row>
        <row r="138">
          <cell r="A138" t="str">
            <v>4T398</v>
          </cell>
          <cell r="B138" t="str">
            <v>IC,SDRAM,2MX32,166M,TSOP86,3V</v>
          </cell>
          <cell r="C138">
            <v>2.5</v>
          </cell>
        </row>
        <row r="139">
          <cell r="A139" t="str">
            <v>51FRW</v>
          </cell>
          <cell r="B139" t="str">
            <v>CLP,HTSNK,MCH,JG</v>
          </cell>
          <cell r="C139">
            <v>0.125</v>
          </cell>
        </row>
        <row r="140">
          <cell r="A140" t="str">
            <v>52JXN</v>
          </cell>
          <cell r="B140" t="str">
            <v>BRKT,HTSNK,HI-PWR,ALL</v>
          </cell>
          <cell r="C140">
            <v>0.29499999999999998</v>
          </cell>
        </row>
        <row r="141">
          <cell r="A141" t="str">
            <v>53WER</v>
          </cell>
          <cell r="B141" t="str">
            <v>IC,7899W REV B,BGA456,PCI/SCSI</v>
          </cell>
          <cell r="C141">
            <v>45</v>
          </cell>
        </row>
        <row r="142">
          <cell r="A142" t="str">
            <v>54519</v>
          </cell>
          <cell r="B142" t="str">
            <v>RES,4.7,1/2W,5%,THKFLM,2010</v>
          </cell>
          <cell r="C142">
            <v>1.1014492753623189E-3</v>
          </cell>
        </row>
        <row r="143">
          <cell r="A143" t="str">
            <v>54670</v>
          </cell>
          <cell r="B143" t="str">
            <v>FE,BEAD,200MA,0805,600OHM@100M</v>
          </cell>
          <cell r="C143">
            <v>2.5000000000000001E-2</v>
          </cell>
        </row>
        <row r="144">
          <cell r="A144" t="str">
            <v>5470T</v>
          </cell>
          <cell r="B144" t="str">
            <v>RES PK,150,5%,.063W,I4,1206</v>
          </cell>
          <cell r="C144">
            <v>1E-3</v>
          </cell>
        </row>
        <row r="145">
          <cell r="A145" t="str">
            <v>54720</v>
          </cell>
          <cell r="B145" t="str">
            <v>CON,USB,4P,M,RH,F,BL,TH,LO PRO</v>
          </cell>
          <cell r="C145">
            <v>0.22</v>
          </cell>
        </row>
        <row r="146">
          <cell r="A146" t="str">
            <v>54952</v>
          </cell>
          <cell r="B146" t="str">
            <v>IC,3243,SSOP28,3/5V RS-232 XCR</v>
          </cell>
          <cell r="C146">
            <v>1.74</v>
          </cell>
        </row>
        <row r="147">
          <cell r="A147" t="str">
            <v>55737</v>
          </cell>
          <cell r="B147" t="str">
            <v>TRANS,6433,PWR,PCHN,12V,TSSOP8</v>
          </cell>
          <cell r="C147">
            <v>0.4</v>
          </cell>
        </row>
        <row r="148">
          <cell r="A148" t="str">
            <v>55MDK</v>
          </cell>
          <cell r="B148" t="str">
            <v>RES,510K,1/16W,5%,THKFLM,0603</v>
          </cell>
          <cell r="C148">
            <v>4.4057971014492753E-4</v>
          </cell>
        </row>
        <row r="149">
          <cell r="A149" t="str">
            <v>5673D</v>
          </cell>
          <cell r="B149" t="str">
            <v>CON,HDR,2X22,F,2MM,S,G,20K,SM</v>
          </cell>
          <cell r="C149">
            <v>0.5</v>
          </cell>
        </row>
        <row r="150">
          <cell r="A150" t="str">
            <v>56DMM</v>
          </cell>
          <cell r="B150" t="str">
            <v>IC,80303,PBGA540,I/O PROC</v>
          </cell>
          <cell r="C150">
            <v>65</v>
          </cell>
        </row>
        <row r="151">
          <cell r="A151" t="str">
            <v>58551</v>
          </cell>
          <cell r="B151" t="str">
            <v>CON,DB/HD,15P,F,R,G,DDC/RSL,TH</v>
          </cell>
          <cell r="C151">
            <v>0.25</v>
          </cell>
        </row>
        <row r="152">
          <cell r="A152" t="str">
            <v>5990P</v>
          </cell>
          <cell r="B152" t="str">
            <v>FE,BEAD,500MA,0805,600OHM</v>
          </cell>
          <cell r="C152">
            <v>1.7391304347826087E-2</v>
          </cell>
        </row>
        <row r="153">
          <cell r="A153" t="str">
            <v>59PRT</v>
          </cell>
          <cell r="B153" t="str">
            <v>IC,2057/850,TSSOP48,PLL CLK DR</v>
          </cell>
          <cell r="C153">
            <v>2.5</v>
          </cell>
        </row>
        <row r="154">
          <cell r="A154" t="str">
            <v>5C785</v>
          </cell>
          <cell r="B154" t="str">
            <v>SWT,PB,SPST,TH,12V,6.85MM SHFT</v>
          </cell>
          <cell r="C154">
            <v>0.11</v>
          </cell>
        </row>
        <row r="155">
          <cell r="A155" t="str">
            <v>5E052</v>
          </cell>
          <cell r="B155" t="str">
            <v>LED,SOT23,DIF,YEL,2V,10MA,.4MC</v>
          </cell>
          <cell r="C155">
            <v>6.5000000000000002E-2</v>
          </cell>
        </row>
        <row r="156">
          <cell r="A156" t="str">
            <v>5G617</v>
          </cell>
          <cell r="B156" t="str">
            <v>CON,PWR,4P,M,.25,R,G,BM,TH</v>
          </cell>
          <cell r="C156">
            <v>3.25</v>
          </cell>
        </row>
        <row r="157">
          <cell r="A157" t="str">
            <v>5K696</v>
          </cell>
          <cell r="B157" t="str">
            <v>CON,PWR,1P,F,R,T,LED,TH</v>
          </cell>
          <cell r="C157">
            <v>0.17499999999999999</v>
          </cell>
        </row>
        <row r="158">
          <cell r="A158" t="str">
            <v>5N080</v>
          </cell>
          <cell r="B158" t="str">
            <v>ASSY,CLP,MTG,PLN,P2650</v>
          </cell>
          <cell r="C158">
            <v>0.53</v>
          </cell>
        </row>
        <row r="159">
          <cell r="A159" t="str">
            <v>2N879</v>
          </cell>
          <cell r="B159" t="str">
            <v>INSUL,PLSTC,PLNR,CLP,P2650</v>
          </cell>
          <cell r="C159">
            <v>9.1999999999999998E-2</v>
          </cell>
        </row>
        <row r="160">
          <cell r="A160" t="str">
            <v>6724U</v>
          </cell>
          <cell r="B160" t="str">
            <v>SPEC,DELL,COSMETIC,CORP-STD</v>
          </cell>
        </row>
        <row r="161">
          <cell r="A161" t="str">
            <v>8J197</v>
          </cell>
          <cell r="B161" t="str">
            <v>CLP,MTG,PLN,P2650</v>
          </cell>
          <cell r="C161">
            <v>0.42299999999999999</v>
          </cell>
        </row>
        <row r="162">
          <cell r="A162" t="str">
            <v>5N294</v>
          </cell>
          <cell r="B162" t="str">
            <v>IC,87/1024,TSSOP24,HW-MON</v>
          </cell>
          <cell r="C162">
            <v>3.25</v>
          </cell>
        </row>
        <row r="163">
          <cell r="A163" t="str">
            <v>5W001</v>
          </cell>
          <cell r="B163" t="str">
            <v>STDF,7MM,M/M,PLSTC,LTCH</v>
          </cell>
        </row>
        <row r="164">
          <cell r="A164" t="str">
            <v>5Y152</v>
          </cell>
          <cell r="B164" t="str">
            <v>IC,5703,HBGA300,LOM</v>
          </cell>
          <cell r="C164">
            <v>31</v>
          </cell>
        </row>
        <row r="165">
          <cell r="A165" t="str">
            <v>6176C</v>
          </cell>
          <cell r="B165" t="str">
            <v>CAP,1UF,10%,10V,X5R,0805</v>
          </cell>
          <cell r="C165">
            <v>2.9999999999999997E-4</v>
          </cell>
        </row>
        <row r="166">
          <cell r="A166" t="str">
            <v>620YR</v>
          </cell>
          <cell r="B166" t="str">
            <v>IC,39300,TO263,2.5V LDO</v>
          </cell>
          <cell r="C166">
            <v>0.9</v>
          </cell>
        </row>
        <row r="167">
          <cell r="A167" t="str">
            <v>6216D</v>
          </cell>
          <cell r="B167" t="str">
            <v>CAP PK,47PF,10%,50V,COG,1206</v>
          </cell>
          <cell r="C167">
            <v>2.6956521739130435E-3</v>
          </cell>
        </row>
        <row r="168">
          <cell r="A168" t="str">
            <v>6282E</v>
          </cell>
          <cell r="B168" t="str">
            <v>RES PK,1K,5%,.06W,I4,1206</v>
          </cell>
          <cell r="C168">
            <v>1E-3</v>
          </cell>
        </row>
        <row r="169">
          <cell r="A169" t="str">
            <v>63806</v>
          </cell>
          <cell r="B169" t="str">
            <v>RES,1.24K,1/16W,1%,THKFLM,0603</v>
          </cell>
          <cell r="C169">
            <v>8.0000000000000004E-4</v>
          </cell>
        </row>
        <row r="170">
          <cell r="A170" t="str">
            <v>6393R</v>
          </cell>
          <cell r="B170" t="str">
            <v>FUSE,1.5A,6V,FAST-BLO,SMD,RST</v>
          </cell>
          <cell r="C170">
            <v>4.9000000000000002E-2</v>
          </cell>
        </row>
        <row r="171">
          <cell r="A171" t="str">
            <v>64YVH</v>
          </cell>
          <cell r="B171" t="str">
            <v>IND,47UH,135MA,10%,1210</v>
          </cell>
          <cell r="C171">
            <v>4.3478260869565216E-2</v>
          </cell>
        </row>
        <row r="172">
          <cell r="A172" t="str">
            <v>6524T</v>
          </cell>
          <cell r="B172" t="str">
            <v>RES,365,1/16W,1%,THKFLM,0603</v>
          </cell>
          <cell r="C172">
            <v>8.0000000000000004E-4</v>
          </cell>
        </row>
        <row r="173">
          <cell r="A173" t="str">
            <v>65892</v>
          </cell>
          <cell r="B173" t="str">
            <v>XFMR,10/100BT,ISO/FLTR,DIP16</v>
          </cell>
          <cell r="C173">
            <v>1.2</v>
          </cell>
        </row>
        <row r="174">
          <cell r="A174" t="str">
            <v>65954</v>
          </cell>
          <cell r="B174" t="str">
            <v>IC,34X245,BQSOP80,2PORT SWITCH</v>
          </cell>
          <cell r="C174">
            <v>0.92</v>
          </cell>
        </row>
        <row r="175">
          <cell r="A175" t="str">
            <v>65FJG</v>
          </cell>
          <cell r="B175" t="str">
            <v>RES,154,1/16W,1%,THKFLM,0603</v>
          </cell>
          <cell r="C175">
            <v>8.0000000000000004E-4</v>
          </cell>
        </row>
        <row r="176">
          <cell r="A176" t="str">
            <v>6610C</v>
          </cell>
          <cell r="B176" t="str">
            <v>RES,49.9,1/16W,1%,THKFLM,0603</v>
          </cell>
          <cell r="C176">
            <v>8.0000000000000004E-4</v>
          </cell>
        </row>
        <row r="177">
          <cell r="A177" t="str">
            <v>67082</v>
          </cell>
          <cell r="B177" t="str">
            <v>CON,HDR,1X3,M,.1X.24,S,T,SB,TH</v>
          </cell>
          <cell r="C177">
            <v>0.21</v>
          </cell>
        </row>
        <row r="178">
          <cell r="A178" t="str">
            <v>673YN</v>
          </cell>
          <cell r="B178" t="str">
            <v>DIODE,RECT,200V,S1D,SMA</v>
          </cell>
          <cell r="C178">
            <v>1.8499999999999999E-2</v>
          </cell>
        </row>
        <row r="179">
          <cell r="A179" t="str">
            <v>69958</v>
          </cell>
          <cell r="B179" t="str">
            <v>RES,8.2K,1/16W,5%,THKFLM,0603</v>
          </cell>
          <cell r="C179">
            <v>5.0000000000000001E-4</v>
          </cell>
        </row>
        <row r="180">
          <cell r="A180" t="str">
            <v>6D261</v>
          </cell>
          <cell r="B180" t="str">
            <v>BMPR,PLSTC,PLN,P2550</v>
          </cell>
          <cell r="C180">
            <v>2.4637681159420288E-2</v>
          </cell>
        </row>
        <row r="181">
          <cell r="A181" t="str">
            <v>6H857</v>
          </cell>
          <cell r="B181" t="str">
            <v>CON,MDIN,6P,F,R,G,BL,TH,PURPLE</v>
          </cell>
          <cell r="C181">
            <v>0.13043478260869565</v>
          </cell>
        </row>
        <row r="182">
          <cell r="A182" t="str">
            <v>6J699</v>
          </cell>
          <cell r="B182" t="str">
            <v>CON,HDR,2X17,M,.1X.23,R,T,SM</v>
          </cell>
          <cell r="C182">
            <v>0.9</v>
          </cell>
        </row>
        <row r="183">
          <cell r="A183" t="str">
            <v>6P350</v>
          </cell>
          <cell r="B183" t="str">
            <v>CLP,MTG,HTSNK,P2650</v>
          </cell>
          <cell r="C183">
            <v>7.9000000000000001E-2</v>
          </cell>
        </row>
        <row r="184">
          <cell r="A184" t="str">
            <v>6X565</v>
          </cell>
          <cell r="B184" t="str">
            <v>SCHEM,PLN,P2650,2XCPU,533</v>
          </cell>
        </row>
        <row r="185">
          <cell r="A185" t="str">
            <v>6X566</v>
          </cell>
          <cell r="B185" t="str">
            <v>ASSY DWG,PLN,P12650,2XCPU,533</v>
          </cell>
        </row>
        <row r="186">
          <cell r="A186" t="str">
            <v>6X567</v>
          </cell>
          <cell r="B186" t="str">
            <v>PWB,PLN,2XCPU,P2650,533</v>
          </cell>
        </row>
        <row r="187">
          <cell r="A187" t="str">
            <v>700DN</v>
          </cell>
          <cell r="B187" t="str">
            <v>CAP,330UF,20%,4V,OSCON,10X5</v>
          </cell>
          <cell r="C187">
            <v>0.30499999999999999</v>
          </cell>
        </row>
        <row r="188">
          <cell r="A188" t="str">
            <v>70699</v>
          </cell>
          <cell r="B188" t="str">
            <v>OSC,40.00M,50,45,HT,SM,3</v>
          </cell>
          <cell r="C188">
            <v>0.7</v>
          </cell>
        </row>
        <row r="189">
          <cell r="A189" t="str">
            <v>71XUH</v>
          </cell>
          <cell r="B189" t="str">
            <v>RES,12,1/16W,5%,THKFLM,0603</v>
          </cell>
          <cell r="C189">
            <v>5.0000000000000001E-4</v>
          </cell>
        </row>
        <row r="190">
          <cell r="A190" t="str">
            <v>726NT</v>
          </cell>
          <cell r="B190" t="str">
            <v>SKT,DIMM,184P,90,G,2.5V,DDR,TH</v>
          </cell>
          <cell r="C190">
            <v>0.16669999999999999</v>
          </cell>
        </row>
        <row r="191">
          <cell r="A191" t="str">
            <v>74XWK</v>
          </cell>
          <cell r="B191" t="str">
            <v>FE,BEAD,.6A,0805,7 OHM,25%</v>
          </cell>
          <cell r="C191">
            <v>3.7681159420289855E-3</v>
          </cell>
        </row>
        <row r="192">
          <cell r="A192" t="str">
            <v>75481</v>
          </cell>
          <cell r="B192" t="str">
            <v>BTRY,MINI,3V,190MAH,COIN,LITH</v>
          </cell>
          <cell r="C192">
            <v>0.1305</v>
          </cell>
        </row>
        <row r="193">
          <cell r="A193" t="str">
            <v>7611D</v>
          </cell>
          <cell r="B193" t="str">
            <v>RES PK,22,5%,1/16W,I4,1206</v>
          </cell>
          <cell r="C193">
            <v>1E-3</v>
          </cell>
        </row>
        <row r="194">
          <cell r="A194" t="str">
            <v>7629E</v>
          </cell>
          <cell r="B194" t="str">
            <v>IC,3253,QSOP16,4:1 MUX BUS SWT</v>
          </cell>
          <cell r="C194">
            <v>0.22</v>
          </cell>
        </row>
        <row r="195">
          <cell r="A195" t="str">
            <v>77872</v>
          </cell>
          <cell r="B195" t="str">
            <v>RES,33K,1/16W,5%,THKFLM,0603</v>
          </cell>
          <cell r="C195">
            <v>4.4057971014492753E-4</v>
          </cell>
        </row>
        <row r="196">
          <cell r="A196" t="str">
            <v>77999</v>
          </cell>
          <cell r="B196" t="str">
            <v>CAP,330PF,10%,50V,X7R,0603</v>
          </cell>
          <cell r="C196">
            <v>4.9275362318840578E-5</v>
          </cell>
        </row>
        <row r="197">
          <cell r="A197" t="str">
            <v>78021</v>
          </cell>
          <cell r="B197" t="str">
            <v>CAP,100PF,5%,50V,COG,0603</v>
          </cell>
          <cell r="C197">
            <v>1.8E-3</v>
          </cell>
        </row>
        <row r="198">
          <cell r="A198" t="str">
            <v>78090</v>
          </cell>
          <cell r="B198" t="str">
            <v>CAP,.22UF,+80-20%,16V,Y5V,0603</v>
          </cell>
          <cell r="C198">
            <v>9.2753623188405798E-5</v>
          </cell>
        </row>
        <row r="199">
          <cell r="A199" t="str">
            <v>79015</v>
          </cell>
          <cell r="B199" t="str">
            <v>CAP,1000PF,10%,50V,X7R,0603</v>
          </cell>
          <cell r="C199">
            <v>4.9275362318840578E-5</v>
          </cell>
        </row>
        <row r="200">
          <cell r="A200" t="str">
            <v>79315</v>
          </cell>
          <cell r="B200" t="str">
            <v>RES,20M,1/10W,5%,THKFLM,0805</v>
          </cell>
          <cell r="C200">
            <v>5.7971014492753622E-4</v>
          </cell>
        </row>
        <row r="201">
          <cell r="A201" t="str">
            <v>79651</v>
          </cell>
          <cell r="B201" t="str">
            <v>RES,1K,1/16W,1%,THKFLM,0603</v>
          </cell>
          <cell r="C201">
            <v>7.3913043478260863E-4</v>
          </cell>
        </row>
        <row r="202">
          <cell r="A202" t="str">
            <v>79856</v>
          </cell>
          <cell r="B202" t="str">
            <v>RES,.1,1/2W,1%,THKFLM,2010</v>
          </cell>
          <cell r="C202">
            <v>1.3043478260869564E-3</v>
          </cell>
        </row>
        <row r="203">
          <cell r="A203" t="str">
            <v>7G715</v>
          </cell>
          <cell r="B203" t="str">
            <v>CON,EC,2X31,.1,S,G,K6,TH,VRM</v>
          </cell>
          <cell r="C203">
            <v>2.25</v>
          </cell>
        </row>
        <row r="204">
          <cell r="A204" t="str">
            <v>7H132</v>
          </cell>
          <cell r="B204" t="str">
            <v>CON,MDIN,6P,F,R,G,BL,TH,GREEN</v>
          </cell>
          <cell r="C204">
            <v>0.13043478260869565</v>
          </cell>
        </row>
        <row r="205">
          <cell r="A205" t="str">
            <v>7J188</v>
          </cell>
          <cell r="B205" t="str">
            <v>CS,CSB5,BGA272,A2.1,GCHE</v>
          </cell>
          <cell r="C205">
            <v>20</v>
          </cell>
        </row>
        <row r="206">
          <cell r="A206" t="str">
            <v>7K141</v>
          </cell>
          <cell r="B206" t="str">
            <v>TRANS,FET,PCHN,20V,SO8,MOSFET</v>
          </cell>
          <cell r="C206">
            <v>0.45</v>
          </cell>
        </row>
        <row r="207">
          <cell r="A207" t="str">
            <v>810YR</v>
          </cell>
          <cell r="B207" t="str">
            <v>CAP,22UF,20%,6.3V,X5R,1210</v>
          </cell>
          <cell r="C207">
            <v>0.11799999999999999</v>
          </cell>
        </row>
        <row r="208">
          <cell r="A208" t="str">
            <v>81526</v>
          </cell>
          <cell r="B208" t="str">
            <v>CON,JMPR,1X2,F,.1,G,W/SHRTHNDL</v>
          </cell>
          <cell r="C208">
            <v>1.7999999999999999E-2</v>
          </cell>
        </row>
        <row r="209">
          <cell r="A209" t="str">
            <v>81649</v>
          </cell>
          <cell r="B209" t="str">
            <v>RES,121,1/16W,1%,THKFLM,0603</v>
          </cell>
          <cell r="C209">
            <v>7.3913043478260863E-4</v>
          </cell>
        </row>
        <row r="210">
          <cell r="A210" t="str">
            <v>82306</v>
          </cell>
          <cell r="B210" t="str">
            <v>RES,2.2,1/16W,5%,THKFLM,0603</v>
          </cell>
          <cell r="C210">
            <v>4.4057971014492753E-4</v>
          </cell>
        </row>
        <row r="211">
          <cell r="A211" t="str">
            <v>82309</v>
          </cell>
          <cell r="B211" t="str">
            <v>CAP,3300PF,10%,50V,X7R,1206</v>
          </cell>
          <cell r="C211">
            <v>1.8840579710144927E-4</v>
          </cell>
        </row>
        <row r="212">
          <cell r="A212" t="str">
            <v>83009</v>
          </cell>
          <cell r="B212" t="str">
            <v>CAP,22UF,+80-20%,10V,Y5V,1210</v>
          </cell>
          <cell r="C212">
            <v>3.1884057971014491E-3</v>
          </cell>
        </row>
        <row r="213">
          <cell r="A213" t="str">
            <v>832FU</v>
          </cell>
          <cell r="B213" t="str">
            <v>RES,249,1/16W,1%,THKFLM,0603</v>
          </cell>
          <cell r="C213">
            <v>4.4057971014492753E-4</v>
          </cell>
        </row>
        <row r="214">
          <cell r="A214" t="str">
            <v>8339E</v>
          </cell>
          <cell r="B214" t="str">
            <v>CON,HDR,1X4,M,.1X.24,S,T,SB,TH</v>
          </cell>
          <cell r="C214">
            <v>0.14000000000000001</v>
          </cell>
        </row>
        <row r="215">
          <cell r="A215" t="str">
            <v>839RD</v>
          </cell>
          <cell r="B215" t="str">
            <v>IC,215R3LASB41,PBGA272,RAGE XL</v>
          </cell>
          <cell r="C215">
            <v>10.3</v>
          </cell>
        </row>
        <row r="216">
          <cell r="A216" t="str">
            <v>8411R</v>
          </cell>
          <cell r="B216" t="str">
            <v>XTAL,25.00M,30/30/20,49SD</v>
          </cell>
          <cell r="C216">
            <v>0.19</v>
          </cell>
        </row>
        <row r="217">
          <cell r="A217" t="str">
            <v>8458R</v>
          </cell>
          <cell r="B217" t="str">
            <v>CON,HDR,2X5,M,.1,S,G,SL,K10,TH</v>
          </cell>
          <cell r="C217">
            <v>0.35</v>
          </cell>
        </row>
        <row r="218">
          <cell r="A218" t="str">
            <v>85230</v>
          </cell>
          <cell r="B218" t="str">
            <v>RES,4.99K,1/16W,1%,THKFLM,0603</v>
          </cell>
          <cell r="C218">
            <v>4.4057971014492753E-4</v>
          </cell>
        </row>
        <row r="219">
          <cell r="A219" t="str">
            <v>8611D</v>
          </cell>
          <cell r="B219" t="str">
            <v>RES PK,8.2K,5%,1/16W,I4,1206</v>
          </cell>
          <cell r="C219">
            <v>1E-3</v>
          </cell>
        </row>
        <row r="220">
          <cell r="A220" t="str">
            <v>86470</v>
          </cell>
          <cell r="B220" t="str">
            <v>FE,BEAD,1.5A,1812,125OHM@100M</v>
          </cell>
          <cell r="C220">
            <v>3.7681159420289855E-3</v>
          </cell>
        </row>
        <row r="221">
          <cell r="A221" t="str">
            <v>86765</v>
          </cell>
          <cell r="B221" t="str">
            <v>IC,74VHC273,TSSOP20,OCT F/F</v>
          </cell>
          <cell r="C221">
            <v>0.15072463768115943</v>
          </cell>
        </row>
        <row r="222">
          <cell r="A222" t="str">
            <v>87911</v>
          </cell>
          <cell r="B222" t="str">
            <v>RES,56.2,1/16W,1%,THKFLM,0603</v>
          </cell>
          <cell r="C222">
            <v>7.3913043478260863E-4</v>
          </cell>
        </row>
        <row r="223">
          <cell r="A223" t="str">
            <v>87MMW</v>
          </cell>
          <cell r="B223" t="str">
            <v>CON,HDR,2X13,M,2MM,S,T,26K,SM</v>
          </cell>
          <cell r="C223">
            <v>0.64</v>
          </cell>
        </row>
        <row r="224">
          <cell r="A224" t="str">
            <v>89176</v>
          </cell>
          <cell r="B224" t="str">
            <v>SKT,DIMM,168X1,90D,G,NB/3F,TH</v>
          </cell>
          <cell r="C224">
            <v>0.17299999999999999</v>
          </cell>
        </row>
        <row r="225">
          <cell r="A225" t="str">
            <v>89JJP</v>
          </cell>
          <cell r="B225" t="str">
            <v>SCR,6-32X3/8,TORX,PNH,TF</v>
          </cell>
          <cell r="C225">
            <v>8.6956521739130432E-2</v>
          </cell>
        </row>
        <row r="226">
          <cell r="A226" t="str">
            <v>89YJU</v>
          </cell>
          <cell r="B226" t="str">
            <v>OSC,25.00M,50,CMOS,45,7,SMT</v>
          </cell>
          <cell r="C226">
            <v>0.7</v>
          </cell>
        </row>
        <row r="227">
          <cell r="A227" t="str">
            <v>8C228</v>
          </cell>
          <cell r="B227" t="str">
            <v>HTSNK,PGA,1.5X1.5X.25,PA120</v>
          </cell>
          <cell r="C227">
            <v>0.28999999999999998</v>
          </cell>
        </row>
        <row r="228">
          <cell r="A228" t="str">
            <v>8G071</v>
          </cell>
          <cell r="B228" t="str">
            <v>CON,BTB,288P,F,2MM,R,G,GUID,TH</v>
          </cell>
          <cell r="C228">
            <v>13.93</v>
          </cell>
        </row>
        <row r="229">
          <cell r="A229" t="str">
            <v>8G494</v>
          </cell>
          <cell r="B229" t="str">
            <v>IC,24002,HTTSOP20,CHARGE MGMT</v>
          </cell>
          <cell r="C229">
            <v>1.8</v>
          </cell>
        </row>
        <row r="230">
          <cell r="A230" t="str">
            <v>8H192</v>
          </cell>
          <cell r="B230" t="str">
            <v>IC,74VHC244,SO20,OCT BUFFER</v>
          </cell>
          <cell r="C230">
            <v>0.15</v>
          </cell>
        </row>
        <row r="231">
          <cell r="A231" t="str">
            <v>8K759</v>
          </cell>
          <cell r="B231" t="str">
            <v>IC,87414-A4,PQFP128,SUPER-I/O</v>
          </cell>
          <cell r="C231">
            <v>0.39</v>
          </cell>
        </row>
        <row r="232">
          <cell r="A232" t="str">
            <v>8Y565</v>
          </cell>
          <cell r="B232" t="str">
            <v>CAP,1000PF,10%,2.5KV,X7R,1808</v>
          </cell>
          <cell r="C232">
            <v>2E-3</v>
          </cell>
        </row>
        <row r="233">
          <cell r="A233" t="str">
            <v>90267</v>
          </cell>
          <cell r="B233" t="str">
            <v>TRANS,FET,PCHN,30V,SO8</v>
          </cell>
          <cell r="C233">
            <v>0.24810144927536232</v>
          </cell>
        </row>
        <row r="234">
          <cell r="A234" t="str">
            <v>90619</v>
          </cell>
          <cell r="B234" t="str">
            <v>RES,40.2,1/16W,1%,THKFLM,0603</v>
          </cell>
          <cell r="C234">
            <v>8.0000000000000004E-4</v>
          </cell>
        </row>
        <row r="235">
          <cell r="A235" t="str">
            <v>9137D</v>
          </cell>
          <cell r="B235" t="str">
            <v>RES PK,0,5%,1/16W,I4,1206</v>
          </cell>
          <cell r="C235">
            <v>1E-3</v>
          </cell>
        </row>
        <row r="236">
          <cell r="A236" t="str">
            <v>9138E</v>
          </cell>
          <cell r="B236" t="str">
            <v>RES,100,1/2W,5%,THKFLM,2010</v>
          </cell>
          <cell r="C236">
            <v>1.1014492753623189E-3</v>
          </cell>
        </row>
        <row r="237">
          <cell r="A237" t="str">
            <v>91PKF</v>
          </cell>
          <cell r="B237" t="str">
            <v>CAP,.1UF,10%,10V,X5R,0402</v>
          </cell>
          <cell r="C237">
            <v>1.4202898550724638E-4</v>
          </cell>
        </row>
        <row r="238">
          <cell r="A238" t="str">
            <v>9282E</v>
          </cell>
          <cell r="B238" t="str">
            <v>RES PK,4.7K,5%,1/16W,I4,1206</v>
          </cell>
          <cell r="C238">
            <v>1E-3</v>
          </cell>
        </row>
        <row r="239">
          <cell r="A239" t="str">
            <v>9303W</v>
          </cell>
          <cell r="B239" t="str">
            <v>IC,EEPROM,8KX8,SO8</v>
          </cell>
          <cell r="C239">
            <v>0.38</v>
          </cell>
        </row>
        <row r="240">
          <cell r="A240" t="str">
            <v>945UF</v>
          </cell>
          <cell r="B240" t="str">
            <v>CON,BTB,144P,M,2MM,S,G,TH,HDM</v>
          </cell>
          <cell r="C240">
            <v>5.37</v>
          </cell>
        </row>
        <row r="241">
          <cell r="A241" t="str">
            <v>9627P</v>
          </cell>
          <cell r="B241" t="str">
            <v>RES,100,1/16W,1%,THKFLM,0603</v>
          </cell>
          <cell r="C241">
            <v>8.0000000000000004E-4</v>
          </cell>
        </row>
        <row r="242">
          <cell r="A242" t="str">
            <v>9655T</v>
          </cell>
          <cell r="B242" t="str">
            <v>RES,75,1/16W,1%,THKFLM,0603</v>
          </cell>
          <cell r="C242">
            <v>8.0000000000000004E-4</v>
          </cell>
        </row>
        <row r="243">
          <cell r="A243" t="str">
            <v>97604</v>
          </cell>
          <cell r="B243" t="str">
            <v>RES,84.5,1/16W,1%,THKFLM,0603</v>
          </cell>
          <cell r="C243">
            <v>7.3913043478260863E-4</v>
          </cell>
        </row>
        <row r="244">
          <cell r="A244" t="str">
            <v>98672</v>
          </cell>
          <cell r="B244" t="str">
            <v>CON,RJ45,8,R,G,SH,TL,LED,TH</v>
          </cell>
          <cell r="C244">
            <v>0.95</v>
          </cell>
        </row>
        <row r="245">
          <cell r="A245" t="str">
            <v>99477</v>
          </cell>
          <cell r="B245" t="str">
            <v>FE,BEAD,200MA,0603,120OHM@100M</v>
          </cell>
          <cell r="C245">
            <v>2.318840579710145E-2</v>
          </cell>
        </row>
        <row r="246">
          <cell r="A246" t="str">
            <v>99801</v>
          </cell>
          <cell r="B246" t="str">
            <v>RES,3.01K,1/16W,1%,THKFLM,0603</v>
          </cell>
          <cell r="C246">
            <v>8.0000000000000004E-4</v>
          </cell>
        </row>
        <row r="247">
          <cell r="A247" t="str">
            <v>99809</v>
          </cell>
          <cell r="B247" t="str">
            <v>RES,23.7K,1/16W,1%,THKFLM,0603</v>
          </cell>
          <cell r="C247">
            <v>8.0000000000000004E-4</v>
          </cell>
        </row>
        <row r="248">
          <cell r="A248" t="str">
            <v>9D508</v>
          </cell>
          <cell r="B248" t="str">
            <v>RES,2.2,1/2W,5%,THKFLM,2010</v>
          </cell>
          <cell r="C248">
            <v>1.1014492753623189E-3</v>
          </cell>
        </row>
        <row r="249">
          <cell r="A249" t="str">
            <v>9J095</v>
          </cell>
          <cell r="B249" t="str">
            <v>CAP,22UF,10%,10V,X5R,1210</v>
          </cell>
          <cell r="C249">
            <v>0.125</v>
          </cell>
        </row>
        <row r="250">
          <cell r="A250" t="str">
            <v>9K749</v>
          </cell>
          <cell r="B250" t="str">
            <v>IC,PROG,FLASH,9572XL,P2650,PLD</v>
          </cell>
        </row>
        <row r="251">
          <cell r="A251" t="str">
            <v>14967</v>
          </cell>
          <cell r="B251" t="str">
            <v>SPEC,PROGRAMMED-PART</v>
          </cell>
        </row>
        <row r="252">
          <cell r="A252" t="str">
            <v>7278P</v>
          </cell>
          <cell r="B252" t="str">
            <v>IC,PLD,9572XL,10NS,TQFP10</v>
          </cell>
          <cell r="C252">
            <v>3.01</v>
          </cell>
        </row>
        <row r="253">
          <cell r="A253" t="str">
            <v>9K748</v>
          </cell>
          <cell r="B253" t="str">
            <v>DSK PROG,FLASH,CPLD,F3,P2650</v>
          </cell>
        </row>
        <row r="254">
          <cell r="A254" t="str">
            <v>9K751</v>
          </cell>
          <cell r="B254" t="str">
            <v>IC,PROG,FLASH,SYS,CPLD,P2650</v>
          </cell>
        </row>
        <row r="255">
          <cell r="A255" t="str">
            <v>14967</v>
          </cell>
          <cell r="B255" t="str">
            <v>SPEC,PROGRAMMED-PART</v>
          </cell>
        </row>
        <row r="256">
          <cell r="A256" t="str">
            <v>7278P</v>
          </cell>
          <cell r="B256" t="str">
            <v>IC,PLD,9572XL,10NS,TQFP10</v>
          </cell>
          <cell r="C256">
            <v>3</v>
          </cell>
        </row>
        <row r="257">
          <cell r="A257" t="str">
            <v>9K750</v>
          </cell>
          <cell r="B257" t="str">
            <v>DSK PROG,CPLD,SYS,F3,P2650</v>
          </cell>
        </row>
        <row r="258">
          <cell r="A258" t="str">
            <v>9N481</v>
          </cell>
          <cell r="B258" t="str">
            <v>IC,PROG,EPROM,16KX8,P2650,ERA</v>
          </cell>
        </row>
        <row r="259">
          <cell r="A259" t="str">
            <v>6P652</v>
          </cell>
          <cell r="B259" t="str">
            <v>IC,EEPROM,16KX8,S08,2.7V-5.5V</v>
          </cell>
          <cell r="C259">
            <v>0.52173913043478259</v>
          </cell>
        </row>
        <row r="260">
          <cell r="A260" t="str">
            <v>9K204</v>
          </cell>
          <cell r="B260" t="str">
            <v>SPEC,IC,PROG,GRNC,FRU,256</v>
          </cell>
        </row>
        <row r="261">
          <cell r="A261" t="str">
            <v>9N487</v>
          </cell>
          <cell r="B261" t="str">
            <v>DSK PROG,FLASH,6P652,F3,P2650</v>
          </cell>
        </row>
        <row r="262">
          <cell r="A262" t="str">
            <v>9P172</v>
          </cell>
          <cell r="B262" t="str">
            <v>HTSNK,CSTM,1.5X1.5X0.4,ADH</v>
          </cell>
          <cell r="C262">
            <v>0.52500000000000002</v>
          </cell>
        </row>
        <row r="263">
          <cell r="A263" t="str">
            <v>F0842</v>
          </cell>
          <cell r="B263" t="str">
            <v>IC,PROG,FLASH,BIOS,1MX8,P2650,</v>
          </cell>
        </row>
        <row r="264">
          <cell r="A264" t="str">
            <v>14967</v>
          </cell>
          <cell r="B264" t="str">
            <v>SPEC,PROGRAMMED-PART</v>
          </cell>
        </row>
        <row r="265">
          <cell r="A265" t="str">
            <v>4Y746</v>
          </cell>
          <cell r="B265" t="str">
            <v>IC,FLASH,1MX8,70N,TSOP48,3V,TB</v>
          </cell>
          <cell r="C265">
            <v>1.3</v>
          </cell>
        </row>
        <row r="266">
          <cell r="A266" t="str">
            <v>F0843</v>
          </cell>
          <cell r="B266" t="str">
            <v>DSK PROG,FLASH,BIOS,P2650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  <sheetName val="TITAL2007"/>
      <sheetName val="costedBOM"/>
      <sheetName val="6"/>
      <sheetName val="總表"/>
      <sheetName val="Cover"/>
      <sheetName val="3"/>
      <sheetName val="D45D46"/>
      <sheetName val="Proto 1"/>
      <sheetName val="FA-LISTING"/>
      <sheetName val="Issues List"/>
      <sheetName val="ID2"/>
      <sheetName val="WI MODEM及SCAN"/>
      <sheetName val="Workings"/>
      <sheetName val="FAI-1-Page1"/>
      <sheetName val="FAI-2-Page1"/>
      <sheetName val="FAI-3-Page1"/>
      <sheetName val="FAI-4-Page1"/>
      <sheetName val="CPK-1"/>
      <sheetName val="CPK-2"/>
      <sheetName val="CPK-3"/>
      <sheetName val="CPK-4"/>
      <sheetName val="GR&amp;R for CTF-# "/>
      <sheetName val="Material Certification"/>
      <sheetName val="Additional Documentation"/>
      <sheetName val="FA_LISTING"/>
      <sheetName val="Part List"/>
      <sheetName val="List"/>
      <sheetName val="非機種"/>
      <sheetName val="Sheet2"/>
      <sheetName val="top# issues"/>
      <sheetName val="ﾀｰｹﾞｯﾄコスト"/>
      <sheetName val="Q#3839 Indented Bom d"/>
      <sheetName val="Antenna Window"/>
      <sheetName val="周生產"/>
      <sheetName val="Data lists"/>
      <sheetName val="A-Note Bug list"/>
      <sheetName val="IA1"/>
      <sheetName val="一厂"/>
      <sheetName val="All"/>
      <sheetName val="Receiving Inspection"/>
      <sheetName val="SPM Units"/>
      <sheetName val="SCM AV data"/>
      <sheetName val="Master Lists"/>
      <sheetName val="1"/>
      <sheetName val="Dell_FAI3"/>
      <sheetName val="CpK_3"/>
      <sheetName val="Dell-Cpk_(2)3"/>
      <sheetName val="Dell-Cpk_(3)3"/>
      <sheetName val="Dell-Cpk_(4)3"/>
      <sheetName val="Gage_R&amp;R3"/>
      <sheetName val="Matl_Cert3"/>
      <sheetName val="Proto_13"/>
      <sheetName val="Issues_List3"/>
      <sheetName val="GR&amp;R_for_CTF-#_3"/>
      <sheetName val="Material_Certification3"/>
      <sheetName val="Additional_Documentation3"/>
      <sheetName val="Part_List3"/>
      <sheetName val="top#_issues3"/>
      <sheetName val="Dell_FAI"/>
      <sheetName val="CpK_"/>
      <sheetName val="Dell-Cpk_(2)"/>
      <sheetName val="Dell-Cpk_(3)"/>
      <sheetName val="Dell-Cpk_(4)"/>
      <sheetName val="Gage_R&amp;R"/>
      <sheetName val="Matl_Cert"/>
      <sheetName val="Proto_1"/>
      <sheetName val="Issues_List"/>
      <sheetName val="GR&amp;R_for_CTF-#_"/>
      <sheetName val="Material_Certification"/>
      <sheetName val="Additional_Documentation"/>
      <sheetName val="Part_List"/>
      <sheetName val="top#_issues"/>
      <sheetName val="Dell_FAI1"/>
      <sheetName val="CpK_1"/>
      <sheetName val="Dell-Cpk_(2)1"/>
      <sheetName val="Dell-Cpk_(3)1"/>
      <sheetName val="Dell-Cpk_(4)1"/>
      <sheetName val="Gage_R&amp;R1"/>
      <sheetName val="Matl_Cert1"/>
      <sheetName val="Proto_11"/>
      <sheetName val="Issues_List1"/>
      <sheetName val="GR&amp;R_for_CTF-#_1"/>
      <sheetName val="Material_Certification1"/>
      <sheetName val="Additional_Documentation1"/>
      <sheetName val="Part_List1"/>
      <sheetName val="top#_issues1"/>
      <sheetName val="Dell_FAI2"/>
      <sheetName val="CpK_2"/>
      <sheetName val="Dell-Cpk_(2)2"/>
      <sheetName val="Dell-Cpk_(3)2"/>
      <sheetName val="Dell-Cpk_(4)2"/>
      <sheetName val="Gage_R&amp;R2"/>
      <sheetName val="Matl_Cert2"/>
      <sheetName val="Proto_12"/>
      <sheetName val="Issues_List2"/>
      <sheetName val="GR&amp;R_for_CTF-#_2"/>
      <sheetName val="Material_Certification2"/>
      <sheetName val="Additional_Documentation2"/>
      <sheetName val="Part_List2"/>
      <sheetName val="top#_issues2"/>
      <sheetName val="#REF!"/>
      <sheetName val="Definition"/>
      <sheetName val="Information"/>
      <sheetName val=""/>
      <sheetName val="Dbase"/>
      <sheetName val="0F564 REV X06-00 T2"/>
    </sheetNames>
    <sheetDataSet>
      <sheetData sheetId="0">
        <row r="4">
          <cell r="C4" t="str">
            <v>0F564</v>
          </cell>
        </row>
      </sheetData>
      <sheetData sheetId="1">
        <row r="4">
          <cell r="C4" t="str">
            <v>0F564</v>
          </cell>
        </row>
      </sheetData>
      <sheetData sheetId="2" refreshError="1">
        <row r="4">
          <cell r="C4" t="str">
            <v>0F564</v>
          </cell>
        </row>
        <row r="5">
          <cell r="H5">
            <v>37159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FA-LISTING"/>
      <sheetName val="zasset"/>
      <sheetName val="Cover"/>
      <sheetName val="FA_LISTING"/>
      <sheetName val="eBOM"/>
      <sheetName val="Menu Items"/>
      <sheetName val="B7Tox"/>
      <sheetName val="ISRDATA"/>
      <sheetName val="B_O_M_"/>
      <sheetName val="Data_lists"/>
      <sheetName val="Bluford3 MB BOM-Intel LAN"/>
      <sheetName val="Issues List"/>
      <sheetName val="OP"/>
      <sheetName val="Receiving Inspection"/>
      <sheetName val="infohp0710"/>
      <sheetName val="General Instructions"/>
      <sheetName val="Cost Breakdown"/>
      <sheetName val="Palm"/>
      <sheetName val="costedBOM"/>
      <sheetName val="Asus_BOM"/>
      <sheetName val="Freight"/>
      <sheetName val="差異表"/>
      <sheetName val="Price Model"/>
      <sheetName val="Data Input "/>
      <sheetName val="Summary"/>
      <sheetName val="FY03 GLOBAL Q1 EU"/>
      <sheetName val="Calculation"/>
      <sheetName val="8-09-02"/>
      <sheetName val="MPU Other"/>
      <sheetName val="Matl1"/>
      <sheetName val="0512MB"/>
      <sheetName val="Labour"/>
      <sheetName val="FY Data Sheet"/>
      <sheetName val="Rates"/>
      <sheetName val="Guide"/>
      <sheetName val="LINE A"/>
      <sheetName val="LINE K"/>
      <sheetName val="Sheet2"/>
      <sheetName val="Master Lists"/>
      <sheetName val="Information"/>
      <sheetName val="Menu_Items"/>
      <sheetName val="Bluford3_MB_BOM-Intel_LAN"/>
      <sheetName val="Issues_List"/>
      <sheetName val="Receiving_Inspection"/>
      <sheetName val="General_Instructions"/>
      <sheetName val="Cost_Breakdown"/>
      <sheetName val="Price_Model"/>
      <sheetName val="Data_Input_"/>
      <sheetName val="LINE_A"/>
      <sheetName val="LINE_K"/>
      <sheetName val="ACT VS FCST"/>
      <sheetName val="Customize Your Invoice"/>
      <sheetName val="Alpine White_Right Cover"/>
      <sheetName val="Total Report"/>
      <sheetName val="SFF-U-Cover"/>
      <sheetName val="SFF-Side-Cover"/>
      <sheetName val="SFF側板壓合"/>
      <sheetName val="Lotto"/>
      <sheetName val="Hitec 2-Tone_Moon light"/>
      <sheetName val="Java風扇底盤"/>
      <sheetName val="MSTR_DB"/>
      <sheetName val="Debug check list"/>
      <sheetName val="&quot;B&quot; Quote Model"/>
      <sheetName val="Cost BOM,526273540007,10122005"/>
      <sheetName val="Q2 Quote"/>
      <sheetName val="AK Cost BOM,541673540003,101220"/>
      <sheetName val="Cost BOM"/>
      <sheetName val="B_O_M_1"/>
      <sheetName val="Data_lists1"/>
      <sheetName val="Issues_List1"/>
      <sheetName val="Menu_Items1"/>
      <sheetName val="Bluford3_MB_BOM-Intel_LAN1"/>
      <sheetName val="Receiving_Inspection1"/>
      <sheetName val="FY_Data_Sheet"/>
      <sheetName val="General_Instructions1"/>
      <sheetName val="Cost_Breakdown1"/>
      <sheetName val="Price_Model1"/>
      <sheetName val="Data_Input_1"/>
      <sheetName val="LINE_A1"/>
      <sheetName val="LINE_K1"/>
      <sheetName val="Master_Lists"/>
      <sheetName val="ACT_VS_FCST"/>
      <sheetName val="LIST"/>
      <sheetName val="Sheet1"/>
      <sheetName val="BLUFORD3 FBOM-update081303"/>
      <sheetName val="129 COA"/>
      <sheetName val="Dec99"/>
      <sheetName val="EPSILON Build Plan"/>
      <sheetName val="Fcst SALES"/>
      <sheetName val="Flex RFQ Form - page 1"/>
      <sheetName val="장적산출"/>
      <sheetName val="BUS제원1"/>
      <sheetName val="reference"/>
      <sheetName val="part_costs"/>
      <sheetName val="Gartner"/>
      <sheetName val="Values"/>
      <sheetName val="Job2005"/>
      <sheetName val="Condition"/>
      <sheetName val="Splitter 1"/>
      <sheetName val="BAL COST "/>
      <sheetName val="NET COST "/>
      <sheetName val="All"/>
      <sheetName val="tooling"/>
      <sheetName val="Transformation Wrksht-Mech"/>
      <sheetName val="SPM Units"/>
      <sheetName val="?"/>
      <sheetName val="FMEA"/>
      <sheetName val="Data Validation"/>
      <sheetName val="_"/>
      <sheetName val="Oper Bal"/>
      <sheetName val="Incr Inv Tool"/>
      <sheetName val="FY03_GLOBAL_Q1_EU"/>
      <sheetName val="#2057 Project lexus checklist"/>
      <sheetName val="_x0000__x000e__x0000__x0000__x0000_箘С졤渢২Ь_xdc18_渢浠С_xddf0_渢咠"/>
      <sheetName val=""/>
      <sheetName val="詳細資料"/>
      <sheetName val="All-In-One"/>
      <sheetName val="Electronics"/>
      <sheetName val="Mechanical"/>
      <sheetName val="Keyboard &amp; Accessories"/>
      <sheetName val="Packaging"/>
      <sheetName val="Final Prep"/>
      <sheetName val="Version Control"/>
      <sheetName val="Version_Control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Intel"/>
      <sheetName val="Verifone"/>
      <sheetName val="3COM - Kojak"/>
      <sheetName val="QuoteFormat"/>
      <sheetName val="TABLES"/>
      <sheetName val="期初B"/>
      <sheetName val="1492C"/>
      <sheetName val="工單差异分攤"/>
      <sheetName val="Material Assumption"/>
      <sheetName val="同梱IU部品費CLJ3800"/>
      <sheetName val="#REF!"/>
      <sheetName val="MeBOM"/>
      <sheetName val="Workings"/>
      <sheetName val="Valore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Hard Tooling Schedule_101210"/>
      <sheetName val="Sheet(2)"/>
      <sheetName val="Sheet(3)"/>
      <sheetName val="Sheet(4)"/>
      <sheetName val="Sheet(1)"/>
      <sheetName val="Data"/>
      <sheetName val="Bom(P1)"/>
      <sheetName val="614-BOM"/>
      <sheetName val="_x005f_x0000__x005f_x000e__x005f_x0000__x005f_x0000__x0"/>
      <sheetName val="MPM"/>
      <sheetName val="非機種"/>
      <sheetName val="_x005f_x005f_x005f_x0000__x005f_x005f_x005f_x000e__x005"/>
      <sheetName val="_x005f_x005f_x005f_x005f_x005f_x005f_x005f_x0000__x005f"/>
      <sheetName val="C-4"/>
      <sheetName val="Material List"/>
      <sheetName val="614_BOM"/>
      <sheetName val="清冊"/>
      <sheetName val="Main"/>
      <sheetName val="Buckorn"/>
      <sheetName val="Corba"/>
      <sheetName val="QVL BOM"/>
      <sheetName val="541174170108"/>
      <sheetName val="Buckhorn_Costed BOM_0910"/>
      <sheetName val="intel target"/>
      <sheetName val="K8M800_MBOM"/>
      <sheetName val="BF3_FBOM"/>
      <sheetName val="codes"/>
      <sheetName val="_x0000__x000e__x0000__x0000__x0000_箘С졤渢২Ь�渢浠С�渢咠"/>
      <sheetName val="Alloc by Family"/>
      <sheetName val="Jan"/>
      <sheetName val="#2057 Project lexus checklist.x"/>
      <sheetName val="Sheet3"/>
      <sheetName val="Detailed Quote"/>
      <sheetName val="NRE"/>
      <sheetName val="_x005f_x005f_x005f_x005f_x005f_x005f_x005f_x005f_x005f_x005f_"/>
      <sheetName val="FRU Cost"/>
      <sheetName val="Alpine_White_Right_Cover"/>
      <sheetName val="Total_Report"/>
      <sheetName val="Hitec_2-Tone_Moon_light"/>
      <sheetName val="Customize_Your_Invoice"/>
      <sheetName val="Cost_BOM,526273540007,10122005"/>
      <sheetName val="Q2_Quote"/>
      <sheetName val="AK_Cost_BOM,541673540003,101220"/>
      <sheetName val="Diario Produccion"/>
      <sheetName val="Eng Summary"/>
      <sheetName val="Fcst_SALES"/>
      <sheetName val="129_COA"/>
      <sheetName val="EPSILON_Build_Plan"/>
      <sheetName val="Flex_RFQ_Form_-_page_1"/>
      <sheetName val="&quot;B&quot;_Quote_Model"/>
      <sheetName val="Data_Validation"/>
      <sheetName val="Shipment"/>
      <sheetName val="Seiko Epson"/>
      <sheetName val="Lxk"/>
      <sheetName val="Cp Cpk 15"/>
      <sheetName val="工時資料"/>
      <sheetName val="Config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Database"/>
      <sheetName val="Management Review"/>
      <sheetName val="Data_Selections_(Hide_&amp;_Lock)_1"/>
      <sheetName val="B_O_M_2"/>
      <sheetName val="Data_lists2"/>
      <sheetName val="Deliverable Summary"/>
      <sheetName val="Issues_List2"/>
      <sheetName val="Menu_Items2"/>
      <sheetName val="Bluford3_MB_BOM-Intel_LAN2"/>
      <sheetName val="Receiving_Inspection2"/>
      <sheetName val="MPU_Other"/>
      <sheetName val="FY_Data_Sheet1"/>
      <sheetName val="General_Instructions2"/>
      <sheetName val="Cost_Breakdown2"/>
      <sheetName val="Price_Model2"/>
      <sheetName val="Data_Input_2"/>
      <sheetName val="LINE_A2"/>
      <sheetName val="LINE_K2"/>
      <sheetName val="Master_Lists1"/>
      <sheetName val="FY03_GLOBAL_Q1_EU1"/>
      <sheetName val="Debug_check_list"/>
      <sheetName val="ACT_VS_FCST1"/>
      <sheetName val="Cost_BOM"/>
      <sheetName val="BLUFORD3_FBOM-update081303"/>
      <sheetName val="SPM_Units"/>
      <sheetName val="Splitter_1"/>
      <sheetName val="BAL_COST_"/>
      <sheetName val="NET_COST_"/>
      <sheetName val="Transformation_Wrksht-Mech"/>
      <sheetName val="Keyboard_&amp;_Accessories"/>
      <sheetName val="Final_Prep"/>
      <sheetName val="Oper_Bal"/>
      <sheetName val="Incr_Inv_Tool"/>
      <sheetName val="#2057_Project_lexus_checklist"/>
      <sheetName val="箘С졤渢২Ь渢浠С渢咠"/>
      <sheetName val="進度表"/>
      <sheetName val="PAGE1"/>
      <sheetName val="Version_Control1"/>
      <sheetName val="Philips_-_AOL"/>
      <sheetName val="Sheet_6"/>
      <sheetName val="Motorola_-_GI"/>
      <sheetName val="Motorola_-_Zenith"/>
      <sheetName val="Philips_-_WebTV"/>
      <sheetName val="3COM_-_Kojak"/>
      <sheetName val="Material_Assumption"/>
      <sheetName val="Sum_Sheet"/>
      <sheetName val="デザインルール"/>
      <sheetName val="#REF"/>
      <sheetName val="small card 基本資料0216_04"/>
      <sheetName val="catálogo"/>
      <sheetName val="GRAPH"/>
      <sheetName val="Blanket"/>
      <sheetName val="Inv Mitsui"/>
      <sheetName val="Inventory Summary"/>
      <sheetName val="Parameter"/>
      <sheetName val="Part Names"/>
      <sheetName val="Warrant"/>
      <sheetName val="HI"/>
      <sheetName val="Assumptions"/>
      <sheetName val="Part Data"/>
      <sheetName val="Lookup Tables"/>
      <sheetName val="MFG MVA Assumption"/>
      <sheetName val="Inventory_Summary"/>
      <sheetName val="Data Selections (Hide &amp; Lock) "/>
      <sheetName val="Q#3839 Indented Bom d"/>
      <sheetName val="Manufactur List"/>
      <sheetName val="Total MPP database"/>
      <sheetName val="B_O_M_3"/>
      <sheetName val="Data_lists3"/>
      <sheetName val="Issues_List3"/>
      <sheetName val="Menu_Items3"/>
      <sheetName val="Bluford3_MB_BOM-Intel_LAN3"/>
      <sheetName val="Receiving_Inspection3"/>
      <sheetName val="MPU_Other1"/>
      <sheetName val="FY_Data_Sheet2"/>
      <sheetName val="General_Instructions3"/>
      <sheetName val="Cost_Breakdown3"/>
      <sheetName val="Price_Model3"/>
      <sheetName val="Data_Input_3"/>
      <sheetName val="Customize_Your_Invoice1"/>
      <sheetName val="Alpine_White_Right_Cover1"/>
      <sheetName val="Total_Report1"/>
      <sheetName val="Hitec_2-Tone_Moon_light1"/>
      <sheetName val="LINE_A3"/>
      <sheetName val="LINE_K3"/>
      <sheetName val="Master_Lists2"/>
      <sheetName val="FY03_GLOBAL_Q1_EU2"/>
      <sheetName val="Debug_check_list1"/>
      <sheetName val="ACT_VS_FCST2"/>
      <sheetName val="&quot;B&quot;_Quote_Model1"/>
      <sheetName val="Cost_BOM1"/>
      <sheetName val="Cost_BOM,526273540007,101220051"/>
      <sheetName val="Q2_Quote1"/>
      <sheetName val="AK_Cost_BOM,541673540003,101221"/>
      <sheetName val="BLUFORD3_FBOM-update0813031"/>
      <sheetName val="129_COA1"/>
      <sheetName val="EPSILON_Build_Plan1"/>
      <sheetName val="Fcst_SALES1"/>
      <sheetName val="Flex_RFQ_Form_-_page_11"/>
      <sheetName val="SPM_Units1"/>
      <sheetName val="Data_Validation1"/>
      <sheetName val="Splitter_11"/>
      <sheetName val="BAL_COST_1"/>
      <sheetName val="NET_COST_1"/>
      <sheetName val="Transformation_Wrksht-Mech1"/>
      <sheetName val="Keyboard_&amp;_Accessories1"/>
      <sheetName val="Final_Prep1"/>
      <sheetName val="Oper_Bal1"/>
      <sheetName val="Incr_Inv_Tool1"/>
      <sheetName val="#2057_Project_lexus_checklist1"/>
      <sheetName val="短期"/>
      <sheetName val="EC Charge"/>
      <sheetName val="Others"/>
      <sheetName val="Pilot Run"/>
      <sheetName val="Rework"/>
      <sheetName val="MASTER"/>
      <sheetName val="CD_kit"/>
      <sheetName val="RAMP UP(SMT)"/>
      <sheetName val="DELL FCST"/>
      <sheetName val="本周SMT標準工時修訂明細匯總"/>
      <sheetName val="PM01-F09"/>
      <sheetName val="2FDAY"/>
      <sheetName val="6"/>
      <sheetName val="Nimitz Base Cover"/>
      <sheetName val="Rate"/>
      <sheetName val="Dbase"/>
      <sheetName val="#2057%20Project%20lexus%20check"/>
      <sheetName val="2003 prod2"/>
      <sheetName val="2003 Target"/>
      <sheetName val="FA"/>
      <sheetName val="Drop Down Info"/>
      <sheetName val="proposal plan"/>
      <sheetName val="B_O_M_4"/>
      <sheetName val="Data_lists4"/>
      <sheetName val="Menu_Items4"/>
      <sheetName val="Bluford3_MB_BOM-Intel_LAN4"/>
      <sheetName val="Issues_List4"/>
      <sheetName val="Receiving_Inspection4"/>
      <sheetName val="General_Instructions4"/>
      <sheetName val="Cost_Breakdown4"/>
      <sheetName val="MPU_Other2"/>
      <sheetName val="Price_Model4"/>
      <sheetName val="Data_Input_4"/>
      <sheetName val="FY03_GLOBAL_Q1_EU3"/>
      <sheetName val="FY_Data_Sheet3"/>
      <sheetName val="Customize_Your_Invoice2"/>
      <sheetName val="Alpine_White_Right_Cover2"/>
      <sheetName val="Total_Report2"/>
      <sheetName val="Hitec_2-Tone_Moon_light2"/>
      <sheetName val="LINE_A4"/>
      <sheetName val="LINE_K4"/>
      <sheetName val="Master_Lists3"/>
      <sheetName val="ACT_VS_FCST3"/>
      <sheetName val="129_COA2"/>
      <sheetName val="EPSILON_Build_Plan2"/>
      <sheetName val="Fcst_SALES2"/>
      <sheetName val="Flex_RFQ_Form_-_page_12"/>
      <sheetName val="&quot;B&quot;_Quote_Model2"/>
      <sheetName val="SPM_Units2"/>
      <sheetName val="Data_Validation2"/>
      <sheetName val="BLUFORD3_FBOM-update0813032"/>
      <sheetName val="Debug_check_list2"/>
      <sheetName val="Cost_BOM,526273540007,101220052"/>
      <sheetName val="Q2_Quote2"/>
      <sheetName val="AK_Cost_BOM,541673540003,101222"/>
      <sheetName val="Cost_BOM2"/>
      <sheetName val="Splitter_12"/>
      <sheetName val="BAL_COST_2"/>
      <sheetName val="NET_COST_2"/>
      <sheetName val="Transformation_Wrksht-Mech2"/>
      <sheetName val="Oper_Bal2"/>
      <sheetName val="Incr_Inv_Tool2"/>
      <sheetName val="#2057_Project_lexus_checklist2"/>
      <sheetName val="Keyboard_&amp;_Accessories2"/>
      <sheetName val="Final_Prep2"/>
      <sheetName val="Version_Control2"/>
      <sheetName val="Philips_-_AOL1"/>
      <sheetName val="Sheet_61"/>
      <sheetName val="Motorola_-_GI1"/>
      <sheetName val="Motorola_-_Zenith1"/>
      <sheetName val="Philips_-_WebTV1"/>
      <sheetName val="3COM_-_Kojak1"/>
      <sheetName val="Material_Assumption1"/>
      <sheetName val="Sum_Sheet1"/>
      <sheetName val="Material_List"/>
      <sheetName val="Hard_Tooling_Schedule_101210"/>
      <sheetName val="QVL_BOM"/>
      <sheetName val="Buckhorn_Costed_BOM_0910"/>
      <sheetName val="intel_target"/>
      <sheetName val="Alloc_by_Family"/>
      <sheetName val="#2057_Project_lexus_checklist_x"/>
      <sheetName val="FRU_Cost"/>
      <sheetName val="Detailed_Quote"/>
      <sheetName val="Deliverable_Summary"/>
      <sheetName val="Diario_Produccion"/>
      <sheetName val="Eng_Summary"/>
      <sheetName val="Seiko_Epson"/>
      <sheetName val="Cp_Cpk_15"/>
      <sheetName val="Sign_Off"/>
      <sheetName val="Hous_Rates"/>
      <sheetName val="Anah_Rates"/>
      <sheetName val="Minn_Rates"/>
      <sheetName val="Mont_Rates"/>
      <sheetName val="An_pack"/>
      <sheetName val="Paso_Rates"/>
      <sheetName val="Lud_Rates"/>
      <sheetName val="Management_Review"/>
      <sheetName val="MFG_MVA_Assumption"/>
      <sheetName val="Inventory_Summary1"/>
      <sheetName val="small_card_基本資料0216_04"/>
      <sheetName val="Inv_Mitsui"/>
      <sheetName val="Part_Names"/>
      <sheetName val="Part_Data"/>
      <sheetName val="Lookup_Tables"/>
      <sheetName val="Data_Selections_(Hide_&amp;_Lock)_"/>
      <sheetName val="Q#3839_Indented_Bom_d"/>
      <sheetName val="RAMP_UP(SMT)"/>
      <sheetName val="DELL_FCST"/>
      <sheetName val="Manufactur_List"/>
      <sheetName val="Total_MPP_database"/>
      <sheetName val="EC_Charge"/>
      <sheetName val="Pilot_Run"/>
      <sheetName val="Nimitz_Base_Cover"/>
      <sheetName val="2003_prod2"/>
      <sheetName val="2003_Target"/>
      <sheetName val="Drop_Down_Info"/>
      <sheetName val="ESSM Syst"/>
      <sheetName val="PRVF"/>
      <sheetName val="xbar-R chart"/>
      <sheetName val="xbar-S chart"/>
      <sheetName val="Redefined Dimension"/>
      <sheetName val="Demanda-Europa"/>
      <sheetName val="Cable"/>
      <sheetName val="EquipmentCosts"/>
      <sheetName val="Labor Rate Calculator"/>
      <sheetName val="ME Dashboard"/>
      <sheetName val="Material Price Assumptions"/>
      <sheetName val="Assembly"/>
      <sheetName val="Metals"/>
      <sheetName val="Plastics"/>
      <sheetName val="control"/>
      <sheetName val="INCO"/>
      <sheetName val="連絡書１"/>
      <sheetName val="_x0000__x000e__x0000__x0000__x0"/>
      <sheetName val="_x005f_x0000__x005f_x000e__x005"/>
      <sheetName val="_x005f_x005f_x005f_x0000__x005f"/>
      <sheetName val="Planning Assessment"/>
      <sheetName val="BOM簡化"/>
    </sheetNames>
    <sheetDataSet>
      <sheetData sheetId="0" refreshError="1"/>
      <sheetData sheetId="1" refreshError="1">
        <row r="4">
          <cell r="A4" t="str">
            <v>ProtoType</v>
          </cell>
          <cell r="R4" t="str">
            <v>LMS/EGV</v>
          </cell>
          <cell r="U4" t="str">
            <v>CRS</v>
          </cell>
        </row>
        <row r="5">
          <cell r="R5" t="str">
            <v>LMS/EGV-Prog</v>
          </cell>
          <cell r="U5" t="str">
            <v>EGBN</v>
          </cell>
        </row>
        <row r="6">
          <cell r="R6" t="str">
            <v>LMS/HOUST</v>
          </cell>
          <cell r="U6" t="str">
            <v>Paint Loc</v>
          </cell>
        </row>
        <row r="7">
          <cell r="R7" t="str">
            <v>LMS/NB</v>
          </cell>
          <cell r="U7" t="str">
            <v>G30</v>
          </cell>
        </row>
        <row r="8">
          <cell r="R8" t="str">
            <v>LMS/IE</v>
          </cell>
          <cell r="U8" t="str">
            <v>Stainless</v>
          </cell>
        </row>
        <row r="9">
          <cell r="R9" t="str">
            <v xml:space="preserve">Pem </v>
          </cell>
          <cell r="U9" t="str">
            <v>S.S. T301</v>
          </cell>
        </row>
        <row r="10">
          <cell r="R10" t="str">
            <v>Pop</v>
          </cell>
          <cell r="U10" t="str">
            <v>S.S. T302</v>
          </cell>
        </row>
        <row r="11">
          <cell r="R11" t="str">
            <v>southco</v>
          </cell>
          <cell r="U11" t="str">
            <v>S.S. T304</v>
          </cell>
        </row>
        <row r="12">
          <cell r="R12">
            <v>0</v>
          </cell>
          <cell r="U12" t="str">
            <v>DR8</v>
          </cell>
        </row>
        <row r="13">
          <cell r="R13">
            <v>0</v>
          </cell>
          <cell r="U13" t="str">
            <v>DR9</v>
          </cell>
        </row>
        <row r="14">
          <cell r="U14" t="str">
            <v>DR10</v>
          </cell>
        </row>
        <row r="15">
          <cell r="U15" t="str">
            <v>Copper</v>
          </cell>
        </row>
        <row r="16">
          <cell r="U16" t="str">
            <v>Phos Brzn</v>
          </cell>
        </row>
        <row r="17">
          <cell r="U17" t="str">
            <v>Alum 5052</v>
          </cell>
        </row>
        <row r="18">
          <cell r="U18" t="str">
            <v>Alum 1100</v>
          </cell>
        </row>
        <row r="19">
          <cell r="U19" t="str">
            <v>Hot Dip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>
        <row r="4">
          <cell r="A4" t="str">
            <v>ProtoType</v>
          </cell>
        </row>
      </sheetData>
      <sheetData sheetId="242">
        <row r="4">
          <cell r="A4" t="str">
            <v>ProtoType</v>
          </cell>
        </row>
      </sheetData>
      <sheetData sheetId="243">
        <row r="4">
          <cell r="A4" t="str">
            <v>ProtoType</v>
          </cell>
        </row>
      </sheetData>
      <sheetData sheetId="244">
        <row r="4">
          <cell r="A4" t="str">
            <v>ProtoType</v>
          </cell>
        </row>
      </sheetData>
      <sheetData sheetId="245">
        <row r="4">
          <cell r="A4" t="str">
            <v>ProtoType</v>
          </cell>
        </row>
      </sheetData>
      <sheetData sheetId="246">
        <row r="4">
          <cell r="A4" t="str">
            <v>ProtoType</v>
          </cell>
        </row>
      </sheetData>
      <sheetData sheetId="247">
        <row r="4">
          <cell r="A4" t="str">
            <v>ProtoType</v>
          </cell>
        </row>
      </sheetData>
      <sheetData sheetId="248">
        <row r="4">
          <cell r="A4" t="str">
            <v>ProtoType</v>
          </cell>
        </row>
      </sheetData>
      <sheetData sheetId="249">
        <row r="4">
          <cell r="A4" t="str">
            <v>ProtoType</v>
          </cell>
        </row>
      </sheetData>
      <sheetData sheetId="250">
        <row r="4">
          <cell r="A4" t="str">
            <v>ProtoType</v>
          </cell>
        </row>
      </sheetData>
      <sheetData sheetId="251">
        <row r="4">
          <cell r="A4" t="str">
            <v>ProtoType</v>
          </cell>
        </row>
      </sheetData>
      <sheetData sheetId="252">
        <row r="4">
          <cell r="A4" t="str">
            <v>ProtoType</v>
          </cell>
        </row>
      </sheetData>
      <sheetData sheetId="253">
        <row r="4">
          <cell r="A4" t="str">
            <v>ProtoType</v>
          </cell>
        </row>
      </sheetData>
      <sheetData sheetId="254">
        <row r="4">
          <cell r="A4" t="str">
            <v>ProtoType</v>
          </cell>
        </row>
      </sheetData>
      <sheetData sheetId="255">
        <row r="4">
          <cell r="A4" t="str">
            <v>ProtoType</v>
          </cell>
        </row>
      </sheetData>
      <sheetData sheetId="256">
        <row r="4">
          <cell r="A4" t="str">
            <v>ProtoType</v>
          </cell>
        </row>
      </sheetData>
      <sheetData sheetId="257">
        <row r="4">
          <cell r="A4" t="str">
            <v>ProtoType</v>
          </cell>
        </row>
      </sheetData>
      <sheetData sheetId="258">
        <row r="4">
          <cell r="A4" t="str">
            <v>ProtoType</v>
          </cell>
        </row>
      </sheetData>
      <sheetData sheetId="259">
        <row r="4">
          <cell r="A4" t="str">
            <v>ProtoType</v>
          </cell>
        </row>
      </sheetData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>
        <row r="4">
          <cell r="A4" t="str">
            <v>ProtoType</v>
          </cell>
        </row>
      </sheetData>
      <sheetData sheetId="284">
        <row r="4">
          <cell r="A4" t="str">
            <v>ProtoType</v>
          </cell>
        </row>
      </sheetData>
      <sheetData sheetId="285">
        <row r="4">
          <cell r="A4" t="str">
            <v>ProtoType</v>
          </cell>
        </row>
      </sheetData>
      <sheetData sheetId="286">
        <row r="4">
          <cell r="A4" t="str">
            <v>ProtoType</v>
          </cell>
        </row>
      </sheetData>
      <sheetData sheetId="287">
        <row r="4">
          <cell r="A4" t="str">
            <v>ProtoType</v>
          </cell>
        </row>
      </sheetData>
      <sheetData sheetId="288">
        <row r="4">
          <cell r="A4" t="str">
            <v>ProtoType</v>
          </cell>
        </row>
      </sheetData>
      <sheetData sheetId="289">
        <row r="4">
          <cell r="A4" t="str">
            <v>ProtoType</v>
          </cell>
        </row>
      </sheetData>
      <sheetData sheetId="290">
        <row r="4">
          <cell r="A4" t="str">
            <v>ProtoType</v>
          </cell>
        </row>
      </sheetData>
      <sheetData sheetId="291">
        <row r="4">
          <cell r="A4" t="str">
            <v>ProtoType</v>
          </cell>
        </row>
      </sheetData>
      <sheetData sheetId="292">
        <row r="4">
          <cell r="A4" t="str">
            <v>ProtoType</v>
          </cell>
        </row>
      </sheetData>
      <sheetData sheetId="293">
        <row r="4">
          <cell r="A4" t="str">
            <v>ProtoType</v>
          </cell>
        </row>
      </sheetData>
      <sheetData sheetId="294">
        <row r="4">
          <cell r="A4" t="str">
            <v>ProtoType</v>
          </cell>
        </row>
      </sheetData>
      <sheetData sheetId="295">
        <row r="4">
          <cell r="A4" t="str">
            <v>ProtoType</v>
          </cell>
        </row>
      </sheetData>
      <sheetData sheetId="296">
        <row r="4">
          <cell r="A4" t="str">
            <v>ProtoType</v>
          </cell>
        </row>
      </sheetData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>
        <row r="4">
          <cell r="A4" t="str">
            <v>ProtoType</v>
          </cell>
        </row>
      </sheetData>
      <sheetData sheetId="304">
        <row r="4">
          <cell r="A4" t="str">
            <v>ProtoType</v>
          </cell>
        </row>
      </sheetData>
      <sheetData sheetId="305">
        <row r="4">
          <cell r="A4" t="str">
            <v>ProtoType</v>
          </cell>
        </row>
      </sheetData>
      <sheetData sheetId="306">
        <row r="4">
          <cell r="A4" t="str">
            <v>ProtoType</v>
          </cell>
        </row>
      </sheetData>
      <sheetData sheetId="307">
        <row r="4">
          <cell r="A4" t="str">
            <v>ProtoType</v>
          </cell>
        </row>
      </sheetData>
      <sheetData sheetId="308">
        <row r="4">
          <cell r="A4" t="str">
            <v>ProtoType</v>
          </cell>
        </row>
      </sheetData>
      <sheetData sheetId="309">
        <row r="4">
          <cell r="A4" t="str">
            <v>ProtoType</v>
          </cell>
        </row>
      </sheetData>
      <sheetData sheetId="310">
        <row r="4">
          <cell r="A4" t="str">
            <v>ProtoType</v>
          </cell>
        </row>
      </sheetData>
      <sheetData sheetId="311">
        <row r="4">
          <cell r="A4" t="str">
            <v>ProtoType</v>
          </cell>
        </row>
      </sheetData>
      <sheetData sheetId="312">
        <row r="4">
          <cell r="A4" t="str">
            <v>ProtoType</v>
          </cell>
        </row>
      </sheetData>
      <sheetData sheetId="313">
        <row r="4">
          <cell r="A4" t="str">
            <v>ProtoType</v>
          </cell>
        </row>
      </sheetData>
      <sheetData sheetId="314">
        <row r="4">
          <cell r="A4" t="str">
            <v>ProtoType</v>
          </cell>
        </row>
      </sheetData>
      <sheetData sheetId="315">
        <row r="4">
          <cell r="A4" t="str">
            <v>ProtoType</v>
          </cell>
        </row>
      </sheetData>
      <sheetData sheetId="316">
        <row r="4">
          <cell r="A4" t="str">
            <v>ProtoType</v>
          </cell>
        </row>
      </sheetData>
      <sheetData sheetId="317">
        <row r="4">
          <cell r="A4" t="str">
            <v>ProtoType</v>
          </cell>
        </row>
      </sheetData>
      <sheetData sheetId="318">
        <row r="4">
          <cell r="A4" t="str">
            <v>ProtoType</v>
          </cell>
        </row>
      </sheetData>
      <sheetData sheetId="319">
        <row r="4">
          <cell r="A4" t="str">
            <v>ProtoType</v>
          </cell>
        </row>
      </sheetData>
      <sheetData sheetId="320">
        <row r="4">
          <cell r="A4" t="str">
            <v>ProtoType</v>
          </cell>
        </row>
      </sheetData>
      <sheetData sheetId="321">
        <row r="4">
          <cell r="A4" t="str">
            <v>ProtoType</v>
          </cell>
        </row>
      </sheetData>
      <sheetData sheetId="322">
        <row r="4">
          <cell r="A4" t="str">
            <v>ProtoType</v>
          </cell>
        </row>
      </sheetData>
      <sheetData sheetId="323">
        <row r="4">
          <cell r="A4" t="str">
            <v>ProtoType</v>
          </cell>
        </row>
      </sheetData>
      <sheetData sheetId="324">
        <row r="4">
          <cell r="A4" t="str">
            <v>ProtoType</v>
          </cell>
        </row>
      </sheetData>
      <sheetData sheetId="325">
        <row r="4">
          <cell r="A4" t="str">
            <v>ProtoType</v>
          </cell>
        </row>
      </sheetData>
      <sheetData sheetId="326">
        <row r="4">
          <cell r="A4" t="str">
            <v>ProtoType</v>
          </cell>
        </row>
      </sheetData>
      <sheetData sheetId="327">
        <row r="4">
          <cell r="A4" t="str">
            <v>ProtoType</v>
          </cell>
        </row>
      </sheetData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>
        <row r="4">
          <cell r="A4" t="str">
            <v>ProtoType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>
        <row r="4">
          <cell r="A4" t="str">
            <v>ProtoType</v>
          </cell>
        </row>
      </sheetData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shboard"/>
      <sheetName val="Contacts"/>
      <sheetName val="Production Build 2-16"/>
      <sheetName val="BOM Cover"/>
      <sheetName val="BOM Rev 13"/>
      <sheetName val="BOM Info Rev 12a"/>
      <sheetName val="Summary"/>
      <sheetName val="Sheet Metal-Hard Tool"/>
      <sheetName val="Plastics"/>
      <sheetName val="Assemblies"/>
      <sheetName val="Purchased-All"/>
      <sheetName val="New Issues"/>
      <sheetName val="Issues List"/>
      <sheetName val="Sheet1"/>
      <sheetName val="Data lists"/>
      <sheetName val="LIST"/>
      <sheetName val="Asus_BOM"/>
      <sheetName val="BOXSTER Planner Rev X1"/>
      <sheetName val="Metal_list"/>
      <sheetName val="Sheet2"/>
      <sheetName val="Sheet3"/>
      <sheetName val="3"/>
      <sheetName val="ISRDATA"/>
      <sheetName val="Mont Rates"/>
      <sheetName val="0512MB"/>
      <sheetName val="Dbase"/>
      <sheetName val="FA-LISTING"/>
      <sheetName val="Classify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ean Sheet use table"/>
      <sheetName val="Stage對照表"/>
      <sheetName val="Category"/>
      <sheetName val="Module Rate"/>
      <sheetName val="Material Price"/>
      <sheetName val="Material Density"/>
      <sheetName val="Revision"/>
      <sheetName val="塗料資料庫"/>
      <sheetName val="UV及PU噴漆成本分析"/>
      <sheetName val="粉體噴漆成本分析"/>
      <sheetName val="CMF"/>
      <sheetName val="Tooling Metal Parts list"/>
      <sheetName val="Material Housing"/>
      <sheetName val="Tooling Plastic Parts list"/>
      <sheetName val="460.0F706.0001 "/>
      <sheetName val="441.0F701.0001"/>
      <sheetName val="447.0CM01.0001"/>
      <sheetName val="Clean Sheet Metal"/>
      <sheetName val="Clean Sheet Hinge"/>
      <sheetName val="Clean Sheet Speaker"/>
      <sheetName val="Clean Sheet Thermal Module"/>
      <sheetName val="Clean Sheet Turning"/>
      <sheetName val="Turning part list"/>
      <sheetName val="Clean Sheet Die Cut"/>
      <sheetName val="Clean Sheet Magnet"/>
      <sheetName val="Process Cost"/>
      <sheetName val="eRFQ Spec"/>
      <sheetName val="Material Cable"/>
      <sheetName val="Material Packing"/>
      <sheetName val="Material Electro-Mechanical"/>
      <sheetName val="Material Thermal"/>
      <sheetName val="Thermal part list"/>
      <sheetName val="Material ME-Others"/>
      <sheetName val="Material EMC"/>
      <sheetName val="廠區與產品"/>
      <sheetName val="Clean Sheet FFC"/>
      <sheetName val="Clean Sheet Wire Cable  "/>
      <sheetName val="Clean Sheet Plastic"/>
      <sheetName val="Clean sheet Die casting"/>
      <sheetName val="Cable list"/>
      <sheetName val="FFC list"/>
    </sheetNames>
    <sheetDataSet>
      <sheetData sheetId="0" refreshError="1"/>
      <sheetData sheetId="1" refreshError="1"/>
      <sheetData sheetId="2">
        <row r="3">
          <cell r="G3" t="str">
            <v>Hairline_髮絲</v>
          </cell>
          <cell r="H3" t="str">
            <v>Laser engraved_雷雕</v>
          </cell>
        </row>
        <row r="4">
          <cell r="G4" t="str">
            <v>Anodizing_陽極</v>
          </cell>
        </row>
        <row r="5">
          <cell r="G5" t="str">
            <v>Sand Blasting_噴砂</v>
          </cell>
          <cell r="H5" t="str">
            <v>Sputtering_濺鍍</v>
          </cell>
        </row>
        <row r="6">
          <cell r="G6" t="str">
            <v>Thermal Bonding_熱壓</v>
          </cell>
        </row>
        <row r="7">
          <cell r="G7" t="str">
            <v>Dia,ond Cut _鑽切</v>
          </cell>
          <cell r="H7">
            <v>0</v>
          </cell>
        </row>
        <row r="8">
          <cell r="G8" t="str">
            <v>Polish_打磨</v>
          </cell>
          <cell r="H8" t="str">
            <v>N/A</v>
          </cell>
        </row>
        <row r="9">
          <cell r="G9" t="str">
            <v>High Glass Polish_高光打磨</v>
          </cell>
        </row>
        <row r="10">
          <cell r="G10" t="str">
            <v>Painting_噴漆</v>
          </cell>
        </row>
        <row r="11">
          <cell r="G11" t="str">
            <v>Printing_印刷</v>
          </cell>
        </row>
      </sheetData>
      <sheetData sheetId="3" refreshError="1"/>
      <sheetData sheetId="4">
        <row r="1">
          <cell r="C1" t="str">
            <v>匯率</v>
          </cell>
        </row>
        <row r="58">
          <cell r="A58" t="str">
            <v>AL10500.1</v>
          </cell>
          <cell r="B58" t="str">
            <v>AL1050</v>
          </cell>
          <cell r="C58">
            <v>0.1</v>
          </cell>
          <cell r="D58">
            <v>4.2</v>
          </cell>
        </row>
        <row r="59">
          <cell r="A59" t="str">
            <v>AL10500.2</v>
          </cell>
          <cell r="B59" t="str">
            <v>AL1050</v>
          </cell>
          <cell r="C59">
            <v>0.2</v>
          </cell>
          <cell r="D59">
            <v>4.2</v>
          </cell>
        </row>
        <row r="60">
          <cell r="A60" t="str">
            <v>AL10500.3</v>
          </cell>
          <cell r="B60" t="str">
            <v>AL1050</v>
          </cell>
          <cell r="C60">
            <v>0.3</v>
          </cell>
          <cell r="D60">
            <v>4.2</v>
          </cell>
        </row>
        <row r="61">
          <cell r="A61" t="str">
            <v>CU11000.1</v>
          </cell>
          <cell r="B61" t="str">
            <v>CU1100</v>
          </cell>
          <cell r="C61">
            <v>0.1</v>
          </cell>
          <cell r="D61">
            <v>4.5</v>
          </cell>
        </row>
        <row r="62">
          <cell r="A62" t="str">
            <v>CU11000.2</v>
          </cell>
          <cell r="B62" t="str">
            <v>CU1100</v>
          </cell>
          <cell r="C62">
            <v>0.2</v>
          </cell>
          <cell r="D62">
            <v>4.5</v>
          </cell>
        </row>
        <row r="63">
          <cell r="A63" t="str">
            <v>CU11000.3</v>
          </cell>
          <cell r="B63" t="str">
            <v>CU1100</v>
          </cell>
          <cell r="C63">
            <v>0.3</v>
          </cell>
          <cell r="D63">
            <v>4.5</v>
          </cell>
        </row>
      </sheetData>
      <sheetData sheetId="5">
        <row r="1">
          <cell r="A1" t="str">
            <v>Material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6">
          <cell r="R16">
            <v>520</v>
          </cell>
        </row>
      </sheetData>
      <sheetData sheetId="12"/>
      <sheetData sheetId="13" refreshError="1"/>
      <sheetData sheetId="14">
        <row r="57">
          <cell r="E57" t="e">
            <v>#N/A</v>
          </cell>
        </row>
      </sheetData>
      <sheetData sheetId="15">
        <row r="87">
          <cell r="G87" t="e">
            <v>#N/A</v>
          </cell>
        </row>
      </sheetData>
      <sheetData sheetId="16">
        <row r="63">
          <cell r="G63">
            <v>0.21906188934426229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LUFORD3 FBOM-update081303"/>
      <sheetName val="Seinfeld cost sheet"/>
      <sheetName val="Seinfield (PWA#1)"/>
      <sheetName val="Miller"/>
      <sheetName val="Miller (PWA#2)"/>
      <sheetName val="Lima Devastator cost sheet"/>
      <sheetName val="Lima_Dev (PWA#3)"/>
      <sheetName val="Lima Skydive cost sheet"/>
      <sheetName val="Lima_Sky (PWA#4)"/>
      <sheetName val="Focus"/>
      <sheetName val="Focus (PWA#5)"/>
      <sheetName val="Sheet1 (2)"/>
      <sheetName val="Issues List"/>
      <sheetName val="Title Page"/>
      <sheetName val="Data lists"/>
      <sheetName val="BLUFORD3 FBOM_update081303"/>
      <sheetName val="Oct. Fbom"/>
      <sheetName val="costedBOM"/>
      <sheetName val="周生產"/>
      <sheetName val="3"/>
      <sheetName val="All"/>
      <sheetName val="Demand&amp;Supply"/>
    </sheetNames>
    <sheetDataSet>
      <sheetData sheetId="0" refreshError="1">
        <row r="3">
          <cell r="A3" t="str">
            <v>272072221301</v>
          </cell>
          <cell r="B3">
            <v>2.5999999999999999E-3</v>
          </cell>
        </row>
        <row r="4">
          <cell r="A4" t="str">
            <v>272072104702</v>
          </cell>
          <cell r="B4">
            <v>1.6831683168316831E-3</v>
          </cell>
        </row>
        <row r="5">
          <cell r="A5" t="str">
            <v>272011226501</v>
          </cell>
          <cell r="B5">
            <v>0.1</v>
          </cell>
        </row>
        <row r="6">
          <cell r="A6" t="str">
            <v>273000150153</v>
          </cell>
          <cell r="B6">
            <v>4.7549999999999995E-2</v>
          </cell>
        </row>
        <row r="7">
          <cell r="A7" t="str">
            <v>271071101101</v>
          </cell>
          <cell r="B7">
            <v>8.0000000000000004E-4</v>
          </cell>
        </row>
        <row r="8">
          <cell r="A8" t="str">
            <v>271071121301</v>
          </cell>
          <cell r="B8">
            <v>5.6999999999999998E-4</v>
          </cell>
        </row>
        <row r="9">
          <cell r="A9" t="str">
            <v>271071221301</v>
          </cell>
          <cell r="B9">
            <v>4.5810551204374166E-4</v>
          </cell>
        </row>
        <row r="10">
          <cell r="A10" t="str">
            <v>271071301301</v>
          </cell>
          <cell r="B10">
            <v>5.6999999999999998E-4</v>
          </cell>
        </row>
        <row r="11">
          <cell r="A11" t="str">
            <v>271071000002</v>
          </cell>
          <cell r="B11">
            <v>4.5810551204374166E-4</v>
          </cell>
        </row>
        <row r="12">
          <cell r="A12" t="str">
            <v>271071620301</v>
          </cell>
          <cell r="B12">
            <v>3.9603960396039607E-4</v>
          </cell>
        </row>
        <row r="13">
          <cell r="A13" t="str">
            <v>271071102302</v>
          </cell>
          <cell r="B13">
            <v>4.5810551204374166E-4</v>
          </cell>
        </row>
        <row r="14">
          <cell r="A14" t="str">
            <v>271071604811</v>
          </cell>
          <cell r="B14">
            <v>7.6547953302792964E-4</v>
          </cell>
        </row>
        <row r="15">
          <cell r="A15" t="str">
            <v>271071471302</v>
          </cell>
          <cell r="B15">
            <v>5.1000000000000004E-4</v>
          </cell>
        </row>
        <row r="16">
          <cell r="A16" t="str">
            <v>TBA</v>
          </cell>
          <cell r="B16">
            <v>8</v>
          </cell>
        </row>
        <row r="19">
          <cell r="A19" t="str">
            <v>271071806811</v>
          </cell>
          <cell r="B19">
            <v>8.8500000000000004E-4</v>
          </cell>
        </row>
        <row r="20">
          <cell r="A20" t="str">
            <v>271071604811</v>
          </cell>
          <cell r="B20">
            <v>7.6547953302792964E-4</v>
          </cell>
        </row>
        <row r="21">
          <cell r="A21" t="str">
            <v>271071301011</v>
          </cell>
          <cell r="B21">
            <v>8.0000000000000004E-4</v>
          </cell>
        </row>
        <row r="22">
          <cell r="A22" t="str">
            <v>271071249811</v>
          </cell>
          <cell r="B22">
            <v>7.6547953302792964E-4</v>
          </cell>
        </row>
        <row r="23">
          <cell r="A23" t="str">
            <v>272072221301</v>
          </cell>
          <cell r="B23">
            <v>2.5999999999999999E-3</v>
          </cell>
        </row>
        <row r="24">
          <cell r="A24" t="str">
            <v>271071211101</v>
          </cell>
          <cell r="B24">
            <v>8.8500000000000004E-4</v>
          </cell>
        </row>
        <row r="25">
          <cell r="A25" t="str">
            <v>271071200101</v>
          </cell>
          <cell r="B25">
            <v>8.0000000000000004E-4</v>
          </cell>
        </row>
        <row r="26">
          <cell r="A26" t="str">
            <v>271071102102</v>
          </cell>
          <cell r="B26">
            <v>6.9306930693069303E-4</v>
          </cell>
        </row>
        <row r="27">
          <cell r="A27" t="str">
            <v>271071102302</v>
          </cell>
          <cell r="B27">
            <v>4.5810551204374166E-4</v>
          </cell>
        </row>
        <row r="28">
          <cell r="A28" t="str">
            <v>271071103302</v>
          </cell>
          <cell r="B28">
            <v>4.5810551204374166E-4</v>
          </cell>
        </row>
        <row r="29">
          <cell r="A29" t="str">
            <v>271071102011</v>
          </cell>
          <cell r="B29">
            <v>8.3999999999999993E-4</v>
          </cell>
        </row>
        <row r="30">
          <cell r="A30" t="str">
            <v>271071101101</v>
          </cell>
          <cell r="B30">
            <v>8.0000000000000004E-4</v>
          </cell>
        </row>
        <row r="31">
          <cell r="A31" t="str">
            <v>273000150126</v>
          </cell>
          <cell r="B31">
            <v>1.575E-2</v>
          </cell>
        </row>
        <row r="32">
          <cell r="A32" t="str">
            <v>272075103702</v>
          </cell>
          <cell r="B32">
            <v>1.6831683168316831E-3</v>
          </cell>
        </row>
        <row r="33">
          <cell r="A33" t="str">
            <v>272072104702</v>
          </cell>
          <cell r="B33">
            <v>1.6831683168316831E-3</v>
          </cell>
        </row>
        <row r="34">
          <cell r="A34" t="str">
            <v>312274706155</v>
          </cell>
          <cell r="B34">
            <v>1.6500000000000001E-2</v>
          </cell>
        </row>
        <row r="35">
          <cell r="A35" t="str">
            <v>273000150153</v>
          </cell>
          <cell r="B35">
            <v>4.7549999999999995E-2</v>
          </cell>
        </row>
        <row r="36">
          <cell r="A36" t="str">
            <v>312272206256</v>
          </cell>
          <cell r="B36">
            <v>1.5900000000000001E-2</v>
          </cell>
        </row>
        <row r="37">
          <cell r="A37" t="str">
            <v>272011106501</v>
          </cell>
          <cell r="B37">
            <v>2.9000000000000001E-2</v>
          </cell>
        </row>
        <row r="38">
          <cell r="A38" t="str">
            <v>344705300001</v>
          </cell>
          <cell r="B38">
            <v>3.8834951456310676E-2</v>
          </cell>
        </row>
        <row r="39">
          <cell r="A39" t="str">
            <v>TBA</v>
          </cell>
          <cell r="B39">
            <v>0</v>
          </cell>
        </row>
        <row r="40">
          <cell r="A40" t="str">
            <v>TBA</v>
          </cell>
          <cell r="B40">
            <v>0.86900000000000011</v>
          </cell>
        </row>
        <row r="43">
          <cell r="A43" t="str">
            <v>272001475701</v>
          </cell>
          <cell r="B43">
            <v>9.9000000000000008E-3</v>
          </cell>
        </row>
        <row r="44">
          <cell r="A44" t="str">
            <v>272071105701</v>
          </cell>
          <cell r="B44">
            <v>3.0999999999999999E-3</v>
          </cell>
        </row>
        <row r="45">
          <cell r="A45" t="str">
            <v>312274706155</v>
          </cell>
          <cell r="B45">
            <v>1.6500000000000001E-2</v>
          </cell>
        </row>
        <row r="46">
          <cell r="A46" t="str">
            <v>272102104701</v>
          </cell>
          <cell r="B46">
            <v>1.9499999999999999E-3</v>
          </cell>
        </row>
        <row r="47">
          <cell r="A47" t="str">
            <v>272102103702</v>
          </cell>
          <cell r="B47">
            <v>2.0400000000000001E-3</v>
          </cell>
        </row>
        <row r="48">
          <cell r="A48" t="str">
            <v>TBA</v>
          </cell>
          <cell r="B48">
            <v>0.57420000000000004</v>
          </cell>
        </row>
        <row r="49">
          <cell r="A49" t="str">
            <v>271071330302</v>
          </cell>
          <cell r="B49">
            <v>4.5810551204374166E-4</v>
          </cell>
        </row>
        <row r="50">
          <cell r="A50" t="str">
            <v>271071402811</v>
          </cell>
          <cell r="B50">
            <v>7.6547953302792964E-4</v>
          </cell>
        </row>
        <row r="53">
          <cell r="A53" t="str">
            <v>288100354001</v>
          </cell>
          <cell r="B53">
            <v>7.2000000000000008E-2</v>
          </cell>
        </row>
        <row r="54">
          <cell r="A54" t="str">
            <v>288100054001</v>
          </cell>
          <cell r="B54">
            <v>1.8749999999999999E-2</v>
          </cell>
        </row>
        <row r="55">
          <cell r="A55" t="str">
            <v>338000000002</v>
          </cell>
          <cell r="B55">
            <v>4.6799999999999994E-2</v>
          </cell>
        </row>
        <row r="56">
          <cell r="A56" t="str">
            <v>271071822301</v>
          </cell>
          <cell r="B56">
            <v>5.0000000000000001E-4</v>
          </cell>
        </row>
        <row r="57">
          <cell r="A57" t="str">
            <v>271611822301</v>
          </cell>
          <cell r="B57">
            <v>1.8811881188118811E-3</v>
          </cell>
        </row>
        <row r="58">
          <cell r="A58" t="str">
            <v>272001475701</v>
          </cell>
          <cell r="B58">
            <v>9.9000000000000008E-3</v>
          </cell>
        </row>
        <row r="59">
          <cell r="A59" t="str">
            <v>271071394301</v>
          </cell>
          <cell r="B59">
            <v>5.6999999999999998E-4</v>
          </cell>
        </row>
        <row r="60">
          <cell r="A60" t="str">
            <v>271071330302</v>
          </cell>
          <cell r="B60">
            <v>4.5810551204374166E-4</v>
          </cell>
        </row>
        <row r="61">
          <cell r="A61" t="str">
            <v>314100327204</v>
          </cell>
          <cell r="B61">
            <v>6.4000000000000001E-2</v>
          </cell>
        </row>
        <row r="62">
          <cell r="A62" t="str">
            <v>331030002005</v>
          </cell>
          <cell r="B62">
            <v>8.9999999999999998E-4</v>
          </cell>
        </row>
        <row r="63">
          <cell r="A63" t="str">
            <v>272002105701</v>
          </cell>
          <cell r="B63">
            <v>4.3564356435643568E-3</v>
          </cell>
        </row>
        <row r="64">
          <cell r="A64" t="str">
            <v>271071102302</v>
          </cell>
          <cell r="B64">
            <v>4.5810551204374166E-4</v>
          </cell>
        </row>
        <row r="65">
          <cell r="A65" t="str">
            <v>272073180401</v>
          </cell>
          <cell r="B65">
            <v>2.2799999999999999E-3</v>
          </cell>
        </row>
        <row r="66">
          <cell r="A66" t="str">
            <v>271071184301</v>
          </cell>
          <cell r="B66">
            <v>5.6999999999999998E-4</v>
          </cell>
        </row>
        <row r="67">
          <cell r="A67" t="str">
            <v>271072106301</v>
          </cell>
          <cell r="B67">
            <v>5.1000000000000004E-4</v>
          </cell>
        </row>
        <row r="68">
          <cell r="A68" t="str">
            <v>271071103302</v>
          </cell>
          <cell r="B68">
            <v>4.5810551204374166E-4</v>
          </cell>
        </row>
        <row r="69">
          <cell r="A69" t="str">
            <v>271071000002</v>
          </cell>
          <cell r="B69">
            <v>4.5810551204374166E-4</v>
          </cell>
        </row>
        <row r="70">
          <cell r="A70" t="str">
            <v>272072104402</v>
          </cell>
          <cell r="B70">
            <v>2.6250000000000002E-3</v>
          </cell>
        </row>
        <row r="71">
          <cell r="A71" t="str">
            <v>272075103402</v>
          </cell>
          <cell r="B71">
            <v>1.6831683168316831E-3</v>
          </cell>
        </row>
        <row r="72">
          <cell r="A72" t="str">
            <v>272072104702</v>
          </cell>
          <cell r="B72">
            <v>1.6831683168316831E-3</v>
          </cell>
        </row>
        <row r="73">
          <cell r="A73" t="str">
            <v>272011106501</v>
          </cell>
          <cell r="B73">
            <v>2.9000000000000001E-2</v>
          </cell>
        </row>
        <row r="74">
          <cell r="A74" t="str">
            <v>312272206256</v>
          </cell>
          <cell r="B74">
            <v>1.5900000000000001E-2</v>
          </cell>
        </row>
        <row r="75">
          <cell r="A75" t="str">
            <v>273000051011</v>
          </cell>
          <cell r="B75">
            <v>5.5499999999999994E-2</v>
          </cell>
        </row>
        <row r="76">
          <cell r="A76" t="str">
            <v>271071226811</v>
          </cell>
          <cell r="B76">
            <v>7.6547953302792964E-4</v>
          </cell>
        </row>
        <row r="77">
          <cell r="A77" t="str">
            <v>271071249811</v>
          </cell>
          <cell r="B77">
            <v>7.6547953302792964E-4</v>
          </cell>
        </row>
        <row r="78">
          <cell r="A78" t="str">
            <v>TBA</v>
          </cell>
          <cell r="B78">
            <v>0</v>
          </cell>
        </row>
        <row r="81">
          <cell r="A81" t="str">
            <v>288203904010</v>
          </cell>
          <cell r="B81">
            <v>6.1999999999999998E-3</v>
          </cell>
        </row>
        <row r="82">
          <cell r="A82" t="str">
            <v>271071822301</v>
          </cell>
          <cell r="B82">
            <v>5.0000000000000001E-4</v>
          </cell>
        </row>
        <row r="83">
          <cell r="A83" t="str">
            <v>271071472302</v>
          </cell>
          <cell r="B83">
            <v>5.0000000000000001E-4</v>
          </cell>
        </row>
        <row r="84">
          <cell r="A84" t="str">
            <v>271071331301</v>
          </cell>
          <cell r="B84">
            <v>4.5810551204374166E-4</v>
          </cell>
        </row>
        <row r="85">
          <cell r="A85" t="str">
            <v>271071301301</v>
          </cell>
          <cell r="B85">
            <v>5.6999999999999998E-4</v>
          </cell>
        </row>
        <row r="86">
          <cell r="A86" t="str">
            <v>271071222302</v>
          </cell>
          <cell r="B86">
            <v>4.0000000000000002E-4</v>
          </cell>
        </row>
        <row r="87">
          <cell r="A87" t="str">
            <v>272072104702</v>
          </cell>
          <cell r="B87">
            <v>1.6831683168316831E-3</v>
          </cell>
        </row>
        <row r="88">
          <cell r="A88" t="str">
            <v>284582802013</v>
          </cell>
          <cell r="B88">
            <v>1</v>
          </cell>
        </row>
        <row r="89">
          <cell r="A89" t="str">
            <v>281300708011</v>
          </cell>
          <cell r="B89">
            <v>0.05</v>
          </cell>
        </row>
        <row r="92">
          <cell r="A92" t="str">
            <v>271071561101</v>
          </cell>
          <cell r="B92">
            <v>8.0000000000000004E-4</v>
          </cell>
        </row>
        <row r="93">
          <cell r="A93" t="str">
            <v>271071471302</v>
          </cell>
          <cell r="B93">
            <v>5.1000000000000004E-4</v>
          </cell>
        </row>
        <row r="94">
          <cell r="A94" t="str">
            <v>273000150009</v>
          </cell>
          <cell r="B94">
            <v>2.7000000000000001E-3</v>
          </cell>
        </row>
        <row r="95">
          <cell r="A95" t="str">
            <v>272075102403</v>
          </cell>
          <cell r="B95">
            <v>1.8900000000000002E-3</v>
          </cell>
        </row>
        <row r="96">
          <cell r="A96" t="str">
            <v>271071000002</v>
          </cell>
          <cell r="B96">
            <v>4.5810551204374166E-4</v>
          </cell>
        </row>
        <row r="97">
          <cell r="A97" t="str">
            <v>272072104702</v>
          </cell>
          <cell r="B97">
            <v>1.6831683168316831E-3</v>
          </cell>
        </row>
        <row r="98">
          <cell r="A98" t="str">
            <v>312274706155</v>
          </cell>
          <cell r="B98">
            <v>1.6500000000000001E-2</v>
          </cell>
        </row>
        <row r="99">
          <cell r="A99" t="str">
            <v>295000010025</v>
          </cell>
          <cell r="B99">
            <v>5.8999999999999997E-2</v>
          </cell>
        </row>
        <row r="100">
          <cell r="A100" t="str">
            <v>331000016010</v>
          </cell>
          <cell r="B100">
            <v>0.63</v>
          </cell>
        </row>
        <row r="101">
          <cell r="A101" t="str">
            <v>271071561101</v>
          </cell>
          <cell r="B101">
            <v>8.0000000000000004E-4</v>
          </cell>
        </row>
        <row r="104">
          <cell r="A104" t="str">
            <v>271071822301</v>
          </cell>
          <cell r="B104">
            <v>5.0000000000000001E-4</v>
          </cell>
        </row>
        <row r="105">
          <cell r="A105" t="str">
            <v>272075470701</v>
          </cell>
          <cell r="B105">
            <v>1.8E-3</v>
          </cell>
        </row>
        <row r="106">
          <cell r="A106" t="str">
            <v>271071472302</v>
          </cell>
          <cell r="B106">
            <v>5.0000000000000001E-4</v>
          </cell>
        </row>
        <row r="107">
          <cell r="A107" t="str">
            <v>271071330302</v>
          </cell>
          <cell r="B107">
            <v>4.5810551204374166E-4</v>
          </cell>
        </row>
        <row r="108">
          <cell r="A108" t="str">
            <v>331120040002</v>
          </cell>
          <cell r="B108">
            <v>3.9540000000000006E-2</v>
          </cell>
        </row>
        <row r="109">
          <cell r="A109" t="str">
            <v>271071100302</v>
          </cell>
          <cell r="B109">
            <v>5.6399999999999994E-4</v>
          </cell>
        </row>
        <row r="110">
          <cell r="A110" t="str">
            <v>272072473401</v>
          </cell>
          <cell r="B110">
            <v>3.3999999999999998E-3</v>
          </cell>
        </row>
        <row r="111">
          <cell r="A111" t="str">
            <v>331270007006</v>
          </cell>
          <cell r="B111">
            <v>0.13200000000000001</v>
          </cell>
        </row>
        <row r="114">
          <cell r="A114" t="str">
            <v>TBA</v>
          </cell>
          <cell r="B114">
            <v>0.315</v>
          </cell>
        </row>
        <row r="115">
          <cell r="A115" t="str">
            <v>272072104702</v>
          </cell>
          <cell r="B115">
            <v>1.6831683168316831E-3</v>
          </cell>
        </row>
        <row r="118">
          <cell r="A118" t="str">
            <v>288203904010</v>
          </cell>
          <cell r="B118">
            <v>6.1999999999999998E-3</v>
          </cell>
        </row>
        <row r="119">
          <cell r="A119" t="str">
            <v>272001475701</v>
          </cell>
          <cell r="B119">
            <v>9.9000000000000008E-3</v>
          </cell>
        </row>
        <row r="120">
          <cell r="A120" t="str">
            <v>272073330701</v>
          </cell>
          <cell r="B120">
            <v>2.2650000000000001E-3</v>
          </cell>
        </row>
        <row r="121">
          <cell r="A121" t="str">
            <v>271071330101</v>
          </cell>
          <cell r="B121">
            <v>8.0000000000000004E-4</v>
          </cell>
        </row>
        <row r="122">
          <cell r="A122" t="str">
            <v>271071330302</v>
          </cell>
          <cell r="B122">
            <v>4.5810551204374166E-4</v>
          </cell>
        </row>
        <row r="123">
          <cell r="A123" t="str">
            <v>273000150009</v>
          </cell>
          <cell r="B123">
            <v>2.7000000000000001E-3</v>
          </cell>
        </row>
        <row r="124">
          <cell r="A124" t="str">
            <v>271071221302</v>
          </cell>
          <cell r="B124">
            <v>5.0000000000000001E-4</v>
          </cell>
        </row>
        <row r="125">
          <cell r="A125" t="str">
            <v>271071201301</v>
          </cell>
          <cell r="B125">
            <v>4.5810551204374166E-4</v>
          </cell>
        </row>
        <row r="126">
          <cell r="A126" t="str">
            <v>271071102302</v>
          </cell>
          <cell r="B126">
            <v>4.5810551204374166E-4</v>
          </cell>
        </row>
        <row r="127">
          <cell r="A127" t="str">
            <v>271071010301</v>
          </cell>
          <cell r="B127">
            <v>4.5810551204374166E-4</v>
          </cell>
        </row>
        <row r="128">
          <cell r="A128" t="str">
            <v>272075103702</v>
          </cell>
          <cell r="B128">
            <v>1.6831683168316831E-3</v>
          </cell>
        </row>
        <row r="129">
          <cell r="A129" t="str">
            <v>272072104702</v>
          </cell>
          <cell r="B129">
            <v>1.6831683168316831E-3</v>
          </cell>
        </row>
        <row r="130">
          <cell r="A130" t="str">
            <v>314149143511</v>
          </cell>
          <cell r="B130">
            <v>0.10275000000000001</v>
          </cell>
        </row>
        <row r="131">
          <cell r="A131" t="str">
            <v>272102104701</v>
          </cell>
          <cell r="B131">
            <v>1.9499999999999999E-3</v>
          </cell>
        </row>
        <row r="132">
          <cell r="A132" t="str">
            <v>271071475011</v>
          </cell>
          <cell r="B132">
            <v>7.6547953302792964E-4</v>
          </cell>
        </row>
        <row r="133">
          <cell r="A133" t="str">
            <v>271061330301</v>
          </cell>
          <cell r="B133">
            <v>8.9999999999999998E-4</v>
          </cell>
        </row>
        <row r="134">
          <cell r="A134" t="str">
            <v>271061499811</v>
          </cell>
          <cell r="B134">
            <v>8.8500000000000004E-4</v>
          </cell>
        </row>
        <row r="135">
          <cell r="A135" t="str">
            <v>271061103301</v>
          </cell>
          <cell r="B135">
            <v>8.9999999999999998E-4</v>
          </cell>
        </row>
        <row r="136">
          <cell r="A136" t="str">
            <v>TBA</v>
          </cell>
          <cell r="B136">
            <v>0.93500000000000005</v>
          </cell>
        </row>
        <row r="139">
          <cell r="A139" t="str">
            <v>271071953111</v>
          </cell>
          <cell r="B139">
            <v>8.8500000000000004E-4</v>
          </cell>
        </row>
        <row r="140">
          <cell r="A140" t="str">
            <v>271071564301</v>
          </cell>
          <cell r="B140">
            <v>4.3999999999999996E-4</v>
          </cell>
        </row>
        <row r="141">
          <cell r="A141" t="str">
            <v>272075472701</v>
          </cell>
          <cell r="B141">
            <v>1.8900000000000002E-3</v>
          </cell>
        </row>
        <row r="142">
          <cell r="A142" t="str">
            <v>272012475701</v>
          </cell>
          <cell r="B142">
            <v>1.2800000000000001E-2</v>
          </cell>
        </row>
        <row r="143">
          <cell r="A143" t="str">
            <v>272075390301</v>
          </cell>
          <cell r="B143">
            <v>2.2650000000000001E-3</v>
          </cell>
        </row>
        <row r="144">
          <cell r="A144" t="str">
            <v>272075391301</v>
          </cell>
          <cell r="B144">
            <v>2.2650000000000001E-3</v>
          </cell>
        </row>
        <row r="145">
          <cell r="A145" t="str">
            <v>271071394301</v>
          </cell>
          <cell r="B145">
            <v>5.6999999999999998E-4</v>
          </cell>
        </row>
        <row r="146">
          <cell r="A146" t="str">
            <v>331910008003</v>
          </cell>
          <cell r="B146">
            <v>2.9000000000000001E-2</v>
          </cell>
        </row>
        <row r="147">
          <cell r="A147" t="str">
            <v>288227002001</v>
          </cell>
          <cell r="B147">
            <v>8.7150000000000005E-2</v>
          </cell>
        </row>
        <row r="148">
          <cell r="A148" t="str">
            <v>271071224301</v>
          </cell>
          <cell r="B148">
            <v>4.3999999999999996E-4</v>
          </cell>
        </row>
        <row r="149">
          <cell r="A149" t="str">
            <v>271071203101</v>
          </cell>
          <cell r="B149">
            <v>8.3999999999999993E-4</v>
          </cell>
        </row>
        <row r="150">
          <cell r="A150" t="str">
            <v>271071102302</v>
          </cell>
          <cell r="B150">
            <v>4.5810551204374166E-4</v>
          </cell>
        </row>
        <row r="151">
          <cell r="A151" t="str">
            <v>271611102301</v>
          </cell>
          <cell r="B151">
            <v>2.385E-3</v>
          </cell>
        </row>
        <row r="152">
          <cell r="A152" t="str">
            <v>271071154101</v>
          </cell>
          <cell r="B152">
            <v>8.8500000000000004E-4</v>
          </cell>
        </row>
        <row r="153">
          <cell r="A153" t="str">
            <v>312271507253</v>
          </cell>
          <cell r="B153">
            <v>8.7150000000000005E-2</v>
          </cell>
        </row>
        <row r="154">
          <cell r="A154" t="str">
            <v>272073152401</v>
          </cell>
          <cell r="B154">
            <v>1.9499999999999999E-3</v>
          </cell>
        </row>
        <row r="155">
          <cell r="A155" t="str">
            <v>272075122401</v>
          </cell>
          <cell r="B155">
            <v>1.9499999999999999E-3</v>
          </cell>
        </row>
        <row r="156">
          <cell r="A156" t="str">
            <v>271071103302</v>
          </cell>
          <cell r="B156">
            <v>4.5810551204374166E-4</v>
          </cell>
        </row>
        <row r="157">
          <cell r="A157" t="str">
            <v>312271006255</v>
          </cell>
          <cell r="B157">
            <v>1.6199999999999999E-2</v>
          </cell>
        </row>
        <row r="158">
          <cell r="A158" t="str">
            <v>271071104101</v>
          </cell>
          <cell r="B158">
            <v>8.8500000000000004E-4</v>
          </cell>
        </row>
        <row r="159">
          <cell r="A159" t="str">
            <v>272075102701</v>
          </cell>
          <cell r="B159">
            <v>1.6999999999999999E-3</v>
          </cell>
        </row>
        <row r="160">
          <cell r="A160" t="str">
            <v>271002100301</v>
          </cell>
          <cell r="B160">
            <v>7.7999999999999988E-4</v>
          </cell>
        </row>
        <row r="161">
          <cell r="A161" t="str">
            <v>271071000002</v>
          </cell>
          <cell r="B161">
            <v>4.5810551204374166E-4</v>
          </cell>
        </row>
        <row r="162">
          <cell r="A162" t="str">
            <v>313000020331</v>
          </cell>
          <cell r="B162">
            <v>3.1E-2</v>
          </cell>
        </row>
        <row r="163">
          <cell r="A163" t="str">
            <v>272072104402</v>
          </cell>
          <cell r="B163">
            <v>2.6250000000000002E-3</v>
          </cell>
        </row>
        <row r="164">
          <cell r="A164" t="str">
            <v>272075103702</v>
          </cell>
          <cell r="B164">
            <v>1.6831683168316831E-3</v>
          </cell>
        </row>
        <row r="165">
          <cell r="A165" t="str">
            <v>272072104702</v>
          </cell>
          <cell r="B165">
            <v>1.6831683168316831E-3</v>
          </cell>
        </row>
        <row r="166">
          <cell r="A166" t="str">
            <v>288100032013</v>
          </cell>
          <cell r="B166">
            <v>6.4999999999999997E-3</v>
          </cell>
        </row>
        <row r="167">
          <cell r="A167" t="str">
            <v>272072473401</v>
          </cell>
          <cell r="B167">
            <v>3.3999999999999998E-3</v>
          </cell>
        </row>
        <row r="168">
          <cell r="A168" t="str">
            <v>TBA</v>
          </cell>
          <cell r="B168">
            <v>0.3</v>
          </cell>
        </row>
        <row r="169">
          <cell r="A169" t="str">
            <v>313000020421</v>
          </cell>
          <cell r="B169">
            <v>0.19650000000000001</v>
          </cell>
        </row>
        <row r="170">
          <cell r="A170" t="str">
            <v>TBA</v>
          </cell>
          <cell r="B170">
            <v>0.24</v>
          </cell>
        </row>
        <row r="171">
          <cell r="A171" t="str">
            <v>TBA</v>
          </cell>
          <cell r="B171">
            <v>0.375</v>
          </cell>
        </row>
        <row r="172">
          <cell r="A172" t="str">
            <v>271012228301</v>
          </cell>
          <cell r="B172">
            <v>5.6999999999999998E-4</v>
          </cell>
        </row>
        <row r="173">
          <cell r="A173" t="str">
            <v>271071649012</v>
          </cell>
          <cell r="B173">
            <v>8.8500000000000004E-4</v>
          </cell>
        </row>
        <row r="174">
          <cell r="A174" t="str">
            <v>271071383211</v>
          </cell>
          <cell r="B174">
            <v>8.8500000000000004E-4</v>
          </cell>
        </row>
        <row r="175">
          <cell r="A175" t="str">
            <v>271071768211</v>
          </cell>
          <cell r="B175">
            <v>8.8500000000000004E-4</v>
          </cell>
        </row>
        <row r="176">
          <cell r="A176" t="str">
            <v>271071164101</v>
          </cell>
          <cell r="B176">
            <v>8.8500000000000004E-4</v>
          </cell>
        </row>
        <row r="177">
          <cell r="A177" t="str">
            <v>286303418001</v>
          </cell>
          <cell r="B177">
            <v>0.19</v>
          </cell>
        </row>
        <row r="178">
          <cell r="A178" t="str">
            <v>286303168001</v>
          </cell>
          <cell r="B178">
            <v>0.74099999999999999</v>
          </cell>
        </row>
        <row r="181">
          <cell r="A181" t="str">
            <v>271071301301</v>
          </cell>
          <cell r="B181">
            <v>5.6999999999999998E-4</v>
          </cell>
        </row>
        <row r="182">
          <cell r="A182" t="str">
            <v>271071201301</v>
          </cell>
          <cell r="B182">
            <v>4.5810551204374166E-4</v>
          </cell>
        </row>
        <row r="183">
          <cell r="A183" t="str">
            <v>334112000187</v>
          </cell>
          <cell r="B183">
            <v>0.32</v>
          </cell>
        </row>
        <row r="184">
          <cell r="A184" t="str">
            <v>282574164001</v>
          </cell>
          <cell r="B184">
            <v>8.2500000000000004E-2</v>
          </cell>
        </row>
        <row r="185">
          <cell r="A185" t="str">
            <v>334112000091</v>
          </cell>
          <cell r="B185">
            <v>1.4E-2</v>
          </cell>
        </row>
        <row r="188">
          <cell r="A188" t="str">
            <v>331870012007</v>
          </cell>
          <cell r="B188">
            <v>0.12</v>
          </cell>
        </row>
        <row r="189">
          <cell r="A189" t="str">
            <v>288200144001</v>
          </cell>
          <cell r="B189">
            <v>2.1944999999999999E-2</v>
          </cell>
        </row>
        <row r="190">
          <cell r="A190" t="str">
            <v>271071822301</v>
          </cell>
          <cell r="B190">
            <v>5.0000000000000001E-4</v>
          </cell>
        </row>
        <row r="191">
          <cell r="A191" t="str">
            <v>273000130006</v>
          </cell>
          <cell r="B191">
            <v>2.8999999999999998E-3</v>
          </cell>
        </row>
        <row r="192">
          <cell r="A192" t="str">
            <v>271611472301</v>
          </cell>
          <cell r="B192">
            <v>1.9E-3</v>
          </cell>
        </row>
        <row r="193">
          <cell r="A193" t="str">
            <v>273000150009</v>
          </cell>
          <cell r="B193">
            <v>2.7000000000000001E-3</v>
          </cell>
        </row>
        <row r="194">
          <cell r="A194" t="str">
            <v>271071221302</v>
          </cell>
          <cell r="B194">
            <v>5.0000000000000001E-4</v>
          </cell>
        </row>
        <row r="195">
          <cell r="A195" t="str">
            <v>271611220301</v>
          </cell>
          <cell r="B195">
            <v>1.9E-3</v>
          </cell>
        </row>
        <row r="196">
          <cell r="A196" t="str">
            <v>271071222302</v>
          </cell>
          <cell r="B196">
            <v>4.0000000000000002E-4</v>
          </cell>
        </row>
        <row r="197">
          <cell r="A197" t="str">
            <v>271071102302</v>
          </cell>
          <cell r="B197">
            <v>4.5810551204374166E-4</v>
          </cell>
        </row>
        <row r="198">
          <cell r="A198" t="str">
            <v>272075181301</v>
          </cell>
          <cell r="B198">
            <v>2.5742574257425739E-3</v>
          </cell>
        </row>
        <row r="199">
          <cell r="A199" t="str">
            <v>331120034003</v>
          </cell>
          <cell r="B199">
            <v>3.6705000000000002E-2</v>
          </cell>
        </row>
        <row r="200">
          <cell r="A200" t="str">
            <v>271071103302</v>
          </cell>
          <cell r="B200">
            <v>4.5810551204374166E-4</v>
          </cell>
        </row>
        <row r="201">
          <cell r="A201" t="str">
            <v>272073223401</v>
          </cell>
          <cell r="B201">
            <v>3.3999999999999998E-3</v>
          </cell>
        </row>
        <row r="202">
          <cell r="A202" t="str">
            <v>272075103702</v>
          </cell>
          <cell r="B202">
            <v>1.6831683168316831E-3</v>
          </cell>
        </row>
        <row r="203">
          <cell r="A203" t="str">
            <v>272622181501</v>
          </cell>
          <cell r="B203">
            <v>1.8240220367036764E-2</v>
          </cell>
        </row>
        <row r="204">
          <cell r="A204" t="str">
            <v>272072104702</v>
          </cell>
          <cell r="B204">
            <v>1.6831683168316831E-3</v>
          </cell>
        </row>
        <row r="205">
          <cell r="A205" t="str">
            <v>295000010008</v>
          </cell>
          <cell r="B205">
            <v>3.4000000000000002E-2</v>
          </cell>
        </row>
        <row r="206">
          <cell r="A206" t="str">
            <v>288100032013</v>
          </cell>
          <cell r="B206">
            <v>6.4999999999999997E-3</v>
          </cell>
        </row>
        <row r="207">
          <cell r="A207" t="str">
            <v>331720009026</v>
          </cell>
          <cell r="B207">
            <v>7.8E-2</v>
          </cell>
        </row>
        <row r="208">
          <cell r="A208" t="str">
            <v>331720025034</v>
          </cell>
          <cell r="B208">
            <v>0.16500000000000001</v>
          </cell>
        </row>
        <row r="209">
          <cell r="A209" t="str">
            <v>271611222301</v>
          </cell>
          <cell r="B209">
            <v>1.9E-3</v>
          </cell>
        </row>
        <row r="210">
          <cell r="A210" t="str">
            <v>286275232002</v>
          </cell>
          <cell r="B210">
            <v>0.12</v>
          </cell>
        </row>
        <row r="211">
          <cell r="A211" t="str">
            <v>TBA</v>
          </cell>
          <cell r="B211">
            <v>1.3420000000000001</v>
          </cell>
        </row>
        <row r="214">
          <cell r="A214" t="str">
            <v>271071499811</v>
          </cell>
          <cell r="B214">
            <v>7.6547953302792964E-4</v>
          </cell>
        </row>
        <row r="215">
          <cell r="A215" t="str">
            <v>272001475701</v>
          </cell>
          <cell r="B215">
            <v>9.9000000000000008E-3</v>
          </cell>
        </row>
        <row r="216">
          <cell r="A216" t="str">
            <v>314149250502</v>
          </cell>
          <cell r="B216">
            <v>0.10649999999999998</v>
          </cell>
        </row>
        <row r="217">
          <cell r="A217" t="str">
            <v>271071201301</v>
          </cell>
          <cell r="B217">
            <v>4.5810551204374166E-4</v>
          </cell>
        </row>
        <row r="218">
          <cell r="A218" t="str">
            <v>271012020301</v>
          </cell>
          <cell r="B218">
            <v>1E-3</v>
          </cell>
        </row>
        <row r="219">
          <cell r="A219" t="str">
            <v>271071272301</v>
          </cell>
          <cell r="B219">
            <v>4.5810551204374166E-4</v>
          </cell>
        </row>
        <row r="220">
          <cell r="A220" t="str">
            <v>271071102302</v>
          </cell>
          <cell r="B220">
            <v>4.5810551204374166E-4</v>
          </cell>
        </row>
        <row r="221">
          <cell r="A221" t="str">
            <v>272011106701</v>
          </cell>
          <cell r="B221">
            <v>1.6500000000000001E-2</v>
          </cell>
        </row>
        <row r="222">
          <cell r="A222" t="str">
            <v>272075102403</v>
          </cell>
          <cell r="B222">
            <v>1.8900000000000002E-3</v>
          </cell>
        </row>
        <row r="223">
          <cell r="A223" t="str">
            <v>271071101301</v>
          </cell>
          <cell r="B223">
            <v>5.0000000000000001E-4</v>
          </cell>
        </row>
        <row r="224">
          <cell r="A224" t="str">
            <v>271071000002</v>
          </cell>
          <cell r="B224">
            <v>4.5810551204374166E-4</v>
          </cell>
        </row>
        <row r="225">
          <cell r="A225" t="str">
            <v>272075103702</v>
          </cell>
          <cell r="B225">
            <v>1.6831683168316831E-3</v>
          </cell>
        </row>
        <row r="226">
          <cell r="A226" t="str">
            <v>272072104702</v>
          </cell>
          <cell r="B226">
            <v>1.6831683168316831E-3</v>
          </cell>
        </row>
        <row r="227">
          <cell r="A227" t="str">
            <v>271071604011</v>
          </cell>
          <cell r="B227">
            <v>8.8500000000000004E-4</v>
          </cell>
        </row>
        <row r="228">
          <cell r="A228" t="str">
            <v>271071523011</v>
          </cell>
          <cell r="B228">
            <v>8.7000000000000001E-4</v>
          </cell>
        </row>
        <row r="229">
          <cell r="A229" t="str">
            <v>271071665011</v>
          </cell>
          <cell r="B229">
            <v>8.8500000000000004E-4</v>
          </cell>
        </row>
        <row r="230">
          <cell r="A230" t="str">
            <v>283470690001</v>
          </cell>
          <cell r="B230">
            <v>8.1480984402749757E-2</v>
          </cell>
        </row>
        <row r="231">
          <cell r="A231" t="str">
            <v>272075220701</v>
          </cell>
          <cell r="B231">
            <v>1.782178217821782E-3</v>
          </cell>
        </row>
        <row r="232">
          <cell r="A232" t="str">
            <v>331000008065</v>
          </cell>
          <cell r="B232">
            <v>2.6892000000000005</v>
          </cell>
        </row>
        <row r="233">
          <cell r="A233" t="str">
            <v>288202907002</v>
          </cell>
          <cell r="B233">
            <v>5.3999999999999992E-2</v>
          </cell>
        </row>
        <row r="234">
          <cell r="A234" t="str">
            <v>271071301211</v>
          </cell>
          <cell r="B234">
            <v>8.8500000000000004E-4</v>
          </cell>
        </row>
        <row r="235">
          <cell r="A235" t="str">
            <v>TBA</v>
          </cell>
          <cell r="B235">
            <v>10</v>
          </cell>
        </row>
        <row r="238">
          <cell r="A238" t="str">
            <v>271071822301</v>
          </cell>
          <cell r="B238">
            <v>5.0000000000000001E-4</v>
          </cell>
        </row>
        <row r="239">
          <cell r="A239" t="str">
            <v>331030010008</v>
          </cell>
          <cell r="B239">
            <v>6.0000000000000001E-3</v>
          </cell>
        </row>
        <row r="240">
          <cell r="A240" t="str">
            <v>271071564301</v>
          </cell>
          <cell r="B240">
            <v>4.3999999999999996E-4</v>
          </cell>
        </row>
        <row r="241">
          <cell r="A241" t="str">
            <v>271071471302</v>
          </cell>
          <cell r="B241">
            <v>5.1000000000000004E-4</v>
          </cell>
        </row>
        <row r="242">
          <cell r="A242" t="str">
            <v>273000150009</v>
          </cell>
          <cell r="B242">
            <v>2.7000000000000001E-3</v>
          </cell>
        </row>
        <row r="243">
          <cell r="A243" t="str">
            <v>271071224301</v>
          </cell>
          <cell r="B243">
            <v>4.3999999999999996E-4</v>
          </cell>
        </row>
        <row r="244">
          <cell r="A244" t="str">
            <v>271071221301</v>
          </cell>
          <cell r="B244">
            <v>4.5810551204374166E-4</v>
          </cell>
        </row>
        <row r="245">
          <cell r="A245" t="str">
            <v>272071105701</v>
          </cell>
          <cell r="B245">
            <v>3.0999999999999999E-3</v>
          </cell>
        </row>
        <row r="246">
          <cell r="A246" t="str">
            <v>271071103302</v>
          </cell>
          <cell r="B246">
            <v>4.5810551204374166E-4</v>
          </cell>
        </row>
        <row r="247">
          <cell r="A247" t="str">
            <v>272075102403</v>
          </cell>
          <cell r="B247">
            <v>1.8900000000000002E-3</v>
          </cell>
        </row>
        <row r="248">
          <cell r="A248" t="str">
            <v>271071000002</v>
          </cell>
          <cell r="B248">
            <v>4.5810551204374166E-4</v>
          </cell>
        </row>
        <row r="249">
          <cell r="A249" t="str">
            <v>272075103702</v>
          </cell>
          <cell r="B249">
            <v>1.6831683168316831E-3</v>
          </cell>
        </row>
        <row r="250">
          <cell r="A250" t="str">
            <v>272072104702</v>
          </cell>
          <cell r="B250">
            <v>1.6831683168316831E-3</v>
          </cell>
        </row>
        <row r="251">
          <cell r="A251" t="str">
            <v>295000010025</v>
          </cell>
          <cell r="B251">
            <v>5.8999999999999997E-2</v>
          </cell>
        </row>
        <row r="252">
          <cell r="A252" t="str">
            <v>288100032013</v>
          </cell>
          <cell r="B252">
            <v>6.4999999999999997E-3</v>
          </cell>
        </row>
        <row r="253">
          <cell r="A253" t="str">
            <v>331120010022</v>
          </cell>
          <cell r="B253">
            <v>4.3200000000000002E-2</v>
          </cell>
        </row>
        <row r="254">
          <cell r="A254" t="str">
            <v>288203904010</v>
          </cell>
          <cell r="B254">
            <v>6.1999999999999998E-3</v>
          </cell>
        </row>
        <row r="255">
          <cell r="A255" t="str">
            <v>271071910301</v>
          </cell>
          <cell r="B255">
            <v>2.2000000000000001E-3</v>
          </cell>
        </row>
        <row r="256">
          <cell r="A256" t="str">
            <v>271071561301</v>
          </cell>
          <cell r="B256">
            <v>5.6999999999999998E-4</v>
          </cell>
        </row>
        <row r="257">
          <cell r="A257" t="str">
            <v>282074000002</v>
          </cell>
          <cell r="B257">
            <v>6.5000000000000002E-2</v>
          </cell>
        </row>
        <row r="258">
          <cell r="A258" t="str">
            <v>TBA</v>
          </cell>
          <cell r="B258">
            <v>2.2350000000000002E-2</v>
          </cell>
        </row>
        <row r="259">
          <cell r="A259" t="str">
            <v>TBA</v>
          </cell>
          <cell r="B259">
            <v>2.0999999999999999E-3</v>
          </cell>
        </row>
        <row r="262">
          <cell r="A262" t="str">
            <v>272075471701</v>
          </cell>
          <cell r="B262">
            <v>1.6999999999999999E-3</v>
          </cell>
        </row>
        <row r="263">
          <cell r="A263" t="str">
            <v>272012475701</v>
          </cell>
          <cell r="B263">
            <v>1.2800000000000001E-2</v>
          </cell>
        </row>
        <row r="264">
          <cell r="A264" t="str">
            <v>272075103702</v>
          </cell>
          <cell r="B264">
            <v>1.6831683168316831E-3</v>
          </cell>
        </row>
        <row r="265">
          <cell r="A265" t="str">
            <v>272075222701</v>
          </cell>
          <cell r="B265">
            <v>1.6831683168316831E-3</v>
          </cell>
        </row>
        <row r="266">
          <cell r="A266" t="str">
            <v>272072104702</v>
          </cell>
          <cell r="B266">
            <v>1.6831683168316831E-3</v>
          </cell>
        </row>
        <row r="267">
          <cell r="A267" t="str">
            <v>312274706155</v>
          </cell>
          <cell r="B267">
            <v>1.6500000000000001E-2</v>
          </cell>
        </row>
        <row r="270">
          <cell r="A270" t="str">
            <v>286300431022</v>
          </cell>
          <cell r="B270">
            <v>8.2000000000000003E-2</v>
          </cell>
        </row>
        <row r="271">
          <cell r="A271" t="str">
            <v>286301117012</v>
          </cell>
          <cell r="B271">
            <v>0.13</v>
          </cell>
        </row>
        <row r="272">
          <cell r="A272" t="str">
            <v>288203904010</v>
          </cell>
          <cell r="B272">
            <v>6.1999999999999998E-3</v>
          </cell>
        </row>
        <row r="273">
          <cell r="A273" t="str">
            <v>286100358012</v>
          </cell>
          <cell r="B273">
            <v>0.06</v>
          </cell>
        </row>
        <row r="274">
          <cell r="A274" t="str">
            <v>288204501002</v>
          </cell>
          <cell r="B274">
            <v>0.36</v>
          </cell>
        </row>
        <row r="275">
          <cell r="A275" t="str">
            <v>288200359001</v>
          </cell>
          <cell r="B275">
            <v>0.27</v>
          </cell>
        </row>
        <row r="276">
          <cell r="A276" t="str">
            <v>288200340002</v>
          </cell>
          <cell r="B276">
            <v>0.13500000000000001</v>
          </cell>
        </row>
        <row r="277">
          <cell r="A277" t="str">
            <v>288206030001</v>
          </cell>
          <cell r="B277">
            <v>0.255</v>
          </cell>
        </row>
        <row r="278">
          <cell r="A278" t="str">
            <v>281300708001</v>
          </cell>
          <cell r="B278">
            <v>4.4999999999999998E-2</v>
          </cell>
        </row>
        <row r="279">
          <cell r="A279" t="str">
            <v>271071562011</v>
          </cell>
          <cell r="B279">
            <v>8.8500000000000004E-4</v>
          </cell>
        </row>
        <row r="280">
          <cell r="A280" t="str">
            <v>271071471302</v>
          </cell>
          <cell r="B280">
            <v>5.1000000000000004E-4</v>
          </cell>
        </row>
        <row r="281">
          <cell r="A281" t="str">
            <v>272001475701</v>
          </cell>
          <cell r="B281">
            <v>9.9000000000000008E-3</v>
          </cell>
        </row>
        <row r="282">
          <cell r="A282" t="str">
            <v>271071472302</v>
          </cell>
          <cell r="B282">
            <v>5.0000000000000001E-4</v>
          </cell>
        </row>
        <row r="283">
          <cell r="A283" t="str">
            <v>271071360101</v>
          </cell>
          <cell r="B283">
            <v>8.8500000000000004E-4</v>
          </cell>
        </row>
        <row r="284">
          <cell r="A284" t="str">
            <v>288227002001</v>
          </cell>
          <cell r="B284">
            <v>1.77E-2</v>
          </cell>
        </row>
        <row r="285">
          <cell r="A285" t="str">
            <v>271071243301</v>
          </cell>
          <cell r="B285">
            <v>4.5810551204374166E-4</v>
          </cell>
        </row>
        <row r="286">
          <cell r="A286" t="str">
            <v>271071249011</v>
          </cell>
          <cell r="B286">
            <v>8.8500000000000004E-4</v>
          </cell>
        </row>
        <row r="287">
          <cell r="A287" t="str">
            <v>271002220301</v>
          </cell>
          <cell r="B287">
            <v>5.6999999999999998E-4</v>
          </cell>
        </row>
        <row r="288">
          <cell r="A288" t="str">
            <v>271071203101</v>
          </cell>
          <cell r="B288">
            <v>8.3999999999999993E-4</v>
          </cell>
        </row>
        <row r="289">
          <cell r="A289" t="str">
            <v>271071102102</v>
          </cell>
          <cell r="B289">
            <v>6.9306930693069303E-4</v>
          </cell>
        </row>
        <row r="290">
          <cell r="A290" t="str">
            <v>271071102302</v>
          </cell>
          <cell r="B290">
            <v>4.5810551204374166E-4</v>
          </cell>
        </row>
        <row r="291">
          <cell r="A291" t="str">
            <v>271071181101</v>
          </cell>
          <cell r="B291">
            <v>7.6547953302792964E-4</v>
          </cell>
        </row>
        <row r="292">
          <cell r="A292" t="str">
            <v>271071105011</v>
          </cell>
          <cell r="B292">
            <v>8.0000000000000004E-4</v>
          </cell>
        </row>
        <row r="293">
          <cell r="A293" t="str">
            <v>271071101101</v>
          </cell>
          <cell r="B293">
            <v>8.0000000000000004E-4</v>
          </cell>
        </row>
        <row r="294">
          <cell r="A294" t="str">
            <v>271071100302</v>
          </cell>
          <cell r="B294">
            <v>5.6399999999999994E-4</v>
          </cell>
        </row>
        <row r="295">
          <cell r="A295" t="str">
            <v>271002124111</v>
          </cell>
          <cell r="B295">
            <v>1.32E-3</v>
          </cell>
        </row>
        <row r="296">
          <cell r="A296" t="str">
            <v>271071112101</v>
          </cell>
          <cell r="B296">
            <v>8.8500000000000004E-4</v>
          </cell>
        </row>
        <row r="297">
          <cell r="A297" t="str">
            <v>272075222701</v>
          </cell>
          <cell r="B297">
            <v>1.6831683168316831E-3</v>
          </cell>
        </row>
        <row r="298">
          <cell r="A298" t="str">
            <v>272072104702</v>
          </cell>
          <cell r="B298">
            <v>1.6831683168316831E-3</v>
          </cell>
        </row>
        <row r="299">
          <cell r="A299" t="str">
            <v>312274706155</v>
          </cell>
          <cell r="B299">
            <v>1.6500000000000001E-2</v>
          </cell>
        </row>
        <row r="300">
          <cell r="A300" t="str">
            <v>271071221012</v>
          </cell>
          <cell r="B300">
            <v>1.1250000000000001E-3</v>
          </cell>
        </row>
        <row r="301">
          <cell r="A301" t="str">
            <v>271071512101</v>
          </cell>
          <cell r="B301">
            <v>7.6547953302792964E-4</v>
          </cell>
        </row>
        <row r="302">
          <cell r="A302" t="str">
            <v>312271081511</v>
          </cell>
          <cell r="B302">
            <v>3.9E-2</v>
          </cell>
        </row>
        <row r="303">
          <cell r="A303" t="str">
            <v>272102104701</v>
          </cell>
          <cell r="B303">
            <v>1.9499999999999999E-3</v>
          </cell>
        </row>
        <row r="304">
          <cell r="A304" t="str">
            <v>272102103702</v>
          </cell>
          <cell r="B304">
            <v>2.0400000000000001E-3</v>
          </cell>
        </row>
        <row r="305">
          <cell r="A305" t="str">
            <v>272102682401</v>
          </cell>
          <cell r="B305">
            <v>2.0400000000000001E-3</v>
          </cell>
        </row>
        <row r="306">
          <cell r="A306" t="str">
            <v>272073223401</v>
          </cell>
          <cell r="B306">
            <v>3.3999999999999998E-3</v>
          </cell>
        </row>
        <row r="307">
          <cell r="A307" t="str">
            <v>313000020422</v>
          </cell>
          <cell r="B307">
            <v>0.105</v>
          </cell>
        </row>
        <row r="308">
          <cell r="A308" t="str">
            <v>286302616002</v>
          </cell>
          <cell r="B308">
            <v>0.67500000000000004</v>
          </cell>
        </row>
        <row r="309">
          <cell r="A309" t="str">
            <v>286303037001</v>
          </cell>
          <cell r="B309">
            <v>0.6</v>
          </cell>
        </row>
        <row r="312">
          <cell r="A312" t="str">
            <v>272075471701</v>
          </cell>
          <cell r="B312">
            <v>1.6999999999999999E-3</v>
          </cell>
        </row>
        <row r="313">
          <cell r="A313" t="str">
            <v>272001475701</v>
          </cell>
          <cell r="B313">
            <v>9.9000000000000008E-3</v>
          </cell>
        </row>
        <row r="314">
          <cell r="A314" t="str">
            <v>271071472302</v>
          </cell>
          <cell r="B314">
            <v>5.0000000000000001E-4</v>
          </cell>
        </row>
        <row r="315">
          <cell r="A315" t="str">
            <v>271072302301</v>
          </cell>
          <cell r="B315">
            <v>5.6999999999999998E-4</v>
          </cell>
        </row>
        <row r="316">
          <cell r="A316" t="str">
            <v>271071333301</v>
          </cell>
          <cell r="B316">
            <v>5.6999999999999998E-4</v>
          </cell>
        </row>
        <row r="317">
          <cell r="A317" t="str">
            <v>273000150009</v>
          </cell>
          <cell r="B317">
            <v>2.7000000000000001E-3</v>
          </cell>
        </row>
        <row r="318">
          <cell r="A318" t="str">
            <v>272075220701</v>
          </cell>
          <cell r="B318">
            <v>1.782178217821782E-3</v>
          </cell>
        </row>
        <row r="319">
          <cell r="A319" t="str">
            <v>271071221302</v>
          </cell>
          <cell r="B319">
            <v>5.0000000000000001E-4</v>
          </cell>
        </row>
        <row r="320">
          <cell r="A320" t="str">
            <v>271071203302</v>
          </cell>
          <cell r="B320">
            <v>4.5810551204374166E-4</v>
          </cell>
        </row>
        <row r="321">
          <cell r="A321" t="str">
            <v>272003225701</v>
          </cell>
          <cell r="B321">
            <v>1.2E-2</v>
          </cell>
        </row>
        <row r="322">
          <cell r="A322" t="str">
            <v>272002105701</v>
          </cell>
          <cell r="B322">
            <v>4.3564356435643568E-3</v>
          </cell>
        </row>
        <row r="323">
          <cell r="A323" t="str">
            <v>272071105701</v>
          </cell>
          <cell r="B323">
            <v>3.0999999999999999E-3</v>
          </cell>
        </row>
        <row r="324">
          <cell r="A324" t="str">
            <v>271071102302</v>
          </cell>
          <cell r="B324">
            <v>4.5810551204374166E-4</v>
          </cell>
        </row>
        <row r="325">
          <cell r="A325" t="str">
            <v>272075181301</v>
          </cell>
          <cell r="B325">
            <v>2.5742574257425739E-3</v>
          </cell>
        </row>
        <row r="326">
          <cell r="A326" t="str">
            <v>272011106701</v>
          </cell>
          <cell r="B326">
            <v>1.6500000000000001E-2</v>
          </cell>
        </row>
        <row r="327">
          <cell r="A327" t="str">
            <v>271071103302</v>
          </cell>
          <cell r="B327">
            <v>4.5810551204374166E-4</v>
          </cell>
        </row>
        <row r="328">
          <cell r="A328" t="str">
            <v>312271006255</v>
          </cell>
          <cell r="B328">
            <v>1.6199999999999999E-2</v>
          </cell>
        </row>
        <row r="329">
          <cell r="A329" t="str">
            <v>272075102701</v>
          </cell>
          <cell r="B329">
            <v>1.6999999999999999E-3</v>
          </cell>
        </row>
        <row r="330">
          <cell r="A330" t="str">
            <v>271071101301</v>
          </cell>
          <cell r="B330">
            <v>5.0000000000000001E-4</v>
          </cell>
        </row>
        <row r="331">
          <cell r="A331" t="str">
            <v>271071000002</v>
          </cell>
          <cell r="B331">
            <v>4.5810551204374166E-4</v>
          </cell>
        </row>
        <row r="332">
          <cell r="A332" t="str">
            <v>272075103702</v>
          </cell>
          <cell r="B332">
            <v>1.6831683168316831E-3</v>
          </cell>
        </row>
        <row r="333">
          <cell r="A333" t="str">
            <v>272072104702</v>
          </cell>
          <cell r="B333">
            <v>1.6831683168316831E-3</v>
          </cell>
        </row>
        <row r="334">
          <cell r="A334" t="str">
            <v>273000130028</v>
          </cell>
          <cell r="B334" t="e">
            <v>#N/A</v>
          </cell>
        </row>
        <row r="335">
          <cell r="A335" t="str">
            <v>331120004029</v>
          </cell>
          <cell r="B335">
            <v>1.9199999999999998E-2</v>
          </cell>
        </row>
        <row r="336">
          <cell r="A336" t="str">
            <v>331120004030</v>
          </cell>
          <cell r="B336">
            <v>1.9800000000000002E-2</v>
          </cell>
        </row>
        <row r="337">
          <cell r="A337" t="str">
            <v>272075271301</v>
          </cell>
          <cell r="B337">
            <v>2.5742574257425739E-3</v>
          </cell>
        </row>
        <row r="338">
          <cell r="A338" t="str">
            <v>272075471405</v>
          </cell>
          <cell r="B338">
            <v>2.2650000000000001E-3</v>
          </cell>
        </row>
        <row r="339">
          <cell r="A339" t="str">
            <v>331810022004</v>
          </cell>
          <cell r="B339">
            <v>0.86955000000000005</v>
          </cell>
        </row>
        <row r="340">
          <cell r="A340" t="str">
            <v>284501980002</v>
          </cell>
          <cell r="B340">
            <v>1.35</v>
          </cell>
        </row>
        <row r="343">
          <cell r="A343" t="str">
            <v>288203904010</v>
          </cell>
          <cell r="B343">
            <v>6.1999999999999998E-3</v>
          </cell>
        </row>
        <row r="344">
          <cell r="A344" t="str">
            <v>288100354001</v>
          </cell>
          <cell r="B344">
            <v>7.2000000000000008E-2</v>
          </cell>
        </row>
        <row r="345">
          <cell r="A345" t="str">
            <v>339113000021</v>
          </cell>
          <cell r="B345">
            <v>5.6000000000000001E-2</v>
          </cell>
        </row>
        <row r="346">
          <cell r="A346" t="str">
            <v>282574014001</v>
          </cell>
          <cell r="B346">
            <v>5.1000000000000004E-2</v>
          </cell>
        </row>
        <row r="347">
          <cell r="A347" t="str">
            <v>271071562301</v>
          </cell>
          <cell r="B347">
            <v>4.0000000000000002E-4</v>
          </cell>
        </row>
        <row r="348">
          <cell r="A348" t="str">
            <v>272075471701</v>
          </cell>
          <cell r="B348">
            <v>1.6999999999999999E-3</v>
          </cell>
        </row>
        <row r="349">
          <cell r="A349" t="str">
            <v>271071472302</v>
          </cell>
          <cell r="B349">
            <v>5.0000000000000001E-4</v>
          </cell>
        </row>
        <row r="350">
          <cell r="A350" t="str">
            <v>271071243301</v>
          </cell>
          <cell r="B350">
            <v>4.5810551204374166E-4</v>
          </cell>
        </row>
        <row r="351">
          <cell r="A351" t="str">
            <v>272002105701</v>
          </cell>
          <cell r="B351">
            <v>4.3564356435643568E-3</v>
          </cell>
        </row>
        <row r="352">
          <cell r="A352" t="str">
            <v>271071102302</v>
          </cell>
          <cell r="B352">
            <v>4.5810551204374166E-4</v>
          </cell>
        </row>
        <row r="353">
          <cell r="A353" t="str">
            <v>271071153301</v>
          </cell>
          <cell r="B353">
            <v>5.1000000000000004E-4</v>
          </cell>
        </row>
        <row r="354">
          <cell r="A354" t="str">
            <v>271071103302</v>
          </cell>
          <cell r="B354">
            <v>4.5810551204374166E-4</v>
          </cell>
        </row>
        <row r="355">
          <cell r="A355" t="str">
            <v>271071101301</v>
          </cell>
          <cell r="B355">
            <v>5.0000000000000001E-4</v>
          </cell>
        </row>
        <row r="356">
          <cell r="A356" t="str">
            <v>271071000002</v>
          </cell>
          <cell r="B356">
            <v>4.5810551204374166E-4</v>
          </cell>
        </row>
        <row r="357">
          <cell r="A357" t="str">
            <v>272075103702</v>
          </cell>
          <cell r="B357">
            <v>1.6831683168316831E-3</v>
          </cell>
        </row>
        <row r="358">
          <cell r="A358" t="str">
            <v>272072104702</v>
          </cell>
          <cell r="B358">
            <v>1.6831683168316831E-3</v>
          </cell>
        </row>
        <row r="359">
          <cell r="A359" t="str">
            <v>331910020015</v>
          </cell>
          <cell r="B359">
            <v>3.78E-2</v>
          </cell>
        </row>
        <row r="362">
          <cell r="A362" t="str">
            <v>TBA</v>
          </cell>
          <cell r="B362">
            <v>0.79300000000000004</v>
          </cell>
        </row>
        <row r="363">
          <cell r="A363" t="str">
            <v>272072104702</v>
          </cell>
          <cell r="B363">
            <v>1.6831683168316831E-3</v>
          </cell>
        </row>
        <row r="364">
          <cell r="A364" t="str">
            <v>312271006255</v>
          </cell>
          <cell r="B364">
            <v>1.6199999999999999E-2</v>
          </cell>
        </row>
        <row r="365">
          <cell r="A365" t="str">
            <v>312274706155</v>
          </cell>
          <cell r="B365">
            <v>1.6500000000000001E-2</v>
          </cell>
        </row>
        <row r="368">
          <cell r="A368" t="str">
            <v>331210012020</v>
          </cell>
          <cell r="B368">
            <v>8.4000000000000005E-2</v>
          </cell>
        </row>
        <row r="369">
          <cell r="A369" t="str">
            <v>271071472302</v>
          </cell>
          <cell r="B369">
            <v>5.0000000000000001E-4</v>
          </cell>
        </row>
        <row r="370">
          <cell r="A370" t="str">
            <v>271071301301</v>
          </cell>
          <cell r="B370">
            <v>5.6999999999999998E-4</v>
          </cell>
        </row>
        <row r="371">
          <cell r="A371" t="str">
            <v>271071221302</v>
          </cell>
          <cell r="B371">
            <v>5.0000000000000001E-4</v>
          </cell>
        </row>
        <row r="372">
          <cell r="A372" t="str">
            <v>271071272301</v>
          </cell>
          <cell r="B372">
            <v>4.5810551204374166E-4</v>
          </cell>
        </row>
        <row r="373">
          <cell r="A373" t="str">
            <v>272072104702</v>
          </cell>
          <cell r="B373">
            <v>1.6831683168316831E-3</v>
          </cell>
        </row>
        <row r="374">
          <cell r="A374" t="str">
            <v>312274706255</v>
          </cell>
          <cell r="B374">
            <v>3.6400000000000002E-2</v>
          </cell>
        </row>
        <row r="375">
          <cell r="A375" t="str">
            <v>281300708011</v>
          </cell>
          <cell r="B375">
            <v>0.05</v>
          </cell>
        </row>
        <row r="378">
          <cell r="A378" t="str">
            <v>TBA</v>
          </cell>
          <cell r="B378">
            <v>0.8580000000000001</v>
          </cell>
        </row>
        <row r="379">
          <cell r="A379" t="str">
            <v>271071000002</v>
          </cell>
          <cell r="B379">
            <v>4.5810551204374166E-4</v>
          </cell>
        </row>
        <row r="380">
          <cell r="A380" t="str">
            <v>272102104701</v>
          </cell>
          <cell r="B380">
            <v>1.9499999999999999E-3</v>
          </cell>
        </row>
        <row r="381">
          <cell r="A381" t="str">
            <v>271061103301</v>
          </cell>
          <cell r="B381">
            <v>8.9999999999999998E-4</v>
          </cell>
        </row>
        <row r="384">
          <cell r="A384" t="str">
            <v>TBA</v>
          </cell>
          <cell r="B384">
            <v>5.0999999999999996</v>
          </cell>
        </row>
        <row r="387">
          <cell r="A387" t="str">
            <v>345600000016</v>
          </cell>
          <cell r="B387">
            <v>1.06E-2</v>
          </cell>
        </row>
        <row r="388">
          <cell r="A388" t="str">
            <v>242600000455</v>
          </cell>
          <cell r="B388">
            <v>4.5601101835183809E-2</v>
          </cell>
        </row>
        <row r="389">
          <cell r="A389" t="str">
            <v>361400003021</v>
          </cell>
          <cell r="B389">
            <v>31</v>
          </cell>
        </row>
        <row r="390">
          <cell r="A390" t="str">
            <v>242600000452</v>
          </cell>
          <cell r="B390">
            <v>4.0000000000000002E-4</v>
          </cell>
        </row>
        <row r="391">
          <cell r="A391" t="str">
            <v>361200001018</v>
          </cell>
          <cell r="B391">
            <v>17.78</v>
          </cell>
        </row>
        <row r="392">
          <cell r="A392" t="str">
            <v>242600000502</v>
          </cell>
          <cell r="B392">
            <v>1.1598265092846526E-4</v>
          </cell>
        </row>
        <row r="393">
          <cell r="A393" t="str">
            <v>242600000370</v>
          </cell>
          <cell r="B393">
            <v>6.1934735595800452E-4</v>
          </cell>
        </row>
        <row r="394">
          <cell r="A394" t="str">
            <v>242600000315</v>
          </cell>
          <cell r="B394">
            <v>9.7860361720892607E-5</v>
          </cell>
        </row>
        <row r="395">
          <cell r="A395" t="str">
            <v>600100010009</v>
          </cell>
          <cell r="B395">
            <v>5.8</v>
          </cell>
        </row>
        <row r="396">
          <cell r="A396" t="str">
            <v>600100010012</v>
          </cell>
          <cell r="B396">
            <v>3.6</v>
          </cell>
        </row>
        <row r="397">
          <cell r="A397" t="str">
            <v>361200002018</v>
          </cell>
          <cell r="B397">
            <v>1.8</v>
          </cell>
        </row>
        <row r="398">
          <cell r="A398" t="str">
            <v>622200000008</v>
          </cell>
          <cell r="B398">
            <v>0.20158992883981103</v>
          </cell>
        </row>
        <row r="399">
          <cell r="A399" t="str">
            <v>622200030002</v>
          </cell>
          <cell r="B399">
            <v>4.0794251609863359</v>
          </cell>
        </row>
        <row r="400">
          <cell r="A400" t="str">
            <v>242600000452</v>
          </cell>
          <cell r="B400">
            <v>4.0000000000000002E-4</v>
          </cell>
        </row>
        <row r="401">
          <cell r="B401" t="e">
            <v>#N/A</v>
          </cell>
        </row>
        <row r="402">
          <cell r="A402">
            <v>0</v>
          </cell>
          <cell r="B402">
            <v>6.1934735595800452E-4</v>
          </cell>
        </row>
      </sheetData>
      <sheetData sheetId="1" refreshError="1">
        <row r="14">
          <cell r="B14" t="str">
            <v>331120004029</v>
          </cell>
          <cell r="C14">
            <v>1.9199999999999998E-2</v>
          </cell>
        </row>
        <row r="16">
          <cell r="B16" t="str">
            <v>272075271301</v>
          </cell>
          <cell r="C16">
            <v>2.5742574257425739E-3</v>
          </cell>
        </row>
        <row r="18">
          <cell r="B18" t="str">
            <v>272075103702</v>
          </cell>
          <cell r="C18">
            <v>1.6831683168316831E-3</v>
          </cell>
        </row>
        <row r="20">
          <cell r="B20" t="str">
            <v>314149245508</v>
          </cell>
          <cell r="C20">
            <v>7.1999999999999995E-2</v>
          </cell>
        </row>
        <row r="22">
          <cell r="B22" t="str">
            <v>272075103402</v>
          </cell>
          <cell r="C22">
            <v>1.6831683168316831E-3</v>
          </cell>
        </row>
        <row r="24">
          <cell r="B24" t="str">
            <v>331120004030</v>
          </cell>
          <cell r="C24">
            <v>1.9800000000000002E-2</v>
          </cell>
        </row>
        <row r="26">
          <cell r="B26" t="str">
            <v>272075181301</v>
          </cell>
          <cell r="C26">
            <v>2.5742574257425739E-3</v>
          </cell>
        </row>
        <row r="28">
          <cell r="B28" t="str">
            <v>271071000002</v>
          </cell>
          <cell r="C28">
            <v>4.5810551204374166E-4</v>
          </cell>
        </row>
        <row r="30">
          <cell r="B30" t="str">
            <v>271002000301</v>
          </cell>
          <cell r="C30">
            <v>5.9110388650805376E-4</v>
          </cell>
        </row>
        <row r="32">
          <cell r="B32" t="str">
            <v>271071101301</v>
          </cell>
          <cell r="C32">
            <v>5.0000000000000001E-4</v>
          </cell>
        </row>
        <row r="34">
          <cell r="B34" t="str">
            <v>271071102302</v>
          </cell>
          <cell r="C34">
            <v>4.5810551204374166E-4</v>
          </cell>
        </row>
        <row r="36">
          <cell r="B36" t="str">
            <v>271071222302</v>
          </cell>
          <cell r="C36">
            <v>4.0000000000000002E-4</v>
          </cell>
        </row>
        <row r="38">
          <cell r="B38" t="str">
            <v>271071472302</v>
          </cell>
          <cell r="C38">
            <v>5.0000000000000001E-4</v>
          </cell>
        </row>
        <row r="40">
          <cell r="B40" t="str">
            <v>271071682301</v>
          </cell>
          <cell r="C40">
            <v>4.5810551204374166E-4</v>
          </cell>
        </row>
        <row r="42">
          <cell r="B42" t="str">
            <v>271071103302</v>
          </cell>
          <cell r="C42">
            <v>4.5810551204374166E-4</v>
          </cell>
        </row>
        <row r="44">
          <cell r="B44" t="str">
            <v>272075220701</v>
          </cell>
          <cell r="C44">
            <v>1.782178217821782E-3</v>
          </cell>
        </row>
        <row r="46">
          <cell r="B46" t="str">
            <v>272075470701</v>
          </cell>
          <cell r="C46">
            <v>1.8E-3</v>
          </cell>
        </row>
        <row r="48">
          <cell r="B48" t="str">
            <v>272075471701</v>
          </cell>
          <cell r="C48">
            <v>1.6999999999999999E-3</v>
          </cell>
        </row>
        <row r="50">
          <cell r="B50" t="str">
            <v>272075102701</v>
          </cell>
          <cell r="C50">
            <v>1.6999999999999999E-3</v>
          </cell>
        </row>
        <row r="52">
          <cell r="B52" t="str">
            <v>272072104702</v>
          </cell>
          <cell r="C52">
            <v>1.6831683168316831E-3</v>
          </cell>
        </row>
        <row r="54">
          <cell r="B54" t="str">
            <v>272071105701</v>
          </cell>
          <cell r="C54">
            <v>3.0999999999999999E-3</v>
          </cell>
        </row>
        <row r="56">
          <cell r="B56" t="str">
            <v>272002105701</v>
          </cell>
          <cell r="C56">
            <v>4.3564356435643568E-3</v>
          </cell>
        </row>
        <row r="58">
          <cell r="B58" t="str">
            <v>272001475701</v>
          </cell>
          <cell r="C58">
            <v>9.9000000000000008E-3</v>
          </cell>
        </row>
        <row r="60">
          <cell r="B60" t="str">
            <v>273000150009</v>
          </cell>
          <cell r="C60">
            <v>2.7000000000000001E-3</v>
          </cell>
        </row>
        <row r="62">
          <cell r="B62" t="str">
            <v>273000130006</v>
          </cell>
          <cell r="C62">
            <v>2.8999999999999998E-3</v>
          </cell>
        </row>
        <row r="64">
          <cell r="B64" t="str">
            <v>312271072502</v>
          </cell>
          <cell r="C64">
            <v>1.0800000000000001E-2</v>
          </cell>
        </row>
        <row r="66">
          <cell r="B66" t="str">
            <v>331810013003</v>
          </cell>
          <cell r="C66">
            <v>0.44</v>
          </cell>
        </row>
        <row r="68">
          <cell r="B68" t="str">
            <v>284501981003</v>
          </cell>
          <cell r="C68">
            <v>1.22</v>
          </cell>
        </row>
        <row r="71">
          <cell r="B71" t="str">
            <v>281300708011</v>
          </cell>
          <cell r="C71">
            <v>0.05</v>
          </cell>
        </row>
        <row r="73">
          <cell r="B73" t="str">
            <v>271071301304</v>
          </cell>
          <cell r="C73">
            <v>4.4000531587150087E-4</v>
          </cell>
        </row>
        <row r="75">
          <cell r="B75" t="str">
            <v>284582802013</v>
          </cell>
          <cell r="C75">
            <v>1</v>
          </cell>
        </row>
        <row r="77">
          <cell r="B77" t="str">
            <v>271071472302</v>
          </cell>
          <cell r="C77">
            <v>5.0000000000000001E-4</v>
          </cell>
        </row>
        <row r="79">
          <cell r="B79" t="str">
            <v>271071822301</v>
          </cell>
          <cell r="C79">
            <v>5.0000000000000001E-4</v>
          </cell>
        </row>
        <row r="81">
          <cell r="B81" t="str">
            <v>272072104702</v>
          </cell>
          <cell r="C81">
            <v>1.6831683168316831E-3</v>
          </cell>
        </row>
        <row r="83">
          <cell r="B83" t="str">
            <v>288203904010</v>
          </cell>
          <cell r="C83">
            <v>6.1999999999999998E-3</v>
          </cell>
        </row>
        <row r="86">
          <cell r="B86" t="str">
            <v>272075103702</v>
          </cell>
          <cell r="C86">
            <v>1.6831683168316831E-3</v>
          </cell>
        </row>
        <row r="88">
          <cell r="B88" t="str">
            <v>271071100101</v>
          </cell>
          <cell r="C88">
            <v>7.6547953302792964E-4</v>
          </cell>
        </row>
        <row r="90">
          <cell r="B90" t="str">
            <v>271071499811</v>
          </cell>
          <cell r="C90">
            <v>7.6547953302792964E-4</v>
          </cell>
        </row>
        <row r="92">
          <cell r="B92" t="str">
            <v>271071330302</v>
          </cell>
          <cell r="C92">
            <v>4.5810551204374166E-4</v>
          </cell>
        </row>
        <row r="94">
          <cell r="B94" t="str">
            <v>271071221301</v>
          </cell>
          <cell r="C94">
            <v>4.5810551204374166E-4</v>
          </cell>
        </row>
        <row r="96">
          <cell r="B96" t="str">
            <v>271071102302</v>
          </cell>
          <cell r="C96">
            <v>4.5810551204374166E-4</v>
          </cell>
        </row>
        <row r="98">
          <cell r="B98" t="str">
            <v>271071472302</v>
          </cell>
          <cell r="C98">
            <v>5.0000000000000001E-4</v>
          </cell>
        </row>
        <row r="100">
          <cell r="B100" t="str">
            <v>271071103302</v>
          </cell>
          <cell r="C100">
            <v>4.5810551204374166E-4</v>
          </cell>
        </row>
        <row r="102">
          <cell r="B102" t="str">
            <v>271071274911</v>
          </cell>
          <cell r="C102">
            <v>7.6547953302792964E-4</v>
          </cell>
        </row>
        <row r="104">
          <cell r="B104" t="str">
            <v>271071330101</v>
          </cell>
          <cell r="C104">
            <v>8.0000000000000004E-4</v>
          </cell>
        </row>
        <row r="106">
          <cell r="B106" t="str">
            <v>271071475011</v>
          </cell>
          <cell r="C106">
            <v>7.6547953302792964E-4</v>
          </cell>
        </row>
        <row r="108">
          <cell r="B108" t="str">
            <v>272075150701</v>
          </cell>
          <cell r="C108">
            <v>1.782178217821782E-3</v>
          </cell>
        </row>
        <row r="110">
          <cell r="B110" t="str">
            <v>272072104702</v>
          </cell>
          <cell r="C110">
            <v>1.6831683168316831E-3</v>
          </cell>
        </row>
        <row r="112">
          <cell r="B112" t="str">
            <v>272001475701</v>
          </cell>
          <cell r="C112">
            <v>9.9000000000000008E-3</v>
          </cell>
        </row>
        <row r="114">
          <cell r="B114" t="str">
            <v>272011106701</v>
          </cell>
          <cell r="C114">
            <v>1.6500000000000001E-2</v>
          </cell>
        </row>
        <row r="116">
          <cell r="B116" t="str">
            <v>273000150009</v>
          </cell>
          <cell r="C116">
            <v>2.7000000000000001E-3</v>
          </cell>
        </row>
        <row r="118">
          <cell r="B118" t="str">
            <v>284509250011</v>
          </cell>
          <cell r="C118">
            <v>0.54</v>
          </cell>
        </row>
        <row r="120">
          <cell r="B120" t="str">
            <v>288203904010</v>
          </cell>
          <cell r="C120">
            <v>6.1999999999999998E-3</v>
          </cell>
        </row>
        <row r="122">
          <cell r="B122" t="str">
            <v>314149143515</v>
          </cell>
          <cell r="C122">
            <v>6.3725490196078427E-2</v>
          </cell>
        </row>
        <row r="125">
          <cell r="B125" t="str">
            <v>271071000002</v>
          </cell>
          <cell r="C125">
            <v>4.5810551204374166E-4</v>
          </cell>
        </row>
        <row r="127">
          <cell r="B127" t="str">
            <v>271071100101</v>
          </cell>
          <cell r="C127">
            <v>7.6547953302792964E-4</v>
          </cell>
        </row>
        <row r="129">
          <cell r="B129" t="str">
            <v>271071101101</v>
          </cell>
          <cell r="C129">
            <v>8.0000000000000004E-4</v>
          </cell>
        </row>
        <row r="131">
          <cell r="B131" t="str">
            <v>271071151101</v>
          </cell>
          <cell r="C131">
            <v>7.4000894032934228E-4</v>
          </cell>
        </row>
        <row r="133">
          <cell r="B133" t="str">
            <v>271071181101</v>
          </cell>
          <cell r="C133">
            <v>7.6547953302792964E-4</v>
          </cell>
        </row>
        <row r="135">
          <cell r="B135" t="str">
            <v>271071301304</v>
          </cell>
          <cell r="C135">
            <v>4.4000531587150087E-4</v>
          </cell>
        </row>
        <row r="137">
          <cell r="B137" t="str">
            <v>271071472302</v>
          </cell>
          <cell r="C137">
            <v>5.0000000000000001E-4</v>
          </cell>
        </row>
        <row r="139">
          <cell r="B139" t="str">
            <v>271071499811</v>
          </cell>
          <cell r="C139">
            <v>7.6547953302792964E-4</v>
          </cell>
        </row>
        <row r="141">
          <cell r="B141" t="str">
            <v>271071510101</v>
          </cell>
          <cell r="C141">
            <v>7.4000894032934228E-4</v>
          </cell>
        </row>
        <row r="143">
          <cell r="B143" t="str">
            <v>271071510303</v>
          </cell>
          <cell r="C143">
            <v>4.4000531587150087E-4</v>
          </cell>
        </row>
        <row r="145">
          <cell r="B145" t="str">
            <v>271071620301</v>
          </cell>
          <cell r="C145">
            <v>3.9603960396039607E-4</v>
          </cell>
        </row>
        <row r="147">
          <cell r="B147" t="str">
            <v>271071681301</v>
          </cell>
          <cell r="C147">
            <v>4.5810551204374166E-4</v>
          </cell>
        </row>
        <row r="149">
          <cell r="B149" t="str">
            <v>272002105701</v>
          </cell>
          <cell r="C149">
            <v>4.3564356435643568E-3</v>
          </cell>
        </row>
        <row r="151">
          <cell r="B151" t="str">
            <v>272011106501</v>
          </cell>
          <cell r="C151">
            <v>2.9000000000000001E-2</v>
          </cell>
        </row>
        <row r="153">
          <cell r="B153" t="str">
            <v>272011226501</v>
          </cell>
          <cell r="C153">
            <v>0.1</v>
          </cell>
        </row>
        <row r="155">
          <cell r="B155" t="str">
            <v>272071105701</v>
          </cell>
          <cell r="C155">
            <v>3.0999999999999999E-3</v>
          </cell>
        </row>
        <row r="157">
          <cell r="B157" t="str">
            <v>272072104702</v>
          </cell>
          <cell r="C157">
            <v>1.6831683168316831E-3</v>
          </cell>
        </row>
        <row r="159">
          <cell r="B159" t="str">
            <v>272072221301</v>
          </cell>
          <cell r="C159">
            <v>2.5999999999999999E-3</v>
          </cell>
        </row>
        <row r="161">
          <cell r="B161" t="str">
            <v>273000150168</v>
          </cell>
          <cell r="C161">
            <v>1.7999999999999999E-2</v>
          </cell>
        </row>
        <row r="163">
          <cell r="B163" t="str">
            <v>286305248001</v>
          </cell>
          <cell r="C163">
            <v>0.13</v>
          </cell>
        </row>
        <row r="165">
          <cell r="B165" t="str">
            <v>288203904010</v>
          </cell>
          <cell r="C165">
            <v>6.1999999999999998E-3</v>
          </cell>
        </row>
        <row r="167">
          <cell r="B167" t="str">
            <v>291000614789</v>
          </cell>
          <cell r="C167">
            <v>1.2669999999999999</v>
          </cell>
        </row>
        <row r="170">
          <cell r="B170" t="str">
            <v>312274771514</v>
          </cell>
          <cell r="C170">
            <v>1.55E-2</v>
          </cell>
        </row>
        <row r="172">
          <cell r="B172" t="str">
            <v>272011106501</v>
          </cell>
          <cell r="C172">
            <v>2.9000000000000001E-2</v>
          </cell>
        </row>
        <row r="174">
          <cell r="B174" t="str">
            <v>272075103702</v>
          </cell>
          <cell r="C174">
            <v>1.6831683168316831E-3</v>
          </cell>
        </row>
        <row r="176">
          <cell r="B176" t="str">
            <v>271071200101</v>
          </cell>
          <cell r="C176">
            <v>8.0000000000000004E-4</v>
          </cell>
        </row>
        <row r="178">
          <cell r="B178" t="str">
            <v>271071101101</v>
          </cell>
          <cell r="C178">
            <v>8.0000000000000004E-4</v>
          </cell>
        </row>
        <row r="180">
          <cell r="B180" t="str">
            <v>271071105011</v>
          </cell>
          <cell r="C180">
            <v>8.0000000000000004E-4</v>
          </cell>
        </row>
        <row r="182">
          <cell r="B182" t="str">
            <v>271071181101</v>
          </cell>
          <cell r="C182">
            <v>7.6547953302792964E-4</v>
          </cell>
        </row>
        <row r="184">
          <cell r="B184" t="str">
            <v>272072104702</v>
          </cell>
          <cell r="C184">
            <v>1.6831683168316831E-3</v>
          </cell>
        </row>
        <row r="186">
          <cell r="B186" t="str">
            <v>272002105701</v>
          </cell>
          <cell r="C186">
            <v>4.3564356435643568E-3</v>
          </cell>
        </row>
        <row r="188">
          <cell r="B188" t="str">
            <v>272001475701</v>
          </cell>
          <cell r="C188">
            <v>9.9000000000000008E-3</v>
          </cell>
        </row>
        <row r="190">
          <cell r="B190" t="str">
            <v>286301117012</v>
          </cell>
          <cell r="C190">
            <v>0.13</v>
          </cell>
        </row>
        <row r="192">
          <cell r="B192" t="str">
            <v>286301587001</v>
          </cell>
          <cell r="C192">
            <v>0.2</v>
          </cell>
        </row>
        <row r="194">
          <cell r="B194" t="str">
            <v>286302995004</v>
          </cell>
          <cell r="C194">
            <v>0.27</v>
          </cell>
        </row>
        <row r="197">
          <cell r="B197" t="str">
            <v>272075103402</v>
          </cell>
          <cell r="C197">
            <v>1.6831683168316831E-3</v>
          </cell>
        </row>
        <row r="199">
          <cell r="B199" t="str">
            <v>271071499811</v>
          </cell>
          <cell r="C199">
            <v>7.6547953302792964E-4</v>
          </cell>
        </row>
        <row r="201">
          <cell r="B201" t="str">
            <v>271071100101</v>
          </cell>
          <cell r="C201">
            <v>7.6547953302792964E-4</v>
          </cell>
        </row>
        <row r="203">
          <cell r="B203" t="str">
            <v>271071330302</v>
          </cell>
          <cell r="C203">
            <v>4.5810551204374166E-4</v>
          </cell>
        </row>
        <row r="205">
          <cell r="B205" t="str">
            <v>271071560301</v>
          </cell>
          <cell r="C205">
            <v>4.5810551204374166E-4</v>
          </cell>
        </row>
        <row r="207">
          <cell r="B207" t="str">
            <v>271071822301</v>
          </cell>
          <cell r="C207">
            <v>5.0000000000000001E-4</v>
          </cell>
        </row>
        <row r="209">
          <cell r="B209" t="str">
            <v>271611100301</v>
          </cell>
          <cell r="C209">
            <v>1.8811881188118811E-3</v>
          </cell>
        </row>
        <row r="211">
          <cell r="B211" t="str">
            <v>271611560301</v>
          </cell>
          <cell r="C211">
            <v>1.8811881188118811E-3</v>
          </cell>
        </row>
        <row r="213">
          <cell r="B213" t="str">
            <v>272072104702</v>
          </cell>
          <cell r="C213">
            <v>1.6831683168316831E-3</v>
          </cell>
        </row>
        <row r="216">
          <cell r="B216" t="str">
            <v>272001475701</v>
          </cell>
          <cell r="C216">
            <v>9.9000000000000008E-3</v>
          </cell>
        </row>
        <row r="218">
          <cell r="B218" t="str">
            <v>312274771514</v>
          </cell>
          <cell r="C218">
            <v>1.55E-2</v>
          </cell>
        </row>
        <row r="220">
          <cell r="B220" t="str">
            <v>331660018413</v>
          </cell>
          <cell r="C220">
            <v>0.18</v>
          </cell>
        </row>
        <row r="223">
          <cell r="B223" t="str">
            <v>272075103702</v>
          </cell>
          <cell r="C223">
            <v>1.6831683168316831E-3</v>
          </cell>
        </row>
        <row r="225">
          <cell r="B225" t="str">
            <v>272075471701</v>
          </cell>
          <cell r="C225">
            <v>1.6999999999999999E-3</v>
          </cell>
        </row>
        <row r="227">
          <cell r="B227" t="str">
            <v>272075222701</v>
          </cell>
          <cell r="C227">
            <v>1.6831683168316831E-3</v>
          </cell>
        </row>
        <row r="229">
          <cell r="B229" t="str">
            <v>272072104702</v>
          </cell>
          <cell r="C229">
            <v>1.6831683168316831E-3</v>
          </cell>
        </row>
        <row r="231">
          <cell r="B231" t="str">
            <v>272002105701</v>
          </cell>
          <cell r="C231">
            <v>4.3564356435643568E-3</v>
          </cell>
        </row>
        <row r="233">
          <cell r="B233" t="str">
            <v>272001475701</v>
          </cell>
          <cell r="C233">
            <v>9.9000000000000008E-3</v>
          </cell>
        </row>
        <row r="235">
          <cell r="B235" t="str">
            <v>272012475701</v>
          </cell>
          <cell r="C235">
            <v>1.2800000000000001E-2</v>
          </cell>
        </row>
        <row r="237">
          <cell r="B237" t="str">
            <v>312274771514</v>
          </cell>
          <cell r="C237">
            <v>1.55E-2</v>
          </cell>
        </row>
        <row r="240">
          <cell r="B240" t="str">
            <v>288100054002</v>
          </cell>
          <cell r="C240">
            <v>1.4150943396226414E-2</v>
          </cell>
        </row>
        <row r="242">
          <cell r="B242" t="str">
            <v>271071910301</v>
          </cell>
          <cell r="C242">
            <v>2.2000000000000001E-3</v>
          </cell>
        </row>
        <row r="244">
          <cell r="B244" t="str">
            <v>331030003039</v>
          </cell>
          <cell r="C244">
            <v>0.05</v>
          </cell>
        </row>
        <row r="246">
          <cell r="B246" t="str">
            <v>331030010046</v>
          </cell>
          <cell r="C246">
            <v>0.03</v>
          </cell>
        </row>
        <row r="248">
          <cell r="B248" t="str">
            <v>331120010023</v>
          </cell>
          <cell r="C248">
            <v>7.0000000000000007E-2</v>
          </cell>
        </row>
        <row r="250">
          <cell r="B250" t="str">
            <v>331120010024</v>
          </cell>
          <cell r="C250">
            <v>7.0000000000000007E-2</v>
          </cell>
        </row>
        <row r="252">
          <cell r="B252" t="str">
            <v>282074000002</v>
          </cell>
          <cell r="C252">
            <v>6.5000000000000002E-2</v>
          </cell>
        </row>
        <row r="254">
          <cell r="B254" t="str">
            <v>281300708012</v>
          </cell>
          <cell r="C254">
            <v>3.5000000000000003E-2</v>
          </cell>
        </row>
        <row r="256">
          <cell r="B256" t="str">
            <v>286300431022</v>
          </cell>
          <cell r="C256">
            <v>8.2000000000000003E-2</v>
          </cell>
        </row>
        <row r="258">
          <cell r="B258" t="str">
            <v>271071201301</v>
          </cell>
          <cell r="C258">
            <v>4.5810551204374166E-4</v>
          </cell>
        </row>
        <row r="260">
          <cell r="B260" t="str">
            <v>272075103702</v>
          </cell>
          <cell r="C260">
            <v>1.6831683168316831E-3</v>
          </cell>
        </row>
        <row r="262">
          <cell r="B262" t="str">
            <v>331910020015</v>
          </cell>
          <cell r="C262">
            <v>3.78E-2</v>
          </cell>
        </row>
        <row r="264">
          <cell r="B264" t="str">
            <v>272073472301</v>
          </cell>
          <cell r="C264">
            <v>2.1119999999999997E-3</v>
          </cell>
        </row>
        <row r="266">
          <cell r="B266" t="str">
            <v>271071000002</v>
          </cell>
          <cell r="C266">
            <v>4.5810551204374166E-4</v>
          </cell>
        </row>
        <row r="268">
          <cell r="B268" t="str">
            <v>271002000301</v>
          </cell>
          <cell r="C268">
            <v>5.9110388650805376E-4</v>
          </cell>
        </row>
        <row r="270">
          <cell r="B270" t="str">
            <v>271012569301</v>
          </cell>
          <cell r="C270">
            <v>1.2999999999999999E-2</v>
          </cell>
        </row>
        <row r="272">
          <cell r="B272" t="str">
            <v>271071101301</v>
          </cell>
          <cell r="C272">
            <v>5.0000000000000001E-4</v>
          </cell>
        </row>
        <row r="274">
          <cell r="B274" t="str">
            <v>271071221301</v>
          </cell>
          <cell r="C274">
            <v>4.5810551204374166E-4</v>
          </cell>
        </row>
        <row r="276">
          <cell r="B276" t="str">
            <v>271071391302</v>
          </cell>
          <cell r="C276">
            <v>4.5810551204374166E-4</v>
          </cell>
        </row>
        <row r="278">
          <cell r="B278" t="str">
            <v>271071102302</v>
          </cell>
          <cell r="C278">
            <v>4.5810551204374166E-4</v>
          </cell>
        </row>
        <row r="280">
          <cell r="B280" t="str">
            <v>271071102102</v>
          </cell>
          <cell r="C280">
            <v>6.9306930693069303E-4</v>
          </cell>
        </row>
        <row r="282">
          <cell r="B282" t="str">
            <v>271071222302</v>
          </cell>
          <cell r="C282">
            <v>4.0000000000000002E-4</v>
          </cell>
        </row>
        <row r="284">
          <cell r="B284" t="str">
            <v>271071472302</v>
          </cell>
          <cell r="C284">
            <v>5.0000000000000001E-4</v>
          </cell>
        </row>
        <row r="286">
          <cell r="B286" t="str">
            <v>271071512101</v>
          </cell>
          <cell r="C286">
            <v>7.6547953302792964E-4</v>
          </cell>
        </row>
        <row r="288">
          <cell r="B288" t="str">
            <v>271071822301</v>
          </cell>
          <cell r="C288">
            <v>5.0000000000000001E-4</v>
          </cell>
        </row>
        <row r="290">
          <cell r="B290" t="str">
            <v>271071103302</v>
          </cell>
          <cell r="C290">
            <v>4.5810551204374166E-4</v>
          </cell>
        </row>
        <row r="292">
          <cell r="B292" t="str">
            <v>271071203302</v>
          </cell>
          <cell r="C292">
            <v>4.5810551204374166E-4</v>
          </cell>
        </row>
        <row r="294">
          <cell r="B294" t="str">
            <v>271071243301</v>
          </cell>
          <cell r="C294">
            <v>4.5810551204374166E-4</v>
          </cell>
        </row>
        <row r="296">
          <cell r="B296" t="str">
            <v>271071224301</v>
          </cell>
          <cell r="C296">
            <v>4.3999999999999996E-4</v>
          </cell>
        </row>
        <row r="298">
          <cell r="B298" t="str">
            <v>271071564301</v>
          </cell>
          <cell r="C298">
            <v>4.3999999999999996E-4</v>
          </cell>
        </row>
        <row r="300">
          <cell r="B300" t="str">
            <v>271071105011</v>
          </cell>
          <cell r="C300">
            <v>8.0000000000000004E-4</v>
          </cell>
        </row>
        <row r="302">
          <cell r="B302" t="str">
            <v>271071561101</v>
          </cell>
          <cell r="C302">
            <v>8.0000000000000004E-4</v>
          </cell>
        </row>
        <row r="304">
          <cell r="B304" t="str">
            <v>271071178111</v>
          </cell>
          <cell r="C304">
            <v>8.0000000000000004E-4</v>
          </cell>
        </row>
        <row r="306">
          <cell r="B306" t="str">
            <v>271002471301</v>
          </cell>
          <cell r="C306">
            <v>5.9110388650805376E-4</v>
          </cell>
        </row>
        <row r="308">
          <cell r="B308" t="str">
            <v>272075471701</v>
          </cell>
          <cell r="C308">
            <v>1.6999999999999999E-3</v>
          </cell>
        </row>
        <row r="310">
          <cell r="B310" t="str">
            <v>272075102701</v>
          </cell>
          <cell r="C310">
            <v>1.6999999999999999E-3</v>
          </cell>
        </row>
        <row r="312">
          <cell r="B312" t="str">
            <v>272072104702</v>
          </cell>
          <cell r="C312">
            <v>1.6831683168316831E-3</v>
          </cell>
        </row>
        <row r="314">
          <cell r="B314" t="str">
            <v>272071105701</v>
          </cell>
          <cell r="C314">
            <v>3.0999999999999999E-3</v>
          </cell>
        </row>
        <row r="316">
          <cell r="B316" t="str">
            <v>272002105701</v>
          </cell>
          <cell r="C316">
            <v>4.3564356435643568E-3</v>
          </cell>
        </row>
        <row r="318">
          <cell r="B318" t="str">
            <v>272001475701</v>
          </cell>
          <cell r="C318">
            <v>9.9000000000000008E-3</v>
          </cell>
        </row>
        <row r="320">
          <cell r="B320" t="str">
            <v>273000150009</v>
          </cell>
          <cell r="C320">
            <v>2.7000000000000001E-3</v>
          </cell>
        </row>
        <row r="322">
          <cell r="B322" t="str">
            <v>273000130006</v>
          </cell>
          <cell r="C322">
            <v>2.8999999999999998E-3</v>
          </cell>
        </row>
        <row r="324">
          <cell r="B324" t="str">
            <v>282674014001</v>
          </cell>
          <cell r="C324">
            <v>3.5000000000000003E-2</v>
          </cell>
        </row>
        <row r="326">
          <cell r="B326" t="str">
            <v>288100032013</v>
          </cell>
          <cell r="C326">
            <v>6.4999999999999997E-3</v>
          </cell>
        </row>
        <row r="328">
          <cell r="B328" t="str">
            <v>288100540004</v>
          </cell>
          <cell r="C328">
            <v>0.12</v>
          </cell>
        </row>
        <row r="330">
          <cell r="B330" t="str">
            <v>288100120002</v>
          </cell>
          <cell r="C330">
            <v>5.6000000000000001E-2</v>
          </cell>
        </row>
        <row r="332">
          <cell r="B332" t="str">
            <v>288202907001</v>
          </cell>
          <cell r="C332">
            <v>8.0000000000000002E-3</v>
          </cell>
        </row>
        <row r="334">
          <cell r="B334" t="str">
            <v>288203904010</v>
          </cell>
          <cell r="C334">
            <v>6.1999999999999998E-3</v>
          </cell>
        </row>
        <row r="336">
          <cell r="B336" t="str">
            <v>288202222001</v>
          </cell>
          <cell r="C336">
            <v>7.6E-3</v>
          </cell>
        </row>
        <row r="338">
          <cell r="B338" t="str">
            <v>288200112001</v>
          </cell>
          <cell r="C338">
            <v>0.25</v>
          </cell>
        </row>
        <row r="340">
          <cell r="B340" t="str">
            <v>288207030012</v>
          </cell>
          <cell r="C340">
            <v>0.192</v>
          </cell>
        </row>
        <row r="342">
          <cell r="B342" t="str">
            <v>295000010025</v>
          </cell>
          <cell r="C342">
            <v>5.8999999999999997E-2</v>
          </cell>
        </row>
        <row r="344">
          <cell r="B344" t="str">
            <v>339113000021</v>
          </cell>
          <cell r="C344">
            <v>5.6000000000000001E-2</v>
          </cell>
        </row>
        <row r="347">
          <cell r="B347" t="str">
            <v>312271072502</v>
          </cell>
          <cell r="C347">
            <v>1.0752129900569039E-2</v>
          </cell>
        </row>
        <row r="349">
          <cell r="B349" t="str">
            <v>344705300001</v>
          </cell>
          <cell r="C349">
            <v>3.8834951456310676E-2</v>
          </cell>
        </row>
        <row r="351">
          <cell r="B351" t="str">
            <v>273000150166</v>
          </cell>
          <cell r="C351">
            <v>1.14E-2</v>
          </cell>
        </row>
        <row r="353">
          <cell r="B353" t="str">
            <v>272075103702</v>
          </cell>
          <cell r="C353">
            <v>1.6831683168316831E-3</v>
          </cell>
        </row>
        <row r="355">
          <cell r="B355" t="str">
            <v>271071151101</v>
          </cell>
          <cell r="C355">
            <v>7.4000894032934228E-4</v>
          </cell>
        </row>
        <row r="357">
          <cell r="B357" t="str">
            <v>272075103402</v>
          </cell>
          <cell r="C357">
            <v>1.6831683168316831E-3</v>
          </cell>
        </row>
        <row r="359">
          <cell r="B359" t="str">
            <v>271071499811</v>
          </cell>
          <cell r="C359">
            <v>7.6547953302792964E-4</v>
          </cell>
        </row>
        <row r="361">
          <cell r="B361" t="str">
            <v>271071000002</v>
          </cell>
          <cell r="C361">
            <v>4.5810551204374166E-4</v>
          </cell>
        </row>
        <row r="363">
          <cell r="B363" t="str">
            <v>271071010301</v>
          </cell>
          <cell r="C363">
            <v>4.5810551204374166E-4</v>
          </cell>
        </row>
        <row r="365">
          <cell r="B365" t="str">
            <v>271071604811</v>
          </cell>
          <cell r="C365">
            <v>7.6547953302792964E-4</v>
          </cell>
        </row>
        <row r="367">
          <cell r="B367" t="str">
            <v>271071152302</v>
          </cell>
          <cell r="C367">
            <v>4.5810551204374166E-4</v>
          </cell>
        </row>
        <row r="369">
          <cell r="B369" t="str">
            <v>271071822301</v>
          </cell>
          <cell r="C369">
            <v>5.0000000000000001E-4</v>
          </cell>
        </row>
        <row r="371">
          <cell r="B371" t="str">
            <v>271071249811</v>
          </cell>
          <cell r="C371">
            <v>7.6547953302792964E-4</v>
          </cell>
        </row>
        <row r="373">
          <cell r="B373" t="str">
            <v>271071402811</v>
          </cell>
          <cell r="C373">
            <v>7.6547953302792964E-4</v>
          </cell>
        </row>
        <row r="375">
          <cell r="B375" t="str">
            <v>271071681811</v>
          </cell>
          <cell r="C375">
            <v>7.6547953302792964E-4</v>
          </cell>
        </row>
        <row r="377">
          <cell r="B377" t="str">
            <v>271071101101</v>
          </cell>
          <cell r="C377">
            <v>8.0000000000000004E-4</v>
          </cell>
        </row>
        <row r="379">
          <cell r="B379" t="str">
            <v>271071137011</v>
          </cell>
          <cell r="C379">
            <v>7.6547953302792964E-4</v>
          </cell>
        </row>
        <row r="381">
          <cell r="B381" t="str">
            <v>271071226011</v>
          </cell>
          <cell r="C381">
            <v>7.6547953302792964E-4</v>
          </cell>
        </row>
        <row r="383">
          <cell r="B383" t="str">
            <v>271071301011</v>
          </cell>
          <cell r="C383">
            <v>8.0000000000000004E-4</v>
          </cell>
        </row>
        <row r="385">
          <cell r="B385" t="str">
            <v>272072104702</v>
          </cell>
          <cell r="C385">
            <v>1.6831683168316831E-3</v>
          </cell>
        </row>
        <row r="387">
          <cell r="B387" t="str">
            <v>272072104403</v>
          </cell>
          <cell r="C387">
            <v>2.8E-3</v>
          </cell>
        </row>
        <row r="389">
          <cell r="B389" t="str">
            <v>272072104403</v>
          </cell>
          <cell r="C389">
            <v>2.8E-3</v>
          </cell>
        </row>
        <row r="391">
          <cell r="B391" t="str">
            <v>272001475701</v>
          </cell>
          <cell r="C391">
            <v>9.9000000000000008E-3</v>
          </cell>
        </row>
        <row r="393">
          <cell r="B393" t="str">
            <v>272011106701</v>
          </cell>
          <cell r="C393">
            <v>1.6500000000000001E-2</v>
          </cell>
        </row>
        <row r="395">
          <cell r="B395" t="str">
            <v>312274771514</v>
          </cell>
          <cell r="C395">
            <v>1.55E-2</v>
          </cell>
        </row>
        <row r="397">
          <cell r="B397" t="str">
            <v>312276806150</v>
          </cell>
          <cell r="C397">
            <v>0.06</v>
          </cell>
        </row>
        <row r="399">
          <cell r="B399" t="str">
            <v>273000136829</v>
          </cell>
          <cell r="C399">
            <v>8.3000000000000001E-3</v>
          </cell>
        </row>
        <row r="401">
          <cell r="B401" t="str">
            <v>273000150167</v>
          </cell>
          <cell r="C401">
            <v>1.4200000000000001E-2</v>
          </cell>
        </row>
        <row r="403">
          <cell r="B403" t="str">
            <v>273000114011</v>
          </cell>
          <cell r="C403">
            <v>0.105</v>
          </cell>
        </row>
        <row r="405">
          <cell r="B405" t="str">
            <v>284582845029</v>
          </cell>
          <cell r="C405">
            <v>6.5</v>
          </cell>
        </row>
        <row r="407">
          <cell r="B407" t="str">
            <v>343714100002</v>
          </cell>
          <cell r="C407">
            <v>0.18</v>
          </cell>
        </row>
        <row r="410">
          <cell r="B410" t="str">
            <v>288100054002</v>
          </cell>
          <cell r="C410">
            <v>1.4150943396226414E-2</v>
          </cell>
        </row>
        <row r="412">
          <cell r="B412" t="str">
            <v>271071106301</v>
          </cell>
          <cell r="C412">
            <v>4.4000531587150087E-4</v>
          </cell>
        </row>
        <row r="414">
          <cell r="B414" t="str">
            <v>272075103702</v>
          </cell>
          <cell r="C414">
            <v>1.6831683168316831E-3</v>
          </cell>
        </row>
        <row r="416">
          <cell r="B416" t="str">
            <v>271071000002</v>
          </cell>
          <cell r="C416">
            <v>4.5810551204374166E-4</v>
          </cell>
        </row>
        <row r="418">
          <cell r="B418" t="str">
            <v>271071226811</v>
          </cell>
          <cell r="C418">
            <v>7.6547953302792964E-4</v>
          </cell>
        </row>
        <row r="420">
          <cell r="B420" t="str">
            <v>271071330302</v>
          </cell>
          <cell r="C420">
            <v>4.5810551204374166E-4</v>
          </cell>
        </row>
        <row r="422">
          <cell r="B422" t="str">
            <v>271071620301</v>
          </cell>
          <cell r="C422">
            <v>3.9603960396039607E-4</v>
          </cell>
        </row>
        <row r="424">
          <cell r="B424" t="str">
            <v>271071750302</v>
          </cell>
          <cell r="C424">
            <v>4.5810551204374166E-4</v>
          </cell>
        </row>
        <row r="426">
          <cell r="B426" t="str">
            <v>271071102302</v>
          </cell>
          <cell r="C426">
            <v>4.5810551204374166E-4</v>
          </cell>
        </row>
        <row r="428">
          <cell r="B428" t="str">
            <v>271071822301</v>
          </cell>
          <cell r="C428">
            <v>5.0000000000000001E-4</v>
          </cell>
        </row>
        <row r="430">
          <cell r="B430" t="str">
            <v>271071103302</v>
          </cell>
          <cell r="C430">
            <v>4.5810551204374166E-4</v>
          </cell>
        </row>
        <row r="432">
          <cell r="B432" t="str">
            <v>271071203302</v>
          </cell>
          <cell r="C432">
            <v>4.5810551204374166E-4</v>
          </cell>
        </row>
        <row r="434">
          <cell r="B434" t="str">
            <v>271071330101</v>
          </cell>
          <cell r="C434">
            <v>8.0000000000000004E-4</v>
          </cell>
        </row>
        <row r="436">
          <cell r="B436" t="str">
            <v>271071681811</v>
          </cell>
          <cell r="C436">
            <v>7.6547953302792964E-4</v>
          </cell>
        </row>
        <row r="438">
          <cell r="B438" t="str">
            <v>271611822301</v>
          </cell>
          <cell r="C438">
            <v>1.8811881188118811E-3</v>
          </cell>
        </row>
        <row r="440">
          <cell r="B440" t="str">
            <v>272073180402</v>
          </cell>
          <cell r="C440">
            <v>1.782178217821782E-3</v>
          </cell>
        </row>
        <row r="442">
          <cell r="B442" t="str">
            <v>272075103402</v>
          </cell>
          <cell r="C442">
            <v>1.6831683168316831E-3</v>
          </cell>
        </row>
        <row r="444">
          <cell r="B444" t="str">
            <v>272072473401</v>
          </cell>
          <cell r="C444">
            <v>3.3999999999999998E-3</v>
          </cell>
        </row>
        <row r="446">
          <cell r="B446" t="str">
            <v>272072104702</v>
          </cell>
          <cell r="C446">
            <v>1.6831683168316831E-3</v>
          </cell>
        </row>
        <row r="448">
          <cell r="B448" t="str">
            <v>272072104403</v>
          </cell>
          <cell r="C448">
            <v>2.8E-3</v>
          </cell>
        </row>
        <row r="450">
          <cell r="B450" t="str">
            <v>272003104401</v>
          </cell>
          <cell r="C450">
            <v>4.9504950495049506E-3</v>
          </cell>
        </row>
        <row r="452">
          <cell r="B452" t="str">
            <v>272002105701</v>
          </cell>
          <cell r="C452">
            <v>4.3564356435643568E-3</v>
          </cell>
        </row>
        <row r="454">
          <cell r="B454" t="str">
            <v>331030002005</v>
          </cell>
          <cell r="C454">
            <v>8.9999999999999998E-4</v>
          </cell>
        </row>
        <row r="456">
          <cell r="B456" t="str">
            <v>338000000017</v>
          </cell>
          <cell r="C456">
            <v>3.1199999999999999E-2</v>
          </cell>
        </row>
        <row r="458">
          <cell r="B458" t="str">
            <v>314100327206</v>
          </cell>
          <cell r="C458">
            <v>4.2500000000000003E-2</v>
          </cell>
        </row>
        <row r="460">
          <cell r="B460" t="str">
            <v>284582801037</v>
          </cell>
          <cell r="C460">
            <v>16</v>
          </cell>
        </row>
        <row r="462">
          <cell r="B462" t="str">
            <v>338530010005</v>
          </cell>
          <cell r="C462">
            <v>7.6408403909581854E-2</v>
          </cell>
        </row>
        <row r="465">
          <cell r="B465" t="str">
            <v>331120040012</v>
          </cell>
          <cell r="C465">
            <v>2.5000000000000001E-2</v>
          </cell>
        </row>
        <row r="467">
          <cell r="B467" t="str">
            <v>331120040011</v>
          </cell>
          <cell r="C467">
            <v>2.5000000000000001E-2</v>
          </cell>
        </row>
        <row r="469">
          <cell r="B469" t="str">
            <v>271071000002</v>
          </cell>
          <cell r="C469">
            <v>4.5810551204374166E-4</v>
          </cell>
        </row>
        <row r="471">
          <cell r="B471" t="str">
            <v>271071330302</v>
          </cell>
          <cell r="C471">
            <v>4.5810551204374166E-4</v>
          </cell>
        </row>
        <row r="473">
          <cell r="B473" t="str">
            <v>271071472302</v>
          </cell>
          <cell r="C473">
            <v>5.0000000000000001E-4</v>
          </cell>
        </row>
        <row r="475">
          <cell r="B475" t="str">
            <v>271071822301</v>
          </cell>
          <cell r="C475">
            <v>5.0000000000000001E-4</v>
          </cell>
        </row>
        <row r="477">
          <cell r="B477" t="str">
            <v>271071203302</v>
          </cell>
          <cell r="C477">
            <v>4.5810551204374166E-4</v>
          </cell>
        </row>
        <row r="479">
          <cell r="B479" t="str">
            <v>272075470701</v>
          </cell>
          <cell r="C479">
            <v>1.8E-3</v>
          </cell>
        </row>
        <row r="481">
          <cell r="B481" t="str">
            <v>288203904010</v>
          </cell>
          <cell r="C481">
            <v>6.1999999999999998E-3</v>
          </cell>
        </row>
        <row r="484">
          <cell r="B484" t="str">
            <v>331000008074</v>
          </cell>
          <cell r="C484">
            <v>1.19</v>
          </cell>
        </row>
        <row r="486">
          <cell r="B486" t="str">
            <v>283470690001</v>
          </cell>
          <cell r="C486">
            <v>8.1480984402749757E-2</v>
          </cell>
        </row>
        <row r="488">
          <cell r="B488" t="str">
            <v>284504401001</v>
          </cell>
          <cell r="C488">
            <v>1.9</v>
          </cell>
        </row>
        <row r="490">
          <cell r="B490" t="str">
            <v>272075270303</v>
          </cell>
          <cell r="C490">
            <v>1.7280208768771668E-3</v>
          </cell>
        </row>
        <row r="492">
          <cell r="B492" t="str">
            <v>272075103702</v>
          </cell>
          <cell r="C492">
            <v>1.6831683168316831E-3</v>
          </cell>
        </row>
        <row r="494">
          <cell r="B494" t="str">
            <v>271071499811</v>
          </cell>
          <cell r="C494">
            <v>7.6547953302792964E-4</v>
          </cell>
        </row>
        <row r="496">
          <cell r="B496" t="str">
            <v>271071000002</v>
          </cell>
          <cell r="C496">
            <v>4.5810551204374166E-4</v>
          </cell>
        </row>
        <row r="498">
          <cell r="B498" t="str">
            <v>271071101301</v>
          </cell>
          <cell r="C498">
            <v>5.0000000000000001E-4</v>
          </cell>
        </row>
        <row r="500">
          <cell r="B500" t="str">
            <v>271071331301</v>
          </cell>
          <cell r="C500">
            <v>4.5810551204374166E-4</v>
          </cell>
        </row>
        <row r="502">
          <cell r="B502" t="str">
            <v>271071102302</v>
          </cell>
          <cell r="C502">
            <v>4.5810551204374166E-4</v>
          </cell>
        </row>
        <row r="504">
          <cell r="B504" t="str">
            <v>271071472302</v>
          </cell>
          <cell r="C504">
            <v>5.0000000000000001E-4</v>
          </cell>
        </row>
        <row r="506">
          <cell r="B506" t="str">
            <v>271071822301</v>
          </cell>
          <cell r="C506">
            <v>5.0000000000000001E-4</v>
          </cell>
        </row>
        <row r="508">
          <cell r="B508" t="str">
            <v>271071127111</v>
          </cell>
          <cell r="C508">
            <v>7.1040858271616855E-4</v>
          </cell>
        </row>
        <row r="510">
          <cell r="B510" t="str">
            <v>272075102701</v>
          </cell>
          <cell r="C510">
            <v>1.6999999999999999E-3</v>
          </cell>
        </row>
        <row r="512">
          <cell r="B512" t="str">
            <v>272072104702</v>
          </cell>
          <cell r="C512">
            <v>1.6831683168316831E-3</v>
          </cell>
        </row>
        <row r="514">
          <cell r="B514" t="str">
            <v>272001475701</v>
          </cell>
          <cell r="C514">
            <v>9.9000000000000008E-3</v>
          </cell>
        </row>
        <row r="516">
          <cell r="B516" t="str">
            <v>272011106701</v>
          </cell>
          <cell r="C516">
            <v>1.6500000000000001E-2</v>
          </cell>
        </row>
        <row r="518">
          <cell r="B518" t="str">
            <v>273000130006</v>
          </cell>
          <cell r="C518">
            <v>2.8999999999999998E-3</v>
          </cell>
        </row>
        <row r="520">
          <cell r="B520" t="str">
            <v>314149250508</v>
          </cell>
          <cell r="C520">
            <v>7.3499999999999996E-2</v>
          </cell>
        </row>
        <row r="523">
          <cell r="B523" t="str">
            <v>334112000187</v>
          </cell>
          <cell r="C523">
            <v>0.32</v>
          </cell>
        </row>
        <row r="525">
          <cell r="B525" t="str">
            <v>334112000091</v>
          </cell>
          <cell r="C525">
            <v>1.4E-2</v>
          </cell>
        </row>
        <row r="527">
          <cell r="B527" t="str">
            <v>282574164005</v>
          </cell>
          <cell r="C527">
            <v>6.2E-2</v>
          </cell>
        </row>
        <row r="529">
          <cell r="B529" t="str">
            <v>271071201301</v>
          </cell>
          <cell r="C529">
            <v>4.5810551204374166E-4</v>
          </cell>
        </row>
        <row r="531">
          <cell r="B531" t="str">
            <v>271071301304</v>
          </cell>
          <cell r="C531">
            <v>4.4000531587150087E-4</v>
          </cell>
        </row>
        <row r="533">
          <cell r="B533" t="str">
            <v>271071822301</v>
          </cell>
          <cell r="C533">
            <v>5.0000000000000001E-4</v>
          </cell>
        </row>
        <row r="537">
          <cell r="B537" t="str">
            <v>281300708011</v>
          </cell>
          <cell r="C537">
            <v>0.05</v>
          </cell>
        </row>
        <row r="539">
          <cell r="B539" t="str">
            <v>271071000002</v>
          </cell>
          <cell r="C539">
            <v>4.5810551204374166E-4</v>
          </cell>
        </row>
        <row r="541">
          <cell r="B541" t="str">
            <v>271071221302</v>
          </cell>
          <cell r="C541">
            <v>5.0000000000000001E-4</v>
          </cell>
        </row>
        <row r="543">
          <cell r="B543" t="str">
            <v>271071331301</v>
          </cell>
          <cell r="C543">
            <v>4.5810551204374166E-4</v>
          </cell>
        </row>
        <row r="545">
          <cell r="B545" t="str">
            <v>271071272301</v>
          </cell>
          <cell r="C545">
            <v>4.5810551204374166E-4</v>
          </cell>
        </row>
        <row r="547">
          <cell r="B547" t="str">
            <v>271071562301</v>
          </cell>
          <cell r="C547">
            <v>4.0000000000000002E-4</v>
          </cell>
        </row>
        <row r="549">
          <cell r="B549" t="str">
            <v>271611562301</v>
          </cell>
          <cell r="C549">
            <v>1.9E-3</v>
          </cell>
        </row>
        <row r="551">
          <cell r="B551" t="str">
            <v>272072104702</v>
          </cell>
          <cell r="C551">
            <v>1.6831683168316831E-3</v>
          </cell>
        </row>
        <row r="553">
          <cell r="B553" t="str">
            <v>312274706255</v>
          </cell>
          <cell r="C553">
            <v>3.6400000000000002E-2</v>
          </cell>
        </row>
        <row r="555">
          <cell r="B555" t="str">
            <v>331210012020</v>
          </cell>
          <cell r="C555">
            <v>8.4000000000000005E-2</v>
          </cell>
        </row>
        <row r="558">
          <cell r="B558" t="str">
            <v>331120034014</v>
          </cell>
          <cell r="C558">
            <v>2.7E-2</v>
          </cell>
        </row>
        <row r="560">
          <cell r="B560" t="str">
            <v>284547112002</v>
          </cell>
          <cell r="C560">
            <v>1.05</v>
          </cell>
        </row>
        <row r="562">
          <cell r="B562" t="str">
            <v>331720025038</v>
          </cell>
          <cell r="C562">
            <v>0.13</v>
          </cell>
        </row>
        <row r="564">
          <cell r="B564" t="str">
            <v>331720009030</v>
          </cell>
          <cell r="C564">
            <v>5.1999999999999998E-2</v>
          </cell>
        </row>
        <row r="566">
          <cell r="B566" t="str">
            <v>284575185006</v>
          </cell>
          <cell r="C566">
            <v>0.15</v>
          </cell>
        </row>
        <row r="568">
          <cell r="B568" t="str">
            <v>272622181501</v>
          </cell>
          <cell r="C568">
            <v>1.8240220367036764E-2</v>
          </cell>
        </row>
        <row r="570">
          <cell r="B570" t="str">
            <v>272075103702</v>
          </cell>
          <cell r="C570">
            <v>1.6831683168316831E-3</v>
          </cell>
        </row>
        <row r="572">
          <cell r="B572" t="str">
            <v>271071221302</v>
          </cell>
          <cell r="C572">
            <v>5.0000000000000001E-4</v>
          </cell>
        </row>
        <row r="574">
          <cell r="B574" t="str">
            <v>271071102302</v>
          </cell>
          <cell r="C574">
            <v>4.5810551204374166E-4</v>
          </cell>
        </row>
        <row r="576">
          <cell r="B576" t="str">
            <v>271071222302</v>
          </cell>
          <cell r="C576">
            <v>4.0000000000000002E-4</v>
          </cell>
        </row>
        <row r="578">
          <cell r="B578" t="str">
            <v>271071472302</v>
          </cell>
          <cell r="C578">
            <v>5.0000000000000001E-4</v>
          </cell>
        </row>
        <row r="580">
          <cell r="B580" t="str">
            <v>271071822301</v>
          </cell>
          <cell r="C580">
            <v>5.0000000000000001E-4</v>
          </cell>
        </row>
        <row r="582">
          <cell r="B582" t="str">
            <v>271071103302</v>
          </cell>
          <cell r="C582">
            <v>4.5810551204374166E-4</v>
          </cell>
        </row>
        <row r="584">
          <cell r="B584" t="str">
            <v>271611220301</v>
          </cell>
          <cell r="C584">
            <v>1.9E-3</v>
          </cell>
        </row>
        <row r="586">
          <cell r="B586" t="str">
            <v>271611222301</v>
          </cell>
          <cell r="C586">
            <v>1.9E-3</v>
          </cell>
        </row>
        <row r="588">
          <cell r="B588" t="str">
            <v>271611472301</v>
          </cell>
          <cell r="C588">
            <v>1.9E-3</v>
          </cell>
        </row>
        <row r="590">
          <cell r="B590" t="str">
            <v>272075181301</v>
          </cell>
          <cell r="C590">
            <v>2.5742574257425739E-3</v>
          </cell>
        </row>
        <row r="592">
          <cell r="B592" t="str">
            <v>272073223401</v>
          </cell>
          <cell r="C592">
            <v>3.3999999999999998E-3</v>
          </cell>
        </row>
        <row r="594">
          <cell r="B594" t="str">
            <v>272072104702</v>
          </cell>
          <cell r="C594">
            <v>1.6831683168316831E-3</v>
          </cell>
        </row>
        <row r="596">
          <cell r="B596" t="str">
            <v>272072104403</v>
          </cell>
          <cell r="C596">
            <v>2.8E-3</v>
          </cell>
        </row>
        <row r="598">
          <cell r="B598" t="str">
            <v>272001475701</v>
          </cell>
          <cell r="C598">
            <v>9.9000000000000008E-3</v>
          </cell>
        </row>
        <row r="600">
          <cell r="B600" t="str">
            <v>273000150009</v>
          </cell>
          <cell r="C600">
            <v>2.7000000000000001E-3</v>
          </cell>
        </row>
        <row r="602">
          <cell r="B602" t="str">
            <v>273000130006</v>
          </cell>
          <cell r="C602">
            <v>2.8999999999999998E-3</v>
          </cell>
        </row>
        <row r="604">
          <cell r="B604" t="str">
            <v>288100099001</v>
          </cell>
          <cell r="C604">
            <v>7.0000000000000001E-3</v>
          </cell>
        </row>
        <row r="606">
          <cell r="B606" t="str">
            <v>288100032013</v>
          </cell>
          <cell r="C606">
            <v>6.4999999999999997E-3</v>
          </cell>
        </row>
        <row r="608">
          <cell r="B608" t="str">
            <v>288203904010</v>
          </cell>
          <cell r="C608">
            <v>6.1999999999999998E-3</v>
          </cell>
        </row>
        <row r="610">
          <cell r="B610" t="str">
            <v>288200101001</v>
          </cell>
          <cell r="C610">
            <v>0.1640502108226311</v>
          </cell>
        </row>
        <row r="612">
          <cell r="B612" t="str">
            <v>295000010008</v>
          </cell>
          <cell r="C612">
            <v>3.4000000000000002E-2</v>
          </cell>
        </row>
        <row r="614">
          <cell r="B614" t="str">
            <v>331870012007</v>
          </cell>
          <cell r="C614">
            <v>0.12</v>
          </cell>
        </row>
        <row r="617">
          <cell r="B617" t="str">
            <v>312274771514</v>
          </cell>
          <cell r="C617">
            <v>1.55E-2</v>
          </cell>
        </row>
        <row r="619">
          <cell r="B619" t="str">
            <v>331000008076</v>
          </cell>
          <cell r="C619">
            <v>7.0000000000000007E-2</v>
          </cell>
        </row>
        <row r="621">
          <cell r="B621" t="str">
            <v>271071000002</v>
          </cell>
          <cell r="C621">
            <v>4.5810551204374166E-4</v>
          </cell>
        </row>
        <row r="623">
          <cell r="B623" t="str">
            <v>271071561101</v>
          </cell>
          <cell r="C623">
            <v>8.0000000000000004E-4</v>
          </cell>
        </row>
        <row r="625">
          <cell r="B625" t="str">
            <v>272075102701</v>
          </cell>
          <cell r="C625">
            <v>1.6999999999999999E-3</v>
          </cell>
        </row>
        <row r="627">
          <cell r="B627" t="str">
            <v>272072104702</v>
          </cell>
          <cell r="C627">
            <v>1.6831683168316831E-3</v>
          </cell>
        </row>
        <row r="629">
          <cell r="B629" t="str">
            <v>273000150009</v>
          </cell>
          <cell r="C629">
            <v>2.7000000000000001E-3</v>
          </cell>
        </row>
        <row r="631">
          <cell r="B631" t="str">
            <v>295000010025</v>
          </cell>
          <cell r="C631">
            <v>5.8999999999999997E-2</v>
          </cell>
        </row>
        <row r="634">
          <cell r="B634" t="str">
            <v>271071102102</v>
          </cell>
          <cell r="C634">
            <v>6.9306930693069303E-4</v>
          </cell>
        </row>
        <row r="636">
          <cell r="B636" t="str">
            <v>271071682301</v>
          </cell>
          <cell r="C636">
            <v>4.5810551204374166E-4</v>
          </cell>
        </row>
        <row r="638">
          <cell r="B638" t="str">
            <v>272072104702</v>
          </cell>
          <cell r="C638">
            <v>1.6831683168316831E-3</v>
          </cell>
        </row>
        <row r="640">
          <cell r="B640" t="str">
            <v>312274771514</v>
          </cell>
          <cell r="C640">
            <v>1.55E-2</v>
          </cell>
        </row>
        <row r="642">
          <cell r="B642" t="str">
            <v>282074312502</v>
          </cell>
          <cell r="C642">
            <v>0.12</v>
          </cell>
        </row>
        <row r="644">
          <cell r="B644" t="str">
            <v>331000015012</v>
          </cell>
          <cell r="C644">
            <v>9.7000000000000003E-2</v>
          </cell>
        </row>
        <row r="646">
          <cell r="B646" t="str">
            <v>272075181301</v>
          </cell>
          <cell r="C646">
            <v>2.5742574257425739E-3</v>
          </cell>
        </row>
        <row r="648">
          <cell r="B648" t="str">
            <v>271071000002</v>
          </cell>
          <cell r="C648">
            <v>4.5810551204374166E-4</v>
          </cell>
        </row>
        <row r="650">
          <cell r="B650" t="str">
            <v>271071374811</v>
          </cell>
          <cell r="C650">
            <v>7.6547953302792964E-4</v>
          </cell>
        </row>
        <row r="652">
          <cell r="B652" t="str">
            <v>271071470301</v>
          </cell>
          <cell r="C652">
            <v>5.0000000000000001E-4</v>
          </cell>
        </row>
        <row r="654">
          <cell r="B654" t="str">
            <v>271071222302</v>
          </cell>
          <cell r="C654">
            <v>4.0000000000000002E-4</v>
          </cell>
        </row>
        <row r="656">
          <cell r="B656" t="str">
            <v>271071473301</v>
          </cell>
          <cell r="C656">
            <v>4.6000000000000001E-4</v>
          </cell>
        </row>
        <row r="658">
          <cell r="B658" t="str">
            <v>271071750101</v>
          </cell>
          <cell r="C658">
            <v>7.6547953302792964E-4</v>
          </cell>
        </row>
        <row r="660">
          <cell r="B660" t="str">
            <v>272075209001</v>
          </cell>
          <cell r="C660">
            <v>1.782178217821782E-3</v>
          </cell>
        </row>
        <row r="662">
          <cell r="B662" t="str">
            <v>272075689301</v>
          </cell>
          <cell r="C662">
            <v>1.8619772425003695E-3</v>
          </cell>
        </row>
        <row r="664">
          <cell r="B664" t="str">
            <v>272075150701</v>
          </cell>
          <cell r="C664">
            <v>1.782178217821782E-3</v>
          </cell>
        </row>
        <row r="666">
          <cell r="B666" t="str">
            <v>272072104702</v>
          </cell>
          <cell r="C666">
            <v>1.6831683168316831E-3</v>
          </cell>
        </row>
        <row r="668">
          <cell r="B668" t="str">
            <v>272072104403</v>
          </cell>
          <cell r="C668">
            <v>2.8E-3</v>
          </cell>
        </row>
        <row r="670">
          <cell r="B670" t="str">
            <v>272011106701</v>
          </cell>
          <cell r="C670">
            <v>1.6500000000000001E-2</v>
          </cell>
        </row>
        <row r="672">
          <cell r="B672" t="str">
            <v>273000150009</v>
          </cell>
          <cell r="C672">
            <v>2.7000000000000001E-3</v>
          </cell>
        </row>
        <row r="674">
          <cell r="B674" t="str">
            <v>273000130084</v>
          </cell>
          <cell r="C674">
            <v>2.8999999999999998E-3</v>
          </cell>
        </row>
        <row r="676">
          <cell r="B676" t="str">
            <v>273000130006</v>
          </cell>
          <cell r="C676">
            <v>2.8999999999999998E-3</v>
          </cell>
        </row>
        <row r="678">
          <cell r="B678" t="str">
            <v>288100032013</v>
          </cell>
          <cell r="C678">
            <v>6.4999999999999997E-3</v>
          </cell>
        </row>
        <row r="680">
          <cell r="B680" t="str">
            <v>295000010008</v>
          </cell>
          <cell r="C680">
            <v>3.4000000000000002E-2</v>
          </cell>
        </row>
        <row r="683">
          <cell r="B683" t="str">
            <v>271071147211</v>
          </cell>
          <cell r="C683">
            <v>7.3999999999999999E-4</v>
          </cell>
        </row>
        <row r="685">
          <cell r="B685" t="str">
            <v>286303165001</v>
          </cell>
          <cell r="C685">
            <v>0.65</v>
          </cell>
        </row>
        <row r="687">
          <cell r="B687" t="str">
            <v>286303418001</v>
          </cell>
          <cell r="C687">
            <v>0.19</v>
          </cell>
        </row>
        <row r="689">
          <cell r="B689" t="str">
            <v>331910008003</v>
          </cell>
          <cell r="C689">
            <v>2.9000000000000001E-2</v>
          </cell>
        </row>
        <row r="691">
          <cell r="B691" t="str">
            <v>272075101302</v>
          </cell>
          <cell r="C691">
            <v>1.8E-3</v>
          </cell>
        </row>
        <row r="693">
          <cell r="B693" t="str">
            <v>271611102303</v>
          </cell>
          <cell r="C693">
            <v>1.8000217467470489E-3</v>
          </cell>
        </row>
        <row r="695">
          <cell r="B695" t="str">
            <v>271086057201</v>
          </cell>
          <cell r="C695">
            <v>0.13100000000000001</v>
          </cell>
        </row>
        <row r="697">
          <cell r="B697" t="str">
            <v>271071000002</v>
          </cell>
          <cell r="C697">
            <v>4.5810551204374166E-4</v>
          </cell>
        </row>
        <row r="699">
          <cell r="B699" t="str">
            <v>271002000301</v>
          </cell>
          <cell r="C699">
            <v>5.9110388650805376E-4</v>
          </cell>
        </row>
        <row r="701">
          <cell r="B701" t="str">
            <v>271012020301</v>
          </cell>
          <cell r="C701">
            <v>1E-3</v>
          </cell>
        </row>
        <row r="703">
          <cell r="B703" t="str">
            <v>271071100101</v>
          </cell>
          <cell r="C703">
            <v>7.6547953302792964E-4</v>
          </cell>
        </row>
        <row r="705">
          <cell r="B705" t="str">
            <v>271071102302</v>
          </cell>
          <cell r="C705">
            <v>4.5810551204374166E-4</v>
          </cell>
        </row>
        <row r="707">
          <cell r="B707" t="str">
            <v>271071222302</v>
          </cell>
          <cell r="C707">
            <v>4.0000000000000002E-4</v>
          </cell>
        </row>
        <row r="709">
          <cell r="B709" t="str">
            <v>271071472302</v>
          </cell>
          <cell r="C709">
            <v>5.0000000000000001E-4</v>
          </cell>
        </row>
        <row r="711">
          <cell r="B711" t="str">
            <v>271071103302</v>
          </cell>
          <cell r="C711">
            <v>4.5810551204374166E-4</v>
          </cell>
        </row>
        <row r="713">
          <cell r="B713" t="str">
            <v>271071274911</v>
          </cell>
          <cell r="C713">
            <v>7.6547953302792964E-4</v>
          </cell>
        </row>
        <row r="715">
          <cell r="B715" t="str">
            <v>271071115213</v>
          </cell>
          <cell r="C715">
            <v>6.9999999999999999E-4</v>
          </cell>
        </row>
        <row r="717">
          <cell r="B717" t="str">
            <v>272073151301</v>
          </cell>
          <cell r="C717">
            <v>2.5999999999999999E-3</v>
          </cell>
        </row>
        <row r="719">
          <cell r="B719" t="str">
            <v>272075102701</v>
          </cell>
          <cell r="C719">
            <v>1.6999999999999999E-3</v>
          </cell>
        </row>
        <row r="721">
          <cell r="B721" t="str">
            <v>272075222701</v>
          </cell>
          <cell r="C721">
            <v>1.6831683168316831E-3</v>
          </cell>
        </row>
        <row r="723">
          <cell r="B723" t="str">
            <v>272072153401</v>
          </cell>
          <cell r="C723">
            <v>2.2000000000000001E-3</v>
          </cell>
        </row>
        <row r="725">
          <cell r="B725" t="str">
            <v>272073223401</v>
          </cell>
          <cell r="C725">
            <v>3.3999999999999998E-3</v>
          </cell>
        </row>
        <row r="727">
          <cell r="B727" t="str">
            <v>272072104702</v>
          </cell>
          <cell r="C727">
            <v>1.6831683168316831E-3</v>
          </cell>
        </row>
        <row r="729">
          <cell r="B729" t="str">
            <v>272001475701</v>
          </cell>
          <cell r="C729">
            <v>9.9000000000000008E-3</v>
          </cell>
        </row>
        <row r="731">
          <cell r="B731" t="str">
            <v>272022475502</v>
          </cell>
          <cell r="C731">
            <v>5.28E-2</v>
          </cell>
        </row>
        <row r="733">
          <cell r="B733" t="str">
            <v>288100032013</v>
          </cell>
          <cell r="C733">
            <v>6.4999999999999997E-3</v>
          </cell>
        </row>
        <row r="735">
          <cell r="B735" t="str">
            <v>288202907001</v>
          </cell>
          <cell r="C735">
            <v>8.0000000000000002E-3</v>
          </cell>
        </row>
        <row r="737">
          <cell r="B737" t="str">
            <v>288203904010</v>
          </cell>
          <cell r="C737">
            <v>6.1999999999999998E-3</v>
          </cell>
        </row>
        <row r="739">
          <cell r="B739" t="str">
            <v>288202222001</v>
          </cell>
          <cell r="C739">
            <v>7.6E-3</v>
          </cell>
        </row>
        <row r="741">
          <cell r="B741" t="str">
            <v>312271507254</v>
          </cell>
          <cell r="C741">
            <v>7.0000000000000007E-2</v>
          </cell>
        </row>
        <row r="743">
          <cell r="B743" t="str">
            <v>312272281507</v>
          </cell>
          <cell r="C743">
            <v>5.8000000000000003E-2</v>
          </cell>
        </row>
        <row r="745">
          <cell r="B745" t="str">
            <v>313000020331</v>
          </cell>
          <cell r="C745">
            <v>3.1E-2</v>
          </cell>
        </row>
        <row r="747">
          <cell r="B747" t="str">
            <v>313000020337</v>
          </cell>
          <cell r="C747">
            <v>9.6002319653018545E-2</v>
          </cell>
        </row>
        <row r="749">
          <cell r="B749" t="str">
            <v>328201003002</v>
          </cell>
          <cell r="C749">
            <v>0.19</v>
          </cell>
        </row>
        <row r="751">
          <cell r="B751" t="str">
            <v>346500500002</v>
          </cell>
          <cell r="C751">
            <v>3.5999999999999999E-3</v>
          </cell>
        </row>
        <row r="752">
          <cell r="B752" t="str">
            <v>371103011202</v>
          </cell>
          <cell r="C752">
            <v>2.6865671641791045E-2</v>
          </cell>
        </row>
        <row r="753">
          <cell r="B753" t="str">
            <v>375103010010</v>
          </cell>
          <cell r="C753">
            <v>2.0298507462686568E-3</v>
          </cell>
        </row>
        <row r="754">
          <cell r="B754" t="str">
            <v>376103210651</v>
          </cell>
          <cell r="C754">
            <v>1.5E-3</v>
          </cell>
        </row>
        <row r="755">
          <cell r="B755" t="str">
            <v>343716900001</v>
          </cell>
          <cell r="C755">
            <v>0.22</v>
          </cell>
        </row>
        <row r="757">
          <cell r="B757" t="str">
            <v>316726100002</v>
          </cell>
          <cell r="C757">
            <v>5.0999999999999996</v>
          </cell>
        </row>
        <row r="759">
          <cell r="B759" t="str">
            <v>345600000016</v>
          </cell>
          <cell r="C759">
            <v>1.06E-2</v>
          </cell>
        </row>
        <row r="760">
          <cell r="B760" t="str">
            <v>242600000455</v>
          </cell>
          <cell r="C760">
            <v>4.5601101835183809E-2</v>
          </cell>
        </row>
        <row r="761">
          <cell r="B761" t="str">
            <v>361400003021</v>
          </cell>
          <cell r="C761">
            <v>31</v>
          </cell>
        </row>
        <row r="762">
          <cell r="B762" t="str">
            <v>242600000452</v>
          </cell>
          <cell r="C762">
            <v>4.0000000000000002E-4</v>
          </cell>
        </row>
        <row r="763">
          <cell r="B763" t="str">
            <v>361200001018</v>
          </cell>
          <cell r="C763">
            <v>17.78</v>
          </cell>
        </row>
        <row r="764">
          <cell r="B764" t="str">
            <v>242600000502</v>
          </cell>
          <cell r="C764">
            <v>1.1598265092846526E-4</v>
          </cell>
        </row>
        <row r="765">
          <cell r="B765" t="str">
            <v>242600000370</v>
          </cell>
          <cell r="C765">
            <v>6.1934735595800452E-4</v>
          </cell>
        </row>
        <row r="766">
          <cell r="B766" t="str">
            <v>242600000315</v>
          </cell>
          <cell r="C766">
            <v>9.7860361720892607E-5</v>
          </cell>
        </row>
        <row r="767">
          <cell r="B767" t="str">
            <v>600100010009</v>
          </cell>
          <cell r="C767">
            <v>5.8</v>
          </cell>
        </row>
        <row r="768">
          <cell r="B768" t="str">
            <v>600100010012</v>
          </cell>
          <cell r="C768">
            <v>3.6</v>
          </cell>
        </row>
        <row r="769">
          <cell r="B769" t="str">
            <v>361200002018</v>
          </cell>
          <cell r="C769">
            <v>1.8</v>
          </cell>
        </row>
        <row r="770">
          <cell r="B770" t="str">
            <v>622200000008</v>
          </cell>
          <cell r="C770">
            <v>0.20158992883981103</v>
          </cell>
        </row>
        <row r="771">
          <cell r="B771" t="str">
            <v>622200030002</v>
          </cell>
          <cell r="C771">
            <v>4.0794251609863359</v>
          </cell>
        </row>
        <row r="772">
          <cell r="B772" t="str">
            <v>242600000452</v>
          </cell>
          <cell r="C772">
            <v>4.0000000000000002E-4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Sheet1"/>
      <sheetName val="BLUFORD3 FBOM-update081303"/>
      <sheetName val="All"/>
      <sheetName val="Cost Breakdown"/>
    </sheetNames>
    <sheetDataSet>
      <sheetData sheetId="0" refreshError="1"/>
      <sheetData sheetId="1" refreshError="1">
        <row r="4">
          <cell r="W4" t="str">
            <v>NO</v>
          </cell>
        </row>
        <row r="5">
          <cell r="W5" t="str">
            <v>YES</v>
          </cell>
        </row>
        <row r="6">
          <cell r="W6" t="str">
            <v>See Note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l_list"/>
      <sheetName val="Plastic_list"/>
      <sheetName val="Metal"/>
      <sheetName val="Plastic"/>
      <sheetName val="Color&amp;Texture"/>
      <sheetName val="History"/>
      <sheetName val="2D&amp;3D drawing schedule"/>
      <sheetName val="PLASTIC-self"/>
      <sheetName val="RFQ-Metal"/>
      <sheetName val="RFQ-Plastic-TX1"/>
      <sheetName val="RFQ-Plastic-AIRS"/>
      <sheetName val="tooling cost-0"/>
      <sheetName val="tooling cost-non holes"/>
      <sheetName val="tooling cost-holes"/>
      <sheetName val="tooling cost comparison-1"/>
      <sheetName val="tooling cost comparison-2"/>
      <sheetName val="RFQ-Plastic"/>
      <sheetName val="LIST"/>
      <sheetName val="6"/>
      <sheetName val="FA-LISTING"/>
      <sheetName val="Sheet1"/>
      <sheetName val="ISRDATA"/>
      <sheetName val="5C Sum"/>
      <sheetName val="Master Lists"/>
      <sheetName val="summary_4.5%MOH"/>
      <sheetName val="H106-List"/>
      <sheetName val="3"/>
      <sheetName val="Cost Breakdown"/>
      <sheetName val="2D&amp;3D_drawing_schedule"/>
      <sheetName val="tooling_cost-0"/>
      <sheetName val="tooling_cost-non_holes"/>
      <sheetName val="tooling_cost-holes"/>
      <sheetName val="Version Control"/>
      <sheetName val="Raw Data"/>
      <sheetName val="ID2"/>
      <sheetName val="Data lists"/>
      <sheetName val="tooling_cost_comparison-1"/>
      <sheetName val="tooling_cost_comparison-2"/>
      <sheetName val="Cover Page"/>
      <sheetName val="Chassis SAS"/>
      <sheetName val="Chassis Hybrid"/>
      <sheetName val="Base Node "/>
      <sheetName val="Board Level_ship loose (L6)"/>
      <sheetName val="Chassis Level_Ship loose (L6)"/>
      <sheetName val="Drop shipment"/>
      <sheetName val="Sheet3"/>
      <sheetName val="Receiving Inspection"/>
    </sheetNames>
    <sheetDataSet>
      <sheetData sheetId="0" refreshError="1">
        <row r="5">
          <cell r="B5" t="str">
            <v>H106-ME-COVER-METAL-BKT</v>
          </cell>
          <cell r="G5" t="str">
            <v>secc ,cr-free</v>
          </cell>
        </row>
        <row r="7">
          <cell r="B7" t="str">
            <v>H106-LOWER-CASE-METAL</v>
          </cell>
          <cell r="G7" t="str">
            <v>secc ,cr-free</v>
          </cell>
        </row>
        <row r="9">
          <cell r="B9" t="str">
            <v>H106-ME-REAR-IO-BKT</v>
          </cell>
          <cell r="G9" t="str">
            <v>secc ,cr-free</v>
          </cell>
        </row>
        <row r="11">
          <cell r="B11" t="str">
            <v>H106-ME-REAR-BKT-SPRING</v>
          </cell>
          <cell r="G11" t="str">
            <v>sus 301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 refreshError="1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>
        <row r="5">
          <cell r="B5" t="str">
            <v>Levege
Plumas 2U / NEW HYBRID</v>
          </cell>
        </row>
      </sheetData>
      <sheetData sheetId="39"/>
      <sheetData sheetId="40">
        <row r="5">
          <cell r="B5" t="str">
            <v>Levege
Plumas 2U / NEW HYBRID</v>
          </cell>
        </row>
      </sheetData>
      <sheetData sheetId="41"/>
      <sheetData sheetId="42"/>
      <sheetData sheetId="43"/>
      <sheetData sheetId="44"/>
      <sheetData sheetId="45" refreshError="1"/>
      <sheetData sheetId="4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2 RFQ"/>
      <sheetName val="TM2 FOB Quer"/>
      <sheetName val="Tooling Lookup"/>
      <sheetName val="Packaging"/>
      <sheetName val="Lookup Tables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Metal_list"/>
      <sheetName val="期初B"/>
      <sheetName val="Master Lists"/>
      <sheetName val="Mechanical Assembly-Mission-MT"/>
      <sheetName val="Data 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3">
          <cell r="A13" t="str">
            <v>Machine Rate Table</v>
          </cell>
        </row>
        <row r="14">
          <cell r="A14" t="str">
            <v>Size</v>
          </cell>
          <cell r="B14" t="str">
            <v>hrly Rate (Mex)</v>
          </cell>
          <cell r="C14" t="str">
            <v>hrly Rate (USA)</v>
          </cell>
        </row>
        <row r="15">
          <cell r="A15">
            <v>50</v>
          </cell>
          <cell r="B15">
            <v>26</v>
          </cell>
          <cell r="C15">
            <v>20</v>
          </cell>
        </row>
        <row r="16">
          <cell r="A16">
            <v>100</v>
          </cell>
          <cell r="B16">
            <v>26</v>
          </cell>
          <cell r="C16">
            <v>22.53</v>
          </cell>
        </row>
        <row r="17">
          <cell r="A17">
            <v>250</v>
          </cell>
          <cell r="B17">
            <v>36.369999999999997</v>
          </cell>
          <cell r="C17">
            <v>34</v>
          </cell>
        </row>
        <row r="18">
          <cell r="A18">
            <v>375</v>
          </cell>
          <cell r="B18">
            <v>39.49</v>
          </cell>
          <cell r="C18">
            <v>42.8</v>
          </cell>
        </row>
        <row r="19">
          <cell r="A19">
            <v>500</v>
          </cell>
          <cell r="B19">
            <v>44.69</v>
          </cell>
          <cell r="C19">
            <v>48.44</v>
          </cell>
        </row>
        <row r="20">
          <cell r="A20">
            <v>750</v>
          </cell>
          <cell r="B20">
            <v>57.16</v>
          </cell>
          <cell r="C20">
            <v>61.95</v>
          </cell>
        </row>
        <row r="21">
          <cell r="A21">
            <v>1000</v>
          </cell>
          <cell r="B21">
            <v>65.47</v>
          </cell>
          <cell r="C21">
            <v>70.959999999999994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Metal"/>
    </sheetNames>
    <sheetDataSet>
      <sheetData sheetId="0">
        <row r="3">
          <cell r="C3" t="str">
            <v>CFR</v>
          </cell>
          <cell r="E3" t="str">
            <v>Nickel Silver</v>
          </cell>
          <cell r="M3" t="str">
            <v>600T</v>
          </cell>
        </row>
        <row r="4">
          <cell r="C4" t="str">
            <v>CIF</v>
          </cell>
          <cell r="E4" t="str">
            <v>SECC</v>
          </cell>
          <cell r="M4" t="str">
            <v>250T</v>
          </cell>
        </row>
        <row r="5">
          <cell r="C5" t="str">
            <v>CIP</v>
          </cell>
          <cell r="E5" t="str">
            <v>SGCC</v>
          </cell>
          <cell r="M5" t="str">
            <v>200T</v>
          </cell>
        </row>
        <row r="6">
          <cell r="C6" t="str">
            <v>CPT</v>
          </cell>
          <cell r="E6" t="str">
            <v>SUS</v>
          </cell>
          <cell r="M6" t="str">
            <v>250T</v>
          </cell>
        </row>
        <row r="7">
          <cell r="C7" t="str">
            <v>DAP</v>
          </cell>
          <cell r="E7" t="str">
            <v>SPTE</v>
          </cell>
          <cell r="M7" t="str">
            <v>200T</v>
          </cell>
        </row>
        <row r="8">
          <cell r="C8" t="str">
            <v>DAT</v>
          </cell>
          <cell r="E8" t="str">
            <v>Aluminum</v>
          </cell>
          <cell r="M8" t="str">
            <v>160T</v>
          </cell>
        </row>
        <row r="9">
          <cell r="C9" t="str">
            <v>DDP</v>
          </cell>
          <cell r="E9" t="str">
            <v>SPCC</v>
          </cell>
          <cell r="M9" t="str">
            <v>100T</v>
          </cell>
        </row>
        <row r="10">
          <cell r="C10" t="str">
            <v>EXW</v>
          </cell>
          <cell r="E10" t="str">
            <v>Cu</v>
          </cell>
          <cell r="M10" t="str">
            <v>80T</v>
          </cell>
        </row>
        <row r="11">
          <cell r="C11" t="str">
            <v>FAS</v>
          </cell>
          <cell r="M11" t="str">
            <v>60T</v>
          </cell>
        </row>
        <row r="12">
          <cell r="C12" t="str">
            <v>FC1</v>
          </cell>
          <cell r="M12" t="str">
            <v>45T</v>
          </cell>
        </row>
        <row r="13">
          <cell r="C13" t="str">
            <v>FCA</v>
          </cell>
          <cell r="M13" t="str">
            <v>35T</v>
          </cell>
        </row>
        <row r="14">
          <cell r="C14" t="str">
            <v>FOB</v>
          </cell>
          <cell r="M14" t="str">
            <v>15T</v>
          </cell>
        </row>
      </sheetData>
      <sheetData sheetId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Metal Tooling"/>
      <sheetName val="Platic Tooling"/>
      <sheetName val="Summary"/>
      <sheetName val="Master Lists"/>
      <sheetName val="M35k"/>
      <sheetName val="M40k"/>
      <sheetName val="PL35k"/>
      <sheetName val="PL40k"/>
      <sheetName val="Cover"/>
      <sheetName val="BOM  "/>
      <sheetName val="Purchase"/>
      <sheetName val="Assy"/>
      <sheetName val="Air"/>
      <sheetName val="Sea"/>
      <sheetName val="packing"/>
      <sheetName val="Information"/>
      <sheetName val="Antenna Window"/>
      <sheetName val="____01"/>
      <sheetName val="KT1 Qual"/>
      <sheetName val="PARTCOST Dell  Nimitz-Beijing 0"/>
      <sheetName val="ISRDATA"/>
      <sheetName val="Bom(P1)"/>
      <sheetName val="List"/>
      <sheetName val="Q#3839"/>
      <sheetName val="FA-LISTING"/>
      <sheetName val="Forwarder_Plan"/>
      <sheetName val="Database"/>
      <sheetName val="销管费用明细"/>
      <sheetName val="6"/>
      <sheetName val="zsdr82 Tab."/>
      <sheetName val="Part List"/>
      <sheetName val="FAE reports"/>
      <sheetName val="Data lists"/>
      <sheetName val="Metal_list"/>
      <sheetName val="NOTES"/>
      <sheetName val="Lookup Tables"/>
      <sheetName val="Proto 1"/>
      <sheetName val="2003 Ryan to Arima"/>
      <sheetName val="零件清單"/>
      <sheetName val="Metal_Tooling"/>
      <sheetName val="Platic_Tooling"/>
      <sheetName val="Master_Lists"/>
      <sheetName val="BOM__"/>
      <sheetName val="Antenna_Window"/>
      <sheetName val="PARTCOST_Dell__Nimitz-Beijing_0"/>
      <sheetName val="KT1_Qual"/>
      <sheetName val="zsdr82_Tab_"/>
      <sheetName val="Part_List"/>
      <sheetName val="FAE_reports"/>
      <sheetName val="Data_lists"/>
      <sheetName val="Metal_Tooling2"/>
      <sheetName val="Platic_Tooling2"/>
      <sheetName val="Master_Lists2"/>
      <sheetName val="BOM__2"/>
      <sheetName val="Antenna_Window2"/>
      <sheetName val="PARTCOST_Dell__Nimitz-Beijing_2"/>
      <sheetName val="KT1_Qual2"/>
      <sheetName val="zsdr82_Tab_2"/>
      <sheetName val="Part_List2"/>
      <sheetName val="FAE_reports2"/>
      <sheetName val="Data_lists2"/>
      <sheetName val="Metal_Tooling1"/>
      <sheetName val="Platic_Tooling1"/>
      <sheetName val="Master_Lists1"/>
      <sheetName val="BOM__1"/>
      <sheetName val="Antenna_Window1"/>
      <sheetName val="PARTCOST_Dell__Nimitz-Beijing_1"/>
      <sheetName val="KT1_Qual1"/>
      <sheetName val="zsdr82_Tab_1"/>
      <sheetName val="Part_List1"/>
      <sheetName val="FAE_reports1"/>
      <sheetName val="Data_lists1"/>
      <sheetName val="SCM AV data"/>
      <sheetName val="K7974 FEB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>
        <row r="6">
          <cell r="A6" t="str">
            <v>20T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50T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P7" t="str">
            <v>SECC T=0.5</v>
          </cell>
        </row>
        <row r="8">
          <cell r="A8" t="str">
            <v>80T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P8" t="str">
            <v>SUS 301  T=0.1</v>
          </cell>
        </row>
        <row r="9">
          <cell r="A9" t="str">
            <v>M100T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P9" t="str">
            <v>SUS 301 T=0.3</v>
          </cell>
        </row>
        <row r="10">
          <cell r="A10" t="str">
            <v>M150T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P10" t="str">
            <v>SUS 301  T=0.8</v>
          </cell>
        </row>
        <row r="11">
          <cell r="A11" t="str">
            <v>M200T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P11" t="str">
            <v>AL 5052 T=0.5</v>
          </cell>
        </row>
        <row r="12">
          <cell r="A12" t="str">
            <v>M250T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P12" t="str">
            <v>SUS 304 T=0.3</v>
          </cell>
        </row>
        <row r="13">
          <cell r="A13" t="str">
            <v>M300T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P13" t="str">
            <v>G30</v>
          </cell>
        </row>
        <row r="14">
          <cell r="A14" t="str">
            <v>M30T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P14" t="str">
            <v>HRP &amp; O</v>
          </cell>
        </row>
        <row r="15">
          <cell r="A15" t="str">
            <v>M400T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P15" t="str">
            <v>Phos. Bronze</v>
          </cell>
        </row>
        <row r="16">
          <cell r="A16" t="str">
            <v>M50T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P16" t="str">
            <v>Stainless Steel</v>
          </cell>
        </row>
        <row r="17">
          <cell r="A17" t="str">
            <v>M600T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P17" t="str">
            <v>Stainless Steel</v>
          </cell>
        </row>
        <row r="18">
          <cell r="A18" t="str">
            <v>M800T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P18" t="str">
            <v>Stainless Steel</v>
          </cell>
        </row>
        <row r="19">
          <cell r="A19" t="str">
            <v>M80T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P19" t="str">
            <v>Tri-Clear</v>
          </cell>
        </row>
        <row r="20">
          <cell r="A20" t="str">
            <v>P100T</v>
          </cell>
          <cell r="B20">
            <v>0</v>
          </cell>
          <cell r="C20">
            <v>0</v>
          </cell>
          <cell r="D20">
            <v>0</v>
          </cell>
          <cell r="E20">
            <v>1</v>
          </cell>
          <cell r="F20">
            <v>8.3333333333333329E-2</v>
          </cell>
          <cell r="G20">
            <v>1814</v>
          </cell>
        </row>
        <row r="21">
          <cell r="A21" t="str">
            <v>P150T</v>
          </cell>
          <cell r="B21">
            <v>0</v>
          </cell>
          <cell r="C21">
            <v>0</v>
          </cell>
          <cell r="D21">
            <v>0</v>
          </cell>
          <cell r="E21">
            <v>1</v>
          </cell>
          <cell r="F21">
            <v>8.3333333333333329E-2</v>
          </cell>
          <cell r="G21">
            <v>1814</v>
          </cell>
        </row>
        <row r="22">
          <cell r="A22" t="str">
            <v>P200T</v>
          </cell>
          <cell r="B22">
            <v>22.182404389609495</v>
          </cell>
          <cell r="C22">
            <v>23.349677745438939</v>
          </cell>
          <cell r="D22">
            <v>45.532082135048434</v>
          </cell>
          <cell r="E22">
            <v>2</v>
          </cell>
          <cell r="F22">
            <v>0.16666666666666666</v>
          </cell>
          <cell r="G22">
            <v>2721</v>
          </cell>
        </row>
        <row r="23">
          <cell r="A23" t="str">
            <v>P250T</v>
          </cell>
          <cell r="B23">
            <v>22.182404389609495</v>
          </cell>
          <cell r="C23">
            <v>23.349677745438939</v>
          </cell>
          <cell r="D23">
            <v>45.532082135048434</v>
          </cell>
          <cell r="E23">
            <v>2</v>
          </cell>
          <cell r="F23">
            <v>0.16666666666666666</v>
          </cell>
          <cell r="G23">
            <v>2721</v>
          </cell>
        </row>
        <row r="24">
          <cell r="A24" t="str">
            <v>P300T</v>
          </cell>
          <cell r="B24">
            <v>25.183553790683426</v>
          </cell>
          <cell r="C24">
            <v>27.643635641137681</v>
          </cell>
          <cell r="D24">
            <v>52.827189431821111</v>
          </cell>
          <cell r="E24">
            <v>2</v>
          </cell>
          <cell r="F24">
            <v>0.16666666666666666</v>
          </cell>
          <cell r="G24">
            <v>2721</v>
          </cell>
        </row>
        <row r="25">
          <cell r="A25" t="str">
            <v>P400T</v>
          </cell>
          <cell r="B25">
            <v>35.402085369630797</v>
          </cell>
          <cell r="C25">
            <v>41.034464981628446</v>
          </cell>
          <cell r="D25">
            <v>76.436550351259243</v>
          </cell>
          <cell r="E25">
            <v>2</v>
          </cell>
          <cell r="F25">
            <v>0.25</v>
          </cell>
          <cell r="G25">
            <v>4535</v>
          </cell>
        </row>
        <row r="26">
          <cell r="A26" t="str">
            <v>P600T</v>
          </cell>
          <cell r="B26">
            <v>44.361810487568142</v>
          </cell>
          <cell r="C26">
            <v>47.008948076978228</v>
          </cell>
          <cell r="D26">
            <v>91.370758564546378</v>
          </cell>
          <cell r="E26">
            <v>4</v>
          </cell>
          <cell r="F26">
            <v>0.25</v>
          </cell>
          <cell r="G26">
            <v>4535</v>
          </cell>
        </row>
        <row r="27">
          <cell r="A27" t="str">
            <v>P800T</v>
          </cell>
          <cell r="B27">
            <v>50.889831540199722</v>
          </cell>
          <cell r="C27">
            <v>54.802460210756422</v>
          </cell>
          <cell r="D27">
            <v>105.69229175095614</v>
          </cell>
          <cell r="E27">
            <v>4</v>
          </cell>
          <cell r="F27">
            <v>0.25</v>
          </cell>
          <cell r="G27">
            <v>4535</v>
          </cell>
        </row>
        <row r="34">
          <cell r="A34" t="str">
            <v>1000T</v>
          </cell>
          <cell r="B34">
            <v>0</v>
          </cell>
          <cell r="C34">
            <v>0</v>
          </cell>
          <cell r="D34">
            <v>40</v>
          </cell>
          <cell r="E34">
            <v>4</v>
          </cell>
        </row>
        <row r="35">
          <cell r="A35" t="str">
            <v>100T</v>
          </cell>
          <cell r="B35">
            <v>0</v>
          </cell>
          <cell r="C35">
            <v>0</v>
          </cell>
          <cell r="D35">
            <v>8.5</v>
          </cell>
          <cell r="E35">
            <v>1</v>
          </cell>
          <cell r="P35" t="str">
            <v>ABS</v>
          </cell>
        </row>
        <row r="36">
          <cell r="A36" t="str">
            <v>110T</v>
          </cell>
          <cell r="B36">
            <v>0</v>
          </cell>
          <cell r="C36">
            <v>0</v>
          </cell>
          <cell r="D36">
            <v>8.5</v>
          </cell>
          <cell r="E36">
            <v>1</v>
          </cell>
          <cell r="P36" t="str">
            <v>PC</v>
          </cell>
        </row>
        <row r="37">
          <cell r="A37" t="str">
            <v>110T - 2 shot</v>
          </cell>
          <cell r="B37">
            <v>0</v>
          </cell>
          <cell r="C37">
            <v>0</v>
          </cell>
          <cell r="D37">
            <v>18</v>
          </cell>
          <cell r="E37">
            <v>2</v>
          </cell>
          <cell r="P37" t="str">
            <v>HIP</v>
          </cell>
        </row>
        <row r="38">
          <cell r="A38" t="str">
            <v>120T</v>
          </cell>
          <cell r="B38">
            <v>0</v>
          </cell>
          <cell r="C38">
            <v>0</v>
          </cell>
          <cell r="D38">
            <v>9</v>
          </cell>
          <cell r="E38">
            <v>1</v>
          </cell>
          <cell r="P38" t="str">
            <v>Cycolac VW55</v>
          </cell>
        </row>
        <row r="39">
          <cell r="A39" t="str">
            <v>120T - 2 shot</v>
          </cell>
          <cell r="B39">
            <v>0</v>
          </cell>
          <cell r="C39">
            <v>0</v>
          </cell>
          <cell r="D39">
            <v>18</v>
          </cell>
          <cell r="E39">
            <v>2</v>
          </cell>
          <cell r="P39" t="str">
            <v>Lexan 500</v>
          </cell>
        </row>
        <row r="40">
          <cell r="A40" t="str">
            <v>125T</v>
          </cell>
          <cell r="B40">
            <v>0</v>
          </cell>
          <cell r="C40">
            <v>0</v>
          </cell>
          <cell r="D40">
            <v>9</v>
          </cell>
          <cell r="E40">
            <v>1</v>
          </cell>
          <cell r="P40" t="str">
            <v>Lexan 915</v>
          </cell>
        </row>
        <row r="41">
          <cell r="A41" t="str">
            <v>130-160T</v>
          </cell>
          <cell r="B41">
            <v>0</v>
          </cell>
          <cell r="C41">
            <v>0</v>
          </cell>
          <cell r="D41">
            <v>10</v>
          </cell>
          <cell r="E41">
            <v>1</v>
          </cell>
          <cell r="P41" t="str">
            <v>Lexan 121</v>
          </cell>
        </row>
        <row r="42">
          <cell r="A42" t="str">
            <v>130T</v>
          </cell>
          <cell r="B42">
            <v>0</v>
          </cell>
          <cell r="C42">
            <v>0</v>
          </cell>
          <cell r="D42">
            <v>9</v>
          </cell>
          <cell r="E42">
            <v>1</v>
          </cell>
          <cell r="P42" t="str">
            <v>Cycoloy C8524</v>
          </cell>
        </row>
        <row r="43">
          <cell r="A43" t="str">
            <v>150T</v>
          </cell>
          <cell r="B43">
            <v>0</v>
          </cell>
          <cell r="C43">
            <v>0</v>
          </cell>
          <cell r="D43">
            <v>10</v>
          </cell>
          <cell r="E43">
            <v>1</v>
          </cell>
        </row>
        <row r="44">
          <cell r="A44" t="str">
            <v>170-200T</v>
          </cell>
          <cell r="B44">
            <v>0</v>
          </cell>
          <cell r="C44">
            <v>0</v>
          </cell>
          <cell r="D44">
            <v>13</v>
          </cell>
          <cell r="E44">
            <v>2</v>
          </cell>
        </row>
        <row r="45">
          <cell r="A45" t="str">
            <v>175T</v>
          </cell>
          <cell r="B45">
            <v>0</v>
          </cell>
          <cell r="C45">
            <v>0</v>
          </cell>
          <cell r="D45">
            <v>11</v>
          </cell>
          <cell r="E45">
            <v>2</v>
          </cell>
        </row>
        <row r="46">
          <cell r="A46" t="str">
            <v>220-250T</v>
          </cell>
          <cell r="B46">
            <v>0</v>
          </cell>
          <cell r="C46">
            <v>0</v>
          </cell>
          <cell r="D46">
            <v>20</v>
          </cell>
          <cell r="E46">
            <v>2</v>
          </cell>
        </row>
        <row r="47">
          <cell r="A47" t="str">
            <v>220T</v>
          </cell>
          <cell r="B47">
            <v>0</v>
          </cell>
          <cell r="C47">
            <v>0</v>
          </cell>
          <cell r="D47">
            <v>13</v>
          </cell>
          <cell r="E47">
            <v>2</v>
          </cell>
        </row>
        <row r="48">
          <cell r="A48" t="str">
            <v>25T</v>
          </cell>
          <cell r="B48">
            <v>0</v>
          </cell>
          <cell r="C48">
            <v>0</v>
          </cell>
          <cell r="D48">
            <v>6.5</v>
          </cell>
          <cell r="E48">
            <v>1</v>
          </cell>
        </row>
        <row r="49">
          <cell r="A49" t="str">
            <v>260-300T</v>
          </cell>
          <cell r="B49">
            <v>0</v>
          </cell>
          <cell r="C49">
            <v>0</v>
          </cell>
          <cell r="D49">
            <v>23</v>
          </cell>
          <cell r="E49">
            <v>4</v>
          </cell>
        </row>
        <row r="50">
          <cell r="A50" t="str">
            <v>280T</v>
          </cell>
          <cell r="B50">
            <v>0</v>
          </cell>
          <cell r="C50">
            <v>0</v>
          </cell>
          <cell r="D50">
            <v>20</v>
          </cell>
          <cell r="E50">
            <v>4</v>
          </cell>
        </row>
        <row r="51">
          <cell r="A51" t="str">
            <v>320T</v>
          </cell>
          <cell r="B51">
            <v>0</v>
          </cell>
          <cell r="C51">
            <v>0</v>
          </cell>
          <cell r="D51">
            <v>23</v>
          </cell>
          <cell r="E51">
            <v>4</v>
          </cell>
        </row>
        <row r="52">
          <cell r="A52" t="str">
            <v>350T</v>
          </cell>
          <cell r="B52">
            <v>0</v>
          </cell>
          <cell r="C52">
            <v>0</v>
          </cell>
          <cell r="D52">
            <v>25</v>
          </cell>
          <cell r="E52">
            <v>4</v>
          </cell>
        </row>
        <row r="53">
          <cell r="A53" t="str">
            <v>35T</v>
          </cell>
          <cell r="B53">
            <v>0</v>
          </cell>
          <cell r="C53">
            <v>0</v>
          </cell>
          <cell r="D53">
            <v>6.5</v>
          </cell>
          <cell r="E53">
            <v>1</v>
          </cell>
        </row>
        <row r="54">
          <cell r="A54" t="str">
            <v>400T</v>
          </cell>
          <cell r="B54">
            <v>0</v>
          </cell>
          <cell r="C54">
            <v>0</v>
          </cell>
          <cell r="D54">
            <v>28</v>
          </cell>
          <cell r="E54">
            <v>4</v>
          </cell>
        </row>
        <row r="55">
          <cell r="A55" t="str">
            <v>450T</v>
          </cell>
          <cell r="B55">
            <v>16.2136679105556</v>
          </cell>
          <cell r="C55">
            <v>5.5341334849436858</v>
          </cell>
          <cell r="D55">
            <v>21.747801395499287</v>
          </cell>
          <cell r="E55">
            <v>4</v>
          </cell>
        </row>
        <row r="56">
          <cell r="A56" t="str">
            <v>45T</v>
          </cell>
          <cell r="B56">
            <v>0</v>
          </cell>
          <cell r="C56">
            <v>0</v>
          </cell>
          <cell r="D56">
            <v>6.5</v>
          </cell>
          <cell r="E56">
            <v>1</v>
          </cell>
        </row>
        <row r="57">
          <cell r="A57" t="str">
            <v>500-550T</v>
          </cell>
          <cell r="B57">
            <v>18.722324607440317</v>
          </cell>
          <cell r="C57">
            <v>3.4753173684388021</v>
          </cell>
          <cell r="D57">
            <v>22.197641975879119</v>
          </cell>
          <cell r="E57">
            <v>4</v>
          </cell>
        </row>
        <row r="58">
          <cell r="A58" t="str">
            <v>500T</v>
          </cell>
          <cell r="B58">
            <v>0</v>
          </cell>
          <cell r="C58">
            <v>0</v>
          </cell>
          <cell r="D58">
            <v>32</v>
          </cell>
          <cell r="E58">
            <v>4</v>
          </cell>
        </row>
        <row r="59">
          <cell r="A59" t="str">
            <v>50T</v>
          </cell>
          <cell r="B59">
            <v>0</v>
          </cell>
          <cell r="C59">
            <v>0</v>
          </cell>
          <cell r="D59">
            <v>6.5</v>
          </cell>
          <cell r="E59">
            <v>1</v>
          </cell>
        </row>
        <row r="60">
          <cell r="A60" t="str">
            <v>600-650T</v>
          </cell>
          <cell r="B60">
            <v>0</v>
          </cell>
          <cell r="C60">
            <v>0</v>
          </cell>
          <cell r="D60">
            <v>26</v>
          </cell>
          <cell r="E60">
            <v>4</v>
          </cell>
        </row>
        <row r="61">
          <cell r="A61" t="str">
            <v>60T</v>
          </cell>
          <cell r="B61">
            <v>0</v>
          </cell>
          <cell r="C61">
            <v>0</v>
          </cell>
          <cell r="D61">
            <v>7</v>
          </cell>
          <cell r="E61">
            <v>1</v>
          </cell>
        </row>
        <row r="62">
          <cell r="A62" t="str">
            <v>700-750T</v>
          </cell>
          <cell r="B62">
            <v>0</v>
          </cell>
          <cell r="C62">
            <v>0</v>
          </cell>
          <cell r="D62">
            <v>28</v>
          </cell>
          <cell r="E62">
            <v>4</v>
          </cell>
        </row>
        <row r="63">
          <cell r="A63" t="str">
            <v>75T</v>
          </cell>
          <cell r="B63">
            <v>0</v>
          </cell>
          <cell r="C63">
            <v>0</v>
          </cell>
          <cell r="D63">
            <v>7</v>
          </cell>
          <cell r="E63">
            <v>1</v>
          </cell>
        </row>
        <row r="64">
          <cell r="A64" t="str">
            <v>800-850T</v>
          </cell>
          <cell r="B64">
            <v>28.338535133756107</v>
          </cell>
          <cell r="C64">
            <v>6.0797759424418514</v>
          </cell>
          <cell r="D64">
            <v>34.418311076197959</v>
          </cell>
          <cell r="E64">
            <v>4</v>
          </cell>
        </row>
        <row r="65">
          <cell r="A65" t="str">
            <v>80T</v>
          </cell>
          <cell r="B65">
            <v>0</v>
          </cell>
          <cell r="C65">
            <v>0</v>
          </cell>
          <cell r="D65">
            <v>8</v>
          </cell>
          <cell r="E65">
            <v>1</v>
          </cell>
        </row>
        <row r="66">
          <cell r="A66" t="str">
            <v>90T</v>
          </cell>
          <cell r="B66">
            <v>0</v>
          </cell>
          <cell r="C66">
            <v>0</v>
          </cell>
          <cell r="D66">
            <v>8</v>
          </cell>
          <cell r="E66">
            <v>1</v>
          </cell>
        </row>
      </sheetData>
      <sheetData sheetId="6" refreshError="1"/>
      <sheetData sheetId="7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>
        <row r="6">
          <cell r="A6" t="str">
            <v>20T</v>
          </cell>
        </row>
      </sheetData>
      <sheetData sheetId="42">
        <row r="6">
          <cell r="A6" t="str">
            <v>20T</v>
          </cell>
        </row>
      </sheetData>
      <sheetData sheetId="43">
        <row r="6">
          <cell r="A6" t="str">
            <v>20T</v>
          </cell>
        </row>
      </sheetData>
      <sheetData sheetId="44">
        <row r="6">
          <cell r="A6" t="str">
            <v>20T</v>
          </cell>
        </row>
      </sheetData>
      <sheetData sheetId="45">
        <row r="6">
          <cell r="A6" t="str">
            <v>20T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s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PA Audit Summary"/>
      <sheetName val="Genernal C A"/>
      <sheetName val="Receiving Inspection"/>
      <sheetName val="Warehouse"/>
      <sheetName val="Molding"/>
      <sheetName val="Stamping"/>
      <sheetName val="Secondary Operations"/>
      <sheetName val="Painting-Plastics"/>
      <sheetName val="Painting-Metal"/>
      <sheetName val="MRB"/>
      <sheetName val="Assembly"/>
      <sheetName val="EOL Inspection"/>
      <sheetName val="Repair Process"/>
      <sheetName val="Packaging"/>
      <sheetName val="QPA Revision Control "/>
      <sheetName val="00000000"/>
      <sheetName val="Lookup Table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Data lists"/>
    </sheetNames>
    <sheetDataSet>
      <sheetData sheetId="0"/>
      <sheetData sheetId="1"/>
      <sheetData sheetId="2" refreshError="1">
        <row r="14">
          <cell r="C14">
            <v>20</v>
          </cell>
        </row>
        <row r="15">
          <cell r="C15">
            <v>14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s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awing"/>
      <sheetName val="1"/>
      <sheetName val="2"/>
      <sheetName val="IQC plan"/>
      <sheetName val="Flow Chart"/>
      <sheetName val="Control plan "/>
      <sheetName val="Parameter"/>
      <sheetName val="Cpk "/>
      <sheetName val="FAI"/>
      <sheetName val="Yield"/>
      <sheetName val="Receiving Inspection"/>
      <sheetName val="Lookup Tables"/>
      <sheetName val="List"/>
      <sheetName val="ISRDATA"/>
      <sheetName val="DELL_Schedule"/>
      <sheetName val="ﾀｰｹﾞｯﾄコスト"/>
      <sheetName val="總表"/>
      <sheetName val="Mat Summary"/>
      <sheetName val="KT1 Qual"/>
      <sheetName val="Antenna Window"/>
      <sheetName val="Master Lists"/>
      <sheetName val="SI1 BOM 0130"/>
      <sheetName val="CCD"/>
      <sheetName val="Q_BF3 FBOM-update111703"/>
      <sheetName val="Data lists"/>
      <sheetName val="6"/>
      <sheetName val="Information"/>
      <sheetName val="Base Input"/>
    </sheetNames>
    <sheetDataSet>
      <sheetData sheetId="0" refreshError="1"/>
      <sheetData sheetId="1" refreshError="1">
        <row r="17">
          <cell r="C17">
            <v>15.75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ean Sheet use table"/>
      <sheetName val="Stage對照表"/>
      <sheetName val="Category"/>
      <sheetName val="Module Rate"/>
      <sheetName val="Material Price"/>
      <sheetName val="Material Density"/>
      <sheetName val="Material Housing"/>
      <sheetName val="Revision"/>
      <sheetName val="ME BOM"/>
      <sheetName val="Material ME-Others"/>
      <sheetName val="塗料資料庫"/>
      <sheetName val="UV及PU噴漆成本分析"/>
      <sheetName val="粉體噴漆成本分析"/>
      <sheetName val="CMF"/>
      <sheetName val="Tooling Metal Parts list"/>
      <sheetName val="Screw part list"/>
      <sheetName val="Nut part list"/>
      <sheetName val="StandOff part list"/>
      <sheetName val="Tooling Plastic Parts list"/>
      <sheetName val="Plastic Tooling Database"/>
      <sheetName val="460.0F706.0001 "/>
      <sheetName val="434.0F706.0001 "/>
      <sheetName val="441.0F701.0001"/>
      <sheetName val="447.0CM01.0001"/>
      <sheetName val="Clean Sheet Metal"/>
      <sheetName val="Clean Sheet Screw"/>
      <sheetName val="Clean Sheet Nut"/>
      <sheetName val="Clean Sheet StandOff"/>
      <sheetName val="Clean Sheet Plastic"/>
      <sheetName val="Clean Sheet Wire(Harness)"/>
      <sheetName val="Clean Sheet FFC"/>
      <sheetName val="Clean Sheet Die Casting"/>
      <sheetName val="Clean Sheet Hinge"/>
      <sheetName val="Clean Sheet Speaker"/>
      <sheetName val="Clean Sheet Die Cut"/>
      <sheetName val="Clean Sheet Magnet"/>
      <sheetName val="Process Cost"/>
      <sheetName val="eRFQ Spec"/>
      <sheetName val="Material Cable"/>
      <sheetName val="Material Packing"/>
      <sheetName val="Material Electro-Mechanical"/>
      <sheetName val="Material Thermal"/>
      <sheetName val="Clean Sheet Thermal Module"/>
      <sheetName val="Thermal part list"/>
      <sheetName val="Material EMC"/>
      <sheetName val="廠區與產品"/>
    </sheetNames>
    <sheetDataSet>
      <sheetData sheetId="0" refreshError="1"/>
      <sheetData sheetId="1" refreshError="1"/>
      <sheetData sheetId="2">
        <row r="3">
          <cell r="G3" t="str">
            <v>Hairline_髮絲</v>
          </cell>
        </row>
      </sheetData>
      <sheetData sheetId="3" refreshError="1"/>
      <sheetData sheetId="4">
        <row r="59">
          <cell r="A59" t="str">
            <v>AL10500.1</v>
          </cell>
        </row>
      </sheetData>
      <sheetData sheetId="5">
        <row r="13">
          <cell r="A13" t="str">
            <v>Cu3604</v>
          </cell>
        </row>
        <row r="14">
          <cell r="A14" t="str">
            <v>低碳鋼1018</v>
          </cell>
        </row>
        <row r="15">
          <cell r="A15" t="str">
            <v>SUS410</v>
          </cell>
        </row>
      </sheetData>
      <sheetData sheetId="6" refreshError="1"/>
      <sheetData sheetId="7" refreshError="1"/>
      <sheetData sheetId="8">
        <row r="21">
          <cell r="K21" t="str">
            <v>BUCKY N14 LCD Cover AL Silver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ﾀｰｹﾞｯﾄコスト"/>
      <sheetName val="ｺｽﾄ比較"/>
      <sheetName val="H14上期ｷｰｺﾝ単価020214rev4"/>
      <sheetName val="Mat Summary"/>
      <sheetName val="ISRDATA"/>
    </sheetNames>
    <sheetDataSet>
      <sheetData sheetId="0" refreshError="1">
        <row r="5">
          <cell r="AZ5" t="str">
            <v>Northwood1.8G</v>
          </cell>
        </row>
        <row r="127">
          <cell r="AZ127" t="str">
            <v>Slim CD-RW(8/4/24)</v>
          </cell>
        </row>
        <row r="128">
          <cell r="AZ128" t="str">
            <v>Slim CD-RW(8/8/24)</v>
          </cell>
        </row>
        <row r="129">
          <cell r="AZ129" t="str">
            <v>Slim CD-ROM(24x)</v>
          </cell>
        </row>
        <row r="130">
          <cell r="AZ130" t="str">
            <v>Slim Combo(8/4/24/8)</v>
          </cell>
        </row>
        <row r="131">
          <cell r="AZ131" t="str">
            <v>Slim Combo(8/8/24/8)</v>
          </cell>
        </row>
        <row r="132">
          <cell r="AZ132" t="str">
            <v>Slim Combo(16/10/24/8)</v>
          </cell>
        </row>
      </sheetData>
      <sheetData sheetId="1"/>
      <sheetData sheetId="2"/>
      <sheetData sheetId="3" refreshError="1"/>
      <sheetData sheetId="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PLASTIC"/>
      <sheetName val="Metal_list"/>
      <sheetName val="Pre-BOM"/>
      <sheetName val="0414data"/>
      <sheetName val="總表"/>
      <sheetName val="FA_LISTING"/>
      <sheetName val="1"/>
      <sheetName val="ISRDATA"/>
      <sheetName val="3"/>
      <sheetName val="Master Lists"/>
      <sheetName val="STD"/>
      <sheetName val="Antenna Window"/>
      <sheetName val="Receiving Inspection"/>
      <sheetName val="All"/>
      <sheetName val="Hourly Rate"/>
      <sheetName val="LSS"/>
      <sheetName val="Data lists"/>
      <sheetName val="Debug check list"/>
      <sheetName val="Issues List"/>
      <sheetName val="SCM AV data"/>
      <sheetName val="ﾀｰｹﾞｯﾄコスト"/>
      <sheetName val="NOTES"/>
      <sheetName val="Cover"/>
      <sheetName val="工單差异分攤"/>
      <sheetName val="Mat Summary"/>
      <sheetName val="All-In-One"/>
      <sheetName val="Receiving_Inspection"/>
      <sheetName val="Mat_Summary"/>
      <sheetName val="Master_Lists"/>
      <sheetName val="Cost BOM"/>
      <sheetName val="QuoteFormat"/>
      <sheetName val="Summary"/>
      <sheetName val="BB Table"/>
      <sheetName val="Dbase"/>
      <sheetName val="Reference"/>
      <sheetName val="FA-LISTING"/>
      <sheetName val="Sheet2"/>
      <sheetName val="Matl1"/>
      <sheetName val="Sheet1"/>
      <sheetName val="Receiving_Inspection1"/>
      <sheetName val="Mat_Summary1"/>
      <sheetName val="Master_Lists1"/>
      <sheetName val="Hourly_Rate"/>
      <sheetName val="非機種"/>
      <sheetName val="6"/>
      <sheetName val="0518"/>
      <sheetName val="Title Page"/>
      <sheetName val="C_BF3 MSL _March"/>
      <sheetName val="QVL BOM"/>
      <sheetName val="Cobra_1204"/>
      <sheetName val="541176170007"/>
      <sheetName val="Costed BOM_PAYDAY_1107"/>
      <sheetName val="KT1 Qual"/>
      <sheetName val="Information"/>
      <sheetName val="Baseline &amp; Summary"/>
      <sheetName val="Team List"/>
      <sheetName val="Lookup Tables"/>
      <sheetName val="Master_Lists2"/>
      <sheetName val="Hourly_Rate1"/>
      <sheetName val="Receiving_Inspection2"/>
      <sheetName val="Mat_Summary2"/>
      <sheetName val="Antenna_Window"/>
      <sheetName val="Cost_BOM"/>
      <sheetName val="Data_lists"/>
      <sheetName val="Debug_check_list"/>
      <sheetName val="Issues_List"/>
      <sheetName val="SCM_AV_data"/>
      <sheetName val="BB_Table"/>
      <sheetName val="Master_Lists4"/>
      <sheetName val="Hourly_Rate3"/>
      <sheetName val="Receiving_Inspection4"/>
      <sheetName val="Mat_Summary4"/>
      <sheetName val="Antenna_Window2"/>
      <sheetName val="Cost_BOM2"/>
      <sheetName val="Data_lists2"/>
      <sheetName val="Debug_check_list2"/>
      <sheetName val="Issues_List2"/>
      <sheetName val="SCM_AV_data2"/>
      <sheetName val="BB_Table2"/>
      <sheetName val="Master_Lists3"/>
      <sheetName val="Hourly_Rate2"/>
      <sheetName val="Receiving_Inspection3"/>
      <sheetName val="Mat_Summary3"/>
      <sheetName val="Antenna_Window1"/>
      <sheetName val="Cost_BOM1"/>
      <sheetName val="Data_lists1"/>
      <sheetName val="Debug_check_list1"/>
      <sheetName val="Issues_List1"/>
      <sheetName val="SCM_AV_data1"/>
      <sheetName val="BB_Table1"/>
      <sheetName val="Antenna_Window3"/>
      <sheetName val="Master_Lists5"/>
      <sheetName val="Receiving_Inspection5"/>
      <sheetName val="Data_lists3"/>
      <sheetName val="Debug_check_list3"/>
      <sheetName val="Issues_List3"/>
      <sheetName val="SCM_AV_data3"/>
      <sheetName val="Hourly_Rate4"/>
      <sheetName val="BB_Table3"/>
      <sheetName val="Mat_Summary5"/>
      <sheetName val="Cost_BOM3"/>
      <sheetName val="Title_Page"/>
      <sheetName val="C_BF3_MSL__March"/>
      <sheetName val="QVL_BOM"/>
      <sheetName val="Costed_BOM_PAYDAY_1107"/>
      <sheetName val="Baseline_&amp;_Summary"/>
      <sheetName val="Team_List"/>
      <sheetName val="KT1_Qual"/>
      <sheetName val="Lookup_Tables"/>
    </sheetNames>
    <sheetDataSet>
      <sheetData sheetId="0" refreshError="1">
        <row r="26">
          <cell r="I26" t="str">
            <v>1*1</v>
          </cell>
        </row>
        <row r="31">
          <cell r="B31" t="str">
            <v>H806A-ME-BACKCASE-2</v>
          </cell>
          <cell r="E31" t="str">
            <v>*</v>
          </cell>
          <cell r="G31" t="str">
            <v>PC+ABS</v>
          </cell>
          <cell r="H31" t="str">
            <v>40.64 g</v>
          </cell>
          <cell r="I31" t="str">
            <v>1*1</v>
          </cell>
        </row>
        <row r="32">
          <cell r="B32" t="str">
            <v>H806A-ME-SIDE-IO-BEZEL</v>
          </cell>
          <cell r="E32" t="str">
            <v>*</v>
          </cell>
          <cell r="G32" t="str">
            <v>PC+ABS</v>
          </cell>
          <cell r="H32" t="str">
            <v>71.86 g</v>
          </cell>
          <cell r="I32" t="str">
            <v>1*1</v>
          </cell>
        </row>
        <row r="33">
          <cell r="G33" t="str">
            <v>PC+ABS</v>
          </cell>
          <cell r="H33" t="str">
            <v>82.78 g</v>
          </cell>
          <cell r="I33" t="str">
            <v>1*1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 List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 Data"/>
    </sheetNames>
    <sheetDataSet>
      <sheetData sheetId="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s29nhma ww"/>
      <sheetName val="PSS27"/>
      <sheetName val="psc23mgma ww"/>
      <sheetName val="Pss25"/>
      <sheetName val="Pulse changes"/>
      <sheetName val="BaanvsPMDS"/>
      <sheetName val="BaanVsBaan"/>
      <sheetName val="All Parts"/>
      <sheetName val="Lookup Tables"/>
      <sheetName val="0414data"/>
      <sheetName val="ISRDATA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Drawing</v>
          </cell>
          <cell r="B1" t="str">
            <v>Description</v>
          </cell>
          <cell r="C1" t="str">
            <v>Subsystem</v>
          </cell>
          <cell r="D1" t="str">
            <v>Qty.</v>
          </cell>
          <cell r="E1" t="str">
            <v>Pesos per Unit</v>
          </cell>
          <cell r="F1" t="str">
            <v>USD per Unit</v>
          </cell>
          <cell r="G1" t="str">
            <v>UOM</v>
          </cell>
          <cell r="H1" t="str">
            <v>USD / UOM</v>
          </cell>
          <cell r="I1" t="str">
            <v>PMDS Target</v>
          </cell>
          <cell r="J1" t="str">
            <v>Delta</v>
          </cell>
          <cell r="K1" t="str">
            <v>PMDS ID</v>
          </cell>
          <cell r="L1" t="str">
            <v>CICS Cost</v>
          </cell>
          <cell r="M1" t="str">
            <v>GEA PO#</v>
          </cell>
          <cell r="N1" t="str">
            <v>Mabe Buyer</v>
          </cell>
          <cell r="Q1" t="str">
            <v xml:space="preserve">Reason </v>
          </cell>
        </row>
        <row r="2">
          <cell r="A2" t="str">
            <v>200D1116P002</v>
          </cell>
          <cell r="B2" t="str">
            <v>COVER MIDDLE PAN</v>
          </cell>
          <cell r="C2" t="str">
            <v xml:space="preserve"> APARIENCIA</v>
          </cell>
          <cell r="D2">
            <v>1</v>
          </cell>
          <cell r="E2">
            <v>9.6595199999999988</v>
          </cell>
          <cell r="F2">
            <v>1.0062</v>
          </cell>
          <cell r="G2" t="str">
            <v>PZA</v>
          </cell>
          <cell r="H2">
            <v>1.0062</v>
          </cell>
          <cell r="I2">
            <v>0.63629999999999998</v>
          </cell>
          <cell r="J2">
            <v>0.36990000000000001</v>
          </cell>
          <cell r="K2">
            <v>7423</v>
          </cell>
          <cell r="N2" t="str">
            <v>Cervantes</v>
          </cell>
          <cell r="O2" t="str">
            <v>Antonio</v>
          </cell>
          <cell r="P2" t="str">
            <v>Corrected Cost</v>
          </cell>
          <cell r="Q2" t="str">
            <v>Resin Increase + bad estimate</v>
          </cell>
        </row>
        <row r="3">
          <cell r="A3" t="str">
            <v>200D1128P001</v>
          </cell>
          <cell r="B3" t="str">
            <v>SHELF MODULE FF</v>
          </cell>
          <cell r="C3" t="str">
            <v xml:space="preserve"> APARIENCIA</v>
          </cell>
          <cell r="D3">
            <v>2</v>
          </cell>
          <cell r="E3">
            <v>45.638399999999997</v>
          </cell>
          <cell r="F3">
            <v>4.7539999999999996</v>
          </cell>
          <cell r="G3" t="str">
            <v>PZA</v>
          </cell>
          <cell r="H3">
            <v>2.3769999999999998</v>
          </cell>
          <cell r="I3">
            <v>1.1494</v>
          </cell>
          <cell r="J3">
            <v>1.2275999999999998</v>
          </cell>
          <cell r="K3">
            <v>698</v>
          </cell>
          <cell r="N3" t="str">
            <v>Cervantes</v>
          </cell>
          <cell r="O3" t="str">
            <v>Antonio</v>
          </cell>
          <cell r="P3" t="str">
            <v>Verified Cost</v>
          </cell>
          <cell r="Q3" t="str">
            <v>PMDS only includes overhead cost</v>
          </cell>
        </row>
        <row r="4">
          <cell r="A4" t="str">
            <v>200D1784P001</v>
          </cell>
          <cell r="B4" t="str">
            <v>SHIELD LIGHT FRE</v>
          </cell>
          <cell r="C4" t="str">
            <v xml:space="preserve"> F&amp;A</v>
          </cell>
          <cell r="D4">
            <v>1</v>
          </cell>
          <cell r="E4">
            <v>17.472000000000001</v>
          </cell>
          <cell r="F4">
            <v>1.8200000000000003</v>
          </cell>
          <cell r="G4" t="str">
            <v>PZA</v>
          </cell>
          <cell r="H4">
            <v>1.8200000000000003</v>
          </cell>
          <cell r="I4">
            <v>1.2170000000000001</v>
          </cell>
          <cell r="J4">
            <v>0.6030000000000002</v>
          </cell>
          <cell r="K4">
            <v>693</v>
          </cell>
          <cell r="N4" t="str">
            <v>Cervantes</v>
          </cell>
          <cell r="O4" t="str">
            <v>Antonio</v>
          </cell>
          <cell r="P4" t="str">
            <v>Verified Cost</v>
          </cell>
          <cell r="Q4" t="str">
            <v>Change from clear Lexan to Frost Lexan</v>
          </cell>
        </row>
        <row r="5">
          <cell r="A5" t="str">
            <v>200D2025P002</v>
          </cell>
          <cell r="B5" t="str">
            <v>SHELF CHILLER DI</v>
          </cell>
          <cell r="C5" t="str">
            <v xml:space="preserve"> HIELO Y AGUA</v>
          </cell>
          <cell r="D5">
            <v>1</v>
          </cell>
          <cell r="E5">
            <v>25.777000000000001</v>
          </cell>
          <cell r="F5">
            <v>2.6851041666666671</v>
          </cell>
          <cell r="G5" t="str">
            <v>PZA</v>
          </cell>
          <cell r="H5">
            <v>2.6851041666666671</v>
          </cell>
          <cell r="I5">
            <v>1.8784000000000001</v>
          </cell>
          <cell r="J5">
            <v>0.806704166666667</v>
          </cell>
          <cell r="K5">
            <v>7123</v>
          </cell>
          <cell r="N5" t="str">
            <v>Cervantes</v>
          </cell>
          <cell r="O5" t="str">
            <v>Antonio</v>
          </cell>
          <cell r="P5" t="str">
            <v>Verified Cost</v>
          </cell>
          <cell r="Q5" t="str">
            <v>Frost Lexan part</v>
          </cell>
        </row>
        <row r="6">
          <cell r="A6" t="str">
            <v>200D2543P002</v>
          </cell>
          <cell r="B6" t="str">
            <v>SHELF FZ UPPER</v>
          </cell>
          <cell r="C6" t="str">
            <v xml:space="preserve"> APARIENCIA</v>
          </cell>
          <cell r="D6">
            <v>1</v>
          </cell>
          <cell r="E6">
            <v>12.912000000000001</v>
          </cell>
          <cell r="F6">
            <v>1.3450000000000002</v>
          </cell>
          <cell r="G6" t="str">
            <v>PZA</v>
          </cell>
          <cell r="H6">
            <v>1.3450000000000002</v>
          </cell>
          <cell r="I6">
            <v>2.6549999999999998</v>
          </cell>
          <cell r="J6">
            <v>-1.3099999999999996</v>
          </cell>
          <cell r="K6">
            <v>6123</v>
          </cell>
          <cell r="N6" t="str">
            <v>Cervantes</v>
          </cell>
          <cell r="O6" t="str">
            <v>Antonio</v>
          </cell>
          <cell r="P6" t="str">
            <v>Verified Cost</v>
          </cell>
          <cell r="Q6" t="str">
            <v>Changed supplier (Triquest to Beach) + bad estimate</v>
          </cell>
        </row>
        <row r="7">
          <cell r="A7" t="str">
            <v>200D2554P001</v>
          </cell>
          <cell r="B7" t="str">
            <v xml:space="preserve"> PLENUM FAN EVAP. </v>
          </cell>
          <cell r="C7" t="str">
            <v xml:space="preserve"> SELLADO</v>
          </cell>
          <cell r="D7">
            <v>1</v>
          </cell>
          <cell r="E7">
            <v>17.423999999999999</v>
          </cell>
          <cell r="F7">
            <v>1.8149999999999999</v>
          </cell>
          <cell r="G7" t="str">
            <v>PZA</v>
          </cell>
          <cell r="H7">
            <v>1.8149999999999999</v>
          </cell>
          <cell r="I7">
            <v>1.5119999999999998</v>
          </cell>
          <cell r="J7">
            <v>0.30300000000000016</v>
          </cell>
          <cell r="K7">
            <v>6109</v>
          </cell>
          <cell r="N7" t="str">
            <v>Cervantes</v>
          </cell>
          <cell r="O7" t="str">
            <v>Antonio</v>
          </cell>
          <cell r="P7" t="str">
            <v>Verified Cost</v>
          </cell>
          <cell r="Q7" t="str">
            <v xml:space="preserve">Resin Increase  </v>
          </cell>
        </row>
        <row r="8">
          <cell r="A8" t="str">
            <v>162D9988P001</v>
          </cell>
          <cell r="B8" t="str">
            <v>CAP HINGE ARM</v>
          </cell>
          <cell r="C8" t="str">
            <v xml:space="preserve"> PUERTAS</v>
          </cell>
          <cell r="D8">
            <v>2</v>
          </cell>
          <cell r="E8">
            <v>17.959599999999998</v>
          </cell>
          <cell r="F8">
            <v>1.8707916666666666</v>
          </cell>
          <cell r="G8" t="str">
            <v>PZA</v>
          </cell>
          <cell r="H8">
            <v>0.93539583333333332</v>
          </cell>
          <cell r="I8">
            <v>8.5000000000000006E-2</v>
          </cell>
          <cell r="J8">
            <v>0.85039583333333335</v>
          </cell>
          <cell r="K8">
            <v>2766</v>
          </cell>
          <cell r="N8" t="str">
            <v>Cervantes</v>
          </cell>
          <cell r="O8" t="str">
            <v>Aaron</v>
          </cell>
          <cell r="P8" t="str">
            <v>Verified Cost</v>
          </cell>
          <cell r="Q8" t="str">
            <v>Part will be deleted next week now it is a SC8</v>
          </cell>
          <cell r="R8" t="str">
            <v>Part of Assembly</v>
          </cell>
        </row>
        <row r="9">
          <cell r="A9" t="str">
            <v>238C1802P001</v>
          </cell>
          <cell r="B9" t="str">
            <v xml:space="preserve"> LIGHT PIPE 29 Q  </v>
          </cell>
          <cell r="C9" t="str">
            <v xml:space="preserve"> ENFR RAPIDO</v>
          </cell>
          <cell r="D9">
            <v>3</v>
          </cell>
          <cell r="E9">
            <v>26.207999999999998</v>
          </cell>
          <cell r="F9">
            <v>2.73</v>
          </cell>
          <cell r="G9" t="str">
            <v>PZA</v>
          </cell>
          <cell r="H9">
            <v>0.91</v>
          </cell>
          <cell r="I9">
            <v>2</v>
          </cell>
          <cell r="J9">
            <v>-1.0899999999999999</v>
          </cell>
          <cell r="K9">
            <v>7038</v>
          </cell>
          <cell r="N9" t="str">
            <v>Elías</v>
          </cell>
          <cell r="O9" t="str">
            <v>Aaron</v>
          </cell>
          <cell r="P9" t="str">
            <v>Verified Cost</v>
          </cell>
          <cell r="Q9" t="str">
            <v>Bad Estimate by Design Engineers</v>
          </cell>
          <cell r="R9" t="str">
            <v xml:space="preserve">Obsolete part </v>
          </cell>
        </row>
        <row r="10">
          <cell r="A10" t="str">
            <v>238C1803P001</v>
          </cell>
          <cell r="B10" t="str">
            <v xml:space="preserve"> LIGHT PIPE 29 Q  </v>
          </cell>
          <cell r="C10" t="str">
            <v xml:space="preserve"> ENFR RAPIDO</v>
          </cell>
          <cell r="D10">
            <v>3</v>
          </cell>
          <cell r="E10">
            <v>26.207999999999998</v>
          </cell>
          <cell r="F10">
            <v>2.73</v>
          </cell>
          <cell r="G10" t="str">
            <v>PZA</v>
          </cell>
          <cell r="H10">
            <v>0.91</v>
          </cell>
          <cell r="I10">
            <v>0.25</v>
          </cell>
          <cell r="J10">
            <v>0.66</v>
          </cell>
          <cell r="K10">
            <v>7039</v>
          </cell>
          <cell r="N10" t="str">
            <v>Elías</v>
          </cell>
          <cell r="O10" t="str">
            <v>Aaron</v>
          </cell>
          <cell r="P10" t="str">
            <v>Verified Cost</v>
          </cell>
          <cell r="Q10" t="str">
            <v>Bad Estimate by Design Engineers</v>
          </cell>
          <cell r="R10" t="str">
            <v xml:space="preserve">Obsolete part </v>
          </cell>
        </row>
        <row r="11">
          <cell r="A11" t="str">
            <v>238C1931P001</v>
          </cell>
          <cell r="B11" t="str">
            <v>SHIELD TEMP BOAR</v>
          </cell>
          <cell r="C11" t="str">
            <v xml:space="preserve"> CONTROLES</v>
          </cell>
          <cell r="D11">
            <v>1</v>
          </cell>
          <cell r="E11">
            <v>3.7387000000000001</v>
          </cell>
          <cell r="F11">
            <v>0.38944791666666667</v>
          </cell>
          <cell r="G11" t="str">
            <v>PZA</v>
          </cell>
          <cell r="H11">
            <v>0.38944791666666667</v>
          </cell>
          <cell r="I11">
            <v>2.5950000000000001E-2</v>
          </cell>
          <cell r="J11">
            <v>0.36349791666666664</v>
          </cell>
          <cell r="K11">
            <v>7663</v>
          </cell>
          <cell r="N11" t="str">
            <v>Fabian</v>
          </cell>
          <cell r="O11" t="str">
            <v>Antonio</v>
          </cell>
          <cell r="P11" t="str">
            <v>Verified Cost</v>
          </cell>
        </row>
        <row r="12">
          <cell r="A12" t="str">
            <v>355B1412P001</v>
          </cell>
          <cell r="B12" t="str">
            <v>PK SPACER DOOR</v>
          </cell>
          <cell r="C12" t="str">
            <v xml:space="preserve"> PACKING</v>
          </cell>
          <cell r="D12">
            <v>2</v>
          </cell>
          <cell r="E12">
            <v>0.67120000000000002</v>
          </cell>
          <cell r="F12">
            <v>6.9916666666666669E-2</v>
          </cell>
          <cell r="G12" t="str">
            <v>PZA</v>
          </cell>
          <cell r="H12">
            <v>3.4958333333333334E-2</v>
          </cell>
          <cell r="I12">
            <v>0.34960000000000002</v>
          </cell>
          <cell r="J12">
            <v>-0.31464166666666671</v>
          </cell>
          <cell r="K12">
            <v>7361</v>
          </cell>
          <cell r="N12" t="str">
            <v>Fabian</v>
          </cell>
          <cell r="O12" t="str">
            <v>Antonio</v>
          </cell>
          <cell r="P12" t="str">
            <v>Verified Cost</v>
          </cell>
          <cell r="Q12" t="str">
            <v>Decimal Error in PMDS?</v>
          </cell>
        </row>
        <row r="13">
          <cell r="A13" t="str">
            <v>200D1364P004</v>
          </cell>
          <cell r="B13" t="str">
            <v xml:space="preserve"> PK TUBE CORR     </v>
          </cell>
          <cell r="C13" t="str">
            <v xml:space="preserve"> GABINETE</v>
          </cell>
          <cell r="D13">
            <v>1</v>
          </cell>
          <cell r="E13">
            <v>80.927999999999997</v>
          </cell>
          <cell r="F13">
            <v>8.43</v>
          </cell>
          <cell r="G13" t="str">
            <v>PZA</v>
          </cell>
          <cell r="H13">
            <v>8.43</v>
          </cell>
          <cell r="I13">
            <v>9.77</v>
          </cell>
          <cell r="J13">
            <v>-1.3399999999999999</v>
          </cell>
          <cell r="K13">
            <v>3342</v>
          </cell>
          <cell r="N13" t="str">
            <v>Javier</v>
          </cell>
          <cell r="O13" t="str">
            <v>Aaron</v>
          </cell>
          <cell r="P13" t="str">
            <v>Verified Cost</v>
          </cell>
          <cell r="Q13" t="str">
            <v>Negotiation</v>
          </cell>
        </row>
        <row r="14">
          <cell r="A14" t="str">
            <v>355B1439P001</v>
          </cell>
          <cell r="B14" t="str">
            <v>PK REAR BLOCK BF</v>
          </cell>
          <cell r="C14" t="str">
            <v xml:space="preserve"> PACKING</v>
          </cell>
          <cell r="D14">
            <v>1</v>
          </cell>
          <cell r="E14">
            <v>0.54720000000000002</v>
          </cell>
          <cell r="F14">
            <v>5.7000000000000002E-2</v>
          </cell>
          <cell r="G14" t="str">
            <v>PZA</v>
          </cell>
          <cell r="H14">
            <v>5.7000000000000002E-2</v>
          </cell>
          <cell r="I14">
            <v>0.44</v>
          </cell>
          <cell r="J14">
            <v>-0.38300000000000001</v>
          </cell>
          <cell r="K14">
            <v>7704</v>
          </cell>
          <cell r="N14" t="str">
            <v>Javier</v>
          </cell>
          <cell r="O14" t="str">
            <v>Aaron</v>
          </cell>
          <cell r="P14" t="str">
            <v>Verified Cost</v>
          </cell>
          <cell r="Q14" t="str">
            <v>Bad Estimate in PMDS</v>
          </cell>
        </row>
        <row r="15">
          <cell r="A15" t="str">
            <v>200D2600P002</v>
          </cell>
          <cell r="B15" t="str">
            <v xml:space="preserve"> PM GUIDE OWNERS  </v>
          </cell>
          <cell r="C15" t="str">
            <v xml:space="preserve"> LITERATURA</v>
          </cell>
          <cell r="D15">
            <v>1</v>
          </cell>
          <cell r="E15">
            <v>4.8959999999999999</v>
          </cell>
          <cell r="F15">
            <v>0.51</v>
          </cell>
          <cell r="G15" t="str">
            <v>PZA</v>
          </cell>
          <cell r="H15">
            <v>0.51</v>
          </cell>
          <cell r="I15">
            <v>1.5</v>
          </cell>
          <cell r="J15">
            <v>-0.99</v>
          </cell>
          <cell r="K15">
            <v>6315</v>
          </cell>
          <cell r="N15" t="str">
            <v>Ricardo</v>
          </cell>
          <cell r="O15" t="str">
            <v>Antonio</v>
          </cell>
          <cell r="P15" t="str">
            <v>Verified Cost</v>
          </cell>
          <cell r="Q15" t="str">
            <v>Bad Estimate in PMDS</v>
          </cell>
        </row>
        <row r="16">
          <cell r="A16" t="str">
            <v>200D2619P005</v>
          </cell>
          <cell r="B16" t="str">
            <v>PLATE RAITING IN</v>
          </cell>
          <cell r="C16" t="str">
            <v xml:space="preserve"> LITERATURA</v>
          </cell>
          <cell r="D16">
            <v>1</v>
          </cell>
          <cell r="E16">
            <v>0.90720000000000001</v>
          </cell>
          <cell r="F16">
            <v>9.4500000000000001E-2</v>
          </cell>
          <cell r="G16" t="str">
            <v>PZA</v>
          </cell>
          <cell r="H16">
            <v>9.4500000000000001E-2</v>
          </cell>
          <cell r="I16">
            <v>1.5</v>
          </cell>
          <cell r="J16">
            <v>-1.4055</v>
          </cell>
          <cell r="K16">
            <v>6367</v>
          </cell>
          <cell r="N16" t="str">
            <v>Ricardo</v>
          </cell>
          <cell r="O16" t="str">
            <v>Antonio</v>
          </cell>
          <cell r="P16" t="str">
            <v>Verified Cost</v>
          </cell>
          <cell r="Q16" t="str">
            <v>Bad Estimate in PMDS</v>
          </cell>
        </row>
        <row r="17">
          <cell r="A17" t="str">
            <v>200D2645P003</v>
          </cell>
          <cell r="B17" t="str">
            <v>PM TAG ENERGY</v>
          </cell>
          <cell r="C17" t="str">
            <v xml:space="preserve"> LITERATURA</v>
          </cell>
          <cell r="D17">
            <v>1</v>
          </cell>
          <cell r="E17">
            <v>0.18240000000000001</v>
          </cell>
          <cell r="F17">
            <v>1.9000000000000003E-2</v>
          </cell>
          <cell r="G17" t="str">
            <v>PZA</v>
          </cell>
          <cell r="H17">
            <v>1.9000000000000003E-2</v>
          </cell>
          <cell r="I17">
            <v>1.5</v>
          </cell>
          <cell r="J17">
            <v>-1.4810000000000001</v>
          </cell>
          <cell r="K17">
            <v>6466</v>
          </cell>
          <cell r="N17" t="str">
            <v>Ricardo</v>
          </cell>
          <cell r="O17" t="str">
            <v>Antonio</v>
          </cell>
          <cell r="P17" t="str">
            <v>Verified Cost</v>
          </cell>
          <cell r="Q17" t="str">
            <v>Bad Estimate in PMDS</v>
          </cell>
        </row>
        <row r="18">
          <cell r="A18" t="str">
            <v>200D2645P006</v>
          </cell>
          <cell r="B18" t="str">
            <v xml:space="preserve"> PM TAG ENERGY    </v>
          </cell>
          <cell r="C18" t="str">
            <v xml:space="preserve"> LITERATURA</v>
          </cell>
          <cell r="D18">
            <v>1</v>
          </cell>
          <cell r="E18">
            <v>0.18240000000000001</v>
          </cell>
          <cell r="F18">
            <v>1.9000000000000003E-2</v>
          </cell>
          <cell r="G18" t="str">
            <v>PZA</v>
          </cell>
          <cell r="H18">
            <v>1.9000000000000003E-2</v>
          </cell>
          <cell r="I18">
            <v>1.5</v>
          </cell>
          <cell r="J18">
            <v>-1.4810000000000001</v>
          </cell>
          <cell r="K18">
            <v>6469</v>
          </cell>
          <cell r="N18" t="str">
            <v>Ricardo</v>
          </cell>
          <cell r="O18" t="str">
            <v>Antonio</v>
          </cell>
          <cell r="P18" t="str">
            <v>Verified Cost</v>
          </cell>
          <cell r="Q18" t="str">
            <v>Bad Estimate in PMDS</v>
          </cell>
        </row>
        <row r="19">
          <cell r="A19" t="str">
            <v>200D2645P014</v>
          </cell>
          <cell r="B19" t="str">
            <v xml:space="preserve"> PM TAG ENERGY    </v>
          </cell>
          <cell r="C19" t="str">
            <v xml:space="preserve"> LITERATURA</v>
          </cell>
          <cell r="D19">
            <v>1</v>
          </cell>
          <cell r="E19">
            <v>0.18240000000000001</v>
          </cell>
          <cell r="F19">
            <v>1.9000000000000003E-2</v>
          </cell>
          <cell r="G19" t="str">
            <v>PZA</v>
          </cell>
          <cell r="H19">
            <v>1.9000000000000003E-2</v>
          </cell>
          <cell r="I19">
            <v>1.5</v>
          </cell>
          <cell r="J19">
            <v>-1.4810000000000001</v>
          </cell>
          <cell r="K19">
            <v>6477</v>
          </cell>
          <cell r="N19" t="str">
            <v>Ricardo</v>
          </cell>
          <cell r="O19" t="str">
            <v>Antonio</v>
          </cell>
          <cell r="P19" t="str">
            <v>Verified Cost</v>
          </cell>
          <cell r="Q19" t="str">
            <v>Bad Estimate in PMDS</v>
          </cell>
        </row>
        <row r="20">
          <cell r="A20" t="str">
            <v>197D3089G002</v>
          </cell>
          <cell r="B20" t="str">
            <v>FILTER WATER ASM</v>
          </cell>
          <cell r="C20" t="str">
            <v xml:space="preserve"> HIELO Y AGUA</v>
          </cell>
          <cell r="D20">
            <v>1</v>
          </cell>
          <cell r="E20">
            <v>47.327999999999996</v>
          </cell>
          <cell r="F20">
            <v>4.93</v>
          </cell>
          <cell r="G20" t="str">
            <v>PZA</v>
          </cell>
          <cell r="H20">
            <v>4.93</v>
          </cell>
          <cell r="I20">
            <v>4.93</v>
          </cell>
          <cell r="J20">
            <v>0</v>
          </cell>
          <cell r="K20">
            <v>5514</v>
          </cell>
          <cell r="L20">
            <v>4.93</v>
          </cell>
          <cell r="M20" t="str">
            <v>C115024</v>
          </cell>
          <cell r="N20" t="str">
            <v>Salas</v>
          </cell>
          <cell r="O20" t="str">
            <v>Aaron</v>
          </cell>
          <cell r="P20" t="str">
            <v>Corrected Cost</v>
          </cell>
          <cell r="Q20" t="str">
            <v>Split</v>
          </cell>
        </row>
        <row r="21">
          <cell r="A21" t="str">
            <v>197D3321P001</v>
          </cell>
          <cell r="B21" t="str">
            <v>CANISTER WATER F</v>
          </cell>
          <cell r="C21" t="str">
            <v xml:space="preserve"> HIELO Y AGUA</v>
          </cell>
          <cell r="D21">
            <v>1</v>
          </cell>
          <cell r="E21">
            <v>74.207999999999998</v>
          </cell>
          <cell r="F21">
            <v>7.73</v>
          </cell>
          <cell r="G21" t="str">
            <v>PZA</v>
          </cell>
          <cell r="H21">
            <v>7.73</v>
          </cell>
          <cell r="I21">
            <v>7.73</v>
          </cell>
          <cell r="J21">
            <v>0</v>
          </cell>
          <cell r="K21">
            <v>3944</v>
          </cell>
          <cell r="L21">
            <v>7.73</v>
          </cell>
          <cell r="M21" t="str">
            <v>C114339</v>
          </cell>
          <cell r="N21" t="str">
            <v>Salas</v>
          </cell>
          <cell r="O21" t="str">
            <v>Aaron</v>
          </cell>
          <cell r="P21" t="str">
            <v>Corrected Cost</v>
          </cell>
          <cell r="Q21" t="str">
            <v>Split</v>
          </cell>
        </row>
        <row r="22">
          <cell r="A22" t="str">
            <v>200D1028G007</v>
          </cell>
          <cell r="B22" t="str">
            <v>BOARD ASM TEMP C</v>
          </cell>
          <cell r="C22" t="str">
            <v xml:space="preserve"> CONTROLES</v>
          </cell>
          <cell r="D22">
            <v>1</v>
          </cell>
          <cell r="E22">
            <v>97.44</v>
          </cell>
          <cell r="F22">
            <v>10.15</v>
          </cell>
          <cell r="G22" t="str">
            <v>PZA</v>
          </cell>
          <cell r="H22">
            <v>10.15</v>
          </cell>
          <cell r="I22">
            <v>11.57</v>
          </cell>
          <cell r="J22">
            <v>-1.42</v>
          </cell>
          <cell r="K22">
            <v>7493</v>
          </cell>
          <cell r="N22" t="str">
            <v>Salas</v>
          </cell>
          <cell r="O22" t="str">
            <v>Aaron</v>
          </cell>
          <cell r="P22" t="str">
            <v>Corrected Cost</v>
          </cell>
          <cell r="Q22" t="str">
            <v>Without recyclable package</v>
          </cell>
        </row>
        <row r="23">
          <cell r="A23" t="str">
            <v>200D2220G001</v>
          </cell>
          <cell r="B23" t="str">
            <v xml:space="preserve"> HARNES ASM CHILL </v>
          </cell>
          <cell r="C23" t="str">
            <v xml:space="preserve"> CONTROLES</v>
          </cell>
          <cell r="D23">
            <v>1</v>
          </cell>
          <cell r="E23">
            <v>40.858600000000003</v>
          </cell>
          <cell r="F23">
            <v>4.2561041666666668</v>
          </cell>
          <cell r="G23" t="str">
            <v>PZA</v>
          </cell>
          <cell r="H23">
            <v>4.2561041666666668</v>
          </cell>
          <cell r="I23">
            <v>2.25</v>
          </cell>
          <cell r="J23">
            <v>2.0061041666666668</v>
          </cell>
          <cell r="K23">
            <v>5307</v>
          </cell>
          <cell r="N23" t="str">
            <v>Salas</v>
          </cell>
          <cell r="O23" t="str">
            <v>Aaron</v>
          </cell>
          <cell r="P23" t="str">
            <v>Verified Cost</v>
          </cell>
          <cell r="Q23" t="str">
            <v>Bad Estimate in PMDS</v>
          </cell>
        </row>
        <row r="24">
          <cell r="A24" t="str">
            <v>200D2260G005</v>
          </cell>
          <cell r="B24" t="str">
            <v>MAIN CTRL BOARD</v>
          </cell>
          <cell r="C24" t="str">
            <v xml:space="preserve"> CONTROLES</v>
          </cell>
          <cell r="D24">
            <v>1</v>
          </cell>
          <cell r="E24">
            <v>257.37599999999998</v>
          </cell>
          <cell r="F24">
            <v>26.81</v>
          </cell>
          <cell r="G24" t="str">
            <v>PZA</v>
          </cell>
          <cell r="H24">
            <v>26.81</v>
          </cell>
          <cell r="I24">
            <v>28.55</v>
          </cell>
          <cell r="J24">
            <v>-1.740000000000002</v>
          </cell>
          <cell r="K24">
            <v>7496</v>
          </cell>
          <cell r="N24" t="str">
            <v>Salas</v>
          </cell>
          <cell r="O24" t="str">
            <v>Aaron</v>
          </cell>
          <cell r="P24" t="str">
            <v>Verified Cost</v>
          </cell>
          <cell r="Q24" t="str">
            <v>Without recyclable package</v>
          </cell>
        </row>
        <row r="25">
          <cell r="A25" t="str">
            <v>200D2275P001</v>
          </cell>
          <cell r="B25" t="str">
            <v>OVERLAY SXS TEMP</v>
          </cell>
          <cell r="C25" t="str">
            <v xml:space="preserve"> CONTROLES</v>
          </cell>
          <cell r="D25">
            <v>1</v>
          </cell>
          <cell r="E25">
            <v>32.64</v>
          </cell>
          <cell r="F25">
            <v>3.4000000000000004</v>
          </cell>
          <cell r="G25" t="str">
            <v>PZA</v>
          </cell>
          <cell r="H25">
            <v>3.4000000000000004</v>
          </cell>
          <cell r="I25">
            <v>3.92</v>
          </cell>
          <cell r="J25">
            <v>-0.51999999999999957</v>
          </cell>
          <cell r="K25">
            <v>5479</v>
          </cell>
          <cell r="N25" t="str">
            <v>Salas</v>
          </cell>
          <cell r="O25" t="str">
            <v>Aaron</v>
          </cell>
          <cell r="P25" t="str">
            <v>Corrected Cost</v>
          </cell>
          <cell r="Q25" t="str">
            <v>Took out label &amp; shortened lenght of tail</v>
          </cell>
        </row>
        <row r="26">
          <cell r="A26" t="str">
            <v>200D2540G001</v>
          </cell>
          <cell r="B26" t="str">
            <v>HARNESS DC FZ IN</v>
          </cell>
          <cell r="C26" t="str">
            <v xml:space="preserve"> CABLEADO</v>
          </cell>
          <cell r="D26">
            <v>1</v>
          </cell>
          <cell r="E26">
            <v>20.742699999999999</v>
          </cell>
          <cell r="F26">
            <v>2.1606979166666669</v>
          </cell>
          <cell r="G26" t="str">
            <v>PZA</v>
          </cell>
          <cell r="H26">
            <v>2.1606979166666669</v>
          </cell>
          <cell r="I26">
            <v>1.7</v>
          </cell>
          <cell r="J26">
            <v>0.46069791666666693</v>
          </cell>
          <cell r="K26">
            <v>6036</v>
          </cell>
          <cell r="N26" t="str">
            <v>Salas</v>
          </cell>
          <cell r="O26" t="str">
            <v>Aaron</v>
          </cell>
          <cell r="P26" t="str">
            <v>Verified Cost</v>
          </cell>
          <cell r="Q26" t="str">
            <v>Bad estimate partially offset by 2% negotiation</v>
          </cell>
        </row>
        <row r="27">
          <cell r="A27" t="str">
            <v>200D2857G001</v>
          </cell>
          <cell r="B27" t="str">
            <v xml:space="preserve"> FRESH TEMP CONTR </v>
          </cell>
          <cell r="C27" t="str">
            <v xml:space="preserve"> CONTROLES</v>
          </cell>
          <cell r="D27">
            <v>1</v>
          </cell>
          <cell r="E27">
            <v>125.66399999999999</v>
          </cell>
          <cell r="F27">
            <v>13.09</v>
          </cell>
          <cell r="G27" t="str">
            <v>PZA</v>
          </cell>
          <cell r="H27">
            <v>13.09</v>
          </cell>
          <cell r="I27">
            <v>14.51</v>
          </cell>
          <cell r="J27">
            <v>-1.42</v>
          </cell>
          <cell r="K27">
            <v>6835</v>
          </cell>
          <cell r="N27" t="str">
            <v>Salas</v>
          </cell>
          <cell r="O27" t="str">
            <v>Aaron</v>
          </cell>
          <cell r="P27" t="str">
            <v>Corrected Cost</v>
          </cell>
          <cell r="Q27" t="str">
            <v>Without recyclable package</v>
          </cell>
        </row>
        <row r="28">
          <cell r="A28" t="str">
            <v>200D3326G001</v>
          </cell>
          <cell r="B28" t="str">
            <v>HARNESS CAB FOAM</v>
          </cell>
          <cell r="C28" t="str">
            <v xml:space="preserve"> CABLEADO</v>
          </cell>
          <cell r="D28">
            <v>1</v>
          </cell>
          <cell r="E28">
            <v>96.769900000000007</v>
          </cell>
          <cell r="F28">
            <v>10.080197916666668</v>
          </cell>
          <cell r="G28" t="str">
            <v>PZA</v>
          </cell>
          <cell r="H28">
            <v>10.080197916666668</v>
          </cell>
          <cell r="I28">
            <v>8.9944000000000006</v>
          </cell>
          <cell r="J28">
            <v>1.0857979166666674</v>
          </cell>
          <cell r="K28">
            <v>7330</v>
          </cell>
          <cell r="N28" t="str">
            <v>Salas</v>
          </cell>
          <cell r="O28" t="str">
            <v>Aaron</v>
          </cell>
          <cell r="P28" t="str">
            <v>Verified Cost</v>
          </cell>
          <cell r="Q28" t="str">
            <v>Bad estimate partially offset by 2% negotiation</v>
          </cell>
        </row>
        <row r="29">
          <cell r="A29" t="str">
            <v>238C1438G001</v>
          </cell>
          <cell r="B29" t="str">
            <v>HARNESS JUMPER I</v>
          </cell>
          <cell r="C29" t="str">
            <v xml:space="preserve"> CABLEADO</v>
          </cell>
          <cell r="D29">
            <v>1</v>
          </cell>
          <cell r="E29">
            <v>26.303999999999998</v>
          </cell>
          <cell r="F29">
            <v>2.7399999999999998</v>
          </cell>
          <cell r="G29" t="str">
            <v>PZA</v>
          </cell>
          <cell r="H29">
            <v>2.7399999999999998</v>
          </cell>
          <cell r="I29">
            <v>2.33</v>
          </cell>
          <cell r="J29">
            <v>0.4099999999999997</v>
          </cell>
          <cell r="K29">
            <v>5095</v>
          </cell>
          <cell r="N29" t="str">
            <v>Salas</v>
          </cell>
          <cell r="O29" t="str">
            <v>Aaron</v>
          </cell>
          <cell r="P29" t="str">
            <v>Verified Cost</v>
          </cell>
          <cell r="Q29" t="str">
            <v>Now includes better seals in harness</v>
          </cell>
        </row>
        <row r="30">
          <cell r="A30" t="str">
            <v>238C1443G001</v>
          </cell>
          <cell r="B30" t="str">
            <v>HARNESS FF LT</v>
          </cell>
          <cell r="C30" t="str">
            <v xml:space="preserve"> CABLEADO</v>
          </cell>
          <cell r="D30">
            <v>1</v>
          </cell>
          <cell r="E30">
            <v>15.645099999999999</v>
          </cell>
          <cell r="F30">
            <v>1.6296979166666667</v>
          </cell>
          <cell r="G30" t="str">
            <v>PZA</v>
          </cell>
          <cell r="H30">
            <v>1.6296979166666667</v>
          </cell>
          <cell r="I30">
            <v>0.41</v>
          </cell>
          <cell r="J30">
            <v>1.2196979166666668</v>
          </cell>
          <cell r="K30">
            <v>5096</v>
          </cell>
          <cell r="N30" t="str">
            <v>Salas</v>
          </cell>
          <cell r="O30" t="str">
            <v>Aaron</v>
          </cell>
          <cell r="P30" t="str">
            <v>Verified Cost</v>
          </cell>
          <cell r="Q30" t="str">
            <v>Bad estimate partially offset by 2% negotiation</v>
          </cell>
        </row>
        <row r="31">
          <cell r="A31" t="str">
            <v>355B1130P001</v>
          </cell>
          <cell r="B31" t="str">
            <v xml:space="preserve"> FAN CHILL        </v>
          </cell>
          <cell r="C31" t="str">
            <v xml:space="preserve"> ENFR.RAPIDO</v>
          </cell>
          <cell r="D31">
            <v>1</v>
          </cell>
          <cell r="E31">
            <v>32.448</v>
          </cell>
          <cell r="F31">
            <v>3.3800000000000003</v>
          </cell>
          <cell r="G31" t="str">
            <v>PZA</v>
          </cell>
          <cell r="H31">
            <v>3.3800000000000003</v>
          </cell>
          <cell r="I31">
            <v>3.09</v>
          </cell>
          <cell r="J31">
            <v>0.29000000000000048</v>
          </cell>
          <cell r="K31">
            <v>3614</v>
          </cell>
          <cell r="N31" t="str">
            <v>Salas</v>
          </cell>
          <cell r="O31" t="str">
            <v>Aaron</v>
          </cell>
          <cell r="P31" t="str">
            <v>Verified Cost</v>
          </cell>
          <cell r="Q31" t="str">
            <v>Now includes better seals in harness</v>
          </cell>
        </row>
        <row r="32">
          <cell r="A32" t="str">
            <v>355B1131P001</v>
          </cell>
          <cell r="B32" t="str">
            <v xml:space="preserve"> HEATER THAW      </v>
          </cell>
          <cell r="C32" t="str">
            <v xml:space="preserve"> GABINETE</v>
          </cell>
          <cell r="D32">
            <v>1</v>
          </cell>
          <cell r="E32">
            <v>11.904</v>
          </cell>
          <cell r="F32">
            <v>1.24</v>
          </cell>
          <cell r="G32" t="str">
            <v>PZA</v>
          </cell>
          <cell r="H32">
            <v>1.24</v>
          </cell>
          <cell r="I32">
            <v>1.63</v>
          </cell>
          <cell r="J32">
            <v>-0.3899999999999999</v>
          </cell>
          <cell r="K32">
            <v>3615</v>
          </cell>
          <cell r="N32" t="str">
            <v>Salas</v>
          </cell>
          <cell r="O32" t="str">
            <v>Aaron</v>
          </cell>
          <cell r="P32" t="str">
            <v>Verified Cost</v>
          </cell>
        </row>
        <row r="33">
          <cell r="A33" t="str">
            <v>355B1341P001</v>
          </cell>
          <cell r="B33" t="str">
            <v xml:space="preserve"> SWITCH REED CHIL </v>
          </cell>
          <cell r="C33" t="str">
            <v xml:space="preserve"> ENFR RAPIDO</v>
          </cell>
          <cell r="D33">
            <v>1</v>
          </cell>
          <cell r="E33">
            <v>24</v>
          </cell>
          <cell r="F33">
            <v>2.5</v>
          </cell>
          <cell r="G33" t="str">
            <v>PZA</v>
          </cell>
          <cell r="H33">
            <v>2.5</v>
          </cell>
          <cell r="I33">
            <v>2.25</v>
          </cell>
          <cell r="J33">
            <v>0.25</v>
          </cell>
          <cell r="K33">
            <v>7034</v>
          </cell>
          <cell r="N33" t="str">
            <v>Salas</v>
          </cell>
          <cell r="O33" t="str">
            <v>Aaron</v>
          </cell>
          <cell r="P33" t="str">
            <v>Corrected Cost</v>
          </cell>
          <cell r="Q33" t="str">
            <v>Bad Estimate in PMDS</v>
          </cell>
        </row>
        <row r="34">
          <cell r="A34" t="str">
            <v>186D1970P005</v>
          </cell>
          <cell r="B34" t="str">
            <v>RECESS DISP FLAT</v>
          </cell>
          <cell r="C34" t="str">
            <v xml:space="preserve"> HIELO Y AGUA</v>
          </cell>
          <cell r="D34">
            <v>1</v>
          </cell>
          <cell r="E34">
            <v>23.297280000000001</v>
          </cell>
          <cell r="F34">
            <v>2.4268000000000001</v>
          </cell>
          <cell r="G34" t="str">
            <v>PZA</v>
          </cell>
          <cell r="H34">
            <v>2.4268000000000001</v>
          </cell>
          <cell r="I34">
            <v>1.4670300000000001</v>
          </cell>
          <cell r="J34">
            <v>0.95977000000000001</v>
          </cell>
          <cell r="K34">
            <v>7463</v>
          </cell>
          <cell r="N34" t="str">
            <v>Victor</v>
          </cell>
          <cell r="O34" t="str">
            <v>Antonio</v>
          </cell>
          <cell r="P34" t="str">
            <v>Corrected Cost</v>
          </cell>
          <cell r="Q34" t="str">
            <v>Resin Increase</v>
          </cell>
        </row>
        <row r="35">
          <cell r="A35" t="str">
            <v>197D2316G006</v>
          </cell>
          <cell r="B35" t="str">
            <v>AUGER PLASTIC AS</v>
          </cell>
          <cell r="C35" t="str">
            <v xml:space="preserve"> HIELO Y AGUA</v>
          </cell>
          <cell r="D35">
            <v>1</v>
          </cell>
          <cell r="E35">
            <v>21.880299999999998</v>
          </cell>
          <cell r="F35">
            <v>2.2791979166666665</v>
          </cell>
          <cell r="G35" t="str">
            <v>PZA</v>
          </cell>
          <cell r="H35">
            <v>2.2791979166666665</v>
          </cell>
          <cell r="I35">
            <v>1.8122999999999998</v>
          </cell>
          <cell r="J35">
            <v>0.46689791666666669</v>
          </cell>
          <cell r="K35">
            <v>7444</v>
          </cell>
          <cell r="N35" t="str">
            <v>Victor</v>
          </cell>
          <cell r="O35" t="str">
            <v>Antonio</v>
          </cell>
          <cell r="P35" t="str">
            <v>Verified Cost</v>
          </cell>
          <cell r="Q35" t="str">
            <v>Resin Increase</v>
          </cell>
        </row>
        <row r="36">
          <cell r="A36" t="str">
            <v>197D2378P002</v>
          </cell>
          <cell r="B36" t="str">
            <v>SHELF CHILLER</v>
          </cell>
          <cell r="C36" t="str">
            <v xml:space="preserve"> HIELO Y AGUA</v>
          </cell>
          <cell r="D36">
            <v>1</v>
          </cell>
          <cell r="E36">
            <v>16.4314</v>
          </cell>
          <cell r="F36">
            <v>1.7116041666666668</v>
          </cell>
          <cell r="G36" t="str">
            <v>PZA</v>
          </cell>
          <cell r="H36">
            <v>1.7116041666666668</v>
          </cell>
          <cell r="I36">
            <v>1.1902999999999999</v>
          </cell>
          <cell r="J36">
            <v>0.5213041666666669</v>
          </cell>
          <cell r="K36">
            <v>7121</v>
          </cell>
          <cell r="N36" t="str">
            <v>Victor</v>
          </cell>
          <cell r="O36" t="str">
            <v>Antonio</v>
          </cell>
          <cell r="P36" t="str">
            <v>Verified Cost</v>
          </cell>
          <cell r="Q36" t="str">
            <v>Resin Increase</v>
          </cell>
        </row>
        <row r="37">
          <cell r="A37" t="str">
            <v>197D2477P002</v>
          </cell>
          <cell r="B37" t="str">
            <v xml:space="preserve"> SHELF CHILLER    </v>
          </cell>
          <cell r="C37" t="str">
            <v xml:space="preserve"> HIELO Y AGUA</v>
          </cell>
          <cell r="D37">
            <v>1</v>
          </cell>
          <cell r="E37">
            <v>20.718699999999998</v>
          </cell>
          <cell r="F37">
            <v>2.1581979166666665</v>
          </cell>
          <cell r="G37" t="str">
            <v>PZA</v>
          </cell>
          <cell r="H37">
            <v>2.1581979166666665</v>
          </cell>
          <cell r="I37">
            <v>1.4872999999999998</v>
          </cell>
          <cell r="J37">
            <v>0.67089791666666665</v>
          </cell>
          <cell r="K37">
            <v>7122</v>
          </cell>
          <cell r="N37" t="str">
            <v>Victor</v>
          </cell>
          <cell r="O37" t="str">
            <v>Antonio</v>
          </cell>
          <cell r="P37" t="str">
            <v>Verified Cost</v>
          </cell>
          <cell r="Q37" t="str">
            <v>Resin Increase</v>
          </cell>
        </row>
        <row r="38">
          <cell r="A38" t="str">
            <v>200D1003P005</v>
          </cell>
          <cell r="B38" t="str">
            <v xml:space="preserve"> RECESS DISP BOW  </v>
          </cell>
          <cell r="C38" t="str">
            <v xml:space="preserve"> HIELO Y AGUA</v>
          </cell>
          <cell r="D38">
            <v>1</v>
          </cell>
          <cell r="E38">
            <v>24.6739</v>
          </cell>
          <cell r="F38">
            <v>2.5701979166666669</v>
          </cell>
          <cell r="G38" t="str">
            <v>PZA</v>
          </cell>
          <cell r="H38">
            <v>2.5701979166666669</v>
          </cell>
          <cell r="I38">
            <v>1.8472999999999999</v>
          </cell>
          <cell r="J38">
            <v>0.72289791666666692</v>
          </cell>
          <cell r="K38">
            <v>7213</v>
          </cell>
          <cell r="N38" t="str">
            <v>Victor</v>
          </cell>
          <cell r="O38" t="str">
            <v>Antonio</v>
          </cell>
          <cell r="P38" t="str">
            <v>Verified Cost</v>
          </cell>
          <cell r="Q38" t="str">
            <v>Resin Increase</v>
          </cell>
        </row>
        <row r="39">
          <cell r="A39" t="str">
            <v>200D1012P001</v>
          </cell>
          <cell r="B39" t="str">
            <v>SHELF MODULE FF</v>
          </cell>
          <cell r="C39" t="str">
            <v xml:space="preserve"> APARIENCIA</v>
          </cell>
          <cell r="D39">
            <v>2</v>
          </cell>
          <cell r="E39">
            <v>46.295000000000002</v>
          </cell>
          <cell r="F39">
            <v>4.8223958333333341</v>
          </cell>
          <cell r="G39" t="str">
            <v>PZA</v>
          </cell>
          <cell r="H39">
            <v>2.4111979166666671</v>
          </cell>
          <cell r="I39">
            <v>3.1471</v>
          </cell>
          <cell r="J39">
            <v>-0.73590208333333296</v>
          </cell>
          <cell r="K39">
            <v>2644</v>
          </cell>
          <cell r="N39" t="str">
            <v>Victor</v>
          </cell>
          <cell r="O39" t="str">
            <v>Antonio</v>
          </cell>
          <cell r="P39" t="str">
            <v>Verified Cost</v>
          </cell>
        </row>
        <row r="40">
          <cell r="A40" t="str">
            <v>200D1013P001</v>
          </cell>
          <cell r="B40" t="str">
            <v>MOD.SHELF REG FF</v>
          </cell>
          <cell r="C40" t="str">
            <v xml:space="preserve"> APARIENCIA</v>
          </cell>
          <cell r="D40">
            <v>1</v>
          </cell>
          <cell r="E40">
            <v>20.781099999999999</v>
          </cell>
          <cell r="F40">
            <v>2.1646979166666664</v>
          </cell>
          <cell r="G40" t="str">
            <v>PZA</v>
          </cell>
          <cell r="H40">
            <v>2.1646979166666664</v>
          </cell>
          <cell r="I40">
            <v>1.8609599999999999</v>
          </cell>
          <cell r="J40">
            <v>0.3037379166666665</v>
          </cell>
          <cell r="K40">
            <v>840</v>
          </cell>
          <cell r="N40" t="str">
            <v>Victor</v>
          </cell>
          <cell r="O40" t="str">
            <v>Antonio</v>
          </cell>
          <cell r="P40" t="str">
            <v>Verified Cost</v>
          </cell>
          <cell r="Q40" t="str">
            <v>Resin Increase</v>
          </cell>
        </row>
        <row r="41">
          <cell r="A41" t="str">
            <v>200D1044P001</v>
          </cell>
          <cell r="B41" t="str">
            <v>PAN MEAT CLEAR )</v>
          </cell>
          <cell r="C41" t="str">
            <v xml:space="preserve"> APARIENCIA</v>
          </cell>
          <cell r="D41">
            <v>1</v>
          </cell>
          <cell r="E41">
            <v>57.362900000000003</v>
          </cell>
          <cell r="F41">
            <v>5.9753020833333341</v>
          </cell>
          <cell r="G41" t="str">
            <v>PZA</v>
          </cell>
          <cell r="H41">
            <v>5.9753020833333341</v>
          </cell>
          <cell r="I41">
            <v>5.0552200000000003</v>
          </cell>
          <cell r="J41">
            <v>0.92008208333333386</v>
          </cell>
          <cell r="K41">
            <v>1489</v>
          </cell>
          <cell r="N41" t="str">
            <v>Victor</v>
          </cell>
          <cell r="O41" t="str">
            <v>Antonio</v>
          </cell>
          <cell r="P41" t="str">
            <v>Verified Cost</v>
          </cell>
          <cell r="Q41" t="str">
            <v>Resin Increase</v>
          </cell>
        </row>
        <row r="42">
          <cell r="A42" t="str">
            <v>200D1137P001</v>
          </cell>
          <cell r="B42" t="str">
            <v>SHIELD LIGHT FZ</v>
          </cell>
          <cell r="C42" t="str">
            <v xml:space="preserve"> APARIENCIA</v>
          </cell>
          <cell r="D42">
            <v>1</v>
          </cell>
          <cell r="E42">
            <v>14.542999999999999</v>
          </cell>
          <cell r="F42">
            <v>1.5148958333333333</v>
          </cell>
          <cell r="G42" t="str">
            <v>PZA</v>
          </cell>
          <cell r="H42">
            <v>1.5148958333333333</v>
          </cell>
          <cell r="I42">
            <v>1.0582</v>
          </cell>
          <cell r="J42">
            <v>0.4566958333333333</v>
          </cell>
          <cell r="K42">
            <v>691</v>
          </cell>
          <cell r="N42" t="str">
            <v>Victor</v>
          </cell>
          <cell r="O42" t="str">
            <v>Antonio</v>
          </cell>
          <cell r="P42" t="str">
            <v>Verified Cost</v>
          </cell>
          <cell r="Q42" t="str">
            <v>Resin Increase</v>
          </cell>
        </row>
        <row r="43">
          <cell r="A43" t="str">
            <v>200D1180P001</v>
          </cell>
          <cell r="B43" t="str">
            <v>SHELF MODULE FZ</v>
          </cell>
          <cell r="C43" t="str">
            <v xml:space="preserve"> APARIENCIA</v>
          </cell>
          <cell r="D43">
            <v>1</v>
          </cell>
          <cell r="E43">
            <v>21.384</v>
          </cell>
          <cell r="F43">
            <v>2.2275</v>
          </cell>
          <cell r="G43" t="str">
            <v>PZA</v>
          </cell>
          <cell r="H43">
            <v>2.2275</v>
          </cell>
          <cell r="I43">
            <v>2.5489999999999999</v>
          </cell>
          <cell r="J43">
            <v>-0.3214999999999999</v>
          </cell>
          <cell r="K43">
            <v>1739</v>
          </cell>
          <cell r="N43" t="str">
            <v>Victor</v>
          </cell>
          <cell r="O43" t="str">
            <v>Antonio</v>
          </cell>
          <cell r="P43" t="str">
            <v>Verified Cost</v>
          </cell>
        </row>
        <row r="44">
          <cell r="A44" t="str">
            <v>200D1195P001</v>
          </cell>
          <cell r="B44" t="str">
            <v xml:space="preserve"> SLIDE TUCKAWAY   </v>
          </cell>
          <cell r="C44" t="str">
            <v xml:space="preserve"> APARIENCIA</v>
          </cell>
          <cell r="D44">
            <v>1</v>
          </cell>
          <cell r="E44">
            <v>12.7469</v>
          </cell>
          <cell r="F44">
            <v>1.3278020833333335</v>
          </cell>
          <cell r="G44" t="str">
            <v>PZA</v>
          </cell>
          <cell r="H44">
            <v>1.3278020833333335</v>
          </cell>
          <cell r="I44">
            <v>0.99250000000000005</v>
          </cell>
          <cell r="J44">
            <v>0.33530208333333344</v>
          </cell>
          <cell r="K44">
            <v>2990</v>
          </cell>
          <cell r="N44" t="str">
            <v>Victor</v>
          </cell>
          <cell r="O44" t="str">
            <v>Antonio</v>
          </cell>
          <cell r="P44" t="str">
            <v>Verified Cost</v>
          </cell>
          <cell r="Q44" t="str">
            <v>Resin Increase</v>
          </cell>
        </row>
        <row r="45">
          <cell r="A45" t="str">
            <v>200D1512P001</v>
          </cell>
          <cell r="B45" t="str">
            <v>DAIRY MODULE</v>
          </cell>
          <cell r="C45" t="str">
            <v xml:space="preserve"> APARIENCIA</v>
          </cell>
          <cell r="D45">
            <v>1</v>
          </cell>
          <cell r="E45">
            <v>17.687000000000001</v>
          </cell>
          <cell r="F45">
            <v>1.8423958333333335</v>
          </cell>
          <cell r="G45" t="str">
            <v>PZA</v>
          </cell>
          <cell r="H45">
            <v>1.8423958333333335</v>
          </cell>
          <cell r="I45">
            <v>2.121</v>
          </cell>
          <cell r="J45">
            <v>-0.27860416666666654</v>
          </cell>
          <cell r="K45">
            <v>2627</v>
          </cell>
          <cell r="N45" t="str">
            <v>Victor</v>
          </cell>
          <cell r="O45" t="str">
            <v>Antonio</v>
          </cell>
          <cell r="P45" t="str">
            <v>Verified Cost</v>
          </cell>
        </row>
        <row r="46">
          <cell r="A46" t="str">
            <v>200D1519P001</v>
          </cell>
          <cell r="B46" t="str">
            <v>BUCKET EGG</v>
          </cell>
          <cell r="C46" t="str">
            <v xml:space="preserve"> APARIENCIA</v>
          </cell>
          <cell r="D46">
            <v>1</v>
          </cell>
          <cell r="E46">
            <v>8.3952000000000009</v>
          </cell>
          <cell r="F46">
            <v>0.87450000000000017</v>
          </cell>
          <cell r="G46" t="str">
            <v>PZA</v>
          </cell>
          <cell r="H46">
            <v>0.87450000000000017</v>
          </cell>
          <cell r="I46">
            <v>0.49618000000000001</v>
          </cell>
          <cell r="J46">
            <v>0.37832000000000016</v>
          </cell>
          <cell r="K46">
            <v>1744</v>
          </cell>
          <cell r="N46" t="str">
            <v>Victor</v>
          </cell>
          <cell r="O46" t="str">
            <v>Antonio</v>
          </cell>
          <cell r="P46" t="str">
            <v>Verified Cost</v>
          </cell>
          <cell r="Q46" t="str">
            <v>Resin Increase</v>
          </cell>
        </row>
        <row r="47">
          <cell r="A47" t="str">
            <v>200D1675P002</v>
          </cell>
          <cell r="B47" t="str">
            <v>COVER WATER FILT</v>
          </cell>
          <cell r="C47" t="str">
            <v xml:space="preserve"> CONTROLES</v>
          </cell>
          <cell r="D47">
            <v>1</v>
          </cell>
          <cell r="E47">
            <v>5.5651000000000002</v>
          </cell>
          <cell r="F47">
            <v>0.5796979166666667</v>
          </cell>
          <cell r="G47" t="str">
            <v>PZA</v>
          </cell>
          <cell r="H47">
            <v>0.5796979166666667</v>
          </cell>
          <cell r="I47">
            <v>0.25</v>
          </cell>
          <cell r="J47">
            <v>0.3296979166666667</v>
          </cell>
          <cell r="K47">
            <v>6165</v>
          </cell>
          <cell r="N47" t="str">
            <v>Victor</v>
          </cell>
          <cell r="O47" t="str">
            <v>Antonio</v>
          </cell>
          <cell r="P47" t="str">
            <v>Verified Cost</v>
          </cell>
          <cell r="Q47" t="str">
            <v>Resin Increase</v>
          </cell>
        </row>
        <row r="48">
          <cell r="A48" t="str">
            <v>200D1835P001</v>
          </cell>
          <cell r="B48" t="str">
            <v xml:space="preserve"> SLIDE TUCKAWAY   </v>
          </cell>
          <cell r="C48" t="str">
            <v xml:space="preserve"> APARIENCIA</v>
          </cell>
          <cell r="D48">
            <v>1</v>
          </cell>
          <cell r="E48">
            <v>25.661799999999999</v>
          </cell>
          <cell r="F48">
            <v>2.6731041666666666</v>
          </cell>
          <cell r="G48" t="str">
            <v>PZA</v>
          </cell>
          <cell r="H48">
            <v>2.6731041666666666</v>
          </cell>
          <cell r="I48">
            <v>1.2934800000000002</v>
          </cell>
          <cell r="J48">
            <v>1.3796241666666664</v>
          </cell>
          <cell r="K48">
            <v>4363</v>
          </cell>
          <cell r="N48" t="str">
            <v>Victor</v>
          </cell>
          <cell r="O48" t="str">
            <v>Antonio</v>
          </cell>
          <cell r="P48" t="str">
            <v>Verified Cost</v>
          </cell>
          <cell r="Q48" t="str">
            <v>Resin Increase</v>
          </cell>
        </row>
        <row r="49">
          <cell r="A49" t="str">
            <v>200D1836P001</v>
          </cell>
          <cell r="B49" t="str">
            <v>SLIDE TUCKAWAY</v>
          </cell>
          <cell r="C49" t="str">
            <v xml:space="preserve"> APARIENCIA</v>
          </cell>
          <cell r="D49">
            <v>1</v>
          </cell>
          <cell r="E49">
            <v>25.046399999999998</v>
          </cell>
          <cell r="F49">
            <v>2.609</v>
          </cell>
          <cell r="G49" t="str">
            <v>PZA</v>
          </cell>
          <cell r="H49">
            <v>2.609</v>
          </cell>
          <cell r="I49">
            <v>1.1139400000000002</v>
          </cell>
          <cell r="J49">
            <v>1.4950599999999998</v>
          </cell>
          <cell r="K49">
            <v>4324</v>
          </cell>
          <cell r="N49" t="str">
            <v>Victor</v>
          </cell>
          <cell r="O49" t="str">
            <v>Antonio</v>
          </cell>
          <cell r="P49" t="str">
            <v>Verified Cost</v>
          </cell>
          <cell r="Q49" t="str">
            <v>Resin Increase</v>
          </cell>
        </row>
        <row r="50">
          <cell r="A50" t="str">
            <v>200D2101P002</v>
          </cell>
          <cell r="B50" t="str">
            <v xml:space="preserve"> COVER WATER FILT </v>
          </cell>
          <cell r="C50" t="str">
            <v xml:space="preserve"> CONTROLES</v>
          </cell>
          <cell r="D50">
            <v>1</v>
          </cell>
          <cell r="E50">
            <v>5.4278000000000004</v>
          </cell>
          <cell r="F50">
            <v>0.56539583333333343</v>
          </cell>
          <cell r="G50" t="str">
            <v>PZA</v>
          </cell>
          <cell r="H50">
            <v>0.56539583333333343</v>
          </cell>
          <cell r="I50">
            <v>0.23</v>
          </cell>
          <cell r="J50">
            <v>0.33539583333333345</v>
          </cell>
          <cell r="K50">
            <v>6167</v>
          </cell>
          <cell r="N50" t="str">
            <v>Victor</v>
          </cell>
          <cell r="O50" t="str">
            <v>Antonio</v>
          </cell>
          <cell r="P50" t="str">
            <v>Verified Cost</v>
          </cell>
          <cell r="Q50" t="str">
            <v>Resin Increase</v>
          </cell>
        </row>
        <row r="51">
          <cell r="A51" t="str">
            <v>200D2396P001</v>
          </cell>
          <cell r="B51" t="str">
            <v>LIGHT SHIELD</v>
          </cell>
          <cell r="C51" t="str">
            <v xml:space="preserve"> APARIENCIA</v>
          </cell>
          <cell r="D51">
            <v>1</v>
          </cell>
          <cell r="E51">
            <v>18.143000000000001</v>
          </cell>
          <cell r="F51">
            <v>1.8898958333333336</v>
          </cell>
          <cell r="G51" t="str">
            <v>PZA</v>
          </cell>
          <cell r="H51">
            <v>1.8898958333333336</v>
          </cell>
          <cell r="I51">
            <v>1.3736000000000002</v>
          </cell>
          <cell r="J51">
            <v>0.5162958333333334</v>
          </cell>
          <cell r="K51">
            <v>5987</v>
          </cell>
          <cell r="N51" t="str">
            <v>Victor</v>
          </cell>
          <cell r="O51" t="str">
            <v>Antonio</v>
          </cell>
          <cell r="P51" t="str">
            <v>Verified Cost</v>
          </cell>
          <cell r="Q51" t="str">
            <v>Resin Increase</v>
          </cell>
        </row>
        <row r="52">
          <cell r="A52" t="str">
            <v>200D2504P001</v>
          </cell>
          <cell r="B52" t="str">
            <v>BEZEL LIGHT FF</v>
          </cell>
          <cell r="C52" t="str">
            <v xml:space="preserve"> APARIENCIA</v>
          </cell>
          <cell r="D52">
            <v>1</v>
          </cell>
          <cell r="E52">
            <v>27.186699999999998</v>
          </cell>
          <cell r="F52">
            <v>2.8319479166666666</v>
          </cell>
          <cell r="G52" t="str">
            <v>PZA</v>
          </cell>
          <cell r="H52">
            <v>2.8319479166666666</v>
          </cell>
          <cell r="I52">
            <v>2.0499999999999998</v>
          </cell>
          <cell r="J52">
            <v>0.78194791666666674</v>
          </cell>
          <cell r="K52">
            <v>5976</v>
          </cell>
          <cell r="N52" t="str">
            <v>Victor</v>
          </cell>
          <cell r="O52" t="str">
            <v>Antonio</v>
          </cell>
          <cell r="P52" t="str">
            <v>Verified Cost</v>
          </cell>
          <cell r="Q52" t="str">
            <v>Resin Increase</v>
          </cell>
        </row>
        <row r="53">
          <cell r="A53" t="str">
            <v>238C1163G001</v>
          </cell>
          <cell r="B53" t="str">
            <v>LEVER ASM</v>
          </cell>
          <cell r="C53" t="str">
            <v xml:space="preserve"> PUERTAS</v>
          </cell>
          <cell r="D53">
            <v>1</v>
          </cell>
          <cell r="E53">
            <v>5.3376000000000001</v>
          </cell>
          <cell r="F53">
            <v>0.55600000000000005</v>
          </cell>
          <cell r="G53" t="str">
            <v>PZA</v>
          </cell>
          <cell r="H53">
            <v>0.55600000000000005</v>
          </cell>
          <cell r="I53">
            <v>0.25700000000000001</v>
          </cell>
          <cell r="J53">
            <v>0.29900000000000004</v>
          </cell>
          <cell r="K53">
            <v>2711</v>
          </cell>
          <cell r="N53" t="str">
            <v>Victor</v>
          </cell>
          <cell r="O53" t="str">
            <v>Antonio</v>
          </cell>
          <cell r="P53" t="str">
            <v>Verified Cost</v>
          </cell>
          <cell r="Q53" t="str">
            <v>Resin Increase</v>
          </cell>
        </row>
        <row r="54">
          <cell r="A54" t="str">
            <v>238C1163G005</v>
          </cell>
          <cell r="B54" t="str">
            <v>LEVER ASM</v>
          </cell>
          <cell r="C54" t="str">
            <v xml:space="preserve"> PUERTAS</v>
          </cell>
          <cell r="D54">
            <v>1</v>
          </cell>
          <cell r="E54">
            <v>5.3376000000000001</v>
          </cell>
          <cell r="F54">
            <v>0.55600000000000005</v>
          </cell>
          <cell r="G54" t="str">
            <v>PZA</v>
          </cell>
          <cell r="H54">
            <v>0.55600000000000005</v>
          </cell>
          <cell r="I54">
            <v>0.25700000000000001</v>
          </cell>
          <cell r="J54">
            <v>0.29900000000000004</v>
          </cell>
          <cell r="K54">
            <v>6624</v>
          </cell>
          <cell r="N54" t="str">
            <v>Victor</v>
          </cell>
          <cell r="O54" t="str">
            <v>Antonio</v>
          </cell>
          <cell r="P54" t="str">
            <v>Verified Cost</v>
          </cell>
          <cell r="Q54" t="str">
            <v>Resin Increase</v>
          </cell>
        </row>
        <row r="55">
          <cell r="A55" t="str">
            <v>200D1767P001</v>
          </cell>
          <cell r="B55" t="str">
            <v>COVER TOP PAN</v>
          </cell>
          <cell r="C55" t="str">
            <v xml:space="preserve"> APARIENCIA</v>
          </cell>
          <cell r="D55">
            <v>1</v>
          </cell>
          <cell r="E55">
            <v>29.28</v>
          </cell>
          <cell r="F55">
            <v>3.0500000000000003</v>
          </cell>
          <cell r="G55" t="str">
            <v>PZA</v>
          </cell>
          <cell r="H55">
            <v>3.0500000000000003</v>
          </cell>
          <cell r="I55">
            <v>4.68</v>
          </cell>
          <cell r="J55">
            <v>-1.6299999999999994</v>
          </cell>
          <cell r="K55">
            <v>3350</v>
          </cell>
          <cell r="N55" t="str">
            <v>Yañez</v>
          </cell>
          <cell r="O55" t="str">
            <v>Antonio</v>
          </cell>
          <cell r="P55" t="str">
            <v>Not Confirmed</v>
          </cell>
        </row>
        <row r="56">
          <cell r="A56" t="str">
            <v>197D2275P002</v>
          </cell>
          <cell r="B56" t="str">
            <v>BUCKET ICE DISP.</v>
          </cell>
          <cell r="C56" t="str">
            <v xml:space="preserve"> HIELO Y AGUA</v>
          </cell>
          <cell r="D56">
            <v>1</v>
          </cell>
          <cell r="E56">
            <v>41.269399999999997</v>
          </cell>
          <cell r="F56">
            <v>4.2988958333333329</v>
          </cell>
          <cell r="G56" t="str">
            <v>PZA</v>
          </cell>
          <cell r="H56">
            <v>4.2988958333333329</v>
          </cell>
          <cell r="I56">
            <v>4.3694999999999995</v>
          </cell>
          <cell r="J56">
            <v>-7.0604166666666579E-2</v>
          </cell>
          <cell r="K56">
            <v>7445</v>
          </cell>
          <cell r="N56" t="str">
            <v>Cervantes</v>
          </cell>
          <cell r="O56" t="str">
            <v>Antonio</v>
          </cell>
          <cell r="P56" t="str">
            <v>Verified cost</v>
          </cell>
        </row>
        <row r="57">
          <cell r="A57" t="str">
            <v>200D1104P001</v>
          </cell>
          <cell r="B57" t="str">
            <v>DOOR DAIRY CLEAR</v>
          </cell>
          <cell r="C57" t="str">
            <v xml:space="preserve"> APARIENCIA</v>
          </cell>
          <cell r="D57">
            <v>1</v>
          </cell>
          <cell r="E57">
            <v>8.8032000000000004</v>
          </cell>
          <cell r="F57">
            <v>0.91700000000000004</v>
          </cell>
          <cell r="G57" t="str">
            <v>PZA</v>
          </cell>
          <cell r="H57">
            <v>0.91700000000000004</v>
          </cell>
          <cell r="I57">
            <v>0.752</v>
          </cell>
          <cell r="J57">
            <v>0.16500000000000004</v>
          </cell>
          <cell r="K57">
            <v>1731</v>
          </cell>
          <cell r="N57" t="str">
            <v>Cervantes</v>
          </cell>
          <cell r="O57" t="str">
            <v>Antonio</v>
          </cell>
          <cell r="P57" t="str">
            <v>Verified cost</v>
          </cell>
        </row>
        <row r="58">
          <cell r="A58" t="str">
            <v>200D1111P001</v>
          </cell>
          <cell r="B58" t="str">
            <v>MIDDLE PAN</v>
          </cell>
          <cell r="C58" t="str">
            <v xml:space="preserve"> APARIENCIA</v>
          </cell>
          <cell r="D58">
            <v>1</v>
          </cell>
          <cell r="E58">
            <v>47.654400000000003</v>
          </cell>
          <cell r="F58">
            <v>4.9640000000000004</v>
          </cell>
          <cell r="G58" t="str">
            <v>PZA</v>
          </cell>
          <cell r="H58">
            <v>4.9640000000000004</v>
          </cell>
          <cell r="I58">
            <v>5.0783999999999994</v>
          </cell>
          <cell r="J58">
            <v>-0.11439999999999895</v>
          </cell>
          <cell r="K58">
            <v>3356</v>
          </cell>
          <cell r="N58" t="str">
            <v>Cervantes</v>
          </cell>
          <cell r="O58" t="str">
            <v>Antonio</v>
          </cell>
          <cell r="P58" t="str">
            <v>Verified cost</v>
          </cell>
        </row>
        <row r="59">
          <cell r="A59" t="str">
            <v>200D1727P002</v>
          </cell>
          <cell r="B59" t="str">
            <v>BUCKET ICE DISP</v>
          </cell>
          <cell r="C59" t="str">
            <v xml:space="preserve"> HIELO Y AGUA</v>
          </cell>
          <cell r="D59">
            <v>1</v>
          </cell>
          <cell r="E59">
            <v>47.8752</v>
          </cell>
          <cell r="F59">
            <v>4.9870000000000001</v>
          </cell>
          <cell r="G59" t="str">
            <v>PZA</v>
          </cell>
          <cell r="H59">
            <v>4.9870000000000001</v>
          </cell>
          <cell r="I59">
            <v>5.0632999999999999</v>
          </cell>
          <cell r="J59">
            <v>-7.6299999999999812E-2</v>
          </cell>
          <cell r="K59">
            <v>7442</v>
          </cell>
          <cell r="N59" t="str">
            <v>Cervantes</v>
          </cell>
          <cell r="O59" t="str">
            <v>Antonio</v>
          </cell>
          <cell r="P59" t="str">
            <v>Verified cost</v>
          </cell>
        </row>
        <row r="60">
          <cell r="A60" t="str">
            <v>200D1861P001</v>
          </cell>
          <cell r="B60" t="str">
            <v>COVER TOP MEAT )</v>
          </cell>
          <cell r="C60" t="str">
            <v xml:space="preserve"> APARIENCIA</v>
          </cell>
          <cell r="D60">
            <v>1</v>
          </cell>
          <cell r="E60">
            <v>7.1146000000000003</v>
          </cell>
          <cell r="F60">
            <v>0.74110416666666667</v>
          </cell>
          <cell r="G60" t="str">
            <v>PZA</v>
          </cell>
          <cell r="H60">
            <v>0.74110416666666667</v>
          </cell>
          <cell r="I60">
            <v>0.53420000000000001</v>
          </cell>
          <cell r="J60">
            <v>0.20690416666666667</v>
          </cell>
          <cell r="K60">
            <v>846</v>
          </cell>
          <cell r="N60" t="str">
            <v>Cervantes</v>
          </cell>
          <cell r="O60" t="str">
            <v>Antonio</v>
          </cell>
          <cell r="P60" t="str">
            <v>Verified cost</v>
          </cell>
        </row>
        <row r="61">
          <cell r="A61" t="str">
            <v>200D2407P001</v>
          </cell>
          <cell r="B61" t="str">
            <v>TOWER AIR FZ LOW</v>
          </cell>
          <cell r="C61" t="str">
            <v xml:space="preserve"> SELLADO</v>
          </cell>
          <cell r="D61">
            <v>1</v>
          </cell>
          <cell r="E61">
            <v>19.4496</v>
          </cell>
          <cell r="F61">
            <v>2.0260000000000002</v>
          </cell>
          <cell r="G61" t="str">
            <v>PZA</v>
          </cell>
          <cell r="H61">
            <v>2.0260000000000002</v>
          </cell>
          <cell r="I61">
            <v>1.837</v>
          </cell>
          <cell r="J61">
            <v>0.18900000000000028</v>
          </cell>
          <cell r="K61">
            <v>5913</v>
          </cell>
          <cell r="N61" t="str">
            <v>Cervantes</v>
          </cell>
          <cell r="O61" t="str">
            <v>Antonio</v>
          </cell>
          <cell r="P61" t="str">
            <v>Verified cost</v>
          </cell>
        </row>
        <row r="62">
          <cell r="A62" t="str">
            <v>200D2543P001</v>
          </cell>
          <cell r="B62" t="str">
            <v xml:space="preserve"> SHELF FZ UPPER   </v>
          </cell>
          <cell r="C62" t="str">
            <v xml:space="preserve"> CONTROLES</v>
          </cell>
          <cell r="D62">
            <v>1</v>
          </cell>
          <cell r="E62">
            <v>18.130600000000001</v>
          </cell>
          <cell r="F62">
            <v>1.8886041666666669</v>
          </cell>
          <cell r="G62" t="str">
            <v>PZA</v>
          </cell>
          <cell r="H62">
            <v>1.8886041666666669</v>
          </cell>
          <cell r="I62">
            <v>1.8252000000000002</v>
          </cell>
          <cell r="J62">
            <v>6.3404166666666706E-2</v>
          </cell>
          <cell r="K62">
            <v>6122</v>
          </cell>
          <cell r="N62" t="str">
            <v>Cervantes</v>
          </cell>
          <cell r="O62" t="str">
            <v>Antonio</v>
          </cell>
          <cell r="P62" t="str">
            <v>Verified cost</v>
          </cell>
        </row>
        <row r="63">
          <cell r="A63" t="str">
            <v>243B2526P001</v>
          </cell>
          <cell r="B63" t="str">
            <v>TUBE-VALVE ICEMA</v>
          </cell>
          <cell r="C63" t="str">
            <v xml:space="preserve"> HIELO Y AGUA</v>
          </cell>
          <cell r="D63">
            <v>1</v>
          </cell>
          <cell r="E63">
            <v>1.9104000000000001</v>
          </cell>
          <cell r="F63">
            <v>0.19900000000000001</v>
          </cell>
          <cell r="G63" t="str">
            <v>PZA</v>
          </cell>
          <cell r="H63">
            <v>0.19900000000000001</v>
          </cell>
          <cell r="I63">
            <v>1.9870000000000001E-3</v>
          </cell>
          <cell r="J63">
            <v>0.19701300000000002</v>
          </cell>
          <cell r="K63">
            <v>5507</v>
          </cell>
          <cell r="L63">
            <v>0.1777</v>
          </cell>
          <cell r="M63" t="str">
            <v>C114046</v>
          </cell>
          <cell r="N63" t="str">
            <v>Cervantes</v>
          </cell>
          <cell r="O63" t="str">
            <v>Antonio</v>
          </cell>
          <cell r="P63" t="str">
            <v>Verified cost</v>
          </cell>
        </row>
        <row r="64">
          <cell r="A64" t="str">
            <v>203C4829P001</v>
          </cell>
          <cell r="B64" t="str">
            <v>BUSHING CMK DOOR</v>
          </cell>
          <cell r="C64" t="str">
            <v xml:space="preserve"> PUERTAS</v>
          </cell>
          <cell r="D64">
            <v>2</v>
          </cell>
          <cell r="E64">
            <v>2.7757999999999998</v>
          </cell>
          <cell r="F64">
            <v>0.28914583333333332</v>
          </cell>
          <cell r="G64" t="str">
            <v>PZA</v>
          </cell>
          <cell r="H64">
            <v>0.14457291666666666</v>
          </cell>
          <cell r="I64">
            <v>7.2300000000000003E-2</v>
          </cell>
          <cell r="J64">
            <v>7.2272916666666659E-2</v>
          </cell>
          <cell r="K64">
            <v>2764</v>
          </cell>
          <cell r="N64" t="str">
            <v>Elías</v>
          </cell>
          <cell r="O64" t="str">
            <v>Aaron</v>
          </cell>
          <cell r="P64" t="str">
            <v>Verified cost</v>
          </cell>
        </row>
        <row r="65">
          <cell r="A65" t="str">
            <v>238C1092P001</v>
          </cell>
          <cell r="B65" t="str">
            <v>HOUSING SENSOR</v>
          </cell>
          <cell r="C65" t="str">
            <v xml:space="preserve"> PUERTAS</v>
          </cell>
          <cell r="D65">
            <v>3</v>
          </cell>
          <cell r="E65">
            <v>4.5648</v>
          </cell>
          <cell r="F65">
            <v>0.47550000000000003</v>
          </cell>
          <cell r="G65" t="str">
            <v>PZA</v>
          </cell>
          <cell r="H65">
            <v>0.1585</v>
          </cell>
          <cell r="I65">
            <v>0.03</v>
          </cell>
          <cell r="J65">
            <v>0.1285</v>
          </cell>
          <cell r="K65">
            <v>2125</v>
          </cell>
          <cell r="N65" t="str">
            <v>Elías</v>
          </cell>
          <cell r="O65" t="str">
            <v>Aaron</v>
          </cell>
          <cell r="P65" t="str">
            <v>Verified cost</v>
          </cell>
        </row>
        <row r="66">
          <cell r="A66" t="str">
            <v>238C1160P001</v>
          </cell>
          <cell r="B66" t="str">
            <v>THIMBLE DOOR BTM</v>
          </cell>
          <cell r="C66" t="str">
            <v xml:space="preserve"> PUERTAS</v>
          </cell>
          <cell r="D66">
            <v>1</v>
          </cell>
          <cell r="E66">
            <v>1.2192000000000001</v>
          </cell>
          <cell r="F66">
            <v>0.127</v>
          </cell>
          <cell r="G66" t="str">
            <v>PZA</v>
          </cell>
          <cell r="H66">
            <v>0.127</v>
          </cell>
          <cell r="I66">
            <v>5.8600000000000006E-2</v>
          </cell>
          <cell r="J66">
            <v>6.8399999999999989E-2</v>
          </cell>
          <cell r="K66">
            <v>2714</v>
          </cell>
          <cell r="N66" t="str">
            <v>Elías</v>
          </cell>
          <cell r="O66" t="str">
            <v>Aaron</v>
          </cell>
          <cell r="P66" t="str">
            <v>Verified cost</v>
          </cell>
        </row>
        <row r="67">
          <cell r="A67" t="str">
            <v>238C1252P001</v>
          </cell>
          <cell r="B67" t="str">
            <v>HUMIDITY CONTROL</v>
          </cell>
          <cell r="C67" t="str">
            <v xml:space="preserve"> APARIENCIA</v>
          </cell>
          <cell r="D67">
            <v>1</v>
          </cell>
          <cell r="E67">
            <v>1.8787</v>
          </cell>
          <cell r="F67">
            <v>0.19569791666666667</v>
          </cell>
          <cell r="G67" t="str">
            <v>PZA</v>
          </cell>
          <cell r="H67">
            <v>0.19569791666666667</v>
          </cell>
          <cell r="I67">
            <v>0.1101</v>
          </cell>
          <cell r="J67">
            <v>8.5597916666666662E-2</v>
          </cell>
          <cell r="K67">
            <v>3516</v>
          </cell>
          <cell r="N67" t="str">
            <v>Elías</v>
          </cell>
          <cell r="O67" t="str">
            <v>Aaron</v>
          </cell>
          <cell r="P67" t="str">
            <v>Verified cost</v>
          </cell>
        </row>
        <row r="68">
          <cell r="A68" t="str">
            <v>238C1808P001</v>
          </cell>
          <cell r="B68" t="str">
            <v xml:space="preserve"> LED COVER CHILL  </v>
          </cell>
          <cell r="C68" t="str">
            <v xml:space="preserve"> ENFR RAPIDO</v>
          </cell>
          <cell r="D68">
            <v>1</v>
          </cell>
          <cell r="E68">
            <v>0.71619999999999995</v>
          </cell>
          <cell r="F68">
            <v>7.4604166666666666E-2</v>
          </cell>
          <cell r="G68" t="str">
            <v>PZA</v>
          </cell>
          <cell r="H68">
            <v>7.4604166666666666E-2</v>
          </cell>
          <cell r="I68">
            <v>0.2</v>
          </cell>
          <cell r="J68">
            <v>-0.12539583333333335</v>
          </cell>
          <cell r="K68">
            <v>7042</v>
          </cell>
          <cell r="N68" t="str">
            <v>Elías</v>
          </cell>
          <cell r="O68" t="str">
            <v>Aaron</v>
          </cell>
          <cell r="P68" t="str">
            <v>Verified cost</v>
          </cell>
        </row>
        <row r="69">
          <cell r="A69" t="str">
            <v>355B1024P003</v>
          </cell>
          <cell r="B69" t="str">
            <v>SPACER RAIL FRON</v>
          </cell>
          <cell r="C69" t="str">
            <v xml:space="preserve"> GABINETE</v>
          </cell>
          <cell r="D69">
            <v>1</v>
          </cell>
          <cell r="E69">
            <v>1.4265600000000001</v>
          </cell>
          <cell r="F69">
            <v>0.14860000000000001</v>
          </cell>
          <cell r="G69" t="str">
            <v>PZA</v>
          </cell>
          <cell r="H69">
            <v>0.14860000000000001</v>
          </cell>
          <cell r="I69">
            <v>0.14859999999999998</v>
          </cell>
          <cell r="J69">
            <v>0</v>
          </cell>
          <cell r="K69">
            <v>5905</v>
          </cell>
          <cell r="N69" t="str">
            <v>Elías</v>
          </cell>
          <cell r="O69" t="str">
            <v>Aaron</v>
          </cell>
          <cell r="P69" t="str">
            <v>Corrected Cost</v>
          </cell>
        </row>
        <row r="70">
          <cell r="A70" t="str">
            <v>355B1415P001</v>
          </cell>
          <cell r="B70" t="str">
            <v>SPACER SWITCH</v>
          </cell>
          <cell r="C70" t="str">
            <v xml:space="preserve"> CONTROLES</v>
          </cell>
          <cell r="D70">
            <v>1</v>
          </cell>
          <cell r="E70">
            <v>1.8431999999999999</v>
          </cell>
          <cell r="F70">
            <v>0.192</v>
          </cell>
          <cell r="G70" t="str">
            <v>PZA</v>
          </cell>
          <cell r="H70">
            <v>0.192</v>
          </cell>
          <cell r="I70">
            <v>0.13</v>
          </cell>
          <cell r="J70">
            <v>6.2E-2</v>
          </cell>
          <cell r="K70">
            <v>7377</v>
          </cell>
          <cell r="N70" t="str">
            <v>Elías</v>
          </cell>
          <cell r="O70" t="str">
            <v>Aaron</v>
          </cell>
          <cell r="P70" t="str">
            <v>Verified cost</v>
          </cell>
        </row>
        <row r="71">
          <cell r="A71" t="str">
            <v>650124P003</v>
          </cell>
          <cell r="B71" t="str">
            <v>WASHER</v>
          </cell>
          <cell r="C71" t="str">
            <v xml:space="preserve"> PUERTAS</v>
          </cell>
          <cell r="D71">
            <v>6</v>
          </cell>
          <cell r="E71">
            <v>8.0640000000000001</v>
          </cell>
          <cell r="F71">
            <v>0.84</v>
          </cell>
          <cell r="G71" t="str">
            <v>PZA</v>
          </cell>
          <cell r="H71">
            <v>0.14000000000000001</v>
          </cell>
          <cell r="I71">
            <v>0.08</v>
          </cell>
          <cell r="J71">
            <v>6.0000000000000012E-2</v>
          </cell>
          <cell r="K71">
            <v>2749</v>
          </cell>
          <cell r="N71" t="str">
            <v>Elías</v>
          </cell>
          <cell r="O71" t="str">
            <v>Aaron</v>
          </cell>
          <cell r="P71" t="str">
            <v>Verified cost</v>
          </cell>
          <cell r="R71" t="str">
            <v xml:space="preserve">Obsolete part </v>
          </cell>
        </row>
        <row r="72">
          <cell r="A72" t="str">
            <v>203C5282P001</v>
          </cell>
          <cell r="B72" t="str">
            <v>BLOCK SHIPPING</v>
          </cell>
          <cell r="C72" t="str">
            <v xml:space="preserve"> PUERTAS</v>
          </cell>
          <cell r="D72">
            <v>1</v>
          </cell>
          <cell r="E72">
            <v>1.7946</v>
          </cell>
          <cell r="F72">
            <v>0.18693750000000001</v>
          </cell>
          <cell r="G72" t="str">
            <v>PZA</v>
          </cell>
          <cell r="H72">
            <v>0.18693750000000001</v>
          </cell>
          <cell r="I72">
            <v>0.03</v>
          </cell>
          <cell r="J72">
            <v>0.15693750000000001</v>
          </cell>
          <cell r="K72">
            <v>3021</v>
          </cell>
          <cell r="N72" t="str">
            <v>Fabian</v>
          </cell>
          <cell r="O72" t="str">
            <v>Antonio</v>
          </cell>
          <cell r="P72" t="str">
            <v>Verified cost</v>
          </cell>
        </row>
        <row r="73">
          <cell r="A73" t="str">
            <v>238C1499P002</v>
          </cell>
          <cell r="B73" t="str">
            <v>FOAM POLYETHYLEN</v>
          </cell>
          <cell r="C73" t="str">
            <v xml:space="preserve"> PUERTAS</v>
          </cell>
          <cell r="D73">
            <v>1</v>
          </cell>
          <cell r="E73">
            <v>0.8448</v>
          </cell>
          <cell r="F73">
            <v>8.8000000000000009E-2</v>
          </cell>
          <cell r="G73" t="str">
            <v>PZA</v>
          </cell>
          <cell r="H73">
            <v>8.8000000000000009E-2</v>
          </cell>
          <cell r="I73">
            <v>1.9E-2</v>
          </cell>
          <cell r="J73">
            <v>6.9000000000000006E-2</v>
          </cell>
          <cell r="K73">
            <v>4591</v>
          </cell>
          <cell r="N73" t="str">
            <v>Fabian</v>
          </cell>
          <cell r="O73" t="str">
            <v>Antonio</v>
          </cell>
          <cell r="P73" t="str">
            <v>Verified cost</v>
          </cell>
        </row>
        <row r="74">
          <cell r="A74" t="str">
            <v>355B1133P001</v>
          </cell>
          <cell r="B74" t="str">
            <v xml:space="preserve"> GASKET MULLION D </v>
          </cell>
          <cell r="C74" t="str">
            <v xml:space="preserve"> ENFR.RAPIDO</v>
          </cell>
          <cell r="D74">
            <v>1</v>
          </cell>
          <cell r="E74">
            <v>3.36</v>
          </cell>
          <cell r="F74">
            <v>0.35</v>
          </cell>
          <cell r="G74" t="str">
            <v>PZA</v>
          </cell>
          <cell r="H74">
            <v>0.35</v>
          </cell>
          <cell r="I74">
            <v>0.2</v>
          </cell>
          <cell r="J74">
            <v>0.14999999999999997</v>
          </cell>
          <cell r="K74">
            <v>4764</v>
          </cell>
          <cell r="N74" t="str">
            <v>Fabian</v>
          </cell>
          <cell r="O74" t="str">
            <v>Antonio</v>
          </cell>
          <cell r="P74" t="str">
            <v>Verified cost</v>
          </cell>
        </row>
        <row r="75">
          <cell r="A75" t="str">
            <v>200D1562P001</v>
          </cell>
          <cell r="B75" t="str">
            <v xml:space="preserve"> EPS PK SKID BOAD </v>
          </cell>
          <cell r="C75" t="str">
            <v xml:space="preserve"> GABINETE</v>
          </cell>
          <cell r="D75">
            <v>1</v>
          </cell>
          <cell r="E75">
            <v>22.847999999999999</v>
          </cell>
          <cell r="F75">
            <v>2.38</v>
          </cell>
          <cell r="G75" t="str">
            <v>PZA</v>
          </cell>
          <cell r="H75">
            <v>2.38</v>
          </cell>
          <cell r="I75">
            <v>2.3199999999999998</v>
          </cell>
          <cell r="J75">
            <v>6.0000000000000053E-2</v>
          </cell>
          <cell r="K75">
            <v>3360</v>
          </cell>
          <cell r="N75" t="str">
            <v>Javier</v>
          </cell>
          <cell r="O75" t="str">
            <v>Aaron</v>
          </cell>
          <cell r="P75" t="str">
            <v>Verified cost</v>
          </cell>
        </row>
        <row r="76">
          <cell r="A76" t="str">
            <v>200D1562P002</v>
          </cell>
          <cell r="B76" t="str">
            <v xml:space="preserve"> EPS PK SKID BOAD </v>
          </cell>
          <cell r="C76" t="str">
            <v xml:space="preserve"> EMPAQUE</v>
          </cell>
          <cell r="D76">
            <v>1</v>
          </cell>
          <cell r="E76">
            <v>22.847999999999999</v>
          </cell>
          <cell r="F76">
            <v>2.38</v>
          </cell>
          <cell r="G76" t="str">
            <v>PZA</v>
          </cell>
          <cell r="H76">
            <v>2.38</v>
          </cell>
          <cell r="I76">
            <v>2.6</v>
          </cell>
          <cell r="J76">
            <v>-0.2200000000000002</v>
          </cell>
          <cell r="K76">
            <v>6711</v>
          </cell>
          <cell r="N76" t="str">
            <v>Javier</v>
          </cell>
          <cell r="O76" t="str">
            <v>Aaron</v>
          </cell>
          <cell r="P76" t="str">
            <v>Verified cost</v>
          </cell>
        </row>
        <row r="77">
          <cell r="A77" t="str">
            <v>200D1565P002</v>
          </cell>
          <cell r="B77" t="str">
            <v xml:space="preserve"> PK PAD FOAM TOP  </v>
          </cell>
          <cell r="C77" t="str">
            <v xml:space="preserve">  PAQUETE</v>
          </cell>
          <cell r="D77">
            <v>1</v>
          </cell>
          <cell r="E77">
            <v>14.304</v>
          </cell>
          <cell r="F77">
            <v>1.49</v>
          </cell>
          <cell r="G77" t="str">
            <v>PZA</v>
          </cell>
          <cell r="H77">
            <v>1.49</v>
          </cell>
          <cell r="I77">
            <v>1.36</v>
          </cell>
          <cell r="J77">
            <v>0.12999999999999989</v>
          </cell>
          <cell r="K77">
            <v>3369</v>
          </cell>
          <cell r="N77" t="str">
            <v>Javier</v>
          </cell>
          <cell r="O77" t="str">
            <v>Aaron</v>
          </cell>
          <cell r="P77" t="str">
            <v>Verified cost</v>
          </cell>
        </row>
        <row r="78">
          <cell r="A78" t="str">
            <v>200D1566P001</v>
          </cell>
          <cell r="B78" t="str">
            <v>PK PAD FOAM TOP</v>
          </cell>
          <cell r="C78" t="str">
            <v xml:space="preserve">  EMPAQUE</v>
          </cell>
          <cell r="D78">
            <v>1</v>
          </cell>
          <cell r="E78">
            <v>11.904</v>
          </cell>
          <cell r="F78">
            <v>1.24</v>
          </cell>
          <cell r="G78" t="str">
            <v>PZA</v>
          </cell>
          <cell r="H78">
            <v>1.24</v>
          </cell>
          <cell r="I78">
            <v>1.1000000000000001</v>
          </cell>
          <cell r="J78">
            <v>0.1399999999999999</v>
          </cell>
          <cell r="K78">
            <v>3374</v>
          </cell>
          <cell r="N78" t="str">
            <v>Javier</v>
          </cell>
          <cell r="O78" t="str">
            <v>Aaron</v>
          </cell>
          <cell r="P78" t="str">
            <v>Verified cost</v>
          </cell>
        </row>
        <row r="79">
          <cell r="A79" t="str">
            <v>200D1566P004</v>
          </cell>
          <cell r="B79" t="str">
            <v xml:space="preserve"> PK PAD FOAM TOP  </v>
          </cell>
          <cell r="C79" t="str">
            <v xml:space="preserve">  EMPQUE</v>
          </cell>
          <cell r="D79">
            <v>1</v>
          </cell>
          <cell r="E79">
            <v>13.151999999999999</v>
          </cell>
          <cell r="F79">
            <v>1.37</v>
          </cell>
          <cell r="G79" t="str">
            <v>PZA</v>
          </cell>
          <cell r="H79">
            <v>1.37</v>
          </cell>
          <cell r="I79">
            <v>1.49</v>
          </cell>
          <cell r="J79">
            <v>-0.11999999999999988</v>
          </cell>
          <cell r="K79">
            <v>6710</v>
          </cell>
          <cell r="N79" t="str">
            <v>Javier</v>
          </cell>
          <cell r="O79" t="str">
            <v>Aaron</v>
          </cell>
          <cell r="P79" t="str">
            <v>Verified cost</v>
          </cell>
        </row>
        <row r="80">
          <cell r="A80" t="str">
            <v>200D1569P001</v>
          </cell>
          <cell r="B80" t="str">
            <v>PK SPACER DOOR</v>
          </cell>
          <cell r="C80" t="str">
            <v xml:space="preserve"> GABINETE</v>
          </cell>
          <cell r="D80">
            <v>1</v>
          </cell>
          <cell r="E80">
            <v>2.5247999999999999</v>
          </cell>
          <cell r="F80">
            <v>0.26300000000000001</v>
          </cell>
          <cell r="G80" t="str">
            <v>PZA</v>
          </cell>
          <cell r="H80">
            <v>0.26300000000000001</v>
          </cell>
          <cell r="I80">
            <v>0.18</v>
          </cell>
          <cell r="J80">
            <v>8.3000000000000018E-2</v>
          </cell>
          <cell r="K80">
            <v>888</v>
          </cell>
          <cell r="N80" t="str">
            <v>Javier</v>
          </cell>
          <cell r="O80" t="str">
            <v>Aaron</v>
          </cell>
          <cell r="P80" t="str">
            <v>Corrected Cost</v>
          </cell>
        </row>
        <row r="81">
          <cell r="A81" t="str">
            <v>200D1569P002</v>
          </cell>
          <cell r="B81" t="str">
            <v xml:space="preserve"> PK SPACER DOOR   </v>
          </cell>
          <cell r="C81" t="str">
            <v xml:space="preserve"> GABINETE</v>
          </cell>
          <cell r="D81">
            <v>1</v>
          </cell>
          <cell r="E81">
            <v>2.6784000000000003</v>
          </cell>
          <cell r="F81">
            <v>0.27900000000000003</v>
          </cell>
          <cell r="G81" t="str">
            <v>PZA</v>
          </cell>
          <cell r="H81">
            <v>0.27900000000000003</v>
          </cell>
          <cell r="I81">
            <v>0.19</v>
          </cell>
          <cell r="J81">
            <v>8.9000000000000024E-2</v>
          </cell>
          <cell r="K81">
            <v>3384</v>
          </cell>
          <cell r="N81" t="str">
            <v>Javier</v>
          </cell>
          <cell r="O81" t="str">
            <v>Aaron</v>
          </cell>
          <cell r="P81" t="str">
            <v>Corrected Cost</v>
          </cell>
        </row>
        <row r="82">
          <cell r="A82" t="str">
            <v>200D1944P001</v>
          </cell>
          <cell r="B82" t="str">
            <v xml:space="preserve"> DUCT CAVITY CHIL </v>
          </cell>
          <cell r="C82" t="str">
            <v xml:space="preserve"> ENFR.RAPIDO</v>
          </cell>
          <cell r="D82">
            <v>1</v>
          </cell>
          <cell r="E82">
            <v>3.2639999999999998</v>
          </cell>
          <cell r="F82">
            <v>0.34</v>
          </cell>
          <cell r="G82" t="str">
            <v>PZA</v>
          </cell>
          <cell r="H82">
            <v>0.34</v>
          </cell>
          <cell r="I82">
            <v>0.41</v>
          </cell>
          <cell r="J82">
            <v>-6.9999999999999951E-2</v>
          </cell>
          <cell r="K82">
            <v>3619</v>
          </cell>
          <cell r="N82" t="str">
            <v>Javier</v>
          </cell>
          <cell r="O82" t="str">
            <v>Aaron</v>
          </cell>
          <cell r="P82" t="str">
            <v>Verified cost</v>
          </cell>
        </row>
        <row r="83">
          <cell r="A83" t="str">
            <v>200D2597P004</v>
          </cell>
          <cell r="B83" t="str">
            <v>TUNNEL FF EPS</v>
          </cell>
          <cell r="C83" t="str">
            <v xml:space="preserve"> CONTROLES</v>
          </cell>
          <cell r="D83">
            <v>1</v>
          </cell>
          <cell r="E83">
            <v>3.1680000000000001</v>
          </cell>
          <cell r="F83">
            <v>0.33</v>
          </cell>
          <cell r="G83" t="str">
            <v>PZA</v>
          </cell>
          <cell r="H83">
            <v>0.33</v>
          </cell>
          <cell r="I83">
            <v>0.48</v>
          </cell>
          <cell r="J83">
            <v>-0.14999999999999997</v>
          </cell>
          <cell r="K83">
            <v>6415</v>
          </cell>
          <cell r="N83" t="str">
            <v>Javier</v>
          </cell>
          <cell r="O83" t="str">
            <v>Aaron</v>
          </cell>
          <cell r="P83" t="str">
            <v>Verified cost</v>
          </cell>
        </row>
        <row r="84">
          <cell r="A84" t="str">
            <v>203C5305P001</v>
          </cell>
          <cell r="B84" t="str">
            <v>PK PACK EDGE PRO</v>
          </cell>
          <cell r="C84" t="str">
            <v xml:space="preserve"> GABINETE</v>
          </cell>
          <cell r="D84">
            <v>4</v>
          </cell>
          <cell r="E84">
            <v>12.979200000000001</v>
          </cell>
          <cell r="F84">
            <v>1.3520000000000001</v>
          </cell>
          <cell r="G84" t="str">
            <v>PZA</v>
          </cell>
          <cell r="H84">
            <v>0.33800000000000002</v>
          </cell>
          <cell r="I84">
            <v>0.27039999999999997</v>
          </cell>
          <cell r="J84">
            <v>6.7600000000000049E-2</v>
          </cell>
          <cell r="K84">
            <v>6401</v>
          </cell>
          <cell r="L84">
            <v>0.26907999999999999</v>
          </cell>
          <cell r="M84" t="str">
            <v>C110845</v>
          </cell>
          <cell r="N84" t="str">
            <v>Javier</v>
          </cell>
          <cell r="O84" t="str">
            <v>Aaron</v>
          </cell>
          <cell r="P84" t="str">
            <v>Verified cost</v>
          </cell>
          <cell r="Q84" t="str">
            <v>Bad PMDS Estimate</v>
          </cell>
        </row>
        <row r="85">
          <cell r="A85" t="str">
            <v>238C1480P002</v>
          </cell>
          <cell r="B85" t="str">
            <v>PK PAN EPS DIVID</v>
          </cell>
          <cell r="C85" t="str">
            <v xml:space="preserve"> GABINETE</v>
          </cell>
          <cell r="D85">
            <v>1</v>
          </cell>
          <cell r="E85">
            <v>2.016</v>
          </cell>
          <cell r="F85">
            <v>0.21</v>
          </cell>
          <cell r="G85" t="str">
            <v>PZA</v>
          </cell>
          <cell r="H85">
            <v>0.21</v>
          </cell>
          <cell r="I85">
            <v>0.28499999999999998</v>
          </cell>
          <cell r="J85">
            <v>-7.4999999999999983E-2</v>
          </cell>
          <cell r="K85">
            <v>7688</v>
          </cell>
          <cell r="N85" t="str">
            <v>Javier</v>
          </cell>
          <cell r="O85" t="str">
            <v>Aaron</v>
          </cell>
          <cell r="P85" t="str">
            <v>Verified cost</v>
          </cell>
        </row>
        <row r="86">
          <cell r="A86" t="str">
            <v>186D1944P001</v>
          </cell>
          <cell r="B86" t="str">
            <v>CAP DOOR FF BOTT</v>
          </cell>
          <cell r="C86" t="str">
            <v xml:space="preserve"> PUERTAS</v>
          </cell>
          <cell r="D86">
            <v>1</v>
          </cell>
          <cell r="E86">
            <v>6.0605000000000002</v>
          </cell>
          <cell r="F86">
            <v>0.63130208333333337</v>
          </cell>
          <cell r="G86" t="str">
            <v>PZA</v>
          </cell>
          <cell r="H86">
            <v>0.63130208333333337</v>
          </cell>
          <cell r="I86">
            <v>0.6966</v>
          </cell>
          <cell r="J86">
            <v>-6.5297916666666622E-2</v>
          </cell>
          <cell r="K86">
            <v>651</v>
          </cell>
          <cell r="N86" t="str">
            <v>Lopez</v>
          </cell>
          <cell r="O86" t="str">
            <v>Antonio</v>
          </cell>
          <cell r="P86" t="str">
            <v>Verified cost</v>
          </cell>
        </row>
        <row r="87">
          <cell r="A87" t="str">
            <v>186D1947P001</v>
          </cell>
          <cell r="B87" t="str">
            <v>CAP DOOR FZ FLAT</v>
          </cell>
          <cell r="C87" t="str">
            <v xml:space="preserve"> PUERTAS</v>
          </cell>
          <cell r="D87">
            <v>1</v>
          </cell>
          <cell r="E87">
            <v>5.3106999999999998</v>
          </cell>
          <cell r="F87">
            <v>0.55319791666666662</v>
          </cell>
          <cell r="G87" t="str">
            <v>PZA</v>
          </cell>
          <cell r="H87">
            <v>0.55319791666666662</v>
          </cell>
          <cell r="I87">
            <v>0.6048</v>
          </cell>
          <cell r="J87">
            <v>-5.1602083333333382E-2</v>
          </cell>
          <cell r="K87">
            <v>628</v>
          </cell>
          <cell r="N87" t="str">
            <v>Lopez</v>
          </cell>
          <cell r="O87" t="str">
            <v>Antonio</v>
          </cell>
          <cell r="P87" t="str">
            <v>Verified cost</v>
          </cell>
        </row>
        <row r="88">
          <cell r="A88" t="str">
            <v>186D1954P005</v>
          </cell>
          <cell r="B88" t="str">
            <v>CAP DOOR FF B.BO</v>
          </cell>
          <cell r="C88" t="str">
            <v xml:space="preserve"> PUERTAS</v>
          </cell>
          <cell r="D88">
            <v>1</v>
          </cell>
          <cell r="E88">
            <v>9.36</v>
          </cell>
          <cell r="F88">
            <v>0.97499999999999998</v>
          </cell>
          <cell r="G88" t="str">
            <v>PZA</v>
          </cell>
          <cell r="H88">
            <v>0.97499999999999998</v>
          </cell>
          <cell r="I88">
            <v>1.1052999999999999</v>
          </cell>
          <cell r="J88">
            <v>-0.13029999999999997</v>
          </cell>
          <cell r="K88">
            <v>3072</v>
          </cell>
          <cell r="N88" t="str">
            <v>Lopez</v>
          </cell>
          <cell r="O88" t="str">
            <v>Antonio</v>
          </cell>
          <cell r="P88" t="str">
            <v>Verified cost</v>
          </cell>
        </row>
        <row r="89">
          <cell r="A89" t="str">
            <v>200D1402P001</v>
          </cell>
          <cell r="B89" t="str">
            <v>CAP DOOR FF FLAT</v>
          </cell>
          <cell r="C89" t="str">
            <v xml:space="preserve"> PUERTAS</v>
          </cell>
          <cell r="D89">
            <v>1</v>
          </cell>
          <cell r="E89">
            <v>6.1085000000000003</v>
          </cell>
          <cell r="F89">
            <v>0.63630208333333338</v>
          </cell>
          <cell r="G89" t="str">
            <v>PZA</v>
          </cell>
          <cell r="H89">
            <v>0.63630208333333338</v>
          </cell>
          <cell r="I89">
            <v>0.70250000000000001</v>
          </cell>
          <cell r="J89">
            <v>-6.6197916666666634E-2</v>
          </cell>
          <cell r="K89">
            <v>3087</v>
          </cell>
          <cell r="N89" t="str">
            <v>Lopez</v>
          </cell>
          <cell r="O89" t="str">
            <v>Antonio</v>
          </cell>
          <cell r="P89" t="str">
            <v>Verified cost</v>
          </cell>
        </row>
        <row r="90">
          <cell r="A90" t="str">
            <v>200D1403P001</v>
          </cell>
          <cell r="B90" t="str">
            <v>CAP DOOR FZ FLAT</v>
          </cell>
          <cell r="C90" t="str">
            <v xml:space="preserve"> PUERTAS</v>
          </cell>
          <cell r="D90">
            <v>1</v>
          </cell>
          <cell r="E90">
            <v>5.3491</v>
          </cell>
          <cell r="F90">
            <v>0.55719791666666674</v>
          </cell>
          <cell r="G90" t="str">
            <v>PZA</v>
          </cell>
          <cell r="H90">
            <v>0.55719791666666674</v>
          </cell>
          <cell r="I90">
            <v>0.60960000000000003</v>
          </cell>
          <cell r="J90">
            <v>-5.2402083333333294E-2</v>
          </cell>
          <cell r="K90">
            <v>3086</v>
          </cell>
          <cell r="N90" t="str">
            <v>Lopez</v>
          </cell>
          <cell r="O90" t="str">
            <v>Antonio</v>
          </cell>
          <cell r="P90" t="str">
            <v>Verified cost</v>
          </cell>
        </row>
        <row r="91">
          <cell r="A91" t="str">
            <v>200D3373G001</v>
          </cell>
          <cell r="B91" t="str">
            <v>BACK RECESS ASM</v>
          </cell>
          <cell r="C91" t="str">
            <v xml:space="preserve"> GABINETE</v>
          </cell>
          <cell r="D91">
            <v>1</v>
          </cell>
          <cell r="E91">
            <v>9.6019000000000005</v>
          </cell>
          <cell r="F91">
            <v>1.0001979166666668</v>
          </cell>
          <cell r="G91" t="str">
            <v>PZA</v>
          </cell>
          <cell r="H91">
            <v>1.0001979166666668</v>
          </cell>
          <cell r="I91">
            <v>0.80930000000000002</v>
          </cell>
          <cell r="J91">
            <v>0.19089791666666678</v>
          </cell>
          <cell r="K91">
            <v>7595</v>
          </cell>
          <cell r="N91" t="str">
            <v>Lopez</v>
          </cell>
          <cell r="O91" t="str">
            <v>Antonio</v>
          </cell>
          <cell r="P91" t="str">
            <v>Verified cost</v>
          </cell>
        </row>
        <row r="92">
          <cell r="A92" t="str">
            <v>238C1036G001</v>
          </cell>
          <cell r="B92" t="str">
            <v>HINGE BTM&amp;PIN AS</v>
          </cell>
          <cell r="C92" t="str">
            <v xml:space="preserve"> PUERTAS</v>
          </cell>
          <cell r="D92">
            <v>1</v>
          </cell>
          <cell r="E92">
            <v>9.4261999999999997</v>
          </cell>
          <cell r="F92">
            <v>0.9818958333333333</v>
          </cell>
          <cell r="G92" t="str">
            <v>PZA</v>
          </cell>
          <cell r="H92">
            <v>0.9818958333333333</v>
          </cell>
          <cell r="I92">
            <v>1.0336000000000001</v>
          </cell>
          <cell r="J92">
            <v>-5.1704166666666773E-2</v>
          </cell>
          <cell r="K92">
            <v>643</v>
          </cell>
          <cell r="N92" t="str">
            <v>Lopez</v>
          </cell>
          <cell r="O92" t="str">
            <v>Antonio</v>
          </cell>
          <cell r="P92" t="str">
            <v>Verified cost</v>
          </cell>
        </row>
        <row r="93">
          <cell r="A93" t="str">
            <v>238C1036G005</v>
          </cell>
          <cell r="B93" t="str">
            <v xml:space="preserve"> HINGE BTM&amp;PIN A  </v>
          </cell>
          <cell r="C93" t="str">
            <v xml:space="preserve"> PUERTAS</v>
          </cell>
          <cell r="D93">
            <v>1</v>
          </cell>
          <cell r="E93">
            <v>9.7248000000000001</v>
          </cell>
          <cell r="F93">
            <v>1.0130000000000001</v>
          </cell>
          <cell r="G93" t="str">
            <v>PZA</v>
          </cell>
          <cell r="H93">
            <v>1.0130000000000001</v>
          </cell>
          <cell r="I93">
            <v>1.0663</v>
          </cell>
          <cell r="J93">
            <v>-5.3299999999999903E-2</v>
          </cell>
          <cell r="K93">
            <v>6623</v>
          </cell>
          <cell r="N93" t="str">
            <v>Lopez</v>
          </cell>
          <cell r="O93" t="str">
            <v>Antonio</v>
          </cell>
          <cell r="P93" t="str">
            <v>Verified cost</v>
          </cell>
        </row>
        <row r="94">
          <cell r="A94" t="str">
            <v>238C1198P009</v>
          </cell>
          <cell r="B94" t="str">
            <v xml:space="preserve"> DOOR STOP 25-27  </v>
          </cell>
          <cell r="C94" t="str">
            <v xml:space="preserve"> PUERTAS</v>
          </cell>
          <cell r="D94">
            <v>1</v>
          </cell>
          <cell r="E94">
            <v>1.9757</v>
          </cell>
          <cell r="F94">
            <v>0.20580208333333333</v>
          </cell>
          <cell r="G94" t="str">
            <v>PZA</v>
          </cell>
          <cell r="H94">
            <v>0.20580208333333333</v>
          </cell>
          <cell r="I94">
            <v>0.1258</v>
          </cell>
          <cell r="J94">
            <v>8.0002083333333335E-2</v>
          </cell>
          <cell r="K94">
            <v>3601</v>
          </cell>
          <cell r="N94" t="str">
            <v>Lopez</v>
          </cell>
          <cell r="O94" t="str">
            <v>Antonio</v>
          </cell>
          <cell r="P94" t="str">
            <v>Verified cost</v>
          </cell>
        </row>
        <row r="95">
          <cell r="A95" t="str">
            <v>355B1206P001</v>
          </cell>
          <cell r="B95" t="str">
            <v>STIFFENER DOOR</v>
          </cell>
          <cell r="C95" t="str">
            <v xml:space="preserve"> PUERTAS</v>
          </cell>
          <cell r="D95">
            <v>2</v>
          </cell>
          <cell r="E95">
            <v>32.64</v>
          </cell>
          <cell r="F95">
            <v>3.4</v>
          </cell>
          <cell r="G95" t="str">
            <v>PZA</v>
          </cell>
          <cell r="H95">
            <v>1.7</v>
          </cell>
          <cell r="I95">
            <v>1.64</v>
          </cell>
          <cell r="J95">
            <v>6.0000000000000053E-2</v>
          </cell>
          <cell r="K95">
            <v>5055</v>
          </cell>
          <cell r="N95" t="str">
            <v>Lopez</v>
          </cell>
          <cell r="O95" t="str">
            <v>Antonio</v>
          </cell>
          <cell r="P95" t="str">
            <v>Verified cost</v>
          </cell>
        </row>
        <row r="96">
          <cell r="A96" t="str">
            <v>200D2438P001</v>
          </cell>
          <cell r="B96" t="str">
            <v>PK WIRE SHELF PR</v>
          </cell>
          <cell r="C96" t="str">
            <v xml:space="preserve"> GABINETE</v>
          </cell>
          <cell r="D96">
            <v>1</v>
          </cell>
          <cell r="E96">
            <v>1.536</v>
          </cell>
          <cell r="F96">
            <v>0.16</v>
          </cell>
          <cell r="G96" t="str">
            <v>PZA</v>
          </cell>
          <cell r="H96">
            <v>0.16</v>
          </cell>
          <cell r="I96">
            <v>0.1</v>
          </cell>
          <cell r="J96">
            <v>0.06</v>
          </cell>
          <cell r="K96">
            <v>6173</v>
          </cell>
          <cell r="N96" t="str">
            <v>Javier</v>
          </cell>
          <cell r="O96" t="str">
            <v>Antonio</v>
          </cell>
          <cell r="P96" t="str">
            <v>Verified cost</v>
          </cell>
          <cell r="R96" t="str">
            <v xml:space="preserve">Obsolete part </v>
          </cell>
        </row>
        <row r="97">
          <cell r="A97" t="str">
            <v>200D1056P001</v>
          </cell>
          <cell r="B97" t="str">
            <v>SXS GASKET DOOR</v>
          </cell>
          <cell r="C97" t="str">
            <v xml:space="preserve"> PUERTAS</v>
          </cell>
          <cell r="D97">
            <v>1</v>
          </cell>
          <cell r="E97">
            <v>29.472000000000001</v>
          </cell>
          <cell r="F97">
            <v>3.07</v>
          </cell>
          <cell r="G97" t="str">
            <v>PZA</v>
          </cell>
          <cell r="H97">
            <v>3.07</v>
          </cell>
          <cell r="I97">
            <v>3.24</v>
          </cell>
          <cell r="J97">
            <v>-0.17000000000000037</v>
          </cell>
          <cell r="K97">
            <v>653</v>
          </cell>
          <cell r="N97" t="str">
            <v>Pilar</v>
          </cell>
          <cell r="O97" t="str">
            <v>Antonio</v>
          </cell>
          <cell r="P97" t="str">
            <v>Verified cost</v>
          </cell>
        </row>
        <row r="98">
          <cell r="A98" t="str">
            <v>200D1056P003</v>
          </cell>
          <cell r="B98" t="str">
            <v>SXS GASKET DOOR</v>
          </cell>
          <cell r="C98" t="str">
            <v xml:space="preserve"> PUERTAS</v>
          </cell>
          <cell r="D98">
            <v>1</v>
          </cell>
          <cell r="E98">
            <v>31.103999999999999</v>
          </cell>
          <cell r="F98">
            <v>3.24</v>
          </cell>
          <cell r="G98" t="str">
            <v>PZA</v>
          </cell>
          <cell r="H98">
            <v>3.24</v>
          </cell>
          <cell r="I98">
            <v>3.07</v>
          </cell>
          <cell r="J98">
            <v>0.17000000000000037</v>
          </cell>
          <cell r="K98">
            <v>633</v>
          </cell>
          <cell r="N98" t="str">
            <v>Pilar</v>
          </cell>
          <cell r="O98" t="str">
            <v>Antonio</v>
          </cell>
          <cell r="P98" t="str">
            <v>Verified cost</v>
          </cell>
        </row>
        <row r="99">
          <cell r="A99" t="str">
            <v>162D6460P031</v>
          </cell>
          <cell r="B99" t="str">
            <v>PM NAMEPLATE PRI</v>
          </cell>
          <cell r="C99" t="str">
            <v xml:space="preserve"> OTROS</v>
          </cell>
          <cell r="D99">
            <v>1</v>
          </cell>
          <cell r="E99">
            <v>1.1096999999999999</v>
          </cell>
          <cell r="F99">
            <v>0.11559375</v>
          </cell>
          <cell r="G99" t="str">
            <v>PZA</v>
          </cell>
          <cell r="H99">
            <v>0.11559375</v>
          </cell>
          <cell r="I99">
            <v>0.02</v>
          </cell>
          <cell r="J99">
            <v>9.5593749999999991E-2</v>
          </cell>
          <cell r="K99">
            <v>7404</v>
          </cell>
          <cell r="N99" t="str">
            <v>Ricardo</v>
          </cell>
          <cell r="O99" t="str">
            <v>Aaron</v>
          </cell>
          <cell r="P99" t="str">
            <v>Part of an assy - No Cost</v>
          </cell>
          <cell r="R99" t="str">
            <v>Part of Assembly</v>
          </cell>
        </row>
        <row r="100">
          <cell r="A100" t="str">
            <v>200D2600P001</v>
          </cell>
          <cell r="B100" t="str">
            <v>PM GUIDE OWNERS</v>
          </cell>
          <cell r="C100" t="str">
            <v xml:space="preserve"> LITERATURA</v>
          </cell>
          <cell r="D100">
            <v>1</v>
          </cell>
          <cell r="E100">
            <v>4.8959999999999999</v>
          </cell>
          <cell r="F100">
            <v>0.51</v>
          </cell>
          <cell r="G100" t="str">
            <v>PZA</v>
          </cell>
          <cell r="H100">
            <v>0.51</v>
          </cell>
          <cell r="I100">
            <v>0.75</v>
          </cell>
          <cell r="J100">
            <v>-0.24</v>
          </cell>
          <cell r="K100">
            <v>6314</v>
          </cell>
          <cell r="N100" t="str">
            <v>Ricardo</v>
          </cell>
          <cell r="O100" t="str">
            <v>Aaron</v>
          </cell>
          <cell r="P100" t="str">
            <v>Verified cost</v>
          </cell>
        </row>
        <row r="101">
          <cell r="A101" t="str">
            <v>200D2619P002</v>
          </cell>
          <cell r="B101" t="str">
            <v>PLATE RAITING IN</v>
          </cell>
          <cell r="C101" t="str">
            <v xml:space="preserve"> LITERATURA</v>
          </cell>
          <cell r="D101">
            <v>1</v>
          </cell>
          <cell r="E101">
            <v>0.90720000000000001</v>
          </cell>
          <cell r="F101">
            <v>9.4500000000000001E-2</v>
          </cell>
          <cell r="G101" t="str">
            <v>PZA</v>
          </cell>
          <cell r="H101">
            <v>9.4500000000000001E-2</v>
          </cell>
          <cell r="I101">
            <v>0.03</v>
          </cell>
          <cell r="J101">
            <v>6.4500000000000002E-2</v>
          </cell>
          <cell r="K101">
            <v>7263</v>
          </cell>
          <cell r="N101" t="str">
            <v>Ricardo</v>
          </cell>
          <cell r="O101" t="str">
            <v>Aaron</v>
          </cell>
          <cell r="P101" t="str">
            <v>Verified cost</v>
          </cell>
        </row>
        <row r="102">
          <cell r="A102" t="str">
            <v>200D2619P003</v>
          </cell>
          <cell r="B102" t="str">
            <v xml:space="preserve"> PLATE RAITING IN </v>
          </cell>
          <cell r="C102" t="str">
            <v xml:space="preserve"> LITERATURA</v>
          </cell>
          <cell r="D102">
            <v>1</v>
          </cell>
          <cell r="E102">
            <v>0.90720000000000001</v>
          </cell>
          <cell r="F102">
            <v>9.4500000000000001E-2</v>
          </cell>
          <cell r="G102" t="str">
            <v>PZA</v>
          </cell>
          <cell r="H102">
            <v>9.4500000000000001E-2</v>
          </cell>
          <cell r="I102">
            <v>0.03</v>
          </cell>
          <cell r="J102">
            <v>6.4500000000000002E-2</v>
          </cell>
          <cell r="K102">
            <v>7264</v>
          </cell>
          <cell r="N102" t="str">
            <v>Ricardo</v>
          </cell>
          <cell r="O102" t="str">
            <v>Aaron</v>
          </cell>
          <cell r="P102" t="str">
            <v>Verified cost</v>
          </cell>
        </row>
        <row r="103">
          <cell r="A103" t="str">
            <v>200D2619P004</v>
          </cell>
          <cell r="B103" t="str">
            <v xml:space="preserve"> PLATE RAITING IN </v>
          </cell>
          <cell r="C103" t="str">
            <v xml:space="preserve"> LITERATURA</v>
          </cell>
          <cell r="D103">
            <v>1</v>
          </cell>
          <cell r="E103">
            <v>0.90720000000000001</v>
          </cell>
          <cell r="F103">
            <v>9.4500000000000001E-2</v>
          </cell>
          <cell r="G103" t="str">
            <v>PZA</v>
          </cell>
          <cell r="H103">
            <v>9.4500000000000001E-2</v>
          </cell>
          <cell r="I103">
            <v>0.03</v>
          </cell>
          <cell r="J103">
            <v>6.4500000000000002E-2</v>
          </cell>
          <cell r="K103">
            <v>7265</v>
          </cell>
          <cell r="N103" t="str">
            <v>Ricardo</v>
          </cell>
          <cell r="O103" t="str">
            <v>Aaron</v>
          </cell>
          <cell r="P103" t="str">
            <v>Verified cost</v>
          </cell>
        </row>
        <row r="104">
          <cell r="A104" t="str">
            <v>203C2677P001</v>
          </cell>
          <cell r="B104" t="str">
            <v>RIBBON THERMAL</v>
          </cell>
          <cell r="C104" t="str">
            <v xml:space="preserve"> SELLADO</v>
          </cell>
          <cell r="D104">
            <v>1</v>
          </cell>
          <cell r="E104">
            <v>1E-3</v>
          </cell>
          <cell r="F104">
            <v>1.0416666666666667E-4</v>
          </cell>
          <cell r="G104" t="str">
            <v>PZA</v>
          </cell>
          <cell r="H104">
            <v>1.0416666666666667E-4</v>
          </cell>
          <cell r="I104">
            <v>0.1</v>
          </cell>
          <cell r="J104">
            <v>-9.9895833333333336E-2</v>
          </cell>
          <cell r="K104">
            <v>3205</v>
          </cell>
          <cell r="N104" t="str">
            <v>Ricardo</v>
          </cell>
          <cell r="O104" t="str">
            <v>Aaron</v>
          </cell>
          <cell r="P104" t="str">
            <v>Verified cost</v>
          </cell>
        </row>
        <row r="105">
          <cell r="A105" t="str">
            <v>203C5169P001</v>
          </cell>
          <cell r="B105" t="str">
            <v>STUD HINGE ARM</v>
          </cell>
          <cell r="C105" t="str">
            <v xml:space="preserve"> PUERTAS</v>
          </cell>
          <cell r="D105">
            <v>2</v>
          </cell>
          <cell r="E105">
            <v>2.496</v>
          </cell>
          <cell r="F105">
            <v>0.26</v>
          </cell>
          <cell r="G105" t="str">
            <v>PZA</v>
          </cell>
          <cell r="H105">
            <v>0.13</v>
          </cell>
          <cell r="I105">
            <v>0.22899999999999998</v>
          </cell>
          <cell r="J105">
            <v>-9.8999999999999977E-2</v>
          </cell>
          <cell r="K105">
            <v>2765</v>
          </cell>
          <cell r="N105" t="str">
            <v>Ricardo</v>
          </cell>
          <cell r="O105" t="str">
            <v>Aaron</v>
          </cell>
          <cell r="P105" t="str">
            <v>Verified cost</v>
          </cell>
        </row>
        <row r="106">
          <cell r="A106" t="str">
            <v>203C5596P006</v>
          </cell>
          <cell r="B106" t="str">
            <v>WIRE ACTU. DISP</v>
          </cell>
          <cell r="C106" t="str">
            <v xml:space="preserve"> HIELO Y AGUA</v>
          </cell>
          <cell r="D106">
            <v>1</v>
          </cell>
          <cell r="E106">
            <v>4.5407999999999999</v>
          </cell>
          <cell r="F106">
            <v>0.47300000000000003</v>
          </cell>
          <cell r="G106" t="str">
            <v>PZA</v>
          </cell>
          <cell r="H106">
            <v>0.47300000000000003</v>
          </cell>
          <cell r="I106">
            <v>0.38500000000000001</v>
          </cell>
          <cell r="J106">
            <v>8.8000000000000023E-2</v>
          </cell>
          <cell r="K106">
            <v>7655</v>
          </cell>
          <cell r="N106" t="str">
            <v>Ricardo</v>
          </cell>
          <cell r="O106" t="str">
            <v>Aaron</v>
          </cell>
          <cell r="P106" t="str">
            <v>Verified cost</v>
          </cell>
        </row>
        <row r="107">
          <cell r="A107" t="str">
            <v>525117P01</v>
          </cell>
          <cell r="B107" t="str">
            <v xml:space="preserve"> PLUG BUTTON      </v>
          </cell>
          <cell r="C107" t="str">
            <v xml:space="preserve"> PUERTAS</v>
          </cell>
          <cell r="D107">
            <v>4</v>
          </cell>
          <cell r="E107">
            <v>4.1779999999999999</v>
          </cell>
          <cell r="F107">
            <v>0.43520833333333336</v>
          </cell>
          <cell r="G107" t="str">
            <v>PZA</v>
          </cell>
          <cell r="H107">
            <v>0.10880208333333334</v>
          </cell>
          <cell r="I107">
            <v>1.09E-2</v>
          </cell>
          <cell r="J107">
            <v>9.7902083333333334E-2</v>
          </cell>
          <cell r="K107">
            <v>404</v>
          </cell>
          <cell r="N107" t="str">
            <v>Ricardo</v>
          </cell>
          <cell r="O107" t="str">
            <v>Aaron</v>
          </cell>
          <cell r="P107" t="str">
            <v>Verified cost</v>
          </cell>
        </row>
        <row r="108">
          <cell r="A108" t="str">
            <v>197D2805P007</v>
          </cell>
          <cell r="B108" t="str">
            <v>SWITCH LIGHT</v>
          </cell>
          <cell r="C108" t="str">
            <v xml:space="preserve"> CONTROLES</v>
          </cell>
          <cell r="D108">
            <v>1</v>
          </cell>
          <cell r="E108">
            <v>2.6880000000000002</v>
          </cell>
          <cell r="F108">
            <v>0.28000000000000003</v>
          </cell>
          <cell r="G108" t="str">
            <v>PZA</v>
          </cell>
          <cell r="H108">
            <v>0.28000000000000003</v>
          </cell>
          <cell r="I108">
            <v>0.45</v>
          </cell>
          <cell r="J108">
            <v>-0.16999999999999998</v>
          </cell>
          <cell r="K108">
            <v>7453</v>
          </cell>
          <cell r="N108" t="str">
            <v>Salas</v>
          </cell>
          <cell r="O108" t="str">
            <v>Aaron</v>
          </cell>
          <cell r="P108" t="str">
            <v>Verified cost</v>
          </cell>
        </row>
        <row r="109">
          <cell r="A109" t="str">
            <v>200D2596P004</v>
          </cell>
          <cell r="B109" t="str">
            <v>COVER FF TUNNEL</v>
          </cell>
          <cell r="C109" t="str">
            <v xml:space="preserve"> CONTROLES</v>
          </cell>
          <cell r="D109">
            <v>1</v>
          </cell>
          <cell r="E109">
            <v>7.53</v>
          </cell>
          <cell r="F109">
            <v>0.78437500000000004</v>
          </cell>
          <cell r="G109" t="str">
            <v>PZA</v>
          </cell>
          <cell r="H109">
            <v>0.78437500000000004</v>
          </cell>
          <cell r="I109">
            <v>0.67599999999999993</v>
          </cell>
          <cell r="J109">
            <v>0.10837500000000011</v>
          </cell>
          <cell r="K109">
            <v>6410</v>
          </cell>
          <cell r="N109" t="str">
            <v>Victor</v>
          </cell>
          <cell r="O109" t="str">
            <v>Aaron</v>
          </cell>
          <cell r="P109" t="str">
            <v>Verified cost</v>
          </cell>
        </row>
        <row r="110">
          <cell r="A110" t="str">
            <v>200D3327G006</v>
          </cell>
          <cell r="B110" t="str">
            <v xml:space="preserve"> HARNESS BOARD IN </v>
          </cell>
          <cell r="C110" t="str">
            <v xml:space="preserve"> CABLEADO</v>
          </cell>
          <cell r="D110">
            <v>1</v>
          </cell>
          <cell r="E110">
            <v>9.2159999999999993</v>
          </cell>
          <cell r="F110">
            <v>0.96</v>
          </cell>
          <cell r="G110" t="str">
            <v>PZA</v>
          </cell>
          <cell r="H110">
            <v>0.96</v>
          </cell>
          <cell r="I110">
            <v>0.83200000000000007</v>
          </cell>
          <cell r="J110">
            <v>0.12799999999999989</v>
          </cell>
          <cell r="K110">
            <v>7334</v>
          </cell>
          <cell r="N110" t="str">
            <v>Salas</v>
          </cell>
          <cell r="O110" t="str">
            <v>Aaron</v>
          </cell>
          <cell r="P110" t="str">
            <v>Verified cost</v>
          </cell>
        </row>
        <row r="111">
          <cell r="A111" t="str">
            <v>200D3327G007</v>
          </cell>
          <cell r="B111" t="str">
            <v>HARNESS BOARD IN</v>
          </cell>
          <cell r="C111" t="str">
            <v xml:space="preserve"> CABLEADO</v>
          </cell>
          <cell r="D111">
            <v>1</v>
          </cell>
          <cell r="E111">
            <v>10.176</v>
          </cell>
          <cell r="F111">
            <v>1.06</v>
          </cell>
          <cell r="G111" t="str">
            <v>PZA</v>
          </cell>
          <cell r="H111">
            <v>1.06</v>
          </cell>
          <cell r="I111">
            <v>0.83200000000000007</v>
          </cell>
          <cell r="J111">
            <v>0.22799999999999998</v>
          </cell>
          <cell r="K111">
            <v>7335</v>
          </cell>
          <cell r="N111" t="str">
            <v>Salas</v>
          </cell>
          <cell r="O111" t="str">
            <v>Aaron</v>
          </cell>
          <cell r="P111" t="str">
            <v>Verified cost</v>
          </cell>
        </row>
        <row r="112">
          <cell r="A112" t="str">
            <v>203C2385P071</v>
          </cell>
          <cell r="B112" t="str">
            <v xml:space="preserve"> OVERLOAD         </v>
          </cell>
          <cell r="C112" t="str">
            <v xml:space="preserve"> SELLADO MOD.</v>
          </cell>
          <cell r="D112">
            <v>1</v>
          </cell>
          <cell r="E112">
            <v>7.8719999999999999</v>
          </cell>
          <cell r="F112">
            <v>0.82</v>
          </cell>
          <cell r="G112" t="str">
            <v>PZA</v>
          </cell>
          <cell r="H112">
            <v>0.82</v>
          </cell>
          <cell r="I112">
            <v>0.72</v>
          </cell>
          <cell r="J112">
            <v>9.9999999999999978E-2</v>
          </cell>
          <cell r="K112">
            <v>172</v>
          </cell>
          <cell r="L112">
            <v>0.87</v>
          </cell>
          <cell r="M112" t="str">
            <v>C114890</v>
          </cell>
          <cell r="N112" t="str">
            <v>Salas</v>
          </cell>
          <cell r="O112" t="str">
            <v>Aaron</v>
          </cell>
          <cell r="P112" t="str">
            <v>Verified cost</v>
          </cell>
        </row>
        <row r="113">
          <cell r="A113" t="str">
            <v>203C2799P004</v>
          </cell>
          <cell r="B113" t="str">
            <v>CAPACITOR RUN 12</v>
          </cell>
          <cell r="C113" t="str">
            <v xml:space="preserve"> SELLADO MOD.</v>
          </cell>
          <cell r="D113">
            <v>1</v>
          </cell>
          <cell r="E113">
            <v>7.68</v>
          </cell>
          <cell r="F113">
            <v>0.8</v>
          </cell>
          <cell r="G113" t="str">
            <v>PZA</v>
          </cell>
          <cell r="H113">
            <v>0.8</v>
          </cell>
          <cell r="I113">
            <v>0.99</v>
          </cell>
          <cell r="J113">
            <v>-0.18999999999999995</v>
          </cell>
          <cell r="K113">
            <v>5549</v>
          </cell>
          <cell r="L113">
            <v>0.8</v>
          </cell>
          <cell r="M113" t="str">
            <v>C111621</v>
          </cell>
          <cell r="N113" t="str">
            <v>Salas</v>
          </cell>
          <cell r="O113" t="str">
            <v>Aaron</v>
          </cell>
          <cell r="P113" t="str">
            <v>Verified cost</v>
          </cell>
        </row>
        <row r="114">
          <cell r="A114" t="str">
            <v>203C2799P005</v>
          </cell>
          <cell r="B114" t="str">
            <v xml:space="preserve"> CAPACITOR,RUN 15 </v>
          </cell>
          <cell r="C114" t="str">
            <v xml:space="preserve"> SELLADO MOD.</v>
          </cell>
          <cell r="D114">
            <v>1</v>
          </cell>
          <cell r="E114">
            <v>8.64</v>
          </cell>
          <cell r="F114">
            <v>0.9</v>
          </cell>
          <cell r="G114" t="str">
            <v>PZA</v>
          </cell>
          <cell r="H114">
            <v>0.9</v>
          </cell>
          <cell r="I114">
            <v>1.01</v>
          </cell>
          <cell r="J114">
            <v>-0.10999999999999999</v>
          </cell>
          <cell r="K114">
            <v>2603</v>
          </cell>
          <cell r="L114">
            <v>0.9</v>
          </cell>
          <cell r="M114" t="str">
            <v>C111622</v>
          </cell>
          <cell r="N114" t="str">
            <v>Salas</v>
          </cell>
          <cell r="O114" t="str">
            <v>Aaron</v>
          </cell>
          <cell r="P114" t="str">
            <v>Verified cost</v>
          </cell>
        </row>
        <row r="115">
          <cell r="A115" t="str">
            <v>238C1375G001</v>
          </cell>
          <cell r="B115" t="str">
            <v xml:space="preserve"> HARNESS AC ASM C </v>
          </cell>
          <cell r="C115" t="str">
            <v xml:space="preserve"> ENFR.RAPIDO</v>
          </cell>
          <cell r="D115">
            <v>1</v>
          </cell>
          <cell r="E115">
            <v>15.716200000000001</v>
          </cell>
          <cell r="F115">
            <v>1.6371041666666668</v>
          </cell>
          <cell r="G115" t="str">
            <v>PZA</v>
          </cell>
          <cell r="H115">
            <v>1.6371041666666668</v>
          </cell>
          <cell r="I115">
            <v>1.55</v>
          </cell>
          <cell r="J115">
            <v>8.710416666666676E-2</v>
          </cell>
          <cell r="K115">
            <v>4759</v>
          </cell>
          <cell r="N115" t="str">
            <v>Salas</v>
          </cell>
          <cell r="O115" t="str">
            <v>Aaron</v>
          </cell>
          <cell r="P115" t="str">
            <v>Verified cost</v>
          </cell>
        </row>
        <row r="116">
          <cell r="A116" t="str">
            <v>243B2524P002</v>
          </cell>
          <cell r="B116" t="str">
            <v>SWITCH MICRO</v>
          </cell>
          <cell r="C116" t="str">
            <v xml:space="preserve"> HIELO Y AGUA</v>
          </cell>
          <cell r="D116">
            <v>1</v>
          </cell>
          <cell r="E116">
            <v>4.992</v>
          </cell>
          <cell r="F116">
            <v>0.52</v>
          </cell>
          <cell r="G116" t="str">
            <v>PZA</v>
          </cell>
          <cell r="H116">
            <v>0.52</v>
          </cell>
          <cell r="I116">
            <v>0.43</v>
          </cell>
          <cell r="J116">
            <v>9.0000000000000024E-2</v>
          </cell>
          <cell r="K116">
            <v>7243</v>
          </cell>
          <cell r="L116">
            <v>0.43</v>
          </cell>
          <cell r="M116" t="str">
            <v>C115066</v>
          </cell>
          <cell r="N116" t="str">
            <v>Salas</v>
          </cell>
          <cell r="O116" t="str">
            <v>Aaron</v>
          </cell>
          <cell r="P116" t="str">
            <v>Verified cost</v>
          </cell>
        </row>
        <row r="117">
          <cell r="A117" t="str">
            <v>197D2265P002</v>
          </cell>
          <cell r="B117" t="str">
            <v>COVER CRUSHER HS</v>
          </cell>
          <cell r="C117" t="str">
            <v xml:space="preserve"> HIELO Y AGUA</v>
          </cell>
          <cell r="D117">
            <v>1</v>
          </cell>
          <cell r="E117">
            <v>3.6469999999999998</v>
          </cell>
          <cell r="F117">
            <v>0.37989583333333332</v>
          </cell>
          <cell r="G117" t="str">
            <v>PZA</v>
          </cell>
          <cell r="H117">
            <v>0.37989583333333332</v>
          </cell>
          <cell r="I117">
            <v>0.28922000000000003</v>
          </cell>
          <cell r="J117">
            <v>9.0675833333333289E-2</v>
          </cell>
          <cell r="K117">
            <v>7222</v>
          </cell>
          <cell r="N117" t="str">
            <v>Victor</v>
          </cell>
          <cell r="O117" t="str">
            <v>Antonio</v>
          </cell>
          <cell r="P117" t="str">
            <v>Verified cost</v>
          </cell>
        </row>
        <row r="118">
          <cell r="A118" t="str">
            <v>197D2284P003</v>
          </cell>
          <cell r="B118" t="str">
            <v>COVER BUCKET DIS</v>
          </cell>
          <cell r="C118" t="str">
            <v xml:space="preserve"> HIELO Y AGUA</v>
          </cell>
          <cell r="D118">
            <v>1</v>
          </cell>
          <cell r="E118">
            <v>9.8870000000000005</v>
          </cell>
          <cell r="F118">
            <v>1.0298958333333335</v>
          </cell>
          <cell r="G118" t="str">
            <v>PZA</v>
          </cell>
          <cell r="H118">
            <v>1.0298958333333335</v>
          </cell>
          <cell r="I118">
            <v>0.8306</v>
          </cell>
          <cell r="J118">
            <v>0.19929583333333345</v>
          </cell>
          <cell r="K118">
            <v>7272</v>
          </cell>
          <cell r="N118" t="str">
            <v>Victor</v>
          </cell>
          <cell r="O118" t="str">
            <v>Antonio</v>
          </cell>
          <cell r="P118" t="str">
            <v>Verified cost</v>
          </cell>
        </row>
        <row r="119">
          <cell r="A119" t="str">
            <v>197D2316G004</v>
          </cell>
          <cell r="B119" t="str">
            <v xml:space="preserve"> AUGER ASM PLASTI </v>
          </cell>
          <cell r="C119" t="str">
            <v xml:space="preserve"> HIELO Y AGUA</v>
          </cell>
          <cell r="D119">
            <v>1</v>
          </cell>
          <cell r="E119">
            <v>19.321899999999999</v>
          </cell>
          <cell r="F119">
            <v>2.0126979166666668</v>
          </cell>
          <cell r="G119" t="str">
            <v>PZA</v>
          </cell>
          <cell r="H119">
            <v>2.0126979166666668</v>
          </cell>
          <cell r="I119">
            <v>1.8122999999999998</v>
          </cell>
          <cell r="J119">
            <v>0.20039791666666695</v>
          </cell>
          <cell r="K119">
            <v>2456</v>
          </cell>
          <cell r="N119" t="str">
            <v>Victor</v>
          </cell>
          <cell r="O119" t="str">
            <v>Antonio</v>
          </cell>
          <cell r="P119" t="str">
            <v>Verified cost</v>
          </cell>
        </row>
        <row r="120">
          <cell r="A120" t="str">
            <v>197D2360P005</v>
          </cell>
          <cell r="B120" t="str">
            <v>HOUSING SHIELD</v>
          </cell>
          <cell r="C120" t="str">
            <v xml:space="preserve"> HIELO Y AGUA</v>
          </cell>
          <cell r="D120">
            <v>1</v>
          </cell>
          <cell r="E120">
            <v>6.5914000000000001</v>
          </cell>
          <cell r="F120">
            <v>0.68660416666666668</v>
          </cell>
          <cell r="G120" t="str">
            <v>PZA</v>
          </cell>
          <cell r="H120">
            <v>0.68660416666666668</v>
          </cell>
          <cell r="I120">
            <v>0.61370000000000002</v>
          </cell>
          <cell r="J120">
            <v>7.2904166666666659E-2</v>
          </cell>
          <cell r="K120">
            <v>7339</v>
          </cell>
          <cell r="N120" t="str">
            <v>Victor</v>
          </cell>
          <cell r="O120" t="str">
            <v>Antonio</v>
          </cell>
          <cell r="P120" t="str">
            <v>Verified cost</v>
          </cell>
        </row>
        <row r="121">
          <cell r="A121" t="str">
            <v>197D2379P002</v>
          </cell>
          <cell r="B121" t="str">
            <v>GUIDE BUCKET LH</v>
          </cell>
          <cell r="C121" t="str">
            <v xml:space="preserve"> HIELO Y AGUA</v>
          </cell>
          <cell r="D121">
            <v>1</v>
          </cell>
          <cell r="E121">
            <v>2.7427000000000001</v>
          </cell>
          <cell r="F121">
            <v>0.28569791666666672</v>
          </cell>
          <cell r="G121" t="str">
            <v>PZA</v>
          </cell>
          <cell r="H121">
            <v>0.28569791666666672</v>
          </cell>
          <cell r="I121">
            <v>0.23070000000000002</v>
          </cell>
          <cell r="J121">
            <v>5.4997916666666702E-2</v>
          </cell>
          <cell r="K121">
            <v>7681</v>
          </cell>
          <cell r="N121" t="str">
            <v>Victor</v>
          </cell>
          <cell r="O121" t="str">
            <v>Antonio</v>
          </cell>
          <cell r="P121" t="str">
            <v>Verified cost</v>
          </cell>
        </row>
        <row r="122">
          <cell r="A122" t="str">
            <v>197D2380P002</v>
          </cell>
          <cell r="B122" t="str">
            <v>GUIDE BUCKET RH</v>
          </cell>
          <cell r="C122" t="str">
            <v xml:space="preserve"> HIELO Y AGUA</v>
          </cell>
          <cell r="D122">
            <v>1</v>
          </cell>
          <cell r="E122">
            <v>3.1236000000000002</v>
          </cell>
          <cell r="F122">
            <v>0.32537500000000003</v>
          </cell>
          <cell r="G122" t="str">
            <v>PZA</v>
          </cell>
          <cell r="H122">
            <v>0.32537500000000003</v>
          </cell>
          <cell r="I122">
            <v>0.25869999999999999</v>
          </cell>
          <cell r="J122">
            <v>6.667500000000004E-2</v>
          </cell>
          <cell r="K122">
            <v>7682</v>
          </cell>
          <cell r="N122" t="str">
            <v>Victor</v>
          </cell>
          <cell r="O122" t="str">
            <v>Antonio</v>
          </cell>
          <cell r="P122" t="str">
            <v>Verified cost</v>
          </cell>
        </row>
        <row r="123">
          <cell r="A123" t="str">
            <v>200D1069P001</v>
          </cell>
          <cell r="B123" t="str">
            <v>COVER FRONT MEAT</v>
          </cell>
          <cell r="C123" t="str">
            <v xml:space="preserve"> APARIENCIA</v>
          </cell>
          <cell r="D123">
            <v>1</v>
          </cell>
          <cell r="E123">
            <v>7.7952000000000004</v>
          </cell>
          <cell r="F123">
            <v>0.81200000000000006</v>
          </cell>
          <cell r="G123" t="str">
            <v>PZA</v>
          </cell>
          <cell r="H123">
            <v>0.81200000000000006</v>
          </cell>
          <cell r="I123">
            <v>0.61619999999999997</v>
          </cell>
          <cell r="J123">
            <v>0.19580000000000009</v>
          </cell>
          <cell r="K123">
            <v>1487</v>
          </cell>
          <cell r="N123" t="str">
            <v>Victor</v>
          </cell>
          <cell r="O123" t="str">
            <v>Antonio</v>
          </cell>
          <cell r="P123" t="str">
            <v>Verified cost</v>
          </cell>
        </row>
        <row r="124">
          <cell r="A124" t="str">
            <v>200D1112P001</v>
          </cell>
          <cell r="B124" t="str">
            <v>SLIDE MIDD.PAN C</v>
          </cell>
          <cell r="C124" t="str">
            <v xml:space="preserve"> APARIENCIA</v>
          </cell>
          <cell r="D124">
            <v>1</v>
          </cell>
          <cell r="E124">
            <v>1.0674999999999999</v>
          </cell>
          <cell r="F124">
            <v>0.11119791666666666</v>
          </cell>
          <cell r="G124" t="str">
            <v>PZA</v>
          </cell>
          <cell r="H124">
            <v>0.11119791666666666</v>
          </cell>
          <cell r="I124">
            <v>0.22219</v>
          </cell>
          <cell r="J124">
            <v>-0.11099208333333334</v>
          </cell>
          <cell r="K124">
            <v>1474</v>
          </cell>
          <cell r="N124" t="str">
            <v>Victor</v>
          </cell>
          <cell r="O124" t="str">
            <v>Antonio</v>
          </cell>
          <cell r="P124" t="str">
            <v>Verified cost</v>
          </cell>
        </row>
        <row r="125">
          <cell r="A125" t="str">
            <v>200D1114P001</v>
          </cell>
          <cell r="B125" t="str">
            <v>FRAME MIDDLE PAN</v>
          </cell>
          <cell r="C125" t="str">
            <v xml:space="preserve"> APARIENCIA</v>
          </cell>
          <cell r="D125">
            <v>1</v>
          </cell>
          <cell r="E125">
            <v>6.7141999999999999</v>
          </cell>
          <cell r="F125">
            <v>0.69939583333333333</v>
          </cell>
          <cell r="G125" t="str">
            <v>PZA</v>
          </cell>
          <cell r="H125">
            <v>0.69939583333333333</v>
          </cell>
          <cell r="I125">
            <v>0.57189999999999996</v>
          </cell>
          <cell r="J125">
            <v>0.12749583333333336</v>
          </cell>
          <cell r="K125">
            <v>1476</v>
          </cell>
          <cell r="N125" t="str">
            <v>Victor</v>
          </cell>
          <cell r="O125" t="str">
            <v>Antonio</v>
          </cell>
          <cell r="P125" t="str">
            <v>Verified cost</v>
          </cell>
        </row>
        <row r="126">
          <cell r="A126" t="str">
            <v>200D1170P001</v>
          </cell>
          <cell r="B126" t="str">
            <v>DAIRY MODULE 29'</v>
          </cell>
          <cell r="C126" t="str">
            <v xml:space="preserve"> APARIENCIA</v>
          </cell>
          <cell r="D126">
            <v>1</v>
          </cell>
          <cell r="E126">
            <v>18.289899999999999</v>
          </cell>
          <cell r="F126">
            <v>1.9051979166666666</v>
          </cell>
          <cell r="G126" t="str">
            <v>PZA</v>
          </cell>
          <cell r="H126">
            <v>1.9051979166666666</v>
          </cell>
          <cell r="I126">
            <v>1.8228</v>
          </cell>
          <cell r="J126">
            <v>8.2397916666666626E-2</v>
          </cell>
          <cell r="K126">
            <v>1730</v>
          </cell>
          <cell r="N126" t="str">
            <v>Victor</v>
          </cell>
          <cell r="O126" t="str">
            <v>Antonio</v>
          </cell>
          <cell r="P126" t="str">
            <v>Verified cost</v>
          </cell>
        </row>
        <row r="127">
          <cell r="A127" t="str">
            <v>200D1191P001</v>
          </cell>
          <cell r="B127" t="str">
            <v xml:space="preserve"> SHELF FRAME TUCK </v>
          </cell>
          <cell r="C127" t="str">
            <v xml:space="preserve"> APARIENCIA</v>
          </cell>
          <cell r="D127">
            <v>1</v>
          </cell>
          <cell r="E127">
            <v>11.1677</v>
          </cell>
          <cell r="F127">
            <v>1.1633020833333334</v>
          </cell>
          <cell r="G127" t="str">
            <v>PZA</v>
          </cell>
          <cell r="H127">
            <v>1.1633020833333334</v>
          </cell>
          <cell r="I127">
            <v>1.0771999999999999</v>
          </cell>
          <cell r="J127">
            <v>8.6102083333333468E-2</v>
          </cell>
          <cell r="K127">
            <v>2993</v>
          </cell>
          <cell r="N127" t="str">
            <v>Victor</v>
          </cell>
          <cell r="O127" t="str">
            <v>Antonio</v>
          </cell>
          <cell r="P127" t="str">
            <v>Verified cost</v>
          </cell>
        </row>
        <row r="128">
          <cell r="A128" t="str">
            <v>200D1440P001</v>
          </cell>
          <cell r="B128" t="str">
            <v>WINE RACK</v>
          </cell>
          <cell r="C128" t="str">
            <v xml:space="preserve"> APARIENCIA</v>
          </cell>
          <cell r="D128">
            <v>1</v>
          </cell>
          <cell r="E128">
            <v>7.92</v>
          </cell>
          <cell r="F128">
            <v>0.82499999999999996</v>
          </cell>
          <cell r="G128" t="str">
            <v>PZA</v>
          </cell>
          <cell r="H128">
            <v>0.82499999999999996</v>
          </cell>
          <cell r="I128">
            <v>0.68440000000000001</v>
          </cell>
          <cell r="J128">
            <v>0.14059999999999995</v>
          </cell>
          <cell r="K128">
            <v>1747</v>
          </cell>
          <cell r="N128" t="str">
            <v>Victor</v>
          </cell>
          <cell r="O128" t="str">
            <v>Antonio</v>
          </cell>
          <cell r="P128" t="str">
            <v>Verified cost</v>
          </cell>
        </row>
        <row r="129">
          <cell r="A129" t="str">
            <v>200D1506P001</v>
          </cell>
          <cell r="B129" t="str">
            <v>DISH BUTTER</v>
          </cell>
          <cell r="C129" t="str">
            <v xml:space="preserve"> APARIENCIA</v>
          </cell>
          <cell r="D129">
            <v>1</v>
          </cell>
          <cell r="E129">
            <v>6.1132999999999997</v>
          </cell>
          <cell r="F129">
            <v>0.63680208333333332</v>
          </cell>
          <cell r="G129" t="str">
            <v>PZA</v>
          </cell>
          <cell r="H129">
            <v>0.63680208333333332</v>
          </cell>
          <cell r="I129">
            <v>0.53171000000000002</v>
          </cell>
          <cell r="J129">
            <v>0.10509208333333331</v>
          </cell>
          <cell r="K129">
            <v>1745</v>
          </cell>
          <cell r="N129" t="str">
            <v>Victor</v>
          </cell>
          <cell r="O129" t="str">
            <v>Antonio</v>
          </cell>
          <cell r="P129" t="str">
            <v>Verified cost</v>
          </cell>
        </row>
        <row r="130">
          <cell r="A130" t="str">
            <v>200D1507P001</v>
          </cell>
          <cell r="B130" t="str">
            <v>DISH BUTTER LID</v>
          </cell>
          <cell r="C130" t="str">
            <v xml:space="preserve"> APARIENCIA</v>
          </cell>
          <cell r="D130">
            <v>1</v>
          </cell>
          <cell r="E130">
            <v>6.4032</v>
          </cell>
          <cell r="F130">
            <v>0.66700000000000004</v>
          </cell>
          <cell r="G130" t="str">
            <v>PZA</v>
          </cell>
          <cell r="H130">
            <v>0.66700000000000004</v>
          </cell>
          <cell r="I130">
            <v>0.60116999999999998</v>
          </cell>
          <cell r="J130">
            <v>6.5830000000000055E-2</v>
          </cell>
          <cell r="K130">
            <v>3146</v>
          </cell>
          <cell r="N130" t="str">
            <v>Victor</v>
          </cell>
          <cell r="O130" t="str">
            <v>Antonio</v>
          </cell>
          <cell r="P130" t="str">
            <v>Verified cost</v>
          </cell>
        </row>
        <row r="131">
          <cell r="A131" t="str">
            <v>200D1508P001</v>
          </cell>
          <cell r="B131" t="str">
            <v>SHELF TRIM FZ</v>
          </cell>
          <cell r="C131" t="str">
            <v xml:space="preserve"> APARIENCIA</v>
          </cell>
          <cell r="D131">
            <v>1</v>
          </cell>
          <cell r="E131">
            <v>2.2789999999999999</v>
          </cell>
          <cell r="F131">
            <v>0.23739583333333333</v>
          </cell>
          <cell r="G131" t="str">
            <v>PZA</v>
          </cell>
          <cell r="H131">
            <v>0.23739583333333333</v>
          </cell>
          <cell r="I131">
            <v>0.1356</v>
          </cell>
          <cell r="J131">
            <v>0.10179583333333334</v>
          </cell>
          <cell r="K131">
            <v>2633</v>
          </cell>
          <cell r="N131" t="str">
            <v>Victor</v>
          </cell>
          <cell r="O131" t="str">
            <v>Antonio</v>
          </cell>
          <cell r="P131" t="str">
            <v>Verified cost</v>
          </cell>
        </row>
        <row r="132">
          <cell r="A132" t="str">
            <v>200D1516P001</v>
          </cell>
          <cell r="B132" t="str">
            <v>SHELF MODULE INS</v>
          </cell>
          <cell r="C132" t="str">
            <v xml:space="preserve"> APARIENCIA</v>
          </cell>
          <cell r="D132">
            <v>1</v>
          </cell>
          <cell r="E132">
            <v>7.8815999999999997</v>
          </cell>
          <cell r="F132">
            <v>0.82099999999999995</v>
          </cell>
          <cell r="G132" t="str">
            <v>PZA</v>
          </cell>
          <cell r="H132">
            <v>0.82099999999999995</v>
          </cell>
          <cell r="I132">
            <v>0.9</v>
          </cell>
          <cell r="J132">
            <v>-7.900000000000007E-2</v>
          </cell>
          <cell r="K132">
            <v>3379</v>
          </cell>
          <cell r="N132" t="str">
            <v>Victor</v>
          </cell>
          <cell r="O132" t="str">
            <v>Antonio</v>
          </cell>
          <cell r="P132" t="str">
            <v>Verified cost</v>
          </cell>
        </row>
        <row r="133">
          <cell r="A133" t="str">
            <v>200D1518P001</v>
          </cell>
          <cell r="B133" t="str">
            <v>SNUGGER</v>
          </cell>
          <cell r="C133" t="str">
            <v xml:space="preserve"> APARIENCIA</v>
          </cell>
          <cell r="D133">
            <v>2</v>
          </cell>
          <cell r="E133">
            <v>4.9748000000000001</v>
          </cell>
          <cell r="F133">
            <v>0.51820833333333338</v>
          </cell>
          <cell r="G133" t="str">
            <v>PZA</v>
          </cell>
          <cell r="H133">
            <v>0.25910416666666669</v>
          </cell>
          <cell r="I133">
            <v>0.18117</v>
          </cell>
          <cell r="J133">
            <v>7.7934166666666693E-2</v>
          </cell>
          <cell r="K133">
            <v>696</v>
          </cell>
          <cell r="N133" t="str">
            <v>Victor</v>
          </cell>
          <cell r="O133" t="str">
            <v>Antonio</v>
          </cell>
          <cell r="P133" t="str">
            <v>Verified cost</v>
          </cell>
        </row>
        <row r="134">
          <cell r="A134" t="str">
            <v>200D1526P001</v>
          </cell>
          <cell r="B134" t="str">
            <v>DAIRY COMPARMENT</v>
          </cell>
          <cell r="C134" t="str">
            <v xml:space="preserve"> APARIENCIA</v>
          </cell>
          <cell r="D134">
            <v>1</v>
          </cell>
          <cell r="E134">
            <v>4.0517000000000003</v>
          </cell>
          <cell r="F134">
            <v>0.42205208333333338</v>
          </cell>
          <cell r="G134" t="str">
            <v>PZA</v>
          </cell>
          <cell r="H134">
            <v>0.42205208333333338</v>
          </cell>
          <cell r="I134">
            <v>0.27779999999999999</v>
          </cell>
          <cell r="J134">
            <v>0.14425208333333339</v>
          </cell>
          <cell r="K134">
            <v>3602</v>
          </cell>
          <cell r="N134" t="str">
            <v>Victor</v>
          </cell>
          <cell r="O134" t="str">
            <v>Antonio</v>
          </cell>
          <cell r="P134" t="str">
            <v>Verified cost</v>
          </cell>
        </row>
        <row r="135">
          <cell r="A135" t="str">
            <v>200D1677P001</v>
          </cell>
          <cell r="B135" t="str">
            <v>DAIRY COMPARTMEN</v>
          </cell>
          <cell r="C135" t="str">
            <v xml:space="preserve"> APARIENCIA</v>
          </cell>
          <cell r="D135">
            <v>1</v>
          </cell>
          <cell r="E135">
            <v>2.9363000000000001</v>
          </cell>
          <cell r="F135">
            <v>0.30586458333333338</v>
          </cell>
          <cell r="G135" t="str">
            <v>PZA</v>
          </cell>
          <cell r="H135">
            <v>0.30586458333333338</v>
          </cell>
          <cell r="I135">
            <v>0.2359</v>
          </cell>
          <cell r="J135">
            <v>6.9964583333333386E-2</v>
          </cell>
          <cell r="K135">
            <v>3656</v>
          </cell>
          <cell r="N135" t="str">
            <v>Victor</v>
          </cell>
          <cell r="O135" t="str">
            <v>Antonio</v>
          </cell>
          <cell r="P135" t="str">
            <v>Verified cost</v>
          </cell>
        </row>
        <row r="136">
          <cell r="A136" t="str">
            <v>200D1852P001</v>
          </cell>
          <cell r="B136" t="str">
            <v>LATCH CMK DOOR</v>
          </cell>
          <cell r="C136" t="str">
            <v xml:space="preserve"> PUERTAS</v>
          </cell>
          <cell r="D136">
            <v>1</v>
          </cell>
          <cell r="E136">
            <v>0.1133</v>
          </cell>
          <cell r="F136">
            <v>1.1802083333333333E-2</v>
          </cell>
          <cell r="G136" t="str">
            <v>PZA</v>
          </cell>
          <cell r="H136">
            <v>1.1802083333333333E-2</v>
          </cell>
          <cell r="I136">
            <v>0.11130000000000001</v>
          </cell>
          <cell r="J136">
            <v>-9.9497916666666672E-2</v>
          </cell>
          <cell r="K136">
            <v>4308</v>
          </cell>
          <cell r="N136" t="str">
            <v>Victor</v>
          </cell>
          <cell r="O136" t="str">
            <v>Antonio</v>
          </cell>
          <cell r="P136" t="str">
            <v>Verified cost</v>
          </cell>
        </row>
        <row r="137">
          <cell r="A137" t="str">
            <v>200D2242P001</v>
          </cell>
          <cell r="B137" t="str">
            <v>HANDLE PROFILE</v>
          </cell>
          <cell r="C137" t="str">
            <v xml:space="preserve"> APARIENCIA</v>
          </cell>
          <cell r="D137">
            <v>2</v>
          </cell>
          <cell r="E137">
            <v>13.609</v>
          </cell>
          <cell r="F137">
            <v>1.4176041666666668</v>
          </cell>
          <cell r="G137" t="str">
            <v>PZA</v>
          </cell>
          <cell r="H137">
            <v>0.70880208333333339</v>
          </cell>
          <cell r="I137">
            <v>0.58430000000000004</v>
          </cell>
          <cell r="J137">
            <v>0.12450208333333335</v>
          </cell>
          <cell r="K137">
            <v>5469</v>
          </cell>
          <cell r="N137" t="str">
            <v>Victor</v>
          </cell>
          <cell r="O137" t="str">
            <v>Antonio</v>
          </cell>
          <cell r="P137" t="str">
            <v>Verified cost</v>
          </cell>
        </row>
        <row r="138">
          <cell r="A138" t="str">
            <v>200D2479P002</v>
          </cell>
          <cell r="B138" t="str">
            <v>COVER FF INLET</v>
          </cell>
          <cell r="C138" t="str">
            <v xml:space="preserve"> CONTROLES</v>
          </cell>
          <cell r="D138">
            <v>1</v>
          </cell>
          <cell r="E138">
            <v>8.3883839999999985</v>
          </cell>
          <cell r="F138">
            <v>0.87378999999999984</v>
          </cell>
          <cell r="G138" t="str">
            <v>PZA</v>
          </cell>
          <cell r="H138">
            <v>0.87378999999999984</v>
          </cell>
          <cell r="I138">
            <v>0.82540000000000002</v>
          </cell>
          <cell r="J138">
            <v>4.8389999999999822E-2</v>
          </cell>
          <cell r="K138">
            <v>6164</v>
          </cell>
          <cell r="N138" t="str">
            <v>Victor</v>
          </cell>
          <cell r="O138" t="str">
            <v>Antonio</v>
          </cell>
          <cell r="P138" t="str">
            <v>Corrected Cost</v>
          </cell>
        </row>
        <row r="139">
          <cell r="A139" t="str">
            <v>200D2486P001</v>
          </cell>
          <cell r="B139" t="str">
            <v>COVER FF TOWER</v>
          </cell>
          <cell r="C139" t="str">
            <v xml:space="preserve"> CONTROLES</v>
          </cell>
          <cell r="D139">
            <v>1</v>
          </cell>
          <cell r="E139">
            <v>11.5976</v>
          </cell>
          <cell r="F139">
            <v>1.2080833333333334</v>
          </cell>
          <cell r="G139" t="str">
            <v>PZA</v>
          </cell>
          <cell r="H139">
            <v>1.2080833333333334</v>
          </cell>
          <cell r="I139">
            <v>1.1376999999999999</v>
          </cell>
          <cell r="J139">
            <v>7.0383333333333464E-2</v>
          </cell>
          <cell r="K139">
            <v>5895</v>
          </cell>
          <cell r="N139" t="str">
            <v>Victor</v>
          </cell>
          <cell r="O139" t="str">
            <v>Antonio</v>
          </cell>
          <cell r="P139" t="str">
            <v>Verified cost</v>
          </cell>
        </row>
        <row r="140">
          <cell r="A140" t="str">
            <v>200D2596P001</v>
          </cell>
          <cell r="B140" t="str">
            <v xml:space="preserve"> COVER FF TUNNEL  </v>
          </cell>
          <cell r="C140" t="str">
            <v xml:space="preserve"> CONTROLES</v>
          </cell>
          <cell r="D140">
            <v>1</v>
          </cell>
          <cell r="E140">
            <v>14.3969</v>
          </cell>
          <cell r="F140">
            <v>1.4996770833333335</v>
          </cell>
          <cell r="G140" t="str">
            <v>PZA</v>
          </cell>
          <cell r="H140">
            <v>1.4996770833333335</v>
          </cell>
          <cell r="I140">
            <v>1.4103999999999999</v>
          </cell>
          <cell r="J140">
            <v>8.9277083333333618E-2</v>
          </cell>
          <cell r="K140">
            <v>6407</v>
          </cell>
          <cell r="N140" t="str">
            <v>Victor</v>
          </cell>
          <cell r="O140" t="str">
            <v>Antonio</v>
          </cell>
          <cell r="P140" t="str">
            <v>Verified cost</v>
          </cell>
        </row>
        <row r="141">
          <cell r="A141" t="str">
            <v>200D2596P003</v>
          </cell>
          <cell r="B141" t="str">
            <v>COVER FF TUNNEL</v>
          </cell>
          <cell r="C141" t="str">
            <v xml:space="preserve"> CONTROLES</v>
          </cell>
          <cell r="D141">
            <v>1</v>
          </cell>
          <cell r="E141">
            <v>6.6609999999999996</v>
          </cell>
          <cell r="F141">
            <v>0.69385416666666666</v>
          </cell>
          <cell r="G141" t="str">
            <v>PZA</v>
          </cell>
          <cell r="H141">
            <v>0.69385416666666666</v>
          </cell>
          <cell r="I141">
            <v>0.59499999999999997</v>
          </cell>
          <cell r="J141">
            <v>9.8854166666666687E-2</v>
          </cell>
          <cell r="K141">
            <v>6409</v>
          </cell>
          <cell r="N141" t="str">
            <v>Victor</v>
          </cell>
          <cell r="O141" t="str">
            <v>Antonio</v>
          </cell>
          <cell r="P141" t="str">
            <v>Verified cost</v>
          </cell>
        </row>
        <row r="142">
          <cell r="A142" t="str">
            <v>238C1244P001</v>
          </cell>
          <cell r="B142" t="str">
            <v>WHEEL MOBILITY</v>
          </cell>
          <cell r="C142" t="str">
            <v xml:space="preserve"> GABINETE</v>
          </cell>
          <cell r="D142">
            <v>2</v>
          </cell>
          <cell r="E142">
            <v>3.8016000000000001</v>
          </cell>
          <cell r="F142">
            <v>0.39600000000000002</v>
          </cell>
          <cell r="G142" t="str">
            <v>PZA</v>
          </cell>
          <cell r="H142">
            <v>0.19800000000000001</v>
          </cell>
          <cell r="I142">
            <v>6.0999999999999999E-2</v>
          </cell>
          <cell r="J142">
            <v>0.13700000000000001</v>
          </cell>
          <cell r="K142">
            <v>1103</v>
          </cell>
          <cell r="N142" t="str">
            <v>Victor</v>
          </cell>
          <cell r="O142" t="str">
            <v>Antonio</v>
          </cell>
          <cell r="P142" t="str">
            <v>Verified cost</v>
          </cell>
          <cell r="Q142" t="str">
            <v>Typo on weight (6.8g. Vs. 26.8g.)</v>
          </cell>
        </row>
        <row r="143">
          <cell r="A143" t="str">
            <v>355B1346P001</v>
          </cell>
          <cell r="B143" t="str">
            <v>BOSS SPACER</v>
          </cell>
          <cell r="C143" t="str">
            <v xml:space="preserve"> APARIENCIA</v>
          </cell>
          <cell r="D143">
            <v>2</v>
          </cell>
          <cell r="E143">
            <v>2.2138</v>
          </cell>
          <cell r="F143">
            <v>0.23060416666666667</v>
          </cell>
          <cell r="G143" t="str">
            <v>PZA</v>
          </cell>
          <cell r="H143">
            <v>0.11530208333333333</v>
          </cell>
          <cell r="I143">
            <v>0.02</v>
          </cell>
          <cell r="J143">
            <v>9.5302083333333329E-2</v>
          </cell>
          <cell r="K143">
            <v>7118</v>
          </cell>
          <cell r="N143" t="str">
            <v>Victor</v>
          </cell>
          <cell r="O143" t="str">
            <v>Antonio</v>
          </cell>
          <cell r="P143" t="str">
            <v>Verified cost</v>
          </cell>
        </row>
        <row r="144">
          <cell r="A144" t="str">
            <v>200D1194P004</v>
          </cell>
          <cell r="B144" t="str">
            <v>SHELF GLASS TUCK</v>
          </cell>
          <cell r="C144" t="str">
            <v xml:space="preserve"> APARIENCIA</v>
          </cell>
          <cell r="D144">
            <v>1</v>
          </cell>
          <cell r="E144">
            <v>6.5279999999999996</v>
          </cell>
          <cell r="F144">
            <v>0.68</v>
          </cell>
          <cell r="G144" t="str">
            <v>PZA</v>
          </cell>
          <cell r="H144">
            <v>0.68</v>
          </cell>
          <cell r="I144">
            <v>0.83</v>
          </cell>
          <cell r="J144">
            <v>-0.14999999999999991</v>
          </cell>
          <cell r="K144">
            <v>4322</v>
          </cell>
          <cell r="N144" t="str">
            <v>Yañez</v>
          </cell>
          <cell r="O144" t="str">
            <v>Antonio</v>
          </cell>
          <cell r="P144" t="str">
            <v>Not Confirmed</v>
          </cell>
        </row>
        <row r="145">
          <cell r="A145" t="str">
            <v>200D1194P005</v>
          </cell>
          <cell r="B145" t="str">
            <v>SHELF GLASS TUCK</v>
          </cell>
          <cell r="C145" t="str">
            <v xml:space="preserve"> APARIENCIA</v>
          </cell>
          <cell r="D145">
            <v>1</v>
          </cell>
          <cell r="E145">
            <v>4.6079999999999997</v>
          </cell>
          <cell r="F145">
            <v>0.48</v>
          </cell>
          <cell r="G145" t="str">
            <v>PZA</v>
          </cell>
          <cell r="H145">
            <v>0.48</v>
          </cell>
          <cell r="I145">
            <v>0.7</v>
          </cell>
          <cell r="J145">
            <v>-0.21999999999999997</v>
          </cell>
          <cell r="K145">
            <v>4321</v>
          </cell>
          <cell r="N145" t="str">
            <v>Yañez</v>
          </cell>
          <cell r="O145" t="str">
            <v>Antonio</v>
          </cell>
          <cell r="P145" t="str">
            <v>Not Confirmed</v>
          </cell>
        </row>
        <row r="146">
          <cell r="A146" t="str">
            <v>197D3126P002</v>
          </cell>
          <cell r="B146" t="str">
            <v xml:space="preserve"> SEPARATOR AIR    </v>
          </cell>
          <cell r="C146" t="str">
            <v xml:space="preserve"> SELLADO MOD.</v>
          </cell>
          <cell r="D146">
            <v>1</v>
          </cell>
          <cell r="E146">
            <v>3.9434999999999998</v>
          </cell>
          <cell r="F146">
            <v>0.41078124999999999</v>
          </cell>
          <cell r="G146" t="str">
            <v>PZA</v>
          </cell>
          <cell r="H146">
            <v>0.41078124999999999</v>
          </cell>
          <cell r="I146">
            <v>0.40009999999999996</v>
          </cell>
          <cell r="J146">
            <v>1.0681250000000031E-2</v>
          </cell>
          <cell r="K146">
            <v>5041</v>
          </cell>
          <cell r="N146" t="str">
            <v>Cervantes</v>
          </cell>
          <cell r="O146" t="str">
            <v>Antonio</v>
          </cell>
          <cell r="P146" t="str">
            <v>Verified Cost</v>
          </cell>
        </row>
        <row r="147">
          <cell r="A147" t="str">
            <v>200D1001P001</v>
          </cell>
          <cell r="B147" t="str">
            <v>SHELF MOD.INSERT</v>
          </cell>
          <cell r="C147" t="str">
            <v xml:space="preserve"> APARIENCIA</v>
          </cell>
          <cell r="D147">
            <v>2</v>
          </cell>
          <cell r="E147">
            <v>12.556800000000001</v>
          </cell>
          <cell r="F147">
            <v>1.3080000000000001</v>
          </cell>
          <cell r="G147" t="str">
            <v>PZA</v>
          </cell>
          <cell r="H147">
            <v>0.65400000000000003</v>
          </cell>
          <cell r="I147">
            <v>0.624</v>
          </cell>
          <cell r="J147">
            <v>3.0000000000000027E-2</v>
          </cell>
          <cell r="K147">
            <v>1532</v>
          </cell>
          <cell r="N147" t="str">
            <v>Cervantes</v>
          </cell>
          <cell r="O147" t="str">
            <v>Antonio</v>
          </cell>
          <cell r="P147" t="str">
            <v>Verified Cost</v>
          </cell>
        </row>
        <row r="148">
          <cell r="A148" t="str">
            <v>200D1014P001</v>
          </cell>
          <cell r="B148" t="str">
            <v>SHELF MODULE FZ</v>
          </cell>
          <cell r="C148" t="str">
            <v xml:space="preserve"> F&amp;A</v>
          </cell>
          <cell r="D148">
            <v>1</v>
          </cell>
          <cell r="E148">
            <v>9.5039999999999996</v>
          </cell>
          <cell r="F148">
            <v>0.99</v>
          </cell>
          <cell r="G148" t="str">
            <v>PZA</v>
          </cell>
          <cell r="H148">
            <v>0.99</v>
          </cell>
          <cell r="I148">
            <v>1.002</v>
          </cell>
          <cell r="J148">
            <v>-1.2000000000000011E-2</v>
          </cell>
          <cell r="K148">
            <v>704</v>
          </cell>
          <cell r="N148" t="str">
            <v>Cervantes</v>
          </cell>
          <cell r="O148" t="str">
            <v>Antonio</v>
          </cell>
          <cell r="P148" t="str">
            <v>Verified Cost</v>
          </cell>
        </row>
        <row r="149">
          <cell r="A149" t="str">
            <v>200D1658P001</v>
          </cell>
          <cell r="B149" t="str">
            <v>HOUSING CONTROL</v>
          </cell>
          <cell r="C149" t="str">
            <v xml:space="preserve"> CONTROLES</v>
          </cell>
          <cell r="D149">
            <v>1</v>
          </cell>
          <cell r="E149">
            <v>7.1520000000000001</v>
          </cell>
          <cell r="F149">
            <v>0.745</v>
          </cell>
          <cell r="G149" t="str">
            <v>PZA</v>
          </cell>
          <cell r="H149">
            <v>0.745</v>
          </cell>
          <cell r="I149">
            <v>0.75900000000000001</v>
          </cell>
          <cell r="J149">
            <v>-1.4000000000000012E-2</v>
          </cell>
          <cell r="K149">
            <v>2333</v>
          </cell>
          <cell r="N149" t="str">
            <v>Cervantes</v>
          </cell>
          <cell r="O149" t="str">
            <v>Antonio</v>
          </cell>
          <cell r="P149" t="str">
            <v>Verified Cost</v>
          </cell>
        </row>
        <row r="150">
          <cell r="A150" t="str">
            <v>200D1844P001</v>
          </cell>
          <cell r="B150" t="str">
            <v xml:space="preserve"> COVER MIDDLE PAN </v>
          </cell>
          <cell r="C150" t="str">
            <v xml:space="preserve"> APARIENCIA</v>
          </cell>
          <cell r="D150">
            <v>1</v>
          </cell>
          <cell r="E150">
            <v>15.2966</v>
          </cell>
          <cell r="F150">
            <v>1.5933958333333333</v>
          </cell>
          <cell r="G150" t="str">
            <v>PZA</v>
          </cell>
          <cell r="H150">
            <v>1.5933958333333333</v>
          </cell>
          <cell r="I150">
            <v>1.5493999999999999</v>
          </cell>
          <cell r="J150">
            <v>4.3995833333333456E-2</v>
          </cell>
          <cell r="K150">
            <v>1481</v>
          </cell>
          <cell r="N150" t="str">
            <v>Cervantes</v>
          </cell>
          <cell r="O150" t="str">
            <v>Antonio</v>
          </cell>
          <cell r="P150" t="str">
            <v>Verified Cost</v>
          </cell>
        </row>
        <row r="151">
          <cell r="A151" t="str">
            <v>200D1858P001</v>
          </cell>
          <cell r="B151" t="str">
            <v>SHELF FRAME TUCK</v>
          </cell>
          <cell r="C151" t="str">
            <v xml:space="preserve"> APARIENCIA</v>
          </cell>
          <cell r="D151">
            <v>1</v>
          </cell>
          <cell r="E151">
            <v>11.6448</v>
          </cell>
          <cell r="F151">
            <v>1.2130000000000001</v>
          </cell>
          <cell r="G151" t="str">
            <v>PZA</v>
          </cell>
          <cell r="H151">
            <v>1.2130000000000001</v>
          </cell>
          <cell r="I151">
            <v>1.23</v>
          </cell>
          <cell r="J151">
            <v>-1.6999999999999904E-2</v>
          </cell>
          <cell r="K151">
            <v>4326</v>
          </cell>
          <cell r="N151" t="str">
            <v>Cervantes</v>
          </cell>
          <cell r="O151" t="str">
            <v>Antonio</v>
          </cell>
          <cell r="P151" t="str">
            <v>Verified Cost</v>
          </cell>
        </row>
        <row r="152">
          <cell r="A152" t="str">
            <v>200D2356P001</v>
          </cell>
          <cell r="B152" t="str">
            <v>MODULE SUPP FZ</v>
          </cell>
          <cell r="C152" t="str">
            <v xml:space="preserve"> APARIENCIA</v>
          </cell>
          <cell r="D152">
            <v>2</v>
          </cell>
          <cell r="E152">
            <v>20.217600000000001</v>
          </cell>
          <cell r="F152">
            <v>2.1060000000000003</v>
          </cell>
          <cell r="G152" t="str">
            <v>PZA</v>
          </cell>
          <cell r="H152">
            <v>1.0530000000000002</v>
          </cell>
          <cell r="I152">
            <v>1.0029999999999999</v>
          </cell>
          <cell r="J152">
            <v>5.0000000000000266E-2</v>
          </cell>
          <cell r="K152">
            <v>6005</v>
          </cell>
          <cell r="N152" t="str">
            <v>Cervantes</v>
          </cell>
          <cell r="O152" t="str">
            <v>Antonio</v>
          </cell>
          <cell r="P152" t="str">
            <v>Verified Cost</v>
          </cell>
        </row>
        <row r="153">
          <cell r="A153" t="str">
            <v>200D2357P001</v>
          </cell>
          <cell r="B153" t="str">
            <v>MODULE SUPPORT F</v>
          </cell>
          <cell r="C153" t="str">
            <v xml:space="preserve"> APARIENCIA</v>
          </cell>
          <cell r="D153">
            <v>3</v>
          </cell>
          <cell r="E153">
            <v>34.963200000000001</v>
          </cell>
          <cell r="F153">
            <v>3.6420000000000003</v>
          </cell>
          <cell r="G153" t="str">
            <v>PZA</v>
          </cell>
          <cell r="H153">
            <v>1.2140000000000002</v>
          </cell>
          <cell r="I153">
            <v>1.179</v>
          </cell>
          <cell r="J153">
            <v>3.5000000000000142E-2</v>
          </cell>
          <cell r="K153">
            <v>6006</v>
          </cell>
          <cell r="N153" t="str">
            <v>Cervantes</v>
          </cell>
          <cell r="O153" t="str">
            <v>Antonio</v>
          </cell>
          <cell r="P153" t="str">
            <v>Verified Cost</v>
          </cell>
        </row>
        <row r="154">
          <cell r="A154" t="str">
            <v>203C5262P001</v>
          </cell>
          <cell r="B154" t="str">
            <v>GROMMET COMP MTG</v>
          </cell>
          <cell r="C154" t="str">
            <v xml:space="preserve"> SELLADO MOD.</v>
          </cell>
          <cell r="D154">
            <v>4</v>
          </cell>
          <cell r="E154">
            <v>1.7464</v>
          </cell>
          <cell r="F154">
            <v>0.18191666666666667</v>
          </cell>
          <cell r="G154" t="str">
            <v>PZA</v>
          </cell>
          <cell r="H154">
            <v>4.5479166666666668E-2</v>
          </cell>
          <cell r="I154">
            <v>3.5499999999999997E-2</v>
          </cell>
          <cell r="J154">
            <v>9.9791666666666709E-3</v>
          </cell>
          <cell r="K154">
            <v>4214</v>
          </cell>
          <cell r="L154">
            <v>4.548E-2</v>
          </cell>
          <cell r="M154" t="str">
            <v>C110757</v>
          </cell>
          <cell r="N154" t="str">
            <v>Cervantes</v>
          </cell>
          <cell r="O154" t="str">
            <v>Antonio</v>
          </cell>
          <cell r="P154" t="str">
            <v>Verified Cost</v>
          </cell>
        </row>
        <row r="155">
          <cell r="A155" t="str">
            <v>197D2262P001</v>
          </cell>
          <cell r="B155" t="str">
            <v>MOUNT STATIONARY</v>
          </cell>
          <cell r="C155" t="str">
            <v xml:space="preserve"> HIELO Y AGUA</v>
          </cell>
          <cell r="D155">
            <v>1</v>
          </cell>
          <cell r="E155">
            <v>1.1674</v>
          </cell>
          <cell r="F155">
            <v>0.12160416666666667</v>
          </cell>
          <cell r="G155" t="str">
            <v>PZA</v>
          </cell>
          <cell r="H155">
            <v>0.12160416666666667</v>
          </cell>
          <cell r="I155">
            <v>7.4700000000000003E-2</v>
          </cell>
          <cell r="J155">
            <v>4.6904166666666663E-2</v>
          </cell>
          <cell r="K155">
            <v>1267</v>
          </cell>
          <cell r="N155" t="str">
            <v>Elias</v>
          </cell>
          <cell r="O155" t="str">
            <v>Aaron</v>
          </cell>
          <cell r="P155" t="str">
            <v>Verified Cost</v>
          </cell>
        </row>
        <row r="156">
          <cell r="A156" t="str">
            <v>197D2263P001</v>
          </cell>
          <cell r="B156" t="str">
            <v>DEFLEC. ICE DISP</v>
          </cell>
          <cell r="C156" t="str">
            <v xml:space="preserve"> HIELO Y AGUA</v>
          </cell>
          <cell r="D156">
            <v>1</v>
          </cell>
          <cell r="E156">
            <v>0.79100000000000004</v>
          </cell>
          <cell r="F156">
            <v>8.2395833333333335E-2</v>
          </cell>
          <cell r="G156" t="str">
            <v>PZA</v>
          </cell>
          <cell r="H156">
            <v>8.2395833333333335E-2</v>
          </cell>
          <cell r="I156">
            <v>4.8499999999999995E-2</v>
          </cell>
          <cell r="J156">
            <v>3.389583333333334E-2</v>
          </cell>
          <cell r="K156">
            <v>787</v>
          </cell>
          <cell r="N156" t="str">
            <v>Elias</v>
          </cell>
          <cell r="O156" t="str">
            <v>Aaron</v>
          </cell>
          <cell r="P156" t="str">
            <v>Verified Cost</v>
          </cell>
        </row>
        <row r="157">
          <cell r="A157" t="str">
            <v>200D1623P001</v>
          </cell>
          <cell r="B157" t="str">
            <v>CAP CORNER OC</v>
          </cell>
          <cell r="C157" t="str">
            <v xml:space="preserve"> GABINETE</v>
          </cell>
          <cell r="D157">
            <v>2</v>
          </cell>
          <cell r="E157">
            <v>0.46279999999999999</v>
          </cell>
          <cell r="F157">
            <v>4.8208333333333332E-2</v>
          </cell>
          <cell r="G157" t="str">
            <v>PZA</v>
          </cell>
          <cell r="H157">
            <v>2.4104166666666666E-2</v>
          </cell>
          <cell r="I157">
            <v>1.0500000000000001E-2</v>
          </cell>
          <cell r="J157">
            <v>1.3604166666666665E-2</v>
          </cell>
          <cell r="K157">
            <v>1418</v>
          </cell>
          <cell r="N157" t="str">
            <v>Elias</v>
          </cell>
          <cell r="O157" t="str">
            <v>Aaron</v>
          </cell>
          <cell r="P157" t="str">
            <v>Verified Cost</v>
          </cell>
        </row>
        <row r="158">
          <cell r="A158" t="str">
            <v>238C1017P001</v>
          </cell>
          <cell r="B158" t="str">
            <v>THIMBLE DOOR</v>
          </cell>
          <cell r="C158" t="str">
            <v xml:space="preserve"> PUERTAS</v>
          </cell>
          <cell r="D158">
            <v>1</v>
          </cell>
          <cell r="E158">
            <v>0.67869999999999997</v>
          </cell>
          <cell r="F158">
            <v>7.0697916666666666E-2</v>
          </cell>
          <cell r="G158" t="str">
            <v>PZA</v>
          </cell>
          <cell r="H158">
            <v>7.0697916666666666E-2</v>
          </cell>
          <cell r="I158">
            <v>3.78E-2</v>
          </cell>
          <cell r="J158">
            <v>3.2897916666666666E-2</v>
          </cell>
          <cell r="K158">
            <v>924</v>
          </cell>
          <cell r="N158" t="str">
            <v>Elias</v>
          </cell>
          <cell r="O158" t="str">
            <v>Aaron</v>
          </cell>
          <cell r="P158" t="str">
            <v>Verified Cost</v>
          </cell>
        </row>
        <row r="159">
          <cell r="A159" t="str">
            <v>238C1083P003</v>
          </cell>
          <cell r="B159" t="str">
            <v>FILL CUP</v>
          </cell>
          <cell r="C159" t="str">
            <v xml:space="preserve"> HIELO Y AGUA</v>
          </cell>
          <cell r="D159">
            <v>1</v>
          </cell>
          <cell r="E159">
            <v>0.75170000000000003</v>
          </cell>
          <cell r="F159">
            <v>7.8302083333333342E-2</v>
          </cell>
          <cell r="G159" t="str">
            <v>PZA</v>
          </cell>
          <cell r="H159">
            <v>7.8302083333333342E-2</v>
          </cell>
          <cell r="I159">
            <v>5.3699999999999998E-2</v>
          </cell>
          <cell r="J159">
            <v>2.4602083333333344E-2</v>
          </cell>
          <cell r="K159">
            <v>7615</v>
          </cell>
          <cell r="N159" t="str">
            <v>Elias</v>
          </cell>
          <cell r="O159" t="str">
            <v>Aaron</v>
          </cell>
          <cell r="P159" t="str">
            <v>Verified Cost</v>
          </cell>
        </row>
        <row r="160">
          <cell r="A160" t="str">
            <v>238C1090P002</v>
          </cell>
          <cell r="B160" t="str">
            <v>SWITCH HOUSING</v>
          </cell>
          <cell r="C160" t="str">
            <v xml:space="preserve"> CONTROLES</v>
          </cell>
          <cell r="D160">
            <v>2</v>
          </cell>
          <cell r="E160">
            <v>3.6057999999999999</v>
          </cell>
          <cell r="F160">
            <v>0.37560416666666668</v>
          </cell>
          <cell r="G160" t="str">
            <v>PZA</v>
          </cell>
          <cell r="H160">
            <v>0.18780208333333334</v>
          </cell>
          <cell r="I160">
            <v>0.23559999999999998</v>
          </cell>
          <cell r="J160">
            <v>-4.7797916666666634E-2</v>
          </cell>
          <cell r="K160">
            <v>7686</v>
          </cell>
          <cell r="N160" t="str">
            <v>Elias</v>
          </cell>
          <cell r="O160" t="str">
            <v>Aaron</v>
          </cell>
          <cell r="P160" t="str">
            <v>Verified Cost</v>
          </cell>
        </row>
        <row r="161">
          <cell r="A161" t="str">
            <v>238C1330P001</v>
          </cell>
          <cell r="B161" t="str">
            <v xml:space="preserve"> COVER HINGE FZ   </v>
          </cell>
          <cell r="C161" t="str">
            <v xml:space="preserve"> PUERTAS</v>
          </cell>
          <cell r="D161">
            <v>1</v>
          </cell>
          <cell r="E161">
            <v>1.056</v>
          </cell>
          <cell r="F161">
            <v>0.11000000000000001</v>
          </cell>
          <cell r="G161" t="str">
            <v>PZA</v>
          </cell>
          <cell r="H161">
            <v>0.11000000000000001</v>
          </cell>
          <cell r="I161">
            <v>8.1000000000000003E-2</v>
          </cell>
          <cell r="J161">
            <v>2.9000000000000012E-2</v>
          </cell>
          <cell r="K161">
            <v>4208</v>
          </cell>
          <cell r="N161" t="str">
            <v>Elias</v>
          </cell>
          <cell r="O161" t="str">
            <v>Aaron</v>
          </cell>
          <cell r="P161" t="str">
            <v>Verified Cost</v>
          </cell>
        </row>
        <row r="162">
          <cell r="A162" t="str">
            <v>238C1330P005</v>
          </cell>
          <cell r="B162" t="str">
            <v xml:space="preserve"> COVER HINGE FF   </v>
          </cell>
          <cell r="C162" t="str">
            <v xml:space="preserve"> PUERTAS</v>
          </cell>
          <cell r="D162">
            <v>1</v>
          </cell>
          <cell r="E162">
            <v>1.0301</v>
          </cell>
          <cell r="F162">
            <v>0.10730208333333334</v>
          </cell>
          <cell r="G162" t="str">
            <v>PZA</v>
          </cell>
          <cell r="H162">
            <v>0.10730208333333334</v>
          </cell>
          <cell r="I162">
            <v>8.1000000000000003E-2</v>
          </cell>
          <cell r="J162">
            <v>2.6302083333333337E-2</v>
          </cell>
          <cell r="K162">
            <v>4209</v>
          </cell>
          <cell r="N162" t="str">
            <v>Elias</v>
          </cell>
          <cell r="O162" t="str">
            <v>Aaron</v>
          </cell>
          <cell r="P162" t="str">
            <v>Verified Cost</v>
          </cell>
        </row>
        <row r="163">
          <cell r="A163" t="str">
            <v>238C1340P001</v>
          </cell>
          <cell r="B163" t="str">
            <v>NUT AUGER FRT DI</v>
          </cell>
          <cell r="C163" t="str">
            <v xml:space="preserve"> HIELO Y AGUA</v>
          </cell>
          <cell r="D163">
            <v>1</v>
          </cell>
          <cell r="E163">
            <v>0.49149999999999999</v>
          </cell>
          <cell r="F163">
            <v>5.1197916666666669E-2</v>
          </cell>
          <cell r="G163" t="str">
            <v>PZA</v>
          </cell>
          <cell r="H163">
            <v>5.1197916666666669E-2</v>
          </cell>
          <cell r="I163">
            <v>7.0000000000000007E-2</v>
          </cell>
          <cell r="J163">
            <v>-1.8802083333333337E-2</v>
          </cell>
          <cell r="K163">
            <v>1266</v>
          </cell>
          <cell r="N163" t="str">
            <v>Elias</v>
          </cell>
          <cell r="O163" t="str">
            <v>Aaron</v>
          </cell>
          <cell r="P163" t="str">
            <v>Verified Cost</v>
          </cell>
        </row>
        <row r="164">
          <cell r="A164" t="str">
            <v>238C1378P001</v>
          </cell>
          <cell r="B164" t="str">
            <v xml:space="preserve"> GRILL MULLION    </v>
          </cell>
          <cell r="C164" t="str">
            <v xml:space="preserve"> ENFR.RAPIDO</v>
          </cell>
          <cell r="D164">
            <v>1</v>
          </cell>
          <cell r="E164">
            <v>2.6880000000000002</v>
          </cell>
          <cell r="F164">
            <v>0.28000000000000003</v>
          </cell>
          <cell r="G164" t="str">
            <v>PZA</v>
          </cell>
          <cell r="H164">
            <v>0.28000000000000003</v>
          </cell>
          <cell r="I164">
            <v>0.25</v>
          </cell>
          <cell r="J164">
            <v>3.0000000000000027E-2</v>
          </cell>
          <cell r="K164">
            <v>4014</v>
          </cell>
          <cell r="N164" t="str">
            <v>Elias</v>
          </cell>
          <cell r="O164" t="str">
            <v>Aaron</v>
          </cell>
          <cell r="P164" t="str">
            <v>Verified Cost</v>
          </cell>
        </row>
        <row r="165">
          <cell r="A165" t="str">
            <v>238C1800P001</v>
          </cell>
          <cell r="B165" t="str">
            <v xml:space="preserve"> NAME PLATE CHILL </v>
          </cell>
          <cell r="C165" t="str">
            <v xml:space="preserve"> ENFR RAPIDO</v>
          </cell>
          <cell r="D165">
            <v>1</v>
          </cell>
          <cell r="E165">
            <v>13.824</v>
          </cell>
          <cell r="F165">
            <v>1.44</v>
          </cell>
          <cell r="G165" t="str">
            <v>PZA</v>
          </cell>
          <cell r="H165">
            <v>1.44</v>
          </cell>
          <cell r="I165">
            <v>1.41</v>
          </cell>
          <cell r="J165">
            <v>3.0000000000000027E-2</v>
          </cell>
          <cell r="K165">
            <v>7035</v>
          </cell>
          <cell r="N165" t="str">
            <v>Elias</v>
          </cell>
          <cell r="O165" t="str">
            <v>Aaron</v>
          </cell>
          <cell r="P165" t="str">
            <v>Verified Cost</v>
          </cell>
        </row>
        <row r="166">
          <cell r="A166" t="str">
            <v>355B1312P001</v>
          </cell>
          <cell r="B166" t="str">
            <v xml:space="preserve"> WASHER RETAINING </v>
          </cell>
          <cell r="C166" t="str">
            <v xml:space="preserve"> ENFR RAPIDO</v>
          </cell>
          <cell r="D166">
            <v>4</v>
          </cell>
          <cell r="E166">
            <v>0.2092</v>
          </cell>
          <cell r="F166">
            <v>2.1791666666666668E-2</v>
          </cell>
          <cell r="G166" t="str">
            <v>PZA</v>
          </cell>
          <cell r="H166">
            <v>5.4479166666666669E-3</v>
          </cell>
          <cell r="I166">
            <v>2.1000000000000001E-2</v>
          </cell>
          <cell r="J166">
            <v>-1.5552083333333334E-2</v>
          </cell>
          <cell r="K166">
            <v>7019</v>
          </cell>
          <cell r="N166" t="str">
            <v>Elias</v>
          </cell>
          <cell r="O166" t="str">
            <v>Aaron</v>
          </cell>
          <cell r="P166" t="str">
            <v>Verified Cost</v>
          </cell>
        </row>
        <row r="167">
          <cell r="A167" t="str">
            <v>866160P03</v>
          </cell>
          <cell r="B167" t="str">
            <v>GROMMET</v>
          </cell>
          <cell r="C167" t="str">
            <v xml:space="preserve"> CONTROLES</v>
          </cell>
          <cell r="D167">
            <v>2</v>
          </cell>
          <cell r="E167">
            <v>0.29920000000000002</v>
          </cell>
          <cell r="F167">
            <v>3.1166666666666669E-2</v>
          </cell>
          <cell r="G167" t="str">
            <v>PZA</v>
          </cell>
          <cell r="H167">
            <v>1.5583333333333334E-2</v>
          </cell>
          <cell r="I167">
            <v>0.03</v>
          </cell>
          <cell r="J167">
            <v>-1.4416666666666664E-2</v>
          </cell>
          <cell r="K167">
            <v>4294</v>
          </cell>
          <cell r="L167">
            <v>1.558E-2</v>
          </cell>
          <cell r="M167" t="str">
            <v>C110906</v>
          </cell>
          <cell r="N167" t="str">
            <v>Elias</v>
          </cell>
          <cell r="O167" t="str">
            <v>Aaron</v>
          </cell>
          <cell r="P167" t="str">
            <v>Verified Cost</v>
          </cell>
        </row>
        <row r="168">
          <cell r="A168" t="str">
            <v>197D3331P001</v>
          </cell>
          <cell r="B168" t="str">
            <v>INSUL. HI SIDE D</v>
          </cell>
          <cell r="C168" t="str">
            <v xml:space="preserve"> SELLADO</v>
          </cell>
          <cell r="D168">
            <v>1</v>
          </cell>
          <cell r="E168">
            <v>5.8666999999999998</v>
          </cell>
          <cell r="F168">
            <v>0.61111458333333335</v>
          </cell>
          <cell r="G168" t="str">
            <v>PZA</v>
          </cell>
          <cell r="H168">
            <v>0.61111458333333335</v>
          </cell>
          <cell r="I168">
            <v>0.58530000000000004</v>
          </cell>
          <cell r="J168">
            <v>2.5814583333333307E-2</v>
          </cell>
          <cell r="K168">
            <v>6186</v>
          </cell>
          <cell r="N168" t="str">
            <v>Fabian</v>
          </cell>
          <cell r="O168" t="str">
            <v>Antonio</v>
          </cell>
          <cell r="P168" t="str">
            <v>Verified Cost</v>
          </cell>
        </row>
        <row r="169">
          <cell r="A169" t="str">
            <v>238C1499P003</v>
          </cell>
          <cell r="B169" t="str">
            <v>FOAM POLYETHYLEN</v>
          </cell>
          <cell r="C169" t="str">
            <v xml:space="preserve"> PUERTAS</v>
          </cell>
          <cell r="D169">
            <v>1</v>
          </cell>
          <cell r="E169">
            <v>0.56640000000000001</v>
          </cell>
          <cell r="F169">
            <v>5.9000000000000004E-2</v>
          </cell>
          <cell r="G169" t="str">
            <v>PZA</v>
          </cell>
          <cell r="H169">
            <v>5.9000000000000004E-2</v>
          </cell>
          <cell r="I169">
            <v>0.02</v>
          </cell>
          <cell r="J169">
            <v>3.9000000000000007E-2</v>
          </cell>
          <cell r="K169">
            <v>5425</v>
          </cell>
          <cell r="N169" t="str">
            <v>Fabian</v>
          </cell>
          <cell r="O169" t="str">
            <v>Antonio</v>
          </cell>
          <cell r="P169" t="str">
            <v>Verified Cost</v>
          </cell>
        </row>
        <row r="170">
          <cell r="A170" t="str">
            <v>238C1813P008</v>
          </cell>
          <cell r="B170" t="str">
            <v>GASKET FF TUNNEL</v>
          </cell>
          <cell r="C170" t="str">
            <v xml:space="preserve"> CONTROLES</v>
          </cell>
          <cell r="D170">
            <v>1</v>
          </cell>
          <cell r="E170">
            <v>7.4300000000000005E-2</v>
          </cell>
          <cell r="F170">
            <v>7.7395833333333344E-3</v>
          </cell>
          <cell r="G170" t="str">
            <v>PZA</v>
          </cell>
          <cell r="H170">
            <v>7.7395833333333344E-3</v>
          </cell>
          <cell r="I170">
            <v>2.5950000000000001E-2</v>
          </cell>
          <cell r="J170">
            <v>-1.8210416666666666E-2</v>
          </cell>
          <cell r="K170">
            <v>7662</v>
          </cell>
          <cell r="N170" t="str">
            <v>Fabian</v>
          </cell>
          <cell r="O170" t="str">
            <v>Antonio</v>
          </cell>
          <cell r="P170" t="str">
            <v>Verified Cost</v>
          </cell>
        </row>
        <row r="171">
          <cell r="A171" t="str">
            <v>355B1266P004</v>
          </cell>
          <cell r="B171" t="str">
            <v>STRIP FOAM</v>
          </cell>
          <cell r="C171" t="str">
            <v xml:space="preserve"> SELLADO</v>
          </cell>
          <cell r="D171">
            <v>1</v>
          </cell>
          <cell r="E171">
            <v>0.23619999999999999</v>
          </cell>
          <cell r="F171">
            <v>2.4604166666666667E-2</v>
          </cell>
          <cell r="G171" t="str">
            <v>PZA</v>
          </cell>
          <cell r="H171">
            <v>2.4604166666666667E-2</v>
          </cell>
          <cell r="I171">
            <v>4.5999999999999999E-3</v>
          </cell>
          <cell r="J171">
            <v>2.0004166666666667E-2</v>
          </cell>
          <cell r="K171">
            <v>6223</v>
          </cell>
          <cell r="N171" t="str">
            <v>Fabian</v>
          </cell>
          <cell r="O171" t="str">
            <v>Antonio</v>
          </cell>
          <cell r="P171" t="str">
            <v>Verified Cost</v>
          </cell>
        </row>
        <row r="172">
          <cell r="A172" t="str">
            <v>355B1306P001</v>
          </cell>
          <cell r="B172" t="str">
            <v>BLOCK EVAP SEAL</v>
          </cell>
          <cell r="C172" t="str">
            <v xml:space="preserve"> SELLADO</v>
          </cell>
          <cell r="D172">
            <v>3</v>
          </cell>
          <cell r="E172">
            <v>2.5428000000000002</v>
          </cell>
          <cell r="F172">
            <v>0.26487500000000003</v>
          </cell>
          <cell r="G172" t="str">
            <v>PZA</v>
          </cell>
          <cell r="H172">
            <v>8.8291666666666671E-2</v>
          </cell>
          <cell r="I172">
            <v>0.115</v>
          </cell>
          <cell r="J172">
            <v>-2.6708333333333334E-2</v>
          </cell>
          <cell r="K172">
            <v>6654</v>
          </cell>
          <cell r="N172" t="str">
            <v>Fabian</v>
          </cell>
          <cell r="O172" t="str">
            <v>Antonio</v>
          </cell>
          <cell r="P172" t="str">
            <v>Verified Cost</v>
          </cell>
        </row>
        <row r="173">
          <cell r="A173" t="str">
            <v>870963P173</v>
          </cell>
          <cell r="B173" t="str">
            <v>FOAM STRIP SE</v>
          </cell>
          <cell r="C173" t="str">
            <v xml:space="preserve"> SELLADO MOD</v>
          </cell>
          <cell r="D173">
            <v>1</v>
          </cell>
          <cell r="E173">
            <v>0.28416000000000002</v>
          </cell>
          <cell r="F173">
            <v>2.9600000000000005E-2</v>
          </cell>
          <cell r="G173" t="str">
            <v>PZA</v>
          </cell>
          <cell r="H173">
            <v>2.9600000000000005E-2</v>
          </cell>
          <cell r="I173">
            <v>2.9600000000000001E-2</v>
          </cell>
          <cell r="J173">
            <v>0</v>
          </cell>
          <cell r="K173">
            <v>175</v>
          </cell>
          <cell r="N173" t="str">
            <v>Fabian</v>
          </cell>
          <cell r="O173" t="str">
            <v>Antonio</v>
          </cell>
          <cell r="P173" t="str">
            <v>Corrected Cost</v>
          </cell>
        </row>
        <row r="174">
          <cell r="A174" t="str">
            <v>200D1563P001</v>
          </cell>
          <cell r="B174" t="str">
            <v>EPS PK SKID BOAR</v>
          </cell>
          <cell r="C174" t="str">
            <v xml:space="preserve"> GABINETE</v>
          </cell>
          <cell r="D174">
            <v>1</v>
          </cell>
          <cell r="E174">
            <v>18.239999999999998</v>
          </cell>
          <cell r="F174">
            <v>1.9</v>
          </cell>
          <cell r="G174" t="str">
            <v>PZA</v>
          </cell>
          <cell r="H174">
            <v>1.9</v>
          </cell>
          <cell r="I174">
            <v>1.95</v>
          </cell>
          <cell r="J174">
            <v>-5.0000000000000044E-2</v>
          </cell>
          <cell r="K174">
            <v>3365</v>
          </cell>
          <cell r="N174" t="str">
            <v>Javier</v>
          </cell>
          <cell r="O174" t="str">
            <v>Aaron</v>
          </cell>
          <cell r="P174" t="str">
            <v>Verified Cost</v>
          </cell>
        </row>
        <row r="175">
          <cell r="A175" t="str">
            <v>200D1565P001</v>
          </cell>
          <cell r="B175" t="str">
            <v>PK PAD FOAM TOP</v>
          </cell>
          <cell r="C175" t="str">
            <v xml:space="preserve">  PAQUETE</v>
          </cell>
          <cell r="D175">
            <v>1</v>
          </cell>
          <cell r="E175">
            <v>12.96</v>
          </cell>
          <cell r="F175">
            <v>1.35</v>
          </cell>
          <cell r="G175" t="str">
            <v>PZA</v>
          </cell>
          <cell r="H175">
            <v>1.35</v>
          </cell>
          <cell r="I175">
            <v>1.31</v>
          </cell>
          <cell r="J175">
            <v>4.0000000000000036E-2</v>
          </cell>
          <cell r="K175">
            <v>891</v>
          </cell>
          <cell r="N175" t="str">
            <v>Javier</v>
          </cell>
          <cell r="O175" t="str">
            <v>Aaron</v>
          </cell>
          <cell r="P175" t="str">
            <v>Verified Cost</v>
          </cell>
        </row>
        <row r="176">
          <cell r="A176" t="str">
            <v>200D1710P001</v>
          </cell>
          <cell r="B176" t="str">
            <v>PK INNER DOOR FF</v>
          </cell>
          <cell r="C176" t="str">
            <v xml:space="preserve"> GABINETE</v>
          </cell>
          <cell r="D176">
            <v>1</v>
          </cell>
          <cell r="E176">
            <v>0.65280000000000005</v>
          </cell>
          <cell r="F176">
            <v>6.8000000000000005E-2</v>
          </cell>
          <cell r="G176" t="str">
            <v>PZA</v>
          </cell>
          <cell r="H176">
            <v>6.8000000000000005E-2</v>
          </cell>
          <cell r="I176">
            <v>0.03</v>
          </cell>
          <cell r="J176">
            <v>3.8000000000000006E-2</v>
          </cell>
          <cell r="K176">
            <v>5224</v>
          </cell>
          <cell r="N176" t="str">
            <v>Javier</v>
          </cell>
          <cell r="O176" t="str">
            <v>Aaron</v>
          </cell>
          <cell r="P176" t="str">
            <v>Verified Cost</v>
          </cell>
        </row>
        <row r="177">
          <cell r="A177" t="str">
            <v>200D1941P001</v>
          </cell>
          <cell r="B177" t="str">
            <v xml:space="preserve"> PLENUM TOP       </v>
          </cell>
          <cell r="C177" t="str">
            <v xml:space="preserve"> ENFR.RAPIDO</v>
          </cell>
          <cell r="D177">
            <v>1</v>
          </cell>
          <cell r="E177">
            <v>3.456</v>
          </cell>
          <cell r="F177">
            <v>0.36</v>
          </cell>
          <cell r="G177" t="str">
            <v>PZA</v>
          </cell>
          <cell r="H177">
            <v>0.36</v>
          </cell>
          <cell r="I177">
            <v>0.34</v>
          </cell>
          <cell r="J177">
            <v>1.9999999999999962E-2</v>
          </cell>
          <cell r="K177">
            <v>3611</v>
          </cell>
          <cell r="N177" t="str">
            <v>Javier</v>
          </cell>
          <cell r="O177" t="str">
            <v>Aaron</v>
          </cell>
          <cell r="P177" t="str">
            <v>Verified Cost</v>
          </cell>
        </row>
        <row r="178">
          <cell r="A178" t="str">
            <v>355B1437P001</v>
          </cell>
          <cell r="B178" t="str">
            <v xml:space="preserve"> PK SUP WIRE BASK </v>
          </cell>
          <cell r="C178" t="str">
            <v xml:space="preserve"> PACKING</v>
          </cell>
          <cell r="D178">
            <v>2</v>
          </cell>
          <cell r="E178">
            <v>5.3760000000000003</v>
          </cell>
          <cell r="F178">
            <v>0.56000000000000005</v>
          </cell>
          <cell r="G178" t="str">
            <v>PZA</v>
          </cell>
          <cell r="H178">
            <v>0.28000000000000003</v>
          </cell>
          <cell r="I178">
            <v>0.31</v>
          </cell>
          <cell r="J178">
            <v>-2.9999999999999971E-2</v>
          </cell>
          <cell r="K178">
            <v>7702</v>
          </cell>
          <cell r="N178" t="str">
            <v>Javier</v>
          </cell>
          <cell r="O178" t="str">
            <v>Aaron</v>
          </cell>
          <cell r="P178" t="str">
            <v>Verified Cost</v>
          </cell>
        </row>
        <row r="179">
          <cell r="A179" t="str">
            <v>355B1438P001</v>
          </cell>
          <cell r="B179" t="str">
            <v>PK INF WIRE BASK</v>
          </cell>
          <cell r="C179" t="str">
            <v xml:space="preserve"> PACKING</v>
          </cell>
          <cell r="D179">
            <v>1</v>
          </cell>
          <cell r="E179">
            <v>3.84</v>
          </cell>
          <cell r="F179">
            <v>0.4</v>
          </cell>
          <cell r="G179" t="str">
            <v>PZA</v>
          </cell>
          <cell r="H179">
            <v>0.4</v>
          </cell>
          <cell r="I179">
            <v>0.44</v>
          </cell>
          <cell r="J179">
            <v>-3.999999999999998E-2</v>
          </cell>
          <cell r="K179">
            <v>7703</v>
          </cell>
          <cell r="N179" t="str">
            <v>Javier</v>
          </cell>
          <cell r="O179" t="str">
            <v>Aaron</v>
          </cell>
          <cell r="P179" t="str">
            <v>Verified Cost</v>
          </cell>
        </row>
        <row r="180">
          <cell r="A180" t="str">
            <v>197D2795P001</v>
          </cell>
          <cell r="B180" t="str">
            <v>BAFFLE CONDENSER</v>
          </cell>
          <cell r="C180" t="str">
            <v xml:space="preserve"> SELLADO MOD.</v>
          </cell>
          <cell r="D180">
            <v>1</v>
          </cell>
          <cell r="E180">
            <v>5.9184000000000001</v>
          </cell>
          <cell r="F180">
            <v>0.61650000000000005</v>
          </cell>
          <cell r="G180" t="str">
            <v>PZA</v>
          </cell>
          <cell r="H180">
            <v>0.61650000000000005</v>
          </cell>
          <cell r="I180">
            <v>0.64890000000000003</v>
          </cell>
          <cell r="J180">
            <v>-3.2399999999999984E-2</v>
          </cell>
          <cell r="K180">
            <v>4185</v>
          </cell>
          <cell r="N180" t="str">
            <v>Lopez</v>
          </cell>
          <cell r="O180" t="str">
            <v>Antonio</v>
          </cell>
          <cell r="P180" t="str">
            <v>Verified Cost</v>
          </cell>
        </row>
        <row r="181">
          <cell r="A181" t="str">
            <v>200D1136P001</v>
          </cell>
          <cell r="B181" t="str">
            <v>REFLECTOR FZ</v>
          </cell>
          <cell r="C181" t="str">
            <v xml:space="preserve"> APARIENCIA</v>
          </cell>
          <cell r="D181">
            <v>1</v>
          </cell>
          <cell r="E181">
            <v>2.2492999999999999</v>
          </cell>
          <cell r="F181">
            <v>0.23430208333333333</v>
          </cell>
          <cell r="G181" t="str">
            <v>PZA</v>
          </cell>
          <cell r="H181">
            <v>0.23430208333333333</v>
          </cell>
          <cell r="I181">
            <v>0.2177</v>
          </cell>
          <cell r="J181">
            <v>1.6602083333333323E-2</v>
          </cell>
          <cell r="K181">
            <v>1777</v>
          </cell>
          <cell r="N181" t="str">
            <v>Lopez</v>
          </cell>
          <cell r="O181" t="str">
            <v>Antonio</v>
          </cell>
          <cell r="P181" t="str">
            <v>Verified Cost</v>
          </cell>
        </row>
        <row r="182">
          <cell r="A182" t="str">
            <v>200D1966P002</v>
          </cell>
          <cell r="B182" t="str">
            <v xml:space="preserve"> BASKET 15"       </v>
          </cell>
          <cell r="C182" t="str">
            <v xml:space="preserve"> APARIENCIA</v>
          </cell>
          <cell r="D182">
            <v>2</v>
          </cell>
          <cell r="E182">
            <v>68.121600000000001</v>
          </cell>
          <cell r="F182">
            <v>7.0960000000000001</v>
          </cell>
          <cell r="G182" t="str">
            <v>PZA</v>
          </cell>
          <cell r="H182">
            <v>3.548</v>
          </cell>
          <cell r="I182">
            <v>3.5839999999999996</v>
          </cell>
          <cell r="J182">
            <v>-3.5999999999999588E-2</v>
          </cell>
          <cell r="K182">
            <v>4891</v>
          </cell>
          <cell r="N182" t="str">
            <v>Lopez</v>
          </cell>
          <cell r="O182" t="str">
            <v>Antonio</v>
          </cell>
          <cell r="P182" t="str">
            <v>Verified Cost</v>
          </cell>
        </row>
        <row r="183">
          <cell r="A183" t="str">
            <v>238C1021P002</v>
          </cell>
          <cell r="B183" t="str">
            <v>HINGE BTM</v>
          </cell>
          <cell r="C183" t="str">
            <v xml:space="preserve"> PUERTAS</v>
          </cell>
          <cell r="D183">
            <v>1</v>
          </cell>
          <cell r="E183">
            <v>8.0966000000000005</v>
          </cell>
          <cell r="F183">
            <v>0.84339583333333346</v>
          </cell>
          <cell r="G183" t="str">
            <v>PZA</v>
          </cell>
          <cell r="H183">
            <v>0.84339583333333346</v>
          </cell>
          <cell r="I183">
            <v>0.88780000000000003</v>
          </cell>
          <cell r="J183">
            <v>-4.4404166666666578E-2</v>
          </cell>
          <cell r="K183">
            <v>662</v>
          </cell>
          <cell r="N183" t="str">
            <v>Lopez</v>
          </cell>
          <cell r="O183" t="str">
            <v>Antonio</v>
          </cell>
          <cell r="P183" t="str">
            <v>Verified Cost</v>
          </cell>
        </row>
        <row r="184">
          <cell r="A184" t="str">
            <v>238C1035G001</v>
          </cell>
          <cell r="B184" t="str">
            <v>FZ HINGE TOP &amp; P</v>
          </cell>
          <cell r="C184" t="str">
            <v xml:space="preserve"> PUERTAS</v>
          </cell>
          <cell r="D184">
            <v>1</v>
          </cell>
          <cell r="E184">
            <v>7.6281999999999996</v>
          </cell>
          <cell r="F184">
            <v>0.79460416666666667</v>
          </cell>
          <cell r="G184" t="str">
            <v>PZA</v>
          </cell>
          <cell r="H184">
            <v>0.79460416666666667</v>
          </cell>
          <cell r="I184">
            <v>0.83640000000000003</v>
          </cell>
          <cell r="J184">
            <v>-4.1795833333333365E-2</v>
          </cell>
          <cell r="K184">
            <v>863</v>
          </cell>
          <cell r="N184" t="str">
            <v>Lopez</v>
          </cell>
          <cell r="O184" t="str">
            <v>Antonio</v>
          </cell>
          <cell r="P184" t="str">
            <v>Verified Cost</v>
          </cell>
        </row>
        <row r="185">
          <cell r="A185" t="str">
            <v>238C1035G002</v>
          </cell>
          <cell r="B185" t="str">
            <v>FF HINGE TOP&amp;PIN</v>
          </cell>
          <cell r="C185" t="str">
            <v xml:space="preserve"> PUERTAS</v>
          </cell>
          <cell r="D185">
            <v>1</v>
          </cell>
          <cell r="E185">
            <v>7.6281999999999996</v>
          </cell>
          <cell r="F185">
            <v>0.79460416666666667</v>
          </cell>
          <cell r="G185" t="str">
            <v>PZA</v>
          </cell>
          <cell r="H185">
            <v>0.79460416666666667</v>
          </cell>
          <cell r="I185">
            <v>0.83640000000000003</v>
          </cell>
          <cell r="J185">
            <v>-4.1795833333333365E-2</v>
          </cell>
          <cell r="K185">
            <v>864</v>
          </cell>
          <cell r="N185" t="str">
            <v>Lopez</v>
          </cell>
          <cell r="O185" t="str">
            <v>Antonio</v>
          </cell>
          <cell r="P185" t="str">
            <v>Verified Cost</v>
          </cell>
        </row>
        <row r="186">
          <cell r="A186" t="str">
            <v>238C1198P003</v>
          </cell>
          <cell r="B186" t="str">
            <v>DOOR STOP</v>
          </cell>
          <cell r="C186" t="str">
            <v xml:space="preserve"> PUERTAS</v>
          </cell>
          <cell r="D186">
            <v>1</v>
          </cell>
          <cell r="E186">
            <v>1.6704000000000001</v>
          </cell>
          <cell r="F186">
            <v>0.17400000000000002</v>
          </cell>
          <cell r="G186" t="str">
            <v>PZA</v>
          </cell>
          <cell r="H186">
            <v>0.17400000000000002</v>
          </cell>
          <cell r="I186">
            <v>0.12869999999999998</v>
          </cell>
          <cell r="J186">
            <v>4.5300000000000035E-2</v>
          </cell>
          <cell r="K186">
            <v>2772</v>
          </cell>
          <cell r="N186" t="str">
            <v>Lopez</v>
          </cell>
          <cell r="O186" t="str">
            <v>Antonio</v>
          </cell>
          <cell r="P186" t="str">
            <v>Verified Cost</v>
          </cell>
        </row>
        <row r="187">
          <cell r="A187" t="str">
            <v>238C1285P001</v>
          </cell>
          <cell r="B187" t="str">
            <v>BRACKET ORIFICE</v>
          </cell>
          <cell r="C187" t="str">
            <v xml:space="preserve"> SELLADO</v>
          </cell>
          <cell r="D187">
            <v>1</v>
          </cell>
          <cell r="E187">
            <v>2.1408</v>
          </cell>
          <cell r="F187">
            <v>0.223</v>
          </cell>
          <cell r="G187" t="str">
            <v>PZA</v>
          </cell>
          <cell r="H187">
            <v>0.223</v>
          </cell>
          <cell r="I187">
            <v>0.2132</v>
          </cell>
          <cell r="J187">
            <v>9.8000000000000032E-3</v>
          </cell>
          <cell r="K187">
            <v>3782</v>
          </cell>
          <cell r="N187" t="str">
            <v>Lopez</v>
          </cell>
          <cell r="O187" t="str">
            <v>Antonio</v>
          </cell>
          <cell r="P187" t="str">
            <v>Verified Cost</v>
          </cell>
        </row>
        <row r="188">
          <cell r="A188" t="str">
            <v>355B1174P001</v>
          </cell>
          <cell r="B188" t="str">
            <v>BRACKET COVER EV</v>
          </cell>
          <cell r="C188" t="str">
            <v xml:space="preserve"> SELLADO</v>
          </cell>
          <cell r="D188">
            <v>1</v>
          </cell>
          <cell r="E188">
            <v>1.823</v>
          </cell>
          <cell r="F188">
            <v>0.18989583333333335</v>
          </cell>
          <cell r="G188" t="str">
            <v>PZA</v>
          </cell>
          <cell r="H188">
            <v>0.18989583333333335</v>
          </cell>
          <cell r="I188">
            <v>0.1764</v>
          </cell>
          <cell r="J188">
            <v>1.3495833333333346E-2</v>
          </cell>
          <cell r="K188">
            <v>4963</v>
          </cell>
          <cell r="N188" t="str">
            <v>Lopez</v>
          </cell>
          <cell r="O188" t="str">
            <v>Antonio</v>
          </cell>
          <cell r="P188" t="str">
            <v>Verified Cost</v>
          </cell>
        </row>
        <row r="189">
          <cell r="A189" t="str">
            <v>238C1312P003</v>
          </cell>
          <cell r="B189" t="str">
            <v>GASKET PLENUM LH</v>
          </cell>
          <cell r="C189" t="str">
            <v xml:space="preserve"> SELLADO</v>
          </cell>
          <cell r="D189">
            <v>1</v>
          </cell>
          <cell r="E189">
            <v>1.1184000000000001</v>
          </cell>
          <cell r="F189">
            <v>0.11650000000000001</v>
          </cell>
          <cell r="G189" t="str">
            <v>PZA</v>
          </cell>
          <cell r="H189">
            <v>0.11650000000000001</v>
          </cell>
          <cell r="I189">
            <v>0.1321</v>
          </cell>
          <cell r="J189">
            <v>-1.5599999999999989E-2</v>
          </cell>
          <cell r="K189">
            <v>5937</v>
          </cell>
          <cell r="N189" t="str">
            <v>Pilar</v>
          </cell>
          <cell r="O189" t="str">
            <v>Antonio</v>
          </cell>
          <cell r="P189" t="str">
            <v>Verified Cost</v>
          </cell>
        </row>
        <row r="190">
          <cell r="A190" t="str">
            <v>197D3309P002</v>
          </cell>
          <cell r="B190" t="str">
            <v>BRACKET CONDENSE</v>
          </cell>
          <cell r="C190" t="str">
            <v xml:space="preserve"> SELLADO</v>
          </cell>
          <cell r="D190">
            <v>1</v>
          </cell>
          <cell r="E190">
            <v>1.248</v>
          </cell>
          <cell r="F190">
            <v>0.13</v>
          </cell>
          <cell r="G190" t="str">
            <v>PZA</v>
          </cell>
          <cell r="H190">
            <v>0.13</v>
          </cell>
          <cell r="I190">
            <v>0.14000000000000001</v>
          </cell>
          <cell r="J190">
            <v>-1.0000000000000009E-2</v>
          </cell>
          <cell r="K190">
            <v>5564</v>
          </cell>
          <cell r="N190" t="str">
            <v>Ricardo</v>
          </cell>
          <cell r="O190" t="str">
            <v>Aaron</v>
          </cell>
          <cell r="P190" t="str">
            <v>Verified Cost</v>
          </cell>
        </row>
        <row r="191">
          <cell r="A191" t="str">
            <v>200D2622P001</v>
          </cell>
          <cell r="B191" t="str">
            <v>PM TAG TEMP CTRL</v>
          </cell>
          <cell r="C191" t="str">
            <v xml:space="preserve"> LITERATURA</v>
          </cell>
          <cell r="D191">
            <v>1</v>
          </cell>
          <cell r="E191">
            <v>9.2200000000000004E-2</v>
          </cell>
          <cell r="F191">
            <v>9.6041666666666671E-3</v>
          </cell>
          <cell r="G191" t="str">
            <v>PZA</v>
          </cell>
          <cell r="H191">
            <v>9.6041666666666671E-3</v>
          </cell>
          <cell r="I191">
            <v>0.03</v>
          </cell>
          <cell r="J191">
            <v>-2.0395833333333332E-2</v>
          </cell>
          <cell r="K191">
            <v>7033</v>
          </cell>
          <cell r="N191" t="str">
            <v>Ricardo</v>
          </cell>
          <cell r="O191" t="str">
            <v>Aaron</v>
          </cell>
          <cell r="P191" t="str">
            <v>Verified Cost</v>
          </cell>
        </row>
        <row r="192">
          <cell r="A192" t="str">
            <v>200D2631P002</v>
          </cell>
          <cell r="B192" t="str">
            <v>PM ATTENTION INS</v>
          </cell>
          <cell r="C192" t="str">
            <v xml:space="preserve"> LITERATURA</v>
          </cell>
          <cell r="D192">
            <v>1</v>
          </cell>
          <cell r="E192">
            <v>0.31680000000000003</v>
          </cell>
          <cell r="F192">
            <v>3.3000000000000002E-2</v>
          </cell>
          <cell r="G192" t="str">
            <v>PZA</v>
          </cell>
          <cell r="H192">
            <v>3.3000000000000002E-2</v>
          </cell>
          <cell r="I192">
            <v>0.02</v>
          </cell>
          <cell r="J192">
            <v>1.3000000000000001E-2</v>
          </cell>
          <cell r="K192">
            <v>7165</v>
          </cell>
          <cell r="N192" t="str">
            <v>Ricardo</v>
          </cell>
          <cell r="O192" t="str">
            <v>Aaron</v>
          </cell>
          <cell r="P192" t="str">
            <v>Verified Cost</v>
          </cell>
        </row>
        <row r="193">
          <cell r="A193" t="str">
            <v>200D3167P001</v>
          </cell>
          <cell r="B193" t="str">
            <v xml:space="preserve"> PM LABEL LAMP IN </v>
          </cell>
          <cell r="C193" t="str">
            <v xml:space="preserve"> APARIENCIA</v>
          </cell>
          <cell r="D193">
            <v>1</v>
          </cell>
          <cell r="E193">
            <v>2.016</v>
          </cell>
          <cell r="F193">
            <v>0.21000000000000002</v>
          </cell>
          <cell r="G193" t="str">
            <v>PZA</v>
          </cell>
          <cell r="H193">
            <v>0.21000000000000002</v>
          </cell>
          <cell r="I193">
            <v>0.05</v>
          </cell>
          <cell r="J193">
            <v>0.16000000000000003</v>
          </cell>
          <cell r="K193">
            <v>7166</v>
          </cell>
          <cell r="N193" t="str">
            <v>Ricardo</v>
          </cell>
          <cell r="O193" t="str">
            <v>Aaron</v>
          </cell>
          <cell r="P193" t="str">
            <v>Corrected Cost</v>
          </cell>
        </row>
        <row r="194">
          <cell r="A194" t="str">
            <v>203C4025P011</v>
          </cell>
          <cell r="B194" t="str">
            <v>PM LAB WATER VAL</v>
          </cell>
          <cell r="C194" t="str">
            <v xml:space="preserve"> LITERATURA</v>
          </cell>
          <cell r="D194">
            <v>1</v>
          </cell>
          <cell r="E194">
            <v>0.50880000000000003</v>
          </cell>
          <cell r="F194">
            <v>5.3000000000000005E-2</v>
          </cell>
          <cell r="G194" t="str">
            <v>PZA</v>
          </cell>
          <cell r="H194">
            <v>5.3000000000000005E-2</v>
          </cell>
          <cell r="I194">
            <v>0.04</v>
          </cell>
          <cell r="J194">
            <v>1.3000000000000005E-2</v>
          </cell>
          <cell r="K194">
            <v>7106</v>
          </cell>
          <cell r="N194" t="str">
            <v>Ricardo</v>
          </cell>
          <cell r="O194" t="str">
            <v>Aaron</v>
          </cell>
          <cell r="P194" t="str">
            <v>Verified Cost</v>
          </cell>
        </row>
        <row r="195">
          <cell r="A195" t="str">
            <v>203C4624P001</v>
          </cell>
          <cell r="B195" t="str">
            <v>LABEL</v>
          </cell>
          <cell r="C195" t="str">
            <v xml:space="preserve"> SELLADO</v>
          </cell>
          <cell r="D195">
            <v>1</v>
          </cell>
          <cell r="E195">
            <v>1E-3</v>
          </cell>
          <cell r="F195">
            <v>1.0416666666666667E-4</v>
          </cell>
          <cell r="G195" t="str">
            <v>PZA</v>
          </cell>
          <cell r="H195">
            <v>1.0416666666666667E-4</v>
          </cell>
          <cell r="I195">
            <v>4.2999999999999997E-2</v>
          </cell>
          <cell r="J195">
            <v>-4.2895833333333327E-2</v>
          </cell>
          <cell r="K195">
            <v>3204</v>
          </cell>
          <cell r="L195">
            <v>3.8999999999999998E-3</v>
          </cell>
          <cell r="M195">
            <v>1104627</v>
          </cell>
          <cell r="N195" t="str">
            <v>Ricardo</v>
          </cell>
          <cell r="O195" t="str">
            <v>Aaron</v>
          </cell>
          <cell r="P195" t="str">
            <v>Verified Cost</v>
          </cell>
          <cell r="R195" t="str">
            <v xml:space="preserve">Obsolete Part </v>
          </cell>
        </row>
        <row r="196">
          <cell r="A196" t="str">
            <v>203C5596P005</v>
          </cell>
          <cell r="B196" t="str">
            <v>WIRE ACTU. DISP</v>
          </cell>
          <cell r="C196" t="str">
            <v xml:space="preserve"> HIELO Y AGUA</v>
          </cell>
          <cell r="D196">
            <v>1</v>
          </cell>
          <cell r="E196">
            <v>3.5232000000000001</v>
          </cell>
          <cell r="F196">
            <v>0.36700000000000005</v>
          </cell>
          <cell r="G196" t="str">
            <v>PZA</v>
          </cell>
          <cell r="H196">
            <v>0.36700000000000005</v>
          </cell>
          <cell r="I196">
            <v>0.38500000000000001</v>
          </cell>
          <cell r="J196">
            <v>-1.799999999999996E-2</v>
          </cell>
          <cell r="K196">
            <v>7654</v>
          </cell>
          <cell r="N196" t="str">
            <v>Ricardo</v>
          </cell>
          <cell r="O196" t="str">
            <v>Aaron</v>
          </cell>
          <cell r="P196" t="str">
            <v>Verified Cost</v>
          </cell>
        </row>
        <row r="197">
          <cell r="A197" t="str">
            <v>238C1234P001</v>
          </cell>
          <cell r="B197" t="str">
            <v>FRAME SUPPORT PI</v>
          </cell>
          <cell r="C197" t="str">
            <v xml:space="preserve"> APARIENCIA</v>
          </cell>
          <cell r="D197">
            <v>2</v>
          </cell>
          <cell r="E197">
            <v>2.4935999999999998</v>
          </cell>
          <cell r="F197">
            <v>0.25974999999999998</v>
          </cell>
          <cell r="G197" t="str">
            <v>PZA</v>
          </cell>
          <cell r="H197">
            <v>0.12987499999999999</v>
          </cell>
          <cell r="I197">
            <v>0.1094</v>
          </cell>
          <cell r="J197">
            <v>2.0474999999999993E-2</v>
          </cell>
          <cell r="K197">
            <v>1781</v>
          </cell>
          <cell r="N197" t="str">
            <v>Ricardo</v>
          </cell>
          <cell r="O197" t="str">
            <v>Aaron</v>
          </cell>
          <cell r="P197" t="str">
            <v>Verified Cost</v>
          </cell>
        </row>
        <row r="198">
          <cell r="A198" t="str">
            <v>238C1234P002</v>
          </cell>
          <cell r="B198" t="str">
            <v>FRAME SUPPORT PI</v>
          </cell>
          <cell r="C198" t="str">
            <v xml:space="preserve"> APARIENCIA</v>
          </cell>
          <cell r="D198">
            <v>6</v>
          </cell>
          <cell r="E198">
            <v>7.5683999999999996</v>
          </cell>
          <cell r="F198">
            <v>0.78837499999999994</v>
          </cell>
          <cell r="G198" t="str">
            <v>PZA</v>
          </cell>
          <cell r="H198">
            <v>0.13139583333333332</v>
          </cell>
          <cell r="I198">
            <v>0.1094</v>
          </cell>
          <cell r="J198">
            <v>2.1995833333333326E-2</v>
          </cell>
          <cell r="K198">
            <v>7584</v>
          </cell>
          <cell r="N198" t="str">
            <v>Ricardo</v>
          </cell>
          <cell r="O198" t="str">
            <v>Aaron</v>
          </cell>
          <cell r="P198" t="str">
            <v>Verified Cost</v>
          </cell>
        </row>
        <row r="199">
          <cell r="A199" t="str">
            <v>238C1261P001</v>
          </cell>
          <cell r="B199" t="str">
            <v>CLIP HOT GAS LOO</v>
          </cell>
          <cell r="C199" t="str">
            <v xml:space="preserve"> GABINETE</v>
          </cell>
          <cell r="D199">
            <v>4</v>
          </cell>
          <cell r="E199">
            <v>1.536</v>
          </cell>
          <cell r="F199">
            <v>0.16</v>
          </cell>
          <cell r="G199" t="str">
            <v>PZA</v>
          </cell>
          <cell r="H199">
            <v>0.04</v>
          </cell>
          <cell r="I199">
            <v>2.9910000000000003E-2</v>
          </cell>
          <cell r="J199">
            <v>1.0089999999999998E-2</v>
          </cell>
          <cell r="K199">
            <v>3566</v>
          </cell>
          <cell r="N199" t="str">
            <v>Ricardo</v>
          </cell>
          <cell r="O199" t="str">
            <v>Aaron</v>
          </cell>
          <cell r="P199" t="str">
            <v>Verified Cost</v>
          </cell>
        </row>
        <row r="200">
          <cell r="A200" t="str">
            <v>238C1272P001</v>
          </cell>
          <cell r="B200" t="str">
            <v>RIVET PIERCE</v>
          </cell>
          <cell r="C200" t="str">
            <v xml:space="preserve"> GABINETE</v>
          </cell>
          <cell r="D200">
            <v>2</v>
          </cell>
          <cell r="E200">
            <v>0.1762</v>
          </cell>
          <cell r="F200">
            <v>1.8354166666666668E-2</v>
          </cell>
          <cell r="G200" t="str">
            <v>PZA</v>
          </cell>
          <cell r="H200">
            <v>9.177083333333334E-3</v>
          </cell>
          <cell r="I200">
            <v>1.9279999999999999E-2</v>
          </cell>
          <cell r="J200">
            <v>-1.0102916666666665E-2</v>
          </cell>
          <cell r="K200">
            <v>3567</v>
          </cell>
          <cell r="N200" t="str">
            <v>Ricardo</v>
          </cell>
          <cell r="O200" t="str">
            <v>Aaron</v>
          </cell>
          <cell r="P200" t="str">
            <v>Verified Cost</v>
          </cell>
        </row>
        <row r="201">
          <cell r="A201" t="str">
            <v>238C1301P002</v>
          </cell>
          <cell r="B201" t="str">
            <v>ANCHOR SCR</v>
          </cell>
          <cell r="C201" t="str">
            <v xml:space="preserve"> GABINETE</v>
          </cell>
          <cell r="D201">
            <v>1</v>
          </cell>
          <cell r="E201">
            <v>0.32640000000000002</v>
          </cell>
          <cell r="F201">
            <v>3.4000000000000002E-2</v>
          </cell>
          <cell r="G201" t="str">
            <v>PZA</v>
          </cell>
          <cell r="H201">
            <v>3.4000000000000002E-2</v>
          </cell>
          <cell r="I201">
            <v>5.8529999999999999E-2</v>
          </cell>
          <cell r="J201">
            <v>-2.4529999999999996E-2</v>
          </cell>
          <cell r="K201">
            <v>7695</v>
          </cell>
          <cell r="N201" t="str">
            <v>Ricardo</v>
          </cell>
          <cell r="O201" t="str">
            <v>Aaron</v>
          </cell>
          <cell r="P201" t="str">
            <v>Verified Cost</v>
          </cell>
        </row>
        <row r="202">
          <cell r="A202" t="str">
            <v>8911212P131</v>
          </cell>
          <cell r="B202" t="str">
            <v>SCR8-32ABIHWS3/8</v>
          </cell>
          <cell r="C202" t="str">
            <v xml:space="preserve"> SELLADO</v>
          </cell>
          <cell r="D202">
            <v>2</v>
          </cell>
          <cell r="E202">
            <v>0.20880000000000001</v>
          </cell>
          <cell r="F202">
            <v>2.1750000000000002E-2</v>
          </cell>
          <cell r="G202" t="str">
            <v>PZA</v>
          </cell>
          <cell r="H202">
            <v>1.0875000000000001E-2</v>
          </cell>
          <cell r="I202">
            <v>1.0859999999999999E-3</v>
          </cell>
          <cell r="J202">
            <v>9.7890000000000008E-3</v>
          </cell>
          <cell r="K202">
            <v>4887</v>
          </cell>
          <cell r="N202" t="str">
            <v>Ricardo</v>
          </cell>
          <cell r="O202" t="str">
            <v>Aaron</v>
          </cell>
          <cell r="P202" t="str">
            <v>Verified Cost</v>
          </cell>
        </row>
        <row r="203">
          <cell r="A203" t="str">
            <v>8911232P088</v>
          </cell>
          <cell r="B203" t="str">
            <v>SCR 10-32 GX HXS</v>
          </cell>
          <cell r="C203" t="str">
            <v xml:space="preserve"> CONTROLES</v>
          </cell>
          <cell r="D203">
            <v>6</v>
          </cell>
          <cell r="E203">
            <v>1.6541999999999999</v>
          </cell>
          <cell r="F203">
            <v>0.17231250000000001</v>
          </cell>
          <cell r="G203" t="str">
            <v>PZA</v>
          </cell>
          <cell r="H203">
            <v>2.8718750000000001E-2</v>
          </cell>
          <cell r="I203">
            <v>8.8999999999999999E-3</v>
          </cell>
          <cell r="J203">
            <v>1.9818750000000003E-2</v>
          </cell>
          <cell r="K203">
            <v>7464</v>
          </cell>
          <cell r="N203" t="str">
            <v>Ricardo</v>
          </cell>
          <cell r="O203" t="str">
            <v>Aaron</v>
          </cell>
          <cell r="P203" t="str">
            <v>Verified Cost</v>
          </cell>
        </row>
        <row r="204">
          <cell r="A204" t="str">
            <v>200D1035G001</v>
          </cell>
          <cell r="B204" t="str">
            <v>HARNESS CAB LOW</v>
          </cell>
          <cell r="C204" t="str">
            <v xml:space="preserve"> CABLEADO</v>
          </cell>
          <cell r="D204">
            <v>1</v>
          </cell>
          <cell r="E204">
            <v>14.0381</v>
          </cell>
          <cell r="F204">
            <v>1.4623020833333333</v>
          </cell>
          <cell r="G204" t="str">
            <v>PZA</v>
          </cell>
          <cell r="H204">
            <v>1.4623020833333333</v>
          </cell>
          <cell r="I204">
            <v>1.4916</v>
          </cell>
          <cell r="J204">
            <v>-2.9297916666666701E-2</v>
          </cell>
          <cell r="K204">
            <v>730</v>
          </cell>
          <cell r="N204" t="str">
            <v>Salas</v>
          </cell>
          <cell r="O204" t="str">
            <v>Aaron</v>
          </cell>
          <cell r="P204" t="str">
            <v>Verified Cost</v>
          </cell>
        </row>
        <row r="205">
          <cell r="A205" t="str">
            <v>200D1127G001</v>
          </cell>
          <cell r="B205" t="str">
            <v>HARNESS DEFROST</v>
          </cell>
          <cell r="C205" t="str">
            <v xml:space="preserve"> CABLEADO</v>
          </cell>
          <cell r="D205">
            <v>1</v>
          </cell>
          <cell r="E205">
            <v>21.559699999999999</v>
          </cell>
          <cell r="F205">
            <v>2.2458020833333334</v>
          </cell>
          <cell r="G205" t="str">
            <v>PZA</v>
          </cell>
          <cell r="H205">
            <v>2.2458020833333334</v>
          </cell>
          <cell r="I205">
            <v>2.29</v>
          </cell>
          <cell r="J205">
            <v>-4.4197916666666615E-2</v>
          </cell>
          <cell r="K205">
            <v>4586</v>
          </cell>
          <cell r="N205" t="str">
            <v>Salas</v>
          </cell>
          <cell r="O205" t="str">
            <v>Aaron</v>
          </cell>
          <cell r="P205" t="str">
            <v>Verified Cost</v>
          </cell>
        </row>
        <row r="206">
          <cell r="A206" t="str">
            <v>200D2539G001</v>
          </cell>
          <cell r="B206" t="str">
            <v>HARNESS AC FZ IN</v>
          </cell>
          <cell r="C206" t="str">
            <v xml:space="preserve"> CABLEADO</v>
          </cell>
          <cell r="D206">
            <v>1</v>
          </cell>
          <cell r="E206">
            <v>15.4656</v>
          </cell>
          <cell r="F206">
            <v>1.611</v>
          </cell>
          <cell r="G206" t="str">
            <v>PZA</v>
          </cell>
          <cell r="H206">
            <v>1.611</v>
          </cell>
          <cell r="I206">
            <v>1.6438999999999999</v>
          </cell>
          <cell r="J206">
            <v>-3.2899999999999929E-2</v>
          </cell>
          <cell r="K206">
            <v>6035</v>
          </cell>
          <cell r="N206" t="str">
            <v>Salas</v>
          </cell>
          <cell r="O206" t="str">
            <v>Aaron</v>
          </cell>
          <cell r="P206" t="str">
            <v>Verified Cost</v>
          </cell>
        </row>
        <row r="207">
          <cell r="A207" t="str">
            <v>355B1338P001</v>
          </cell>
          <cell r="B207" t="str">
            <v xml:space="preserve"> LAMP 40W CHILL   </v>
          </cell>
          <cell r="C207" t="str">
            <v xml:space="preserve"> ENFR. RAPIDO</v>
          </cell>
          <cell r="D207">
            <v>1</v>
          </cell>
          <cell r="E207">
            <v>2.1120000000000001</v>
          </cell>
          <cell r="F207">
            <v>0.22000000000000003</v>
          </cell>
          <cell r="G207" t="str">
            <v>PZA</v>
          </cell>
          <cell r="H207">
            <v>0.22000000000000003</v>
          </cell>
          <cell r="I207">
            <v>0.21</v>
          </cell>
          <cell r="J207">
            <v>1.0000000000000037E-2</v>
          </cell>
          <cell r="K207">
            <v>7120</v>
          </cell>
          <cell r="N207" t="str">
            <v>Salas</v>
          </cell>
          <cell r="O207" t="str">
            <v>Aaron</v>
          </cell>
          <cell r="P207" t="str">
            <v>Verified Cost</v>
          </cell>
        </row>
        <row r="208">
          <cell r="A208" t="str">
            <v>197D2264P002</v>
          </cell>
          <cell r="B208" t="str">
            <v>HOUSING CRUSHER</v>
          </cell>
          <cell r="C208" t="str">
            <v xml:space="preserve"> HIELO Y AGUA</v>
          </cell>
          <cell r="D208">
            <v>1</v>
          </cell>
          <cell r="E208">
            <v>7.4082999999999997</v>
          </cell>
          <cell r="F208">
            <v>0.77169791666666665</v>
          </cell>
          <cell r="G208" t="str">
            <v>PZA</v>
          </cell>
          <cell r="H208">
            <v>0.77169791666666665</v>
          </cell>
          <cell r="I208">
            <v>0.72955000000000003</v>
          </cell>
          <cell r="J208">
            <v>4.2147916666666618E-2</v>
          </cell>
          <cell r="K208">
            <v>7221</v>
          </cell>
          <cell r="N208" t="str">
            <v>Victor</v>
          </cell>
          <cell r="O208" t="str">
            <v>Antonio</v>
          </cell>
          <cell r="P208" t="str">
            <v>Verified Cost</v>
          </cell>
        </row>
        <row r="209">
          <cell r="A209" t="str">
            <v>197D2316G005</v>
          </cell>
          <cell r="B209" t="str">
            <v>AUGER PLASTIC AS</v>
          </cell>
          <cell r="C209" t="str">
            <v xml:space="preserve"> HIELO Y AGUA</v>
          </cell>
          <cell r="D209">
            <v>1</v>
          </cell>
          <cell r="E209">
            <v>17.231999999999999</v>
          </cell>
          <cell r="F209">
            <v>1.7949999999999999</v>
          </cell>
          <cell r="G209" t="str">
            <v>PZA</v>
          </cell>
          <cell r="H209">
            <v>1.7949999999999999</v>
          </cell>
          <cell r="I209">
            <v>1.8122999999999998</v>
          </cell>
          <cell r="J209">
            <v>-1.7299999999999871E-2</v>
          </cell>
          <cell r="K209">
            <v>7440</v>
          </cell>
          <cell r="N209" t="str">
            <v>Victor</v>
          </cell>
          <cell r="O209" t="str">
            <v>Antonio</v>
          </cell>
          <cell r="P209" t="str">
            <v>Verified Cost</v>
          </cell>
        </row>
        <row r="210">
          <cell r="A210" t="str">
            <v>200D1002P002</v>
          </cell>
          <cell r="B210" t="str">
            <v>CHUTE ICE</v>
          </cell>
          <cell r="C210" t="str">
            <v xml:space="preserve"> HIELO Y AGUA</v>
          </cell>
          <cell r="D210">
            <v>1</v>
          </cell>
          <cell r="E210">
            <v>4.0636999999999999</v>
          </cell>
          <cell r="F210">
            <v>0.42330208333333336</v>
          </cell>
          <cell r="G210" t="str">
            <v>PZA</v>
          </cell>
          <cell r="H210">
            <v>0.42330208333333336</v>
          </cell>
          <cell r="I210">
            <v>0.38786000000000004</v>
          </cell>
          <cell r="J210">
            <v>3.5442083333333319E-2</v>
          </cell>
          <cell r="K210">
            <v>7596</v>
          </cell>
          <cell r="N210" t="str">
            <v>Victor</v>
          </cell>
          <cell r="O210" t="str">
            <v>Antonio</v>
          </cell>
          <cell r="P210" t="str">
            <v>Verified Cost</v>
          </cell>
        </row>
        <row r="211">
          <cell r="A211" t="str">
            <v>200D1047P001</v>
          </cell>
          <cell r="B211" t="str">
            <v xml:space="preserve"> FRAME MEAT PAN   </v>
          </cell>
          <cell r="C211" t="str">
            <v xml:space="preserve"> APARIENCIA</v>
          </cell>
          <cell r="D211">
            <v>1</v>
          </cell>
          <cell r="E211">
            <v>7.0262000000000002</v>
          </cell>
          <cell r="F211">
            <v>0.73189583333333341</v>
          </cell>
          <cell r="G211" t="str">
            <v>PZA</v>
          </cell>
          <cell r="H211">
            <v>0.73189583333333341</v>
          </cell>
          <cell r="I211">
            <v>0.68420000000000003</v>
          </cell>
          <cell r="J211">
            <v>4.7695833333333382E-2</v>
          </cell>
          <cell r="K211">
            <v>1493</v>
          </cell>
          <cell r="N211" t="str">
            <v>Victor</v>
          </cell>
          <cell r="O211" t="str">
            <v>Antonio</v>
          </cell>
          <cell r="P211" t="str">
            <v>Verified Cost</v>
          </cell>
        </row>
        <row r="212">
          <cell r="A212" t="str">
            <v>200D1047P002</v>
          </cell>
          <cell r="B212" t="str">
            <v>FRAME MEAT PAN</v>
          </cell>
          <cell r="C212" t="str">
            <v xml:space="preserve"> APARIENCIA</v>
          </cell>
          <cell r="D212">
            <v>1</v>
          </cell>
          <cell r="E212">
            <v>7.0262000000000002</v>
          </cell>
          <cell r="F212">
            <v>0.73189583333333341</v>
          </cell>
          <cell r="G212" t="str">
            <v>PZA</v>
          </cell>
          <cell r="H212">
            <v>0.73189583333333341</v>
          </cell>
          <cell r="I212">
            <v>0.68420000000000003</v>
          </cell>
          <cell r="J212">
            <v>4.7695833333333382E-2</v>
          </cell>
          <cell r="K212">
            <v>7424</v>
          </cell>
          <cell r="N212" t="str">
            <v>Victor</v>
          </cell>
          <cell r="O212" t="str">
            <v>Antonio</v>
          </cell>
          <cell r="P212" t="str">
            <v>Verified Cost</v>
          </cell>
        </row>
        <row r="213">
          <cell r="A213" t="str">
            <v>200D1053P005</v>
          </cell>
          <cell r="B213" t="str">
            <v>FUNNEL ICE</v>
          </cell>
          <cell r="C213" t="str">
            <v xml:space="preserve"> HIELO Y AGUA</v>
          </cell>
          <cell r="D213">
            <v>1</v>
          </cell>
          <cell r="E213">
            <v>6.7853000000000003</v>
          </cell>
          <cell r="F213">
            <v>0.70680208333333339</v>
          </cell>
          <cell r="G213" t="str">
            <v>PZA</v>
          </cell>
          <cell r="H213">
            <v>0.70680208333333339</v>
          </cell>
          <cell r="I213">
            <v>0.73575000000000002</v>
          </cell>
          <cell r="J213">
            <v>-2.8947916666666629E-2</v>
          </cell>
          <cell r="K213">
            <v>7223</v>
          </cell>
          <cell r="N213" t="str">
            <v>Victor</v>
          </cell>
          <cell r="O213" t="str">
            <v>Antonio</v>
          </cell>
          <cell r="P213" t="str">
            <v>Verified Cost</v>
          </cell>
        </row>
        <row r="214">
          <cell r="A214" t="str">
            <v>200D1108P001</v>
          </cell>
          <cell r="B214" t="str">
            <v>FRAME TOP PAN</v>
          </cell>
          <cell r="C214" t="str">
            <v xml:space="preserve"> APARIENCIA</v>
          </cell>
          <cell r="D214">
            <v>1</v>
          </cell>
          <cell r="E214">
            <v>5.2332000000000001</v>
          </cell>
          <cell r="F214">
            <v>0.54512500000000008</v>
          </cell>
          <cell r="G214" t="str">
            <v>PZA</v>
          </cell>
          <cell r="H214">
            <v>0.54512500000000008</v>
          </cell>
          <cell r="I214">
            <v>0.5161</v>
          </cell>
          <cell r="J214">
            <v>2.9025000000000079E-2</v>
          </cell>
          <cell r="K214">
            <v>1466</v>
          </cell>
          <cell r="N214" t="str">
            <v>Victor</v>
          </cell>
          <cell r="O214" t="str">
            <v>Antonio</v>
          </cell>
          <cell r="P214" t="str">
            <v>Verified Cost</v>
          </cell>
        </row>
        <row r="215">
          <cell r="A215" t="str">
            <v>200D1263P001</v>
          </cell>
          <cell r="B215" t="str">
            <v>GRILL BASE</v>
          </cell>
          <cell r="C215" t="str">
            <v xml:space="preserve"> APARIENCIA</v>
          </cell>
          <cell r="D215">
            <v>1</v>
          </cell>
          <cell r="E215">
            <v>6.4425999999999997</v>
          </cell>
          <cell r="F215">
            <v>0.67110416666666661</v>
          </cell>
          <cell r="G215" t="str">
            <v>PZA</v>
          </cell>
          <cell r="H215">
            <v>0.67110416666666661</v>
          </cell>
          <cell r="I215">
            <v>0.65949999999999998</v>
          </cell>
          <cell r="J215">
            <v>1.1604166666666638E-2</v>
          </cell>
          <cell r="K215">
            <v>850</v>
          </cell>
          <cell r="N215" t="str">
            <v>Victor</v>
          </cell>
          <cell r="O215" t="str">
            <v>Antonio</v>
          </cell>
          <cell r="P215" t="str">
            <v>Verified Cost</v>
          </cell>
        </row>
        <row r="216">
          <cell r="A216" t="str">
            <v>200D1389P001</v>
          </cell>
          <cell r="B216" t="str">
            <v>CAM CLOSURE</v>
          </cell>
          <cell r="C216" t="str">
            <v xml:space="preserve"> PUERTAS</v>
          </cell>
          <cell r="D216">
            <v>1</v>
          </cell>
          <cell r="E216">
            <v>1.5564</v>
          </cell>
          <cell r="F216">
            <v>0.16212500000000002</v>
          </cell>
          <cell r="G216" t="str">
            <v>PZA</v>
          </cell>
          <cell r="H216">
            <v>0.16212500000000002</v>
          </cell>
          <cell r="I216">
            <v>0.1303</v>
          </cell>
          <cell r="J216">
            <v>3.182500000000002E-2</v>
          </cell>
          <cell r="K216">
            <v>2709</v>
          </cell>
          <cell r="N216" t="str">
            <v>Victor</v>
          </cell>
          <cell r="O216" t="str">
            <v>Antonio</v>
          </cell>
          <cell r="P216" t="str">
            <v>Verified Cost</v>
          </cell>
        </row>
        <row r="217">
          <cell r="A217" t="str">
            <v>200D1389P005</v>
          </cell>
          <cell r="B217" t="str">
            <v>CAM CLOSURE</v>
          </cell>
          <cell r="C217" t="str">
            <v xml:space="preserve"> PUERTAS</v>
          </cell>
          <cell r="D217">
            <v>1</v>
          </cell>
          <cell r="E217">
            <v>1.5564</v>
          </cell>
          <cell r="F217">
            <v>0.16212500000000002</v>
          </cell>
          <cell r="G217" t="str">
            <v>PZA</v>
          </cell>
          <cell r="H217">
            <v>0.16212500000000002</v>
          </cell>
          <cell r="I217">
            <v>0.1303</v>
          </cell>
          <cell r="J217">
            <v>3.182500000000002E-2</v>
          </cell>
          <cell r="K217">
            <v>2769</v>
          </cell>
          <cell r="N217" t="str">
            <v>Victor</v>
          </cell>
          <cell r="O217" t="str">
            <v>Antonio</v>
          </cell>
          <cell r="P217" t="str">
            <v>Verified Cost</v>
          </cell>
        </row>
        <row r="218">
          <cell r="A218" t="str">
            <v>200D1515P001</v>
          </cell>
          <cell r="B218" t="str">
            <v>SHELF MODULE FF)</v>
          </cell>
          <cell r="C218" t="str">
            <v xml:space="preserve"> APARIENCIA</v>
          </cell>
          <cell r="D218">
            <v>1</v>
          </cell>
          <cell r="E218">
            <v>5.9808000000000003</v>
          </cell>
          <cell r="F218">
            <v>0.62300000000000011</v>
          </cell>
          <cell r="G218" t="str">
            <v>PZA</v>
          </cell>
          <cell r="H218">
            <v>0.62300000000000011</v>
          </cell>
          <cell r="I218">
            <v>0.67</v>
          </cell>
          <cell r="J218">
            <v>-4.6999999999999931E-2</v>
          </cell>
          <cell r="K218">
            <v>1737</v>
          </cell>
          <cell r="N218" t="str">
            <v>Victor</v>
          </cell>
          <cell r="O218" t="str">
            <v>Antonio</v>
          </cell>
          <cell r="P218" t="str">
            <v>Verified Cost</v>
          </cell>
        </row>
        <row r="219">
          <cell r="A219" t="str">
            <v>200D1551P002</v>
          </cell>
          <cell r="B219" t="str">
            <v xml:space="preserve"> CHUTE ICE        </v>
          </cell>
          <cell r="C219" t="str">
            <v xml:space="preserve"> HIELO Y AGUA</v>
          </cell>
          <cell r="D219">
            <v>1</v>
          </cell>
          <cell r="E219">
            <v>3.9418000000000002</v>
          </cell>
          <cell r="F219">
            <v>0.41060416666666671</v>
          </cell>
          <cell r="G219" t="str">
            <v>PZA</v>
          </cell>
          <cell r="H219">
            <v>0.41060416666666671</v>
          </cell>
          <cell r="I219">
            <v>0.38914000000000004</v>
          </cell>
          <cell r="J219">
            <v>2.1464166666666673E-2</v>
          </cell>
          <cell r="K219">
            <v>7212</v>
          </cell>
          <cell r="N219" t="str">
            <v>Victor</v>
          </cell>
          <cell r="O219" t="str">
            <v>Antonio</v>
          </cell>
          <cell r="P219" t="str">
            <v>Verified Cost</v>
          </cell>
        </row>
        <row r="220">
          <cell r="A220" t="str">
            <v>238C1389P001</v>
          </cell>
          <cell r="B220" t="str">
            <v>TRIM INNER DOOR</v>
          </cell>
          <cell r="C220" t="str">
            <v xml:space="preserve"> PUERTAS</v>
          </cell>
          <cell r="D220">
            <v>1</v>
          </cell>
          <cell r="E220">
            <v>3.1051000000000002</v>
          </cell>
          <cell r="F220">
            <v>0.32344791666666672</v>
          </cell>
          <cell r="G220" t="str">
            <v>PZA</v>
          </cell>
          <cell r="H220">
            <v>0.32344791666666672</v>
          </cell>
          <cell r="I220">
            <v>0.33579999999999999</v>
          </cell>
          <cell r="J220">
            <v>-1.2352083333333264E-2</v>
          </cell>
          <cell r="K220">
            <v>4469</v>
          </cell>
          <cell r="N220" t="str">
            <v>Victor</v>
          </cell>
          <cell r="O220" t="str">
            <v>Antonio</v>
          </cell>
          <cell r="P220" t="str">
            <v>Verified Cost</v>
          </cell>
        </row>
        <row r="221">
          <cell r="A221" t="str">
            <v>238C1615P001</v>
          </cell>
          <cell r="B221" t="str">
            <v>HINGE TILT-OUT L</v>
          </cell>
          <cell r="C221" t="str">
            <v xml:space="preserve"> APARIENCIA</v>
          </cell>
          <cell r="D221">
            <v>1</v>
          </cell>
          <cell r="E221">
            <v>0.7167</v>
          </cell>
          <cell r="F221">
            <v>7.4656250000000007E-2</v>
          </cell>
          <cell r="G221" t="str">
            <v>PZA</v>
          </cell>
          <cell r="H221">
            <v>7.4656250000000007E-2</v>
          </cell>
          <cell r="I221">
            <v>5.4100000000000002E-2</v>
          </cell>
          <cell r="J221">
            <v>2.0556250000000005E-2</v>
          </cell>
          <cell r="K221">
            <v>6002</v>
          </cell>
          <cell r="N221" t="str">
            <v>Victor</v>
          </cell>
          <cell r="O221" t="str">
            <v>Antonio</v>
          </cell>
          <cell r="P221" t="str">
            <v>Verified Cost</v>
          </cell>
        </row>
        <row r="222">
          <cell r="A222" t="str">
            <v>238C1615P002</v>
          </cell>
          <cell r="B222" t="str">
            <v>HINGE TILT-OUT R</v>
          </cell>
          <cell r="C222" t="str">
            <v xml:space="preserve"> APARIENCIA</v>
          </cell>
          <cell r="D222">
            <v>1</v>
          </cell>
          <cell r="E222">
            <v>0.7167</v>
          </cell>
          <cell r="F222">
            <v>7.4656250000000007E-2</v>
          </cell>
          <cell r="G222" t="str">
            <v>PZA</v>
          </cell>
          <cell r="H222">
            <v>7.4656250000000007E-2</v>
          </cell>
          <cell r="I222">
            <v>6.4100000000000004E-2</v>
          </cell>
          <cell r="J222">
            <v>1.0556250000000003E-2</v>
          </cell>
          <cell r="K222">
            <v>6003</v>
          </cell>
          <cell r="N222" t="str">
            <v>Victor</v>
          </cell>
          <cell r="O222" t="str">
            <v>Antonio</v>
          </cell>
          <cell r="P222" t="str">
            <v>Verified Cost</v>
          </cell>
        </row>
        <row r="223">
          <cell r="A223" t="str">
            <v>238C1651P001</v>
          </cell>
          <cell r="B223" t="str">
            <v>BRACKET FZ TOWER</v>
          </cell>
          <cell r="C223" t="str">
            <v xml:space="preserve"> SELLADO</v>
          </cell>
          <cell r="D223">
            <v>2</v>
          </cell>
          <cell r="E223">
            <v>1.5851999999999999</v>
          </cell>
          <cell r="F223">
            <v>0.16512499999999999</v>
          </cell>
          <cell r="G223" t="str">
            <v>PZA</v>
          </cell>
          <cell r="H223">
            <v>8.2562499999999997E-2</v>
          </cell>
          <cell r="I223">
            <v>7.1500000000000008E-2</v>
          </cell>
          <cell r="J223">
            <v>1.1062499999999989E-2</v>
          </cell>
          <cell r="K223">
            <v>6081</v>
          </cell>
          <cell r="N223" t="str">
            <v>Victor</v>
          </cell>
          <cell r="O223" t="str">
            <v>Antonio</v>
          </cell>
          <cell r="P223" t="str">
            <v>Verified Cost</v>
          </cell>
        </row>
        <row r="224">
          <cell r="A224" t="str">
            <v>197D2142P002</v>
          </cell>
          <cell r="B224" t="str">
            <v>TUBE CAPILLARY</v>
          </cell>
          <cell r="C224" t="str">
            <v xml:space="preserve"> SELLADO M</v>
          </cell>
          <cell r="D224">
            <v>1</v>
          </cell>
          <cell r="E224">
            <v>4.8</v>
          </cell>
          <cell r="F224">
            <v>0.5</v>
          </cell>
          <cell r="G224" t="str">
            <v>PZA</v>
          </cell>
          <cell r="H224">
            <v>0.5</v>
          </cell>
          <cell r="I224">
            <v>0.53</v>
          </cell>
          <cell r="J224">
            <v>-3.0000000000000027E-2</v>
          </cell>
          <cell r="K224">
            <v>216</v>
          </cell>
          <cell r="N224" t="str">
            <v>Yañez</v>
          </cell>
          <cell r="O224" t="str">
            <v>Antonio</v>
          </cell>
          <cell r="P224" t="str">
            <v>Not Confirmed</v>
          </cell>
        </row>
        <row r="225">
          <cell r="A225" t="str">
            <v>203C4110P001</v>
          </cell>
          <cell r="B225" t="str">
            <v>REFRIGER. R134A</v>
          </cell>
          <cell r="C225" t="str">
            <v xml:space="preserve"> SELLADO MOD.</v>
          </cell>
          <cell r="D225">
            <v>0.12759999999999999</v>
          </cell>
          <cell r="E225">
            <v>4.7283455999999999</v>
          </cell>
          <cell r="F225">
            <v>0.49253600000000003</v>
          </cell>
          <cell r="G225" t="str">
            <v xml:space="preserve">KG </v>
          </cell>
          <cell r="H225">
            <v>3.86</v>
          </cell>
          <cell r="I225">
            <v>3.968321156760326</v>
          </cell>
          <cell r="J225">
            <v>-0.10832115676032616</v>
          </cell>
          <cell r="K225">
            <v>263</v>
          </cell>
          <cell r="N225" t="str">
            <v>Victor</v>
          </cell>
          <cell r="O225" t="str">
            <v>Antonio</v>
          </cell>
          <cell r="P225" t="str">
            <v>Corrected Cost</v>
          </cell>
        </row>
        <row r="226">
          <cell r="A226" t="str">
            <v>203C4109P003</v>
          </cell>
          <cell r="B226" t="str">
            <v>OIL COMPRESSOR</v>
          </cell>
          <cell r="C226" t="str">
            <v xml:space="preserve"> SELLADO MOD.</v>
          </cell>
          <cell r="D226">
            <v>0.25</v>
          </cell>
          <cell r="E226">
            <v>6.4817</v>
          </cell>
          <cell r="F226">
            <v>0.67517708333333337</v>
          </cell>
          <cell r="G226" t="str">
            <v xml:space="preserve">LT </v>
          </cell>
          <cell r="H226">
            <v>2.7007083333333335</v>
          </cell>
          <cell r="I226">
            <v>3.4</v>
          </cell>
          <cell r="J226">
            <v>-0.69929166666666642</v>
          </cell>
          <cell r="K226">
            <v>264</v>
          </cell>
          <cell r="N226" t="str">
            <v>Victor</v>
          </cell>
          <cell r="O226" t="str">
            <v>Antonio</v>
          </cell>
          <cell r="P226" t="str">
            <v>Verified Cost</v>
          </cell>
        </row>
        <row r="227">
          <cell r="A227" t="str">
            <v>868928P28</v>
          </cell>
          <cell r="B227" t="str">
            <v>SOLDER &amp; FLUX</v>
          </cell>
          <cell r="C227" t="str">
            <v xml:space="preserve"> SELLADO</v>
          </cell>
          <cell r="D227">
            <v>3.5999999999999999E-3</v>
          </cell>
          <cell r="E227">
            <v>3.2086000000000001</v>
          </cell>
          <cell r="F227">
            <v>0.33422916666666669</v>
          </cell>
          <cell r="G227" t="str">
            <v xml:space="preserve">KG </v>
          </cell>
          <cell r="H227">
            <v>92.84143518518519</v>
          </cell>
          <cell r="I227">
            <v>0.70878612604620361</v>
          </cell>
          <cell r="J227">
            <v>92.132649059138984</v>
          </cell>
          <cell r="K227">
            <v>197</v>
          </cell>
          <cell r="L227">
            <v>2.532</v>
          </cell>
          <cell r="M227" t="str">
            <v>C601861</v>
          </cell>
          <cell r="N227" t="str">
            <v>Ricardo</v>
          </cell>
          <cell r="O227" t="str">
            <v>Aaron</v>
          </cell>
          <cell r="P227" t="str">
            <v>Verified Cost</v>
          </cell>
          <cell r="Q227" t="str">
            <v>Have Celaya Backup, checking with GEA Buyer (D. Vickrey)</v>
          </cell>
        </row>
        <row r="228">
          <cell r="A228" t="str">
            <v>868928P12</v>
          </cell>
          <cell r="B228" t="str">
            <v>SOLDER &amp; FLUX</v>
          </cell>
          <cell r="C228" t="str">
            <v xml:space="preserve"> SELLADO</v>
          </cell>
          <cell r="D228">
            <v>8.3000000000000001E-3</v>
          </cell>
          <cell r="E228">
            <v>0.8196</v>
          </cell>
          <cell r="F228">
            <v>8.5375000000000006E-2</v>
          </cell>
          <cell r="G228" t="str">
            <v xml:space="preserve">KG </v>
          </cell>
          <cell r="H228">
            <v>10.286144578313253</v>
          </cell>
          <cell r="I228">
            <v>0.19841602284341625</v>
          </cell>
          <cell r="J228">
            <v>10.087728555469837</v>
          </cell>
          <cell r="K228">
            <v>177</v>
          </cell>
          <cell r="L228">
            <v>4.806</v>
          </cell>
          <cell r="M228" t="str">
            <v>C100922</v>
          </cell>
          <cell r="N228" t="str">
            <v>Ricardo</v>
          </cell>
          <cell r="O228" t="str">
            <v>Aaron</v>
          </cell>
          <cell r="P228" t="str">
            <v>Verified Cost</v>
          </cell>
          <cell r="Q228" t="str">
            <v>Have Celaya Backup, checking with GEA Buyer (D. Vickrey)</v>
          </cell>
        </row>
        <row r="229">
          <cell r="A229" t="str">
            <v>868928P041</v>
          </cell>
          <cell r="B229" t="str">
            <v>SOLDER &amp; FLUX</v>
          </cell>
          <cell r="C229" t="str">
            <v xml:space="preserve"> SELLADO M</v>
          </cell>
          <cell r="D229">
            <v>1.8599999999999998E-2</v>
          </cell>
          <cell r="E229">
            <v>7.4964000000000004</v>
          </cell>
          <cell r="F229">
            <v>0.7808750000000001</v>
          </cell>
          <cell r="G229" t="str">
            <v xml:space="preserve">KG </v>
          </cell>
          <cell r="H229">
            <v>41.982526881720439</v>
          </cell>
          <cell r="I229">
            <v>9.2153219498386658</v>
          </cell>
          <cell r="J229">
            <v>32.767204931881771</v>
          </cell>
          <cell r="K229">
            <v>218</v>
          </cell>
          <cell r="L229">
            <v>4.18</v>
          </cell>
          <cell r="M229" t="str">
            <v>C113387</v>
          </cell>
          <cell r="N229" t="str">
            <v>Ricardo</v>
          </cell>
          <cell r="O229" t="str">
            <v>Aaron</v>
          </cell>
          <cell r="P229" t="str">
            <v>Verified Cost</v>
          </cell>
          <cell r="Q229" t="str">
            <v>Have Celaya Backup, checking with GEA Buyer (D. Vickrey)</v>
          </cell>
        </row>
        <row r="230">
          <cell r="A230" t="str">
            <v>868928P02</v>
          </cell>
          <cell r="B230" t="str">
            <v>SOLDER &amp; FLUX</v>
          </cell>
          <cell r="C230" t="str">
            <v xml:space="preserve"> SELLADO</v>
          </cell>
          <cell r="D230">
            <v>5.0000000000000001E-3</v>
          </cell>
          <cell r="E230">
            <v>0.19670000000000001</v>
          </cell>
          <cell r="F230">
            <v>2.0489583333333335E-2</v>
          </cell>
          <cell r="G230" t="str">
            <v xml:space="preserve">KG </v>
          </cell>
          <cell r="H230">
            <v>4.0979166666666673</v>
          </cell>
          <cell r="I230">
            <v>4.4092449520759164E-2</v>
          </cell>
          <cell r="J230">
            <v>4.053824217145908</v>
          </cell>
          <cell r="K230">
            <v>196</v>
          </cell>
          <cell r="L230">
            <v>1.58</v>
          </cell>
          <cell r="M230" t="str">
            <v>Y110497</v>
          </cell>
          <cell r="N230" t="str">
            <v>Ricardo</v>
          </cell>
          <cell r="O230" t="str">
            <v>Aaron</v>
          </cell>
          <cell r="P230" t="str">
            <v>Verified Cost</v>
          </cell>
          <cell r="Q230" t="str">
            <v>Have Celaya Backup, checking with GEA Buyer (D. Vickrey)</v>
          </cell>
        </row>
        <row r="231">
          <cell r="A231" t="str">
            <v>PSTT25QA32N</v>
          </cell>
          <cell r="B231" t="str">
            <v>TAPE FOIL ALUM</v>
          </cell>
          <cell r="C231" t="str">
            <v xml:space="preserve"> APARIENCIA</v>
          </cell>
          <cell r="D231">
            <v>0.3</v>
          </cell>
          <cell r="E231">
            <v>2.0939999999999999</v>
          </cell>
          <cell r="F231">
            <v>0.21812500000000001</v>
          </cell>
          <cell r="G231" t="str">
            <v xml:space="preserve">M  </v>
          </cell>
          <cell r="H231">
            <v>0.7270833333333333</v>
          </cell>
          <cell r="I231">
            <v>0.79921259842519687</v>
          </cell>
          <cell r="J231">
            <v>-7.212926509186357E-2</v>
          </cell>
          <cell r="K231">
            <v>2285</v>
          </cell>
          <cell r="N231" t="str">
            <v>Javier</v>
          </cell>
          <cell r="O231" t="str">
            <v>Aaron</v>
          </cell>
          <cell r="P231" t="str">
            <v>Verified Cost</v>
          </cell>
        </row>
        <row r="232">
          <cell r="A232" t="str">
            <v>PSTT25N32N</v>
          </cell>
          <cell r="B232" t="str">
            <v>TAPE REF. 523984</v>
          </cell>
          <cell r="C232" t="str">
            <v xml:space="preserve"> GABINETE</v>
          </cell>
          <cell r="D232">
            <v>0.06</v>
          </cell>
          <cell r="E232">
            <v>0.29459999999999997</v>
          </cell>
          <cell r="F232">
            <v>3.06875E-2</v>
          </cell>
          <cell r="G232" t="str">
            <v xml:space="preserve">M  </v>
          </cell>
          <cell r="H232">
            <v>0.51145833333333335</v>
          </cell>
          <cell r="I232">
            <v>3.5433070866141732E-2</v>
          </cell>
          <cell r="J232">
            <v>0.47602526246719162</v>
          </cell>
          <cell r="K232">
            <v>2471</v>
          </cell>
          <cell r="N232" t="str">
            <v>Javier</v>
          </cell>
          <cell r="O232" t="str">
            <v>Aaron</v>
          </cell>
          <cell r="P232" t="str">
            <v>Verified Cost</v>
          </cell>
        </row>
        <row r="233">
          <cell r="A233" t="str">
            <v>PSTT135CE24N</v>
          </cell>
          <cell r="B233" t="str">
            <v>TAPE REF. 523984</v>
          </cell>
          <cell r="C233" t="str">
            <v xml:space="preserve"> GABINETE</v>
          </cell>
          <cell r="D233">
            <v>0.2</v>
          </cell>
          <cell r="E233">
            <v>0.14000000000000001</v>
          </cell>
          <cell r="F233">
            <v>1.4583333333333335E-2</v>
          </cell>
          <cell r="G233" t="str">
            <v xml:space="preserve">M  </v>
          </cell>
          <cell r="H233">
            <v>7.2916666666666671E-2</v>
          </cell>
          <cell r="I233">
            <v>3.8818897637795273E-2</v>
          </cell>
          <cell r="J233">
            <v>3.4097769028871398E-2</v>
          </cell>
          <cell r="K233">
            <v>91</v>
          </cell>
          <cell r="N233" t="str">
            <v>Javier</v>
          </cell>
          <cell r="O233" t="str">
            <v>Aaron</v>
          </cell>
          <cell r="P233" t="str">
            <v>Verified Cost</v>
          </cell>
        </row>
        <row r="234">
          <cell r="A234" t="str">
            <v>355B1202P001</v>
          </cell>
          <cell r="B234" t="str">
            <v>BAND METALIC</v>
          </cell>
          <cell r="C234" t="str">
            <v xml:space="preserve"> EMPAQUE</v>
          </cell>
          <cell r="D234">
            <v>4.2699999999999996</v>
          </cell>
          <cell r="E234">
            <v>1.2793000000000001</v>
          </cell>
          <cell r="F234">
            <v>0.13326041666666669</v>
          </cell>
          <cell r="G234" t="str">
            <v xml:space="preserve">M  </v>
          </cell>
          <cell r="H234">
            <v>3.1208528493364567E-2</v>
          </cell>
          <cell r="I234">
            <v>4.1469816272965879E-2</v>
          </cell>
          <cell r="J234">
            <v>-1.0261287779601311E-2</v>
          </cell>
          <cell r="K234">
            <v>1343</v>
          </cell>
          <cell r="N234" t="str">
            <v>Javier</v>
          </cell>
          <cell r="O234" t="str">
            <v>Aaron</v>
          </cell>
          <cell r="P234" t="str">
            <v>Verified Cost</v>
          </cell>
        </row>
        <row r="235">
          <cell r="A235" t="str">
            <v>871269P02</v>
          </cell>
          <cell r="B235" t="str">
            <v>ADHESIVE EPOXY</v>
          </cell>
          <cell r="C235" t="str">
            <v xml:space="preserve"> SELLADO MOD.</v>
          </cell>
          <cell r="D235">
            <v>1.5E-3</v>
          </cell>
          <cell r="E235">
            <v>0.4138</v>
          </cell>
          <cell r="F235">
            <v>4.3104166666666666E-2</v>
          </cell>
          <cell r="G235" t="str">
            <v xml:space="preserve">KG </v>
          </cell>
          <cell r="H235">
            <v>28.736111111111111</v>
          </cell>
          <cell r="I235">
            <v>3.8580893330664272E-2</v>
          </cell>
          <cell r="J235">
            <v>28.697530217780447</v>
          </cell>
          <cell r="K235">
            <v>213</v>
          </cell>
          <cell r="N235" t="str">
            <v>Fabian</v>
          </cell>
          <cell r="O235" t="str">
            <v>Antonio</v>
          </cell>
          <cell r="P235" t="str">
            <v>Verified Cost</v>
          </cell>
        </row>
        <row r="236">
          <cell r="A236" t="str">
            <v>870994P008</v>
          </cell>
          <cell r="B236" t="str">
            <v>RELEASE FOAM CU</v>
          </cell>
          <cell r="C236" t="str">
            <v xml:space="preserve"> GABINETE</v>
          </cell>
          <cell r="D236">
            <v>1.4999999999999999E-2</v>
          </cell>
          <cell r="E236">
            <v>0.93889999999999996</v>
          </cell>
          <cell r="F236">
            <v>9.7802083333333331E-2</v>
          </cell>
          <cell r="G236" t="str">
            <v xml:space="preserve">KG </v>
          </cell>
          <cell r="H236">
            <v>6.5201388888888889</v>
          </cell>
          <cell r="I236">
            <v>1.4991432837058115E-4</v>
          </cell>
          <cell r="J236">
            <v>6.5199889745605182</v>
          </cell>
          <cell r="K236">
            <v>7210</v>
          </cell>
          <cell r="N236" t="str">
            <v>Fabian</v>
          </cell>
          <cell r="O236" t="str">
            <v>Antonio</v>
          </cell>
          <cell r="P236" t="str">
            <v>Verified Cost</v>
          </cell>
        </row>
        <row r="237">
          <cell r="A237" t="str">
            <v>869833P08</v>
          </cell>
          <cell r="B237" t="str">
            <v>LUBRICANT</v>
          </cell>
          <cell r="C237" t="str">
            <v xml:space="preserve"> APARIENCIA</v>
          </cell>
          <cell r="D237">
            <v>0.01</v>
          </cell>
          <cell r="E237">
            <v>0.38800000000000001</v>
          </cell>
          <cell r="F237">
            <v>4.041666666666667E-2</v>
          </cell>
          <cell r="G237" t="str">
            <v xml:space="preserve">KG </v>
          </cell>
          <cell r="H237">
            <v>4.041666666666667</v>
          </cell>
          <cell r="I237">
            <v>2.590431409344601</v>
          </cell>
          <cell r="J237">
            <v>1.4512352573220659</v>
          </cell>
          <cell r="K237">
            <v>7209</v>
          </cell>
          <cell r="L237">
            <v>0.95299999999999996</v>
          </cell>
          <cell r="M237" t="str">
            <v>C115025</v>
          </cell>
          <cell r="N237" t="str">
            <v>Fabian</v>
          </cell>
          <cell r="O237" t="str">
            <v>Antonio</v>
          </cell>
          <cell r="P237" t="str">
            <v>Verified Cost</v>
          </cell>
          <cell r="Q237" t="str">
            <v>Have Celaya Backup, need to find GEA Buyer</v>
          </cell>
        </row>
        <row r="238">
          <cell r="A238" t="str">
            <v>867663P79</v>
          </cell>
          <cell r="B238" t="str">
            <v>CASE SEALER PERM</v>
          </cell>
          <cell r="C238" t="str">
            <v xml:space="preserve"> GABINETE</v>
          </cell>
          <cell r="D238">
            <v>0.15</v>
          </cell>
          <cell r="E238">
            <v>1.962</v>
          </cell>
          <cell r="F238">
            <v>0.204375</v>
          </cell>
          <cell r="G238" t="str">
            <v xml:space="preserve">KG </v>
          </cell>
          <cell r="H238">
            <v>1.3625</v>
          </cell>
          <cell r="I238">
            <v>1.3721570290860254</v>
          </cell>
          <cell r="J238">
            <v>-9.6570290860253927E-3</v>
          </cell>
          <cell r="K238">
            <v>1417</v>
          </cell>
          <cell r="L238">
            <v>4.2000000000000003E-2</v>
          </cell>
          <cell r="M238" t="str">
            <v>C104466</v>
          </cell>
          <cell r="N238" t="str">
            <v>Fabian</v>
          </cell>
          <cell r="O238" t="str">
            <v>Antonio</v>
          </cell>
          <cell r="P238" t="str">
            <v>Verified Cost</v>
          </cell>
          <cell r="Q238" t="str">
            <v>Have Celaya Backup, need to find GEA Buyer</v>
          </cell>
        </row>
        <row r="239">
          <cell r="A239" t="str">
            <v>650059P029</v>
          </cell>
          <cell r="B239" t="str">
            <v>FOAM MELT</v>
          </cell>
          <cell r="C239" t="str">
            <v xml:space="preserve"> SELLADO</v>
          </cell>
          <cell r="D239">
            <v>0.5</v>
          </cell>
          <cell r="E239">
            <v>10.09</v>
          </cell>
          <cell r="F239">
            <v>1.0510416666666667</v>
          </cell>
          <cell r="G239" t="str">
            <v xml:space="preserve">KG </v>
          </cell>
          <cell r="H239">
            <v>2.1020833333333333</v>
          </cell>
          <cell r="I239">
            <v>0.44489281566445998</v>
          </cell>
          <cell r="J239">
            <v>1.6571905176688733</v>
          </cell>
          <cell r="K239">
            <v>5620</v>
          </cell>
          <cell r="N239" t="str">
            <v>Fabian</v>
          </cell>
          <cell r="O239" t="str">
            <v>Antonio</v>
          </cell>
          <cell r="P239" t="str">
            <v>Verified Cost</v>
          </cell>
          <cell r="Q239" t="str">
            <v>Have Celaya Backup, need to find GEA Buyer</v>
          </cell>
        </row>
        <row r="240">
          <cell r="A240" t="str">
            <v>461A799P049</v>
          </cell>
          <cell r="B240" t="str">
            <v>COLD GLUE</v>
          </cell>
          <cell r="C240" t="str">
            <v xml:space="preserve"> EMPAQUE</v>
          </cell>
          <cell r="D240">
            <v>0.01</v>
          </cell>
          <cell r="E240">
            <v>0.30330000000000001</v>
          </cell>
          <cell r="F240">
            <v>3.1593750000000004E-2</v>
          </cell>
          <cell r="G240" t="str">
            <v xml:space="preserve">KG </v>
          </cell>
          <cell r="H240">
            <v>3.1593749999999998</v>
          </cell>
          <cell r="I240">
            <v>0.34833035121399741</v>
          </cell>
          <cell r="J240">
            <v>2.8110446487860026</v>
          </cell>
          <cell r="K240">
            <v>1349</v>
          </cell>
          <cell r="L240">
            <v>0.53</v>
          </cell>
          <cell r="M240" t="str">
            <v>G73384</v>
          </cell>
          <cell r="N240" t="str">
            <v>Fabian</v>
          </cell>
          <cell r="O240" t="str">
            <v>Antonio</v>
          </cell>
          <cell r="P240" t="str">
            <v>Verified Cost</v>
          </cell>
          <cell r="Q240" t="str">
            <v>Have Celaya Backup, need to find GEA Buyer</v>
          </cell>
        </row>
        <row r="241">
          <cell r="A241" t="str">
            <v>461A799P048</v>
          </cell>
          <cell r="B241" t="str">
            <v>HOT MELT</v>
          </cell>
          <cell r="C241" t="str">
            <v xml:space="preserve"> GABINETE</v>
          </cell>
          <cell r="D241">
            <v>8.2000000000000003E-2</v>
          </cell>
          <cell r="E241">
            <v>1.1726000000000001</v>
          </cell>
          <cell r="F241">
            <v>0.12214583333333334</v>
          </cell>
          <cell r="G241" t="str">
            <v xml:space="preserve">KG </v>
          </cell>
          <cell r="H241">
            <v>1.4895833333333335</v>
          </cell>
          <cell r="I241">
            <v>0.15763050703671402</v>
          </cell>
          <cell r="J241">
            <v>1.3319528262966194</v>
          </cell>
          <cell r="K241">
            <v>895</v>
          </cell>
          <cell r="N241" t="str">
            <v>Fabian</v>
          </cell>
          <cell r="O241" t="str">
            <v>Antonio</v>
          </cell>
          <cell r="P241" t="str">
            <v>Verified Cost</v>
          </cell>
        </row>
        <row r="242">
          <cell r="A242" t="str">
            <v>238C1603P001</v>
          </cell>
          <cell r="B242" t="str">
            <v>INSTANT GLUE</v>
          </cell>
          <cell r="C242" t="str">
            <v xml:space="preserve"> PUERTAS</v>
          </cell>
          <cell r="D242">
            <v>6.0000000000000001E-3</v>
          </cell>
          <cell r="E242">
            <v>0.95479999999999998</v>
          </cell>
          <cell r="F242">
            <v>9.9458333333333329E-2</v>
          </cell>
          <cell r="G242" t="str">
            <v xml:space="preserve">KG </v>
          </cell>
          <cell r="H242">
            <v>16.576388888888889</v>
          </cell>
          <cell r="I242">
            <v>6.0706495206973523</v>
          </cell>
          <cell r="J242">
            <v>10.505739368191538</v>
          </cell>
          <cell r="K242">
            <v>4593</v>
          </cell>
          <cell r="N242" t="str">
            <v>Fabian</v>
          </cell>
          <cell r="O242" t="str">
            <v>Antonio</v>
          </cell>
          <cell r="P242" t="str">
            <v>Verified Cost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rizbee cost sheet"/>
      <sheetName val="Carlin-G costbom"/>
      <sheetName val="Phrizbee quote"/>
      <sheetName val="Phrizbee costbom"/>
      <sheetName val="costedBOM"/>
      <sheetName val="LIST"/>
      <sheetName val="ISRDATA"/>
      <sheetName val="Issues List"/>
      <sheetName val="Receiving Inspection"/>
      <sheetName val="All Parts"/>
      <sheetName val="0414data"/>
      <sheetName val="pcbo 工時"/>
      <sheetName val="Multibay Optical"/>
      <sheetName val="Carlin_G costbom"/>
      <sheetName val="DELL_Schedule"/>
      <sheetName val="All"/>
      <sheetName val="Data lists"/>
      <sheetName val="All-In-One"/>
      <sheetName val="MPU Other"/>
      <sheetName val="Matl1"/>
      <sheetName val="1"/>
      <sheetName val="top# issues"/>
      <sheetName val="Mat Summary"/>
    </sheetNames>
    <sheetDataSet>
      <sheetData sheetId="0" refreshError="1"/>
      <sheetData sheetId="1" refreshError="1">
        <row r="13">
          <cell r="B13" t="str">
            <v>272072221301</v>
          </cell>
          <cell r="C13" t="str">
            <v>CAP;220P ,16V,5% ,-30+85'C,0603,SMT</v>
          </cell>
          <cell r="D13">
            <v>2.5999999999999999E-3</v>
          </cell>
        </row>
        <row r="14">
          <cell r="B14" t="str">
            <v>272072104702</v>
          </cell>
          <cell r="C14" t="str">
            <v>CAP;.1U  ,16V,+80-20%,0603,Y5V,SMT</v>
          </cell>
          <cell r="D14">
            <v>1.6831683168316831E-3</v>
          </cell>
        </row>
        <row r="15">
          <cell r="B15" t="str">
            <v>272011226501</v>
          </cell>
          <cell r="C15" t="str">
            <v xml:space="preserve">CAP;22U  ,6.3V,20%,1206,X5R,SMT </v>
          </cell>
          <cell r="D15">
            <v>0.1</v>
          </cell>
        </row>
        <row r="16">
          <cell r="B16" t="str">
            <v>273000150153</v>
          </cell>
          <cell r="C16" t="str">
            <v>INDUCTOR;10UH,10%,2012,100mA,SMT</v>
          </cell>
          <cell r="D16">
            <v>4.7549999999999995E-2</v>
          </cell>
        </row>
        <row r="17">
          <cell r="B17" t="str">
            <v>271071101101</v>
          </cell>
          <cell r="C17" t="str">
            <v>RES;100  ,1/16W,1% ,0603,SMT</v>
          </cell>
          <cell r="D17">
            <v>8.0000000000000004E-4</v>
          </cell>
        </row>
        <row r="18">
          <cell r="B18" t="str">
            <v>271071121301</v>
          </cell>
          <cell r="C18" t="str">
            <v>RES;120  ,1/16W,5% ,0603,SMT</v>
          </cell>
          <cell r="D18">
            <v>5.6999999999999998E-4</v>
          </cell>
        </row>
        <row r="19">
          <cell r="B19" t="str">
            <v>271071221301</v>
          </cell>
          <cell r="C19" t="str">
            <v>RES;220  ,1/16W,5% ,0603,SMT</v>
          </cell>
          <cell r="D19">
            <v>4.5810551204374166E-4</v>
          </cell>
        </row>
        <row r="20">
          <cell r="B20" t="str">
            <v>271071301301</v>
          </cell>
          <cell r="C20" t="str">
            <v>RES;300  ,1/16W,5% ,0603,SMT</v>
          </cell>
          <cell r="D20">
            <v>5.6999999999999998E-4</v>
          </cell>
        </row>
        <row r="21">
          <cell r="B21" t="str">
            <v>271071000002</v>
          </cell>
          <cell r="C21" t="str">
            <v xml:space="preserve">RES;0    ,1/16W,5% ,0603,SMT </v>
          </cell>
          <cell r="D21">
            <v>4.5810551204374166E-4</v>
          </cell>
        </row>
        <row r="22">
          <cell r="B22" t="str">
            <v>271071620301</v>
          </cell>
          <cell r="C22" t="str">
            <v>RES;62   ,1/16W,5% ,0603,SMT</v>
          </cell>
          <cell r="D22">
            <v>3.9603960396039607E-4</v>
          </cell>
        </row>
        <row r="23">
          <cell r="B23" t="str">
            <v>271071102302</v>
          </cell>
          <cell r="C23" t="str">
            <v>RES;1K   ,1/16W,5% ,0603,SMT</v>
          </cell>
          <cell r="D23">
            <v>4.5810551204374166E-4</v>
          </cell>
        </row>
        <row r="24">
          <cell r="B24" t="str">
            <v>271071604811</v>
          </cell>
          <cell r="C24" t="str">
            <v>RES;60.4 ,1/16W,1% ,0603,SMT</v>
          </cell>
          <cell r="D24">
            <v>7.6547953302792964E-4</v>
          </cell>
        </row>
        <row r="25">
          <cell r="B25" t="str">
            <v>271071471302</v>
          </cell>
          <cell r="C25" t="str">
            <v>RES;470  ,1/16W,5% ,0603,SMT</v>
          </cell>
          <cell r="D25">
            <v>5.1000000000000004E-4</v>
          </cell>
        </row>
        <row r="26">
          <cell r="B26" t="str">
            <v>TBA</v>
          </cell>
          <cell r="C26" t="str">
            <v>IC SOCKET;PSC, TEJAS, LGA775</v>
          </cell>
          <cell r="D26">
            <v>8</v>
          </cell>
        </row>
        <row r="29">
          <cell r="B29" t="str">
            <v>271071806811</v>
          </cell>
          <cell r="C29" t="str">
            <v>RES;80.6 ,1/16W,1% ,0603,SMT</v>
          </cell>
          <cell r="D29">
            <v>8.8500000000000004E-4</v>
          </cell>
        </row>
        <row r="30">
          <cell r="B30" t="str">
            <v>271071604811</v>
          </cell>
          <cell r="C30" t="str">
            <v>RES;60.4 ,1/16W,1% ,0603,SMT</v>
          </cell>
          <cell r="D30">
            <v>7.6547953302792964E-4</v>
          </cell>
        </row>
        <row r="31">
          <cell r="B31" t="str">
            <v>271071301011</v>
          </cell>
          <cell r="C31" t="str">
            <v>RES;301  ,1/16W,1% ,0603,SMT</v>
          </cell>
          <cell r="D31">
            <v>8.0000000000000004E-4</v>
          </cell>
        </row>
        <row r="32">
          <cell r="B32" t="str">
            <v>271071249811</v>
          </cell>
          <cell r="C32" t="str">
            <v>RES;24.9 ,1/16W,1% ,0603,SMT</v>
          </cell>
          <cell r="D32">
            <v>7.6547953302792964E-4</v>
          </cell>
        </row>
        <row r="33">
          <cell r="B33" t="str">
            <v>272072221301</v>
          </cell>
          <cell r="C33" t="str">
            <v>CAP;220P ,16V,5% ,-30+85'C,0603,SMT</v>
          </cell>
          <cell r="D33">
            <v>2.5999999999999999E-3</v>
          </cell>
        </row>
        <row r="34">
          <cell r="B34" t="str">
            <v>271071211101</v>
          </cell>
          <cell r="C34" t="str">
            <v>RES;210  ,1/16W,1% ,0603,SMT</v>
          </cell>
          <cell r="D34">
            <v>8.8500000000000004E-4</v>
          </cell>
        </row>
        <row r="35">
          <cell r="B35" t="str">
            <v>271071200101</v>
          </cell>
          <cell r="C35" t="str">
            <v>RES;20   ,1/16W,1% ,0603,SMT</v>
          </cell>
          <cell r="D35">
            <v>8.0000000000000004E-4</v>
          </cell>
        </row>
        <row r="36">
          <cell r="B36" t="str">
            <v>271071102102</v>
          </cell>
          <cell r="C36" t="str">
            <v>RES;1K   ,1/16W,1% ,0603,SMT</v>
          </cell>
          <cell r="D36">
            <v>6.9306930693069303E-4</v>
          </cell>
        </row>
        <row r="37">
          <cell r="B37" t="str">
            <v>271071102302</v>
          </cell>
          <cell r="C37" t="str">
            <v>RES;1K   ,1/16W,5% ,0603,SMT</v>
          </cell>
          <cell r="D37">
            <v>4.5810551204374166E-4</v>
          </cell>
        </row>
        <row r="38">
          <cell r="B38" t="str">
            <v>271071103302</v>
          </cell>
          <cell r="C38" t="str">
            <v>RES;10K  ,1/16W,5% ,0603,SMT</v>
          </cell>
          <cell r="D38">
            <v>4.5810551204374166E-4</v>
          </cell>
        </row>
        <row r="39">
          <cell r="B39" t="str">
            <v>271071102011</v>
          </cell>
          <cell r="C39" t="str">
            <v>RES;102  ,1/16W,1% ,0603,SMT</v>
          </cell>
          <cell r="D39">
            <v>8.3999999999999993E-4</v>
          </cell>
        </row>
        <row r="40">
          <cell r="B40" t="str">
            <v>271071101101</v>
          </cell>
          <cell r="C40" t="str">
            <v>RES;100  ,1/16W,1% ,0603,SMT</v>
          </cell>
          <cell r="D40">
            <v>8.0000000000000004E-4</v>
          </cell>
        </row>
        <row r="41">
          <cell r="B41" t="str">
            <v>273000150126</v>
          </cell>
          <cell r="C41" t="str">
            <v>INDUCTOR;.1UH,10%,250mA,0.26R,2012,SMT</v>
          </cell>
          <cell r="D41">
            <v>1.575E-2</v>
          </cell>
        </row>
        <row r="42">
          <cell r="B42" t="str">
            <v>272075103702</v>
          </cell>
          <cell r="C42" t="str">
            <v>CAP;.01U ,50V,+80-20%,0603,SMT</v>
          </cell>
          <cell r="D42">
            <v>1.6831683168316831E-3</v>
          </cell>
        </row>
        <row r="43">
          <cell r="B43" t="str">
            <v>272072104702</v>
          </cell>
          <cell r="C43" t="str">
            <v>CAP;.1U  ,16V,+80-20%,0603,Y5V,SMT</v>
          </cell>
          <cell r="D43">
            <v>1.6831683168316831E-3</v>
          </cell>
        </row>
        <row r="44">
          <cell r="B44" t="str">
            <v>312274706155</v>
          </cell>
          <cell r="C44" t="str">
            <v>EC;470U ,6.3V,20%,RA,D6.3*12,ESR.20,300</v>
          </cell>
          <cell r="D44">
            <v>1.6500000000000001E-2</v>
          </cell>
        </row>
        <row r="45">
          <cell r="B45" t="str">
            <v>273000150153</v>
          </cell>
          <cell r="C45" t="str">
            <v>INDUCTOR;10UH,10%,2012,100mA,SMT</v>
          </cell>
          <cell r="D45">
            <v>4.7549999999999995E-2</v>
          </cell>
        </row>
        <row r="46">
          <cell r="B46" t="str">
            <v>312272206256</v>
          </cell>
          <cell r="C46" t="str">
            <v>EC;220U ,16V,20%,RA,D6.3*11,1000H,DELL,PL:3.3+_0.2</v>
          </cell>
          <cell r="D46">
            <v>1.5900000000000001E-2</v>
          </cell>
        </row>
        <row r="47">
          <cell r="B47" t="str">
            <v>272011106501</v>
          </cell>
          <cell r="C47" t="str">
            <v>CAP;10U  ,6.3V,20%,1206,X5R,SMT</v>
          </cell>
          <cell r="D47">
            <v>2.9000000000000001E-2</v>
          </cell>
        </row>
        <row r="48">
          <cell r="B48" t="str">
            <v>344705300001</v>
          </cell>
          <cell r="C48" t="str">
            <v>ANCHOR;CHIPSET,AAVID,RIPCURL</v>
          </cell>
          <cell r="D48">
            <v>3.8834951456310676E-2</v>
          </cell>
        </row>
        <row r="49">
          <cell r="B49" t="str">
            <v>TBA</v>
          </cell>
          <cell r="C49" t="str">
            <v>IC;Grantsdale-G GMCH,BGA</v>
          </cell>
          <cell r="D49">
            <v>0</v>
          </cell>
        </row>
        <row r="50">
          <cell r="B50" t="str">
            <v>TBA</v>
          </cell>
          <cell r="C50" t="str">
            <v>Chipset H/S</v>
          </cell>
          <cell r="D50">
            <v>0.55000000000000004</v>
          </cell>
        </row>
        <row r="53">
          <cell r="B53" t="str">
            <v>272001475701</v>
          </cell>
          <cell r="C53" t="str">
            <v>CAP;4.7U ,CR,10V ,+80-20%,0805,Y5V,SMT</v>
          </cell>
          <cell r="D53">
            <v>9.9000000000000008E-3</v>
          </cell>
        </row>
        <row r="54">
          <cell r="B54" t="str">
            <v>272071105701</v>
          </cell>
          <cell r="C54" t="str">
            <v>CAP;1U   ,CR,10V ,80-20%,0603,Y5V</v>
          </cell>
          <cell r="D54">
            <v>3.0999999999999999E-3</v>
          </cell>
        </row>
        <row r="55">
          <cell r="B55" t="str">
            <v>312274706155</v>
          </cell>
          <cell r="C55" t="str">
            <v>EC;470U ,6.3V,20%,RA,D6.3*12,ESR.20,300</v>
          </cell>
          <cell r="D55">
            <v>1.6500000000000001E-2</v>
          </cell>
        </row>
        <row r="56">
          <cell r="B56" t="str">
            <v>272102104701</v>
          </cell>
          <cell r="C56" t="str">
            <v xml:space="preserve">CAP;.1U  ,CR,16V ,-20+80%,0402,Y5V,SMT </v>
          </cell>
          <cell r="D56">
            <v>1.9499999999999999E-3</v>
          </cell>
        </row>
        <row r="57">
          <cell r="B57" t="str">
            <v>272102103702</v>
          </cell>
          <cell r="C57" t="str">
            <v>CAP;.01U  ,CR,16V ,-20+80%,0402,Y5V,SMT</v>
          </cell>
          <cell r="D57">
            <v>2.0400000000000001E-3</v>
          </cell>
        </row>
        <row r="58">
          <cell r="B58" t="str">
            <v>TBA</v>
          </cell>
          <cell r="C58" t="str">
            <v>DIMM SOCKET;DDR2,1.8V</v>
          </cell>
          <cell r="D58">
            <v>0.57420000000000004</v>
          </cell>
        </row>
        <row r="59">
          <cell r="B59" t="str">
            <v>271071330302</v>
          </cell>
          <cell r="C59" t="str">
            <v>RES;33   ,1/16W,5% ,0603,SMT</v>
          </cell>
          <cell r="D59">
            <v>4.5810551204374166E-4</v>
          </cell>
        </row>
        <row r="60">
          <cell r="B60" t="str">
            <v>271071402811</v>
          </cell>
          <cell r="C60" t="str">
            <v>RES;40.2 ,1/16W,1% ,0603,SMT</v>
          </cell>
          <cell r="D60">
            <v>7.6547953302792964E-4</v>
          </cell>
        </row>
        <row r="63">
          <cell r="B63" t="str">
            <v>288100354001</v>
          </cell>
          <cell r="C63" t="str">
            <v>DIODE;MMBD354LT1,SCHOTTKY,SOT-23</v>
          </cell>
          <cell r="D63">
            <v>7.2000000000000008E-2</v>
          </cell>
        </row>
        <row r="64">
          <cell r="B64" t="str">
            <v>288100054001</v>
          </cell>
          <cell r="C64" t="str">
            <v>DIODE;BAT54,30V,200mA,SOT-23</v>
          </cell>
          <cell r="D64">
            <v>1.8749999999999999E-2</v>
          </cell>
        </row>
        <row r="65">
          <cell r="B65" t="str">
            <v>338000000002</v>
          </cell>
          <cell r="C65" t="str">
            <v>BATTERY HOLDER;FOR CR2032,BH-32T</v>
          </cell>
          <cell r="D65">
            <v>4.6799999999999994E-2</v>
          </cell>
        </row>
        <row r="66">
          <cell r="B66" t="str">
            <v>271071822301</v>
          </cell>
          <cell r="C66" t="str">
            <v>RES;8.2K ,1/16W,5% ,0603,SMT</v>
          </cell>
          <cell r="D66">
            <v>5.0000000000000001E-4</v>
          </cell>
        </row>
        <row r="67">
          <cell r="B67" t="str">
            <v>271611822301</v>
          </cell>
          <cell r="C67" t="str">
            <v>RP;8.2K*4,8P ,1/16W,5% ,0612,SMT</v>
          </cell>
          <cell r="D67">
            <v>1.8811881188118811E-3</v>
          </cell>
        </row>
        <row r="68">
          <cell r="B68" t="str">
            <v>272001475701</v>
          </cell>
          <cell r="C68" t="str">
            <v>CAP;4.7U ,CR,10V ,+80-20%,0805,Y5V,SMT</v>
          </cell>
          <cell r="D68">
            <v>9.9000000000000008E-3</v>
          </cell>
        </row>
        <row r="69">
          <cell r="B69" t="str">
            <v>271071394301</v>
          </cell>
          <cell r="C69" t="str">
            <v>RES;390K ,1/16W,5% ,0603,SMT</v>
          </cell>
          <cell r="D69">
            <v>5.6999999999999998E-4</v>
          </cell>
        </row>
        <row r="70">
          <cell r="B70" t="str">
            <v>271071330302</v>
          </cell>
          <cell r="C70" t="str">
            <v>RES;33   ,1/16W,5% ,0603,SMT</v>
          </cell>
          <cell r="D70">
            <v>4.5810551204374166E-4</v>
          </cell>
        </row>
        <row r="71">
          <cell r="B71" t="str">
            <v>314100327204</v>
          </cell>
          <cell r="C71" t="str">
            <v>XTAL;32.768KHZ,20PPM,D3*H8</v>
          </cell>
          <cell r="D71">
            <v>6.4000000000000001E-2</v>
          </cell>
        </row>
        <row r="72">
          <cell r="B72" t="str">
            <v>331030002005</v>
          </cell>
          <cell r="C72" t="str">
            <v>CON;HDR,MA,2P,.1,PL5.842,GLD</v>
          </cell>
          <cell r="D72">
            <v>8.9999999999999998E-4</v>
          </cell>
        </row>
        <row r="73">
          <cell r="B73" t="str">
            <v>272002105701</v>
          </cell>
          <cell r="C73" t="str">
            <v>CAP;1U   ,CR,16V ,+80-20%,0805,Y5V</v>
          </cell>
          <cell r="D73">
            <v>4.3564356435643568E-3</v>
          </cell>
        </row>
        <row r="74">
          <cell r="B74" t="str">
            <v>271071102302</v>
          </cell>
          <cell r="C74" t="str">
            <v>RES;1K   ,1/16W,5% ,0603,SMT</v>
          </cell>
          <cell r="D74">
            <v>4.5810551204374166E-4</v>
          </cell>
        </row>
        <row r="75">
          <cell r="B75" t="str">
            <v>272073180401</v>
          </cell>
          <cell r="C75" t="str">
            <v>CAP;18P  ,25V ,10%,cr, 0603,NPO,SMT</v>
          </cell>
          <cell r="D75">
            <v>2.2799999999999999E-3</v>
          </cell>
        </row>
        <row r="76">
          <cell r="B76" t="str">
            <v>271071184301</v>
          </cell>
          <cell r="C76" t="str">
            <v>RES;180K ,1/16W,5% ,0603,SMT</v>
          </cell>
          <cell r="D76">
            <v>5.6999999999999998E-4</v>
          </cell>
        </row>
        <row r="77">
          <cell r="B77" t="str">
            <v>271072106301</v>
          </cell>
          <cell r="C77" t="str">
            <v>RES;10M  ,1/10W,5% ,0603,SMT</v>
          </cell>
          <cell r="D77">
            <v>5.1000000000000004E-4</v>
          </cell>
        </row>
        <row r="78">
          <cell r="B78" t="str">
            <v>271071103302</v>
          </cell>
          <cell r="C78" t="str">
            <v>RES;10K  ,1/16W,5% ,0603,SMT</v>
          </cell>
          <cell r="D78">
            <v>4.5810551204374166E-4</v>
          </cell>
        </row>
        <row r="79">
          <cell r="B79" t="str">
            <v>271071000002</v>
          </cell>
          <cell r="C79" t="str">
            <v>RES;0    ,1/16W,5% ,0603,SMT</v>
          </cell>
          <cell r="D79">
            <v>4.5810551204374166E-4</v>
          </cell>
        </row>
        <row r="80">
          <cell r="B80" t="str">
            <v>272072104402</v>
          </cell>
          <cell r="C80" t="str">
            <v>CAP;.1U  ,CR,16V,10%,0603,X7R,SMT</v>
          </cell>
          <cell r="D80">
            <v>2.6250000000000002E-3</v>
          </cell>
        </row>
        <row r="81">
          <cell r="B81" t="str">
            <v>272075103402</v>
          </cell>
          <cell r="C81" t="str">
            <v>CAP;.01U ,50V,10%,0603,X7R,L-ESR,SMT</v>
          </cell>
          <cell r="D81">
            <v>1.6831683168316831E-3</v>
          </cell>
        </row>
        <row r="82">
          <cell r="B82" t="str">
            <v>272072104702</v>
          </cell>
          <cell r="C82" t="str">
            <v>CAP;.1U  ,16V,+80-20%,0603,Y5V,SMT</v>
          </cell>
          <cell r="D82">
            <v>1.6831683168316831E-3</v>
          </cell>
        </row>
        <row r="83">
          <cell r="B83" t="str">
            <v>272011106501</v>
          </cell>
          <cell r="C83" t="str">
            <v>CAP;10U  ,6.3V,20%,1206,X5R,SMT</v>
          </cell>
          <cell r="D83">
            <v>2.9000000000000001E-2</v>
          </cell>
        </row>
        <row r="84">
          <cell r="B84" t="str">
            <v>312272206256</v>
          </cell>
          <cell r="C84" t="str">
            <v>EC;220U ,16V,20%,RA,D6.3*11,1000H,DELL,PL:3.3+_0.2</v>
          </cell>
          <cell r="D84">
            <v>1.5900000000000001E-2</v>
          </cell>
        </row>
        <row r="85">
          <cell r="B85" t="str">
            <v>273000051011</v>
          </cell>
          <cell r="C85" t="str">
            <v>INDUCTOR;1UH,20%,3225,1A,DCR0.06,SMT</v>
          </cell>
          <cell r="D85">
            <v>5.5499999999999994E-2</v>
          </cell>
        </row>
        <row r="86">
          <cell r="B86" t="str">
            <v>271071226811</v>
          </cell>
          <cell r="C86" t="str">
            <v>RES;22.6 ,1/16W,1% ,0603,SMT</v>
          </cell>
          <cell r="D86">
            <v>7.6547953302792964E-4</v>
          </cell>
        </row>
        <row r="87">
          <cell r="B87" t="str">
            <v>271071249811</v>
          </cell>
          <cell r="C87" t="str">
            <v>RES;24.9 ,1/16W,1% ,0603,SMT</v>
          </cell>
          <cell r="D87">
            <v>7.6547953302792964E-4</v>
          </cell>
        </row>
        <row r="88">
          <cell r="B88" t="str">
            <v>TBA</v>
          </cell>
          <cell r="C88" t="str">
            <v>IC;ICH6,BGA</v>
          </cell>
          <cell r="D88">
            <v>0</v>
          </cell>
        </row>
        <row r="91">
          <cell r="B91" t="str">
            <v>288203904010</v>
          </cell>
          <cell r="C91" t="str">
            <v>TRANS;MMBT3904L,NPN,Tr35NS,TO236AB</v>
          </cell>
          <cell r="D91">
            <v>6.1999999999999998E-3</v>
          </cell>
        </row>
        <row r="92">
          <cell r="B92" t="str">
            <v>271071822301</v>
          </cell>
          <cell r="C92" t="str">
            <v>RES;8.2K ,1/16W,5% ,0603,SMT</v>
          </cell>
          <cell r="D92">
            <v>5.0000000000000001E-4</v>
          </cell>
        </row>
        <row r="93">
          <cell r="B93" t="str">
            <v>271071472302</v>
          </cell>
          <cell r="C93" t="str">
            <v>RES;4.7K ,1/16W,5% ,0603,SMT</v>
          </cell>
          <cell r="D93">
            <v>5.0000000000000001E-4</v>
          </cell>
        </row>
        <row r="94">
          <cell r="B94" t="str">
            <v>271071331301</v>
          </cell>
          <cell r="C94" t="str">
            <v>RES;330  ,1/16W,5% ,0603,SMT</v>
          </cell>
          <cell r="D94">
            <v>4.5810551204374166E-4</v>
          </cell>
        </row>
        <row r="95">
          <cell r="B95" t="str">
            <v>271071301301</v>
          </cell>
          <cell r="C95" t="str">
            <v>RES;300  ,1/16W,5% ,0603,SMT</v>
          </cell>
          <cell r="D95">
            <v>5.6999999999999998E-4</v>
          </cell>
        </row>
        <row r="96">
          <cell r="B96" t="str">
            <v>271071222302</v>
          </cell>
          <cell r="C96" t="str">
            <v>RES;2.2K ,1/16W,5% ,0603,SMT</v>
          </cell>
          <cell r="D96">
            <v>4.0000000000000002E-4</v>
          </cell>
        </row>
        <row r="97">
          <cell r="B97" t="str">
            <v>272072104702</v>
          </cell>
          <cell r="C97" t="str">
            <v>CAP;.1U  ,16V,+80-20%,0603,Y5V,SMT</v>
          </cell>
          <cell r="D97">
            <v>1.6831683168316831E-3</v>
          </cell>
        </row>
        <row r="98">
          <cell r="B98" t="str">
            <v>284582802013</v>
          </cell>
          <cell r="C98" t="str">
            <v>IC;82802AB,FWH,4MB,PLCC32P,WOMBAT</v>
          </cell>
          <cell r="D98">
            <v>1</v>
          </cell>
        </row>
        <row r="101">
          <cell r="B101" t="str">
            <v>271071471302</v>
          </cell>
          <cell r="C101" t="str">
            <v>RES;470  ,1/16W,5% ,0603,SMT</v>
          </cell>
          <cell r="D101">
            <v>5.1000000000000004E-4</v>
          </cell>
        </row>
        <row r="102">
          <cell r="B102" t="str">
            <v>273000150009</v>
          </cell>
          <cell r="C102" t="str">
            <v>FERRITE CHIP;30OHM/100MHZ,2012,SMT</v>
          </cell>
          <cell r="D102">
            <v>2.7000000000000001E-3</v>
          </cell>
        </row>
        <row r="103">
          <cell r="B103" t="str">
            <v>272075102403</v>
          </cell>
          <cell r="C103" t="str">
            <v>CAP;1000P,CR,50V,10%,0603,X7R,SMT</v>
          </cell>
          <cell r="D103">
            <v>1.8900000000000002E-3</v>
          </cell>
        </row>
        <row r="104">
          <cell r="B104" t="str">
            <v>271071000002</v>
          </cell>
          <cell r="C104" t="str">
            <v>RES;0    ,1/16W,5% ,0603,SMT</v>
          </cell>
          <cell r="D104">
            <v>4.5810551204374166E-4</v>
          </cell>
        </row>
        <row r="105">
          <cell r="B105" t="str">
            <v>272072104702</v>
          </cell>
          <cell r="C105" t="str">
            <v>CAP;.1U  ,16V,+80-20%,0603,Y5V,SMT</v>
          </cell>
          <cell r="D105">
            <v>1.6831683168316831E-3</v>
          </cell>
        </row>
        <row r="106">
          <cell r="B106" t="str">
            <v>312274706155</v>
          </cell>
          <cell r="C106" t="str">
            <v>EC;470U ,6.3V,20%,RA,D6.3*12,ESR.20,300</v>
          </cell>
          <cell r="D106">
            <v>1.6500000000000001E-2</v>
          </cell>
        </row>
        <row r="107">
          <cell r="B107" t="str">
            <v>295000010025</v>
          </cell>
          <cell r="C107" t="str">
            <v>FUSE;1.6A,POLY SWITCH,USB,PTC,SMT</v>
          </cell>
          <cell r="D107">
            <v>5.8999999999999997E-2</v>
          </cell>
        </row>
        <row r="108">
          <cell r="B108" t="str">
            <v>331000016010</v>
          </cell>
          <cell r="C108" t="str">
            <v>CON;USB,FM,R/A,4P*4,FOXCONN</v>
          </cell>
          <cell r="D108">
            <v>0.46200000000000002</v>
          </cell>
        </row>
        <row r="109">
          <cell r="B109" t="str">
            <v>271071561101</v>
          </cell>
          <cell r="C109" t="str">
            <v>RES;560  ,1/16W,1% ,0603,SMT</v>
          </cell>
          <cell r="D109">
            <v>8.0000000000000004E-4</v>
          </cell>
        </row>
        <row r="112">
          <cell r="B112" t="str">
            <v>271071822301</v>
          </cell>
          <cell r="C112" t="str">
            <v>RES;8.2K ,1/16W,5% ,0603,SMT</v>
          </cell>
          <cell r="D112">
            <v>5.0000000000000001E-4</v>
          </cell>
        </row>
        <row r="113">
          <cell r="B113" t="str">
            <v>272075470701</v>
          </cell>
          <cell r="C113" t="str">
            <v>CAP;47P  ,50V ,+80-20%,0603,SMT</v>
          </cell>
          <cell r="D113">
            <v>1.8E-3</v>
          </cell>
        </row>
        <row r="114">
          <cell r="B114" t="str">
            <v>271071472302</v>
          </cell>
          <cell r="C114" t="str">
            <v>RES;4.7K ,1/16W,5% ,0603,SMT</v>
          </cell>
          <cell r="D114">
            <v>5.0000000000000001E-4</v>
          </cell>
        </row>
        <row r="115">
          <cell r="B115" t="str">
            <v>271071330302</v>
          </cell>
          <cell r="C115" t="str">
            <v>RES;33   ,1/16W,5% ,0603,SMT</v>
          </cell>
          <cell r="D115">
            <v>4.5810551204374166E-4</v>
          </cell>
        </row>
        <row r="116">
          <cell r="B116" t="str">
            <v>331120040002</v>
          </cell>
          <cell r="C116" t="str">
            <v>CON;HDR,SHR,MA,20P*2,-P20,.1,ST,GLD</v>
          </cell>
          <cell r="D116">
            <v>3.9540000000000006E-2</v>
          </cell>
        </row>
        <row r="117">
          <cell r="B117" t="str">
            <v>271071100302</v>
          </cell>
          <cell r="C117" t="str">
            <v>RES;10   ,1/16W,5% ,0603,SMT</v>
          </cell>
          <cell r="D117">
            <v>5.6399999999999994E-4</v>
          </cell>
        </row>
        <row r="118">
          <cell r="B118" t="str">
            <v>272072473401</v>
          </cell>
          <cell r="C118" t="str">
            <v>CAP;.047U,16V ,10%,0603,X7R,SMT</v>
          </cell>
          <cell r="D118">
            <v>3.3999999999999998E-3</v>
          </cell>
        </row>
        <row r="119">
          <cell r="B119" t="str">
            <v>331270007006</v>
          </cell>
          <cell r="C119" t="str">
            <v>CON;SATA,MA,7P,1.27MM,ST,DIP</v>
          </cell>
          <cell r="D119">
            <v>0.13200000000000001</v>
          </cell>
        </row>
        <row r="122">
          <cell r="B122" t="str">
            <v>TBA</v>
          </cell>
          <cell r="C122" t="str">
            <v>CON;EDGE,PCI-E,X1</v>
          </cell>
          <cell r="D122">
            <v>0.315</v>
          </cell>
        </row>
        <row r="123">
          <cell r="B123" t="str">
            <v>272072104702</v>
          </cell>
          <cell r="C123" t="str">
            <v>CAP;.1U  ,16V,+80-20%,0603,Y5V,SMT</v>
          </cell>
          <cell r="D123">
            <v>1.6831683168316831E-3</v>
          </cell>
        </row>
        <row r="126">
          <cell r="B126" t="str">
            <v>288203904010</v>
          </cell>
          <cell r="C126" t="str">
            <v>TRANS;MMBT3904L,NPN,Tr35NS,TO236AB</v>
          </cell>
          <cell r="D126">
            <v>6.1999999999999998E-3</v>
          </cell>
        </row>
        <row r="127">
          <cell r="B127" t="str">
            <v>272001475701</v>
          </cell>
          <cell r="C127" t="str">
            <v>CAP;4.7U ,CR,10V ,+80-20%,0805,Y5V,SMT</v>
          </cell>
          <cell r="D127">
            <v>9.9000000000000008E-3</v>
          </cell>
        </row>
        <row r="128">
          <cell r="B128" t="str">
            <v>272073330701</v>
          </cell>
          <cell r="C128" t="str">
            <v>CAP;33P  ,25V ,+80-20%,0603,SMT</v>
          </cell>
          <cell r="D128">
            <v>2.2650000000000001E-3</v>
          </cell>
        </row>
        <row r="129">
          <cell r="B129" t="str">
            <v>271071330101</v>
          </cell>
          <cell r="C129" t="str">
            <v>RES;33   ,1/16W,1% ,0603,SMT</v>
          </cell>
          <cell r="D129">
            <v>8.0000000000000004E-4</v>
          </cell>
        </row>
        <row r="130">
          <cell r="B130" t="str">
            <v>271071330302</v>
          </cell>
          <cell r="C130" t="str">
            <v>RES;33   ,1/16W,5% ,0603,SMT</v>
          </cell>
          <cell r="D130">
            <v>4.5810551204374166E-4</v>
          </cell>
        </row>
        <row r="131">
          <cell r="B131" t="str">
            <v>273000150009</v>
          </cell>
          <cell r="C131" t="str">
            <v>FERRITE CHIP;30OHM/100MHZ,2012,SMT</v>
          </cell>
          <cell r="D131">
            <v>2.7000000000000001E-3</v>
          </cell>
        </row>
        <row r="132">
          <cell r="B132" t="str">
            <v>271071221302</v>
          </cell>
          <cell r="C132" t="str">
            <v>RES;22   ,1/16W,5% ,0603,SMT</v>
          </cell>
          <cell r="D132">
            <v>5.0000000000000001E-4</v>
          </cell>
        </row>
        <row r="133">
          <cell r="B133" t="str">
            <v>271071201301</v>
          </cell>
          <cell r="C133" t="str">
            <v>RES;200  ,1/16W,5% ,0603,SMT</v>
          </cell>
          <cell r="D133">
            <v>4.5810551204374166E-4</v>
          </cell>
        </row>
        <row r="134">
          <cell r="B134" t="str">
            <v>271071102302</v>
          </cell>
          <cell r="C134" t="str">
            <v>RES;1K   ,1/16W,5% ,0603,SMT</v>
          </cell>
          <cell r="D134">
            <v>4.5810551204374166E-4</v>
          </cell>
        </row>
        <row r="135">
          <cell r="B135" t="str">
            <v>271071010301</v>
          </cell>
          <cell r="C135" t="str">
            <v>RES;1    ,1/16W,5% ,0603,SMT</v>
          </cell>
          <cell r="D135">
            <v>4.5810551204374166E-4</v>
          </cell>
        </row>
        <row r="136">
          <cell r="B136" t="str">
            <v>272075103702</v>
          </cell>
          <cell r="C136" t="str">
            <v>CAP;.01U ,50V,+80-20%,0603,SMT</v>
          </cell>
          <cell r="D136">
            <v>1.6831683168316831E-3</v>
          </cell>
        </row>
        <row r="137">
          <cell r="B137" t="str">
            <v>272072104702</v>
          </cell>
          <cell r="C137" t="str">
            <v>CAP;.1U  ,16V,+80-20%,0603,Y5V,SMT</v>
          </cell>
          <cell r="D137">
            <v>1.6831683168316831E-3</v>
          </cell>
        </row>
        <row r="138">
          <cell r="B138" t="str">
            <v>314149143511</v>
          </cell>
          <cell r="C138" t="str">
            <v>XTAL;14.318MHZ,20PPM,20PF,HC-49/S</v>
          </cell>
          <cell r="D138">
            <v>0.10275000000000001</v>
          </cell>
        </row>
        <row r="139">
          <cell r="B139" t="str">
            <v>272102104701</v>
          </cell>
          <cell r="C139" t="str">
            <v xml:space="preserve">CAP;.1U  ,CR,16V ,-20+80%,0402,Y5V,SMT </v>
          </cell>
          <cell r="D139">
            <v>1.9499999999999999E-3</v>
          </cell>
        </row>
        <row r="140">
          <cell r="B140" t="str">
            <v>271071475011</v>
          </cell>
          <cell r="C140" t="str">
            <v>RES;475  ,1/16W,1% ,0603,SMT</v>
          </cell>
          <cell r="D140">
            <v>7.6547953302792964E-4</v>
          </cell>
        </row>
        <row r="141">
          <cell r="B141" t="str">
            <v>271061330301</v>
          </cell>
          <cell r="C141" t="str">
            <v>RES;33   ,1/16W,5% ,0402,SMT</v>
          </cell>
          <cell r="D141">
            <v>8.9999999999999998E-4</v>
          </cell>
        </row>
        <row r="142">
          <cell r="B142" t="str">
            <v>271061499811</v>
          </cell>
          <cell r="C142" t="str">
            <v>RES;49.9 ,1/16W,1% ,0402,SMT</v>
          </cell>
          <cell r="D142">
            <v>8.8500000000000004E-4</v>
          </cell>
        </row>
        <row r="143">
          <cell r="B143" t="str">
            <v>271061103301</v>
          </cell>
          <cell r="C143" t="str">
            <v>RES;10K  ,1/16W,5% ,0402,SMT</v>
          </cell>
          <cell r="D143">
            <v>8.9999999999999998E-4</v>
          </cell>
        </row>
        <row r="144">
          <cell r="B144" t="str">
            <v>TBA</v>
          </cell>
          <cell r="C144" t="str">
            <v xml:space="preserve">IC;CK410 CLK GEN, </v>
          </cell>
          <cell r="D144">
            <v>0.93500000000000005</v>
          </cell>
        </row>
        <row r="147">
          <cell r="B147" t="str">
            <v>271071953111</v>
          </cell>
          <cell r="C147" t="str">
            <v>RES;9.53K,1/16W,1% ,0603,SMT</v>
          </cell>
          <cell r="D147">
            <v>8.8500000000000004E-4</v>
          </cell>
        </row>
        <row r="148">
          <cell r="B148" t="str">
            <v>271071564301</v>
          </cell>
          <cell r="C148" t="str">
            <v>RES;560K ,1/16W,5% ,0603,SMT</v>
          </cell>
          <cell r="D148">
            <v>4.3999999999999996E-4</v>
          </cell>
        </row>
        <row r="149">
          <cell r="B149" t="str">
            <v>272075472701</v>
          </cell>
          <cell r="C149" t="str">
            <v>CAP;4700P,50V ,+80-20%,0603,SMT</v>
          </cell>
          <cell r="D149">
            <v>1.8900000000000002E-3</v>
          </cell>
        </row>
        <row r="150">
          <cell r="B150" t="str">
            <v>272012475701</v>
          </cell>
          <cell r="C150" t="str">
            <v>CAP;4.7U ,CR,16V ,+80-20%,1206,Y5V</v>
          </cell>
          <cell r="D150">
            <v>1.2800000000000001E-2</v>
          </cell>
        </row>
        <row r="151">
          <cell r="B151" t="str">
            <v>272075390301</v>
          </cell>
          <cell r="C151" t="str">
            <v>CAP;39P  ,50V ,5% ,0603,NPO,SMT</v>
          </cell>
          <cell r="D151">
            <v>2.2650000000000001E-3</v>
          </cell>
        </row>
        <row r="152">
          <cell r="B152" t="str">
            <v>272075391301</v>
          </cell>
          <cell r="C152" t="str">
            <v>CAP;390P ,CR,50V,5%,0630,NPO,SMT</v>
          </cell>
          <cell r="D152">
            <v>2.2650000000000001E-3</v>
          </cell>
        </row>
        <row r="153">
          <cell r="B153" t="str">
            <v>271071394301</v>
          </cell>
          <cell r="C153" t="str">
            <v>RES;390K ,1/16W,5% ,0603,SMT</v>
          </cell>
          <cell r="D153">
            <v>5.6999999999999998E-4</v>
          </cell>
        </row>
        <row r="154">
          <cell r="B154" t="str">
            <v>331910008003</v>
          </cell>
          <cell r="C154" t="str">
            <v>CON;PWR,FM,2P*2,.165,ATX,(94V-2)</v>
          </cell>
          <cell r="D154">
            <v>2.9000000000000001E-2</v>
          </cell>
        </row>
        <row r="155">
          <cell r="B155" t="str">
            <v>288227002001</v>
          </cell>
          <cell r="C155" t="str">
            <v>TRANS;2N7002LT1,N-CHANNEL FET</v>
          </cell>
          <cell r="D155">
            <v>8.7150000000000005E-2</v>
          </cell>
        </row>
        <row r="156">
          <cell r="B156" t="str">
            <v>271071224301</v>
          </cell>
          <cell r="C156" t="str">
            <v>RES;220K ,1/16W,5% ,0603,SMT</v>
          </cell>
          <cell r="D156">
            <v>4.3999999999999996E-4</v>
          </cell>
        </row>
        <row r="157">
          <cell r="B157" t="str">
            <v>271071203101</v>
          </cell>
          <cell r="C157" t="str">
            <v>RES;20K  ,1/16W,1% ,0603,SMT</v>
          </cell>
          <cell r="D157">
            <v>8.3999999999999993E-4</v>
          </cell>
        </row>
        <row r="158">
          <cell r="B158" t="str">
            <v>271071102302</v>
          </cell>
          <cell r="C158" t="str">
            <v>RES;1K   ,1/16W,5% ,0603,SMT</v>
          </cell>
          <cell r="D158">
            <v>4.5810551204374166E-4</v>
          </cell>
        </row>
        <row r="159">
          <cell r="B159" t="str">
            <v>271611102301</v>
          </cell>
          <cell r="C159" t="str">
            <v>RP;1K*4  ,8P ,1/16W,5% ,0612,SMT</v>
          </cell>
          <cell r="D159">
            <v>2.385E-3</v>
          </cell>
        </row>
        <row r="160">
          <cell r="B160" t="str">
            <v>271071154101</v>
          </cell>
          <cell r="C160" t="str">
            <v>RES;150K ,1/16W,1% ,0603,SMT</v>
          </cell>
          <cell r="D160">
            <v>8.8500000000000004E-4</v>
          </cell>
        </row>
        <row r="161">
          <cell r="B161" t="str">
            <v>312271507253</v>
          </cell>
          <cell r="C161" t="str">
            <v>EC;1500U,16V,M,RA,D10*20,ESR13mOHM,105'C,2000H</v>
          </cell>
          <cell r="D161">
            <v>8.7150000000000005E-2</v>
          </cell>
        </row>
        <row r="162">
          <cell r="B162" t="str">
            <v>272073152401</v>
          </cell>
          <cell r="C162" t="str">
            <v>CAP;1500P,CR,25V ,10%,0603,X7R,SMT</v>
          </cell>
          <cell r="D162">
            <v>1.9499999999999999E-3</v>
          </cell>
        </row>
        <row r="163">
          <cell r="B163" t="str">
            <v>272075122401</v>
          </cell>
          <cell r="C163" t="str">
            <v>CAP;1200P,50V ,10%,X7R,0603,SMT</v>
          </cell>
          <cell r="D163">
            <v>1.9499999999999999E-3</v>
          </cell>
        </row>
        <row r="164">
          <cell r="B164" t="str">
            <v>271071103302</v>
          </cell>
          <cell r="C164" t="str">
            <v>RES;10K  ,1/16W,5% ,0603,SMT</v>
          </cell>
          <cell r="D164">
            <v>4.5810551204374166E-4</v>
          </cell>
        </row>
        <row r="165">
          <cell r="B165" t="str">
            <v>312271006255</v>
          </cell>
          <cell r="C165" t="str">
            <v>EC;100U ,16V ,20%,RA,D6.3*7</v>
          </cell>
          <cell r="D165">
            <v>1.6199999999999999E-2</v>
          </cell>
        </row>
        <row r="166">
          <cell r="B166" t="str">
            <v>271071104101</v>
          </cell>
          <cell r="C166" t="str">
            <v>RES;100K ,1/16W,1% ,0603,SMT</v>
          </cell>
          <cell r="D166">
            <v>8.8500000000000004E-4</v>
          </cell>
        </row>
        <row r="167">
          <cell r="B167" t="str">
            <v>272075102701</v>
          </cell>
          <cell r="C167" t="str">
            <v>CAP;1000P,50V ,+80-20%,0603,SMT</v>
          </cell>
          <cell r="D167">
            <v>1.6999999999999999E-3</v>
          </cell>
        </row>
        <row r="168">
          <cell r="B168" t="str">
            <v>271002100301</v>
          </cell>
          <cell r="C168" t="str">
            <v>RES;10   ,1/10W,5% ,0805,SMT</v>
          </cell>
          <cell r="D168">
            <v>7.7999999999999988E-4</v>
          </cell>
        </row>
        <row r="169">
          <cell r="B169" t="str">
            <v>271071000002</v>
          </cell>
          <cell r="C169" t="str">
            <v>RES;0    ,1/16W,5% ,0603,SMT</v>
          </cell>
          <cell r="D169">
            <v>4.5810551204374166E-4</v>
          </cell>
        </row>
        <row r="170">
          <cell r="B170" t="str">
            <v>313000020331</v>
          </cell>
          <cell r="C170" t="str">
            <v>CHOKE;0.5UH,20A,T30-52,D1.0*2,4TS</v>
          </cell>
          <cell r="D170">
            <v>3.1E-2</v>
          </cell>
        </row>
        <row r="171">
          <cell r="B171" t="str">
            <v>272072104402</v>
          </cell>
          <cell r="C171" t="str">
            <v>CAP;.1U  ,CR,16V,10%,0603,X7R,SMT</v>
          </cell>
          <cell r="D171">
            <v>2.6250000000000002E-3</v>
          </cell>
        </row>
        <row r="172">
          <cell r="B172" t="str">
            <v>272075103702</v>
          </cell>
          <cell r="C172" t="str">
            <v>CAP;.01U ,50V,+80-20%,0603,SMT</v>
          </cell>
          <cell r="D172">
            <v>1.6831683168316831E-3</v>
          </cell>
        </row>
        <row r="173">
          <cell r="B173" t="str">
            <v>272072104702</v>
          </cell>
          <cell r="C173" t="str">
            <v>CAP;.1U  ,16V,+80-20%,0603,Y5V,SMT</v>
          </cell>
          <cell r="D173">
            <v>1.6831683168316831E-3</v>
          </cell>
        </row>
        <row r="174">
          <cell r="B174" t="str">
            <v>288100032013</v>
          </cell>
          <cell r="C174" t="str">
            <v>DIODE;BAS32L,VRRM75V,MELF,SOD-80</v>
          </cell>
          <cell r="D174">
            <v>6.4999999999999997E-3</v>
          </cell>
        </row>
        <row r="175">
          <cell r="B175" t="str">
            <v>272072473401</v>
          </cell>
          <cell r="C175" t="str">
            <v>CAP;.047U,16V ,10%,0603,X7R,SMT</v>
          </cell>
          <cell r="D175">
            <v>3.3999999999999998E-3</v>
          </cell>
        </row>
        <row r="176">
          <cell r="B176" t="str">
            <v>TBA</v>
          </cell>
          <cell r="C176" t="str">
            <v>CAP; 390U, 2.5V, D8*8, 2000h</v>
          </cell>
          <cell r="D176">
            <v>0.3</v>
          </cell>
        </row>
        <row r="177">
          <cell r="B177" t="str">
            <v>313000020421</v>
          </cell>
          <cell r="C177" t="str">
            <v>CHOKE;0.64UH,DC40A,T50-2,DIP</v>
          </cell>
          <cell r="D177">
            <v>0.19650000000000001</v>
          </cell>
        </row>
        <row r="178">
          <cell r="B178" t="str">
            <v>TBA</v>
          </cell>
          <cell r="C178" t="str">
            <v>Trans; NTD60N02R-1, nMOS, 12mohm, TO251</v>
          </cell>
          <cell r="D178">
            <v>0.24</v>
          </cell>
        </row>
        <row r="179">
          <cell r="B179" t="str">
            <v>TBA</v>
          </cell>
          <cell r="C179" t="str">
            <v>Trans; NTD80N02-1, Nmos, 6MOHM, TO251</v>
          </cell>
          <cell r="D179">
            <v>0.375</v>
          </cell>
        </row>
        <row r="180">
          <cell r="B180" t="str">
            <v>271012228301</v>
          </cell>
          <cell r="C180" t="str">
            <v>RES;2.2  ,1/8W,5% ,1206,SMT</v>
          </cell>
          <cell r="D180">
            <v>5.6999999999999998E-4</v>
          </cell>
        </row>
        <row r="181">
          <cell r="B181" t="str">
            <v>271071649012</v>
          </cell>
          <cell r="C181" t="str">
            <v>RES;649  ,1/16W,1% ,0603,SMT,DSBU</v>
          </cell>
          <cell r="D181">
            <v>8.8500000000000004E-4</v>
          </cell>
        </row>
        <row r="182">
          <cell r="B182" t="str">
            <v>271071383211</v>
          </cell>
          <cell r="C182" t="str">
            <v>RES;38.3K,1/16W,1% ,0603,SMT</v>
          </cell>
          <cell r="D182">
            <v>8.8500000000000004E-4</v>
          </cell>
        </row>
        <row r="183">
          <cell r="B183" t="str">
            <v>271071768211</v>
          </cell>
          <cell r="C183" t="str">
            <v>RES;76.8K ,1/16W,1% ,0603,SMT</v>
          </cell>
          <cell r="D183">
            <v>8.8500000000000004E-4</v>
          </cell>
        </row>
        <row r="184">
          <cell r="B184" t="str">
            <v>271071164101</v>
          </cell>
          <cell r="C184" t="str">
            <v>RES;160K ,1/16W,1% ,0603,SMT</v>
          </cell>
          <cell r="D184">
            <v>8.8500000000000004E-4</v>
          </cell>
        </row>
        <row r="185">
          <cell r="B185" t="str">
            <v>286303418001</v>
          </cell>
          <cell r="C185" t="str">
            <v>IC;ADP3418,PWM DRIVER,SO,8P</v>
          </cell>
          <cell r="D185">
            <v>0.19</v>
          </cell>
        </row>
        <row r="186">
          <cell r="B186" t="str">
            <v>286303168001</v>
          </cell>
          <cell r="C186" t="str">
            <v>IC;ADP3168,PWM CTRL,28P,TSSOP,GROSBEAK4P-G</v>
          </cell>
          <cell r="D186">
            <v>0.74099999999999999</v>
          </cell>
        </row>
        <row r="189">
          <cell r="B189" t="str">
            <v>271071301301</v>
          </cell>
          <cell r="C189" t="str">
            <v>RES;300  ,1/16W,5% ,0603,SMT</v>
          </cell>
          <cell r="D189">
            <v>5.6999999999999998E-4</v>
          </cell>
        </row>
        <row r="190">
          <cell r="B190" t="str">
            <v>271071201301</v>
          </cell>
          <cell r="C190" t="str">
            <v>RES;200  ,1/16W,5% ,0603,SMT</v>
          </cell>
          <cell r="D190">
            <v>4.5810551204374166E-4</v>
          </cell>
        </row>
        <row r="191">
          <cell r="B191" t="str">
            <v>334112000187</v>
          </cell>
          <cell r="C191" t="str">
            <v>LED;ROUND,D-CLR,D2.54,H4.6,GRN/YEL,BLUFORD3</v>
          </cell>
          <cell r="D191">
            <v>0.32</v>
          </cell>
        </row>
        <row r="192">
          <cell r="B192" t="str">
            <v>282574164001</v>
          </cell>
          <cell r="C192" t="str">
            <v>IC;74HC164,8 BIT-EDGE-TRIG,SO,14P</v>
          </cell>
          <cell r="D192">
            <v>8.2500000000000004E-2</v>
          </cell>
        </row>
        <row r="193">
          <cell r="B193" t="str">
            <v>334112000091</v>
          </cell>
          <cell r="C193" t="str">
            <v xml:space="preserve">LED;ROUND,D5MM,H8.6MM,P2.54MM,GREEN </v>
          </cell>
          <cell r="D193">
            <v>1.4E-2</v>
          </cell>
        </row>
        <row r="196">
          <cell r="B196" t="str">
            <v>331870012007</v>
          </cell>
          <cell r="C196" t="str">
            <v>CON;MINIDIN,6P*2,DUAL SHIELD,PC99,BMW</v>
          </cell>
          <cell r="D196">
            <v>0.12</v>
          </cell>
        </row>
        <row r="197">
          <cell r="B197" t="str">
            <v>288200144001</v>
          </cell>
          <cell r="C197" t="str">
            <v>TRANS;DTC144WK,NPN,SMT</v>
          </cell>
          <cell r="D197">
            <v>2.1944999999999999E-2</v>
          </cell>
        </row>
        <row r="198">
          <cell r="B198" t="str">
            <v>271071822301</v>
          </cell>
          <cell r="C198" t="str">
            <v>RES;8.2K ,1/16W,5% ,0603,SMT</v>
          </cell>
          <cell r="D198">
            <v>5.0000000000000001E-4</v>
          </cell>
        </row>
        <row r="199">
          <cell r="B199" t="str">
            <v>273000130006</v>
          </cell>
          <cell r="C199" t="str">
            <v>FERRITE CHIP;600OHM/100MHZ,.2A,1608</v>
          </cell>
          <cell r="D199">
            <v>2.8999999999999998E-3</v>
          </cell>
        </row>
        <row r="200">
          <cell r="B200" t="str">
            <v>271611472301</v>
          </cell>
          <cell r="C200" t="str">
            <v>RP;4.7K*4,8P ,1/16W,5% ,0612,SMT</v>
          </cell>
          <cell r="D200">
            <v>1.9E-3</v>
          </cell>
        </row>
        <row r="201">
          <cell r="B201" t="str">
            <v>273000150009</v>
          </cell>
          <cell r="C201" t="str">
            <v>FERRITE CHIP;30OHM/100MHZ,2012,SMT</v>
          </cell>
          <cell r="D201">
            <v>2.7000000000000001E-3</v>
          </cell>
        </row>
        <row r="202">
          <cell r="B202" t="str">
            <v>271071221302</v>
          </cell>
          <cell r="C202" t="str">
            <v>RES;22   ,1/16W,5% ,0603,SMT</v>
          </cell>
          <cell r="D202">
            <v>5.0000000000000001E-4</v>
          </cell>
        </row>
        <row r="203">
          <cell r="B203" t="str">
            <v>271611220301</v>
          </cell>
          <cell r="C203" t="str">
            <v>RP;22*4  ,8P ,1/16W,5% ,0612,SMT</v>
          </cell>
          <cell r="D203">
            <v>1.9E-3</v>
          </cell>
        </row>
        <row r="204">
          <cell r="B204" t="str">
            <v>271071222302</v>
          </cell>
          <cell r="C204" t="str">
            <v>RES;2.2K ,1/16W,5% ,0603,SMT</v>
          </cell>
          <cell r="D204">
            <v>4.0000000000000002E-4</v>
          </cell>
        </row>
        <row r="205">
          <cell r="B205" t="str">
            <v>271071102302</v>
          </cell>
          <cell r="C205" t="str">
            <v>RES;1K   ,1/16W,5% ,0603,SMT</v>
          </cell>
          <cell r="D205">
            <v>4.5810551204374166E-4</v>
          </cell>
        </row>
        <row r="206">
          <cell r="B206" t="str">
            <v>272075181301</v>
          </cell>
          <cell r="C206" t="str">
            <v>CAP;180P ,50V ,5% ,0603,SMT</v>
          </cell>
          <cell r="D206">
            <v>2.5742574257425739E-3</v>
          </cell>
        </row>
        <row r="207">
          <cell r="B207" t="str">
            <v>331120034003</v>
          </cell>
          <cell r="C207" t="str">
            <v>CON;HDR,SHR,MA,17P*2,-P3,.1,ST,GLD</v>
          </cell>
          <cell r="D207">
            <v>3.6705000000000002E-2</v>
          </cell>
        </row>
        <row r="208">
          <cell r="B208" t="str">
            <v>271071103302</v>
          </cell>
          <cell r="C208" t="str">
            <v>RES;10K  ,1/16W,5% ,0603,SMT</v>
          </cell>
          <cell r="D208">
            <v>4.5810551204374166E-4</v>
          </cell>
        </row>
        <row r="209">
          <cell r="B209" t="str">
            <v>272073223401</v>
          </cell>
          <cell r="C209" t="str">
            <v>CAP;.022U,CR,25V ,10%,0603,X7R,SMT</v>
          </cell>
          <cell r="D209">
            <v>3.3999999999999998E-3</v>
          </cell>
        </row>
        <row r="210">
          <cell r="B210" t="str">
            <v>272075103702</v>
          </cell>
          <cell r="C210" t="str">
            <v>CAP;.01U ,50V,+80-20%,0603,SMT</v>
          </cell>
          <cell r="D210">
            <v>1.6831683168316831E-3</v>
          </cell>
        </row>
        <row r="211">
          <cell r="B211" t="str">
            <v>272622181501</v>
          </cell>
          <cell r="C211" t="str">
            <v>CP;180P*4,8P,16V ,20%,1206,SMT</v>
          </cell>
          <cell r="D211">
            <v>1.8240220367036764E-2</v>
          </cell>
        </row>
        <row r="212">
          <cell r="B212" t="str">
            <v>272072104702</v>
          </cell>
          <cell r="C212" t="str">
            <v>CAP;.1U  ,16V,+80-20%,0603,Y5V,SMT</v>
          </cell>
          <cell r="D212">
            <v>1.6831683168316831E-3</v>
          </cell>
        </row>
        <row r="213">
          <cell r="B213" t="str">
            <v>295000010008</v>
          </cell>
          <cell r="C213" t="str">
            <v>FUSE;1.1A,POLY SWITCH,1812,SMT</v>
          </cell>
          <cell r="D213">
            <v>3.4000000000000002E-2</v>
          </cell>
        </row>
        <row r="214">
          <cell r="B214" t="str">
            <v>288100032013</v>
          </cell>
          <cell r="C214" t="str">
            <v>DIODE;BAS32L,VRRM75V,MELF,SOD-80</v>
          </cell>
          <cell r="D214">
            <v>6.4999999999999997E-3</v>
          </cell>
        </row>
        <row r="215">
          <cell r="B215" t="str">
            <v>331720009026</v>
          </cell>
          <cell r="C215" t="str">
            <v xml:space="preserve">CON;D,MA,9P,R/A,W/HK&amp;NUT,PC99,BLUFORD2                         </v>
          </cell>
          <cell r="D215">
            <v>7.8E-2</v>
          </cell>
        </row>
        <row r="216">
          <cell r="B216" t="str">
            <v>331720025034</v>
          </cell>
          <cell r="C216" t="str">
            <v>CON;D,FM,25P/OP,DUAL,R/A,GF,PC99,BLUFOR</v>
          </cell>
          <cell r="D216">
            <v>0.16500000000000001</v>
          </cell>
        </row>
        <row r="217">
          <cell r="B217" t="str">
            <v>271611222301</v>
          </cell>
          <cell r="C217" t="str">
            <v>RP;2.2K*4,8P ,1/16W,5% ,0612,SMT</v>
          </cell>
          <cell r="D217">
            <v>1.9E-3</v>
          </cell>
        </row>
        <row r="218">
          <cell r="B218" t="str">
            <v>286275232002</v>
          </cell>
          <cell r="C218" t="str">
            <v>IC;GD75232,MULT RS-232 DRV &amp; RECEIVER,S</v>
          </cell>
          <cell r="D218">
            <v>0.12</v>
          </cell>
        </row>
        <row r="219">
          <cell r="B219" t="str">
            <v>284547112002</v>
          </cell>
          <cell r="C219" t="str">
            <v>IC;LPC47M112-MC,SUPER I/O,PQFP,100P</v>
          </cell>
          <cell r="D219">
            <v>0.97200000000000009</v>
          </cell>
        </row>
        <row r="222">
          <cell r="B222" t="str">
            <v>331000008074</v>
          </cell>
          <cell r="C222" t="str">
            <v>CON;USB*2,RJ-45,X/XFMR,BLUFORD3 (Tyco)</v>
          </cell>
          <cell r="D222">
            <v>1.1664000000000001</v>
          </cell>
        </row>
        <row r="223">
          <cell r="B223" t="str">
            <v>283470690001</v>
          </cell>
          <cell r="C223" t="str">
            <v>IC;EEPROM,64*16,93C46LM8,SO,8P,CAPRI2</v>
          </cell>
          <cell r="D223">
            <v>8.1480984402749757E-2</v>
          </cell>
        </row>
        <row r="224">
          <cell r="B224" t="str">
            <v>284504401001</v>
          </cell>
          <cell r="C224" t="str">
            <v>IC;BCM4401KQL,LAN CONTROLLER,LQFP,128P</v>
          </cell>
          <cell r="D224">
            <v>1.9</v>
          </cell>
        </row>
        <row r="225">
          <cell r="B225" t="str">
            <v>272075270303</v>
          </cell>
          <cell r="C225" t="str">
            <v>CAP;27P  ,50V,5%,NPO,0603,SMT</v>
          </cell>
          <cell r="D225">
            <v>2.2500000000000003E-3</v>
          </cell>
        </row>
        <row r="226">
          <cell r="B226" t="str">
            <v>272075103702</v>
          </cell>
          <cell r="C226" t="str">
            <v>CAP;.01U ,50V,+80-20%,0603,Y5V,SMT</v>
          </cell>
          <cell r="D226">
            <v>1.6831683168316831E-3</v>
          </cell>
        </row>
        <row r="227">
          <cell r="B227" t="str">
            <v>271071499811</v>
          </cell>
          <cell r="C227" t="str">
            <v>RES;49.9 ,1/16W,1% ,0603,SMT</v>
          </cell>
          <cell r="D227">
            <v>7.6547953302792964E-4</v>
          </cell>
        </row>
        <row r="228">
          <cell r="B228" t="str">
            <v>271071000002</v>
          </cell>
          <cell r="C228" t="str">
            <v>RES;0    ,1/16W,5% ,0603,SMT</v>
          </cell>
          <cell r="D228">
            <v>4.5810551204374166E-4</v>
          </cell>
        </row>
        <row r="229">
          <cell r="B229" t="str">
            <v>271071101301</v>
          </cell>
          <cell r="C229" t="str">
            <v>RES;100  ,1/16W,5% ,0603,SMT</v>
          </cell>
          <cell r="D229">
            <v>5.0000000000000001E-4</v>
          </cell>
        </row>
        <row r="230">
          <cell r="B230" t="str">
            <v>271071331301</v>
          </cell>
          <cell r="C230" t="str">
            <v>RES;330  ,1/16W,5% ,0603,SMT</v>
          </cell>
          <cell r="D230">
            <v>4.5810551204374166E-4</v>
          </cell>
        </row>
        <row r="231">
          <cell r="B231" t="str">
            <v>271071102302</v>
          </cell>
          <cell r="C231" t="str">
            <v>RES;1K   ,1/16W,5% ,0603,SMT</v>
          </cell>
          <cell r="D231">
            <v>4.5810551204374166E-4</v>
          </cell>
        </row>
        <row r="232">
          <cell r="B232" t="str">
            <v>271071472302</v>
          </cell>
          <cell r="C232" t="str">
            <v>RES;4.7K ,1/16W,5% ,0603,SMT</v>
          </cell>
          <cell r="D232">
            <v>5.0000000000000001E-4</v>
          </cell>
        </row>
        <row r="233">
          <cell r="B233" t="str">
            <v>271071822301</v>
          </cell>
          <cell r="C233" t="str">
            <v>RES;8.2K ,1/16W,5% ,0603,SMT</v>
          </cell>
          <cell r="D233">
            <v>5.0000000000000001E-4</v>
          </cell>
        </row>
        <row r="234">
          <cell r="B234" t="str">
            <v>271071127111</v>
          </cell>
          <cell r="C234" t="str">
            <v>RES;1.27K,1/16W,1% ,0603,SMT</v>
          </cell>
          <cell r="D234">
            <v>8.9999999999999998E-4</v>
          </cell>
        </row>
        <row r="235">
          <cell r="B235" t="str">
            <v>272075102701</v>
          </cell>
          <cell r="C235" t="str">
            <v>CAP;1000P,50V ,+80-20%,0603,SMT</v>
          </cell>
          <cell r="D235">
            <v>1.6999999999999999E-3</v>
          </cell>
        </row>
        <row r="236">
          <cell r="B236" t="str">
            <v>272072104702</v>
          </cell>
          <cell r="C236" t="str">
            <v>CAP;.1U  ,16V,+80-20%,0603,Y5V,SMT</v>
          </cell>
          <cell r="D236">
            <v>1.6831683168316831E-3</v>
          </cell>
        </row>
        <row r="237">
          <cell r="B237" t="str">
            <v>272001475701</v>
          </cell>
          <cell r="C237" t="str">
            <v>CAP;4.7U ,CR,10V ,+80-20%,0805,Y5V,SMT</v>
          </cell>
          <cell r="D237">
            <v>9.9000000000000008E-3</v>
          </cell>
        </row>
        <row r="238">
          <cell r="B238" t="str">
            <v>272011106701</v>
          </cell>
          <cell r="C238" t="str">
            <v>CAP;10U ,10V,+80-20%,1206,Y5V,SMT</v>
          </cell>
          <cell r="D238">
            <v>1.6500000000000001E-2</v>
          </cell>
        </row>
        <row r="239">
          <cell r="B239" t="str">
            <v>273000130006</v>
          </cell>
          <cell r="C239" t="str">
            <v>FERRITE CHIP;600OHM/100MHZ,.2A,1608</v>
          </cell>
          <cell r="D239">
            <v>2.8999999999999998E-3</v>
          </cell>
        </row>
        <row r="240">
          <cell r="B240" t="str">
            <v>314149250508</v>
          </cell>
          <cell r="C240" t="str">
            <v>XTAL;25MHZ,50PPM,20PF,FUND,HC-49/US,P4</v>
          </cell>
          <cell r="D240">
            <v>7.8100000000000003E-2</v>
          </cell>
        </row>
        <row r="243">
          <cell r="B243" t="str">
            <v>271071822301</v>
          </cell>
          <cell r="C243" t="str">
            <v>RES;8.2K ,1/16W,5% ,0603,SMT</v>
          </cell>
          <cell r="D243">
            <v>5.0000000000000001E-4</v>
          </cell>
        </row>
        <row r="244">
          <cell r="B244" t="str">
            <v>331030010008</v>
          </cell>
          <cell r="C244" t="str">
            <v>CON;HDR,MA,5P*2,.1,ST,GLD,NO P10</v>
          </cell>
          <cell r="D244">
            <v>6.0000000000000001E-3</v>
          </cell>
        </row>
        <row r="245">
          <cell r="B245" t="str">
            <v>271071564301</v>
          </cell>
          <cell r="C245" t="str">
            <v>RES;560K ,1/16W,5% ,0603,SMT</v>
          </cell>
          <cell r="D245">
            <v>4.3999999999999996E-4</v>
          </cell>
        </row>
        <row r="246">
          <cell r="B246" t="str">
            <v>271071471302</v>
          </cell>
          <cell r="C246" t="str">
            <v>RES;470  ,1/16W,5% ,0603,SMT</v>
          </cell>
          <cell r="D246">
            <v>5.1000000000000004E-4</v>
          </cell>
        </row>
        <row r="247">
          <cell r="B247" t="str">
            <v>273000150009</v>
          </cell>
          <cell r="C247" t="str">
            <v>FERRITE CHIP;30OHM/100MHZ,2012,SMT</v>
          </cell>
          <cell r="D247">
            <v>2.7000000000000001E-3</v>
          </cell>
        </row>
        <row r="248">
          <cell r="B248" t="str">
            <v>271071224301</v>
          </cell>
          <cell r="C248" t="str">
            <v>RES;220K ,1/16W,5% ,0603,SMT</v>
          </cell>
          <cell r="D248">
            <v>4.3999999999999996E-4</v>
          </cell>
        </row>
        <row r="249">
          <cell r="B249" t="str">
            <v>271071221301</v>
          </cell>
          <cell r="C249" t="str">
            <v>RES;220  ,1/16W,5% ,0603,SMT</v>
          </cell>
          <cell r="D249">
            <v>4.5810551204374166E-4</v>
          </cell>
        </row>
        <row r="250">
          <cell r="B250" t="str">
            <v>272071105701</v>
          </cell>
          <cell r="C250" t="str">
            <v>CAP;1U   ,CR,10V ,80-20%,0603,Y5V</v>
          </cell>
          <cell r="D250">
            <v>3.0999999999999999E-3</v>
          </cell>
        </row>
        <row r="251">
          <cell r="B251" t="str">
            <v>271071103302</v>
          </cell>
          <cell r="C251" t="str">
            <v>RES;10K  ,1/16W,5% ,0603,SMT</v>
          </cell>
          <cell r="D251">
            <v>4.5810551204374166E-4</v>
          </cell>
        </row>
        <row r="252">
          <cell r="B252" t="str">
            <v>272075102403</v>
          </cell>
          <cell r="C252" t="str">
            <v>CAP;1000P,CR,50V,10%,0603,X7R,SMT</v>
          </cell>
          <cell r="D252">
            <v>1.8900000000000002E-3</v>
          </cell>
        </row>
        <row r="253">
          <cell r="B253" t="str">
            <v>271071000002</v>
          </cell>
          <cell r="C253" t="str">
            <v>RES;0    ,1/16W,5% ,0603,SMT</v>
          </cell>
          <cell r="D253">
            <v>4.5810551204374166E-4</v>
          </cell>
        </row>
        <row r="254">
          <cell r="B254" t="str">
            <v>272075103702</v>
          </cell>
          <cell r="C254" t="str">
            <v>CAP;.01U ,50V,+80-20%,0603,SMT</v>
          </cell>
          <cell r="D254">
            <v>1.6831683168316831E-3</v>
          </cell>
        </row>
        <row r="255">
          <cell r="B255" t="str">
            <v>272072104702</v>
          </cell>
          <cell r="C255" t="str">
            <v>CAP;.1U  ,16V,+80-20%,0603,Y5V,SMT</v>
          </cell>
          <cell r="D255">
            <v>1.6831683168316831E-3</v>
          </cell>
        </row>
        <row r="256">
          <cell r="B256" t="str">
            <v>295000010025</v>
          </cell>
          <cell r="C256" t="str">
            <v>FUSE;1.6A,POLY SWITCH,USB,PTC,SMT</v>
          </cell>
          <cell r="D256">
            <v>5.8999999999999997E-2</v>
          </cell>
        </row>
        <row r="257">
          <cell r="B257" t="str">
            <v>288100032013</v>
          </cell>
          <cell r="C257" t="str">
            <v>DIODE;BAS32L,VRRM75V,MELF,SOD-80</v>
          </cell>
          <cell r="D257">
            <v>6.4999999999999997E-3</v>
          </cell>
        </row>
        <row r="258">
          <cell r="B258" t="str">
            <v>331120010022</v>
          </cell>
          <cell r="C258" t="str">
            <v>CON;HDR,SHROUD,MA,5P*2,.1,ST,-P9,BLACK,</v>
          </cell>
          <cell r="D258">
            <v>4.3200000000000002E-2</v>
          </cell>
        </row>
        <row r="259">
          <cell r="B259" t="str">
            <v>288203904010</v>
          </cell>
          <cell r="C259" t="str">
            <v xml:space="preserve">TRANS;MMBT3904L,NPN,Tr35NS,TO236AB </v>
          </cell>
          <cell r="D259">
            <v>6.1999999999999998E-3</v>
          </cell>
        </row>
        <row r="260">
          <cell r="B260" t="str">
            <v>271071910301</v>
          </cell>
          <cell r="C260" t="str">
            <v>RES;91   ,1/16W,5% ,0603,SMT,</v>
          </cell>
          <cell r="D260">
            <v>2.2000000000000001E-3</v>
          </cell>
        </row>
        <row r="261">
          <cell r="B261" t="str">
            <v>271071561301</v>
          </cell>
          <cell r="C261" t="str">
            <v>RES;560  ,1/16W,5% ,0603,SMT</v>
          </cell>
          <cell r="D261">
            <v>5.6999999999999998E-4</v>
          </cell>
        </row>
        <row r="262">
          <cell r="B262" t="str">
            <v>282074000002</v>
          </cell>
          <cell r="C262" t="str">
            <v>IC;74LCX00,QUAD-NAND,2I/P,SO,14P</v>
          </cell>
          <cell r="D262">
            <v>6.5000000000000002E-2</v>
          </cell>
        </row>
        <row r="263">
          <cell r="B263" t="str">
            <v>TBA</v>
          </cell>
          <cell r="C263" t="str">
            <v>CON;HDR,MA,4P*1,.1,ST</v>
          </cell>
          <cell r="D263">
            <v>2.0999999999999999E-3</v>
          </cell>
        </row>
        <row r="266">
          <cell r="B266" t="str">
            <v>272075471701</v>
          </cell>
          <cell r="C266" t="str">
            <v>CAP;470P ,50V, +80-20%,0603,SMT</v>
          </cell>
          <cell r="D266">
            <v>1.6999999999999999E-3</v>
          </cell>
        </row>
        <row r="267">
          <cell r="B267" t="str">
            <v>272012475701</v>
          </cell>
          <cell r="C267" t="str">
            <v>CAP;4.7U ,CR,16V ,+80-20%,1206,Y5V</v>
          </cell>
          <cell r="D267">
            <v>1.2800000000000001E-2</v>
          </cell>
        </row>
        <row r="268">
          <cell r="B268" t="str">
            <v>272075103702</v>
          </cell>
          <cell r="C268" t="str">
            <v>CAP;.01U ,50V,+80-20%,0603,SMT</v>
          </cell>
          <cell r="D268">
            <v>1.6831683168316831E-3</v>
          </cell>
        </row>
        <row r="269">
          <cell r="B269" t="str">
            <v>272075222701</v>
          </cell>
          <cell r="C269" t="str">
            <v>CAP;2200P,50V ,+/-20%,0603,X7R,SMT</v>
          </cell>
          <cell r="D269">
            <v>1.6831683168316831E-3</v>
          </cell>
        </row>
        <row r="270">
          <cell r="B270" t="str">
            <v>272072104702</v>
          </cell>
          <cell r="C270" t="str">
            <v>CAP;.1U  ,16V,+80-20%,0603,Y5V,SMT</v>
          </cell>
          <cell r="D270">
            <v>1.6831683168316831E-3</v>
          </cell>
        </row>
        <row r="271">
          <cell r="B271" t="str">
            <v>312274706155</v>
          </cell>
          <cell r="C271" t="str">
            <v>EC;470U ,6.3V,20%,RA,D6.3*12,ESR.20,300</v>
          </cell>
          <cell r="D271">
            <v>1.6500000000000001E-2</v>
          </cell>
        </row>
        <row r="274">
          <cell r="B274" t="str">
            <v>286300431022</v>
          </cell>
          <cell r="C274" t="str">
            <v>IC;SC431LCSK,1%,1.25V,ADJ REG,SOT23,P4</v>
          </cell>
          <cell r="D274">
            <v>8.2000000000000003E-2</v>
          </cell>
        </row>
        <row r="275">
          <cell r="B275" t="str">
            <v>286301117012</v>
          </cell>
          <cell r="C275" t="str">
            <v>IC;RC1117D,ADJ REGULATOR,1A,TO-252</v>
          </cell>
          <cell r="D275">
            <v>0.13</v>
          </cell>
        </row>
        <row r="276">
          <cell r="B276" t="str">
            <v>288203904010</v>
          </cell>
          <cell r="C276" t="str">
            <v>TRANS;MMBT3904L,NPN,Tr35NS,TO236AB</v>
          </cell>
          <cell r="D276">
            <v>6.1999999999999998E-3</v>
          </cell>
        </row>
        <row r="277">
          <cell r="B277" t="str">
            <v>286100358012</v>
          </cell>
          <cell r="C277" t="str">
            <v>IC;LM358,DUAL OP/AMP,SO 8P</v>
          </cell>
          <cell r="D277">
            <v>0.06</v>
          </cell>
        </row>
        <row r="278">
          <cell r="B278" t="str">
            <v>288204501002</v>
          </cell>
          <cell r="C278" t="str">
            <v>TRANS;FDS4501H,N&amp;P-MOSFET,SO,8P</v>
          </cell>
          <cell r="D278">
            <v>0.36</v>
          </cell>
        </row>
        <row r="279">
          <cell r="B279" t="str">
            <v>288200359001</v>
          </cell>
          <cell r="C279" t="str">
            <v>TRANS;FDN359AN,N-MOSFET,2.7A,30V,SOT-23</v>
          </cell>
          <cell r="D279">
            <v>0.22500000000000001</v>
          </cell>
        </row>
        <row r="280">
          <cell r="B280" t="str">
            <v>288200340002</v>
          </cell>
          <cell r="C280" t="str">
            <v>TRANS;FDN340P,P-CHANNEL,SOT23</v>
          </cell>
          <cell r="D280">
            <v>0.1275</v>
          </cell>
        </row>
        <row r="281">
          <cell r="B281" t="str">
            <v>288206030001</v>
          </cell>
          <cell r="C281" t="str">
            <v>TRANS;FDD6030L,NMOS,TO252</v>
          </cell>
          <cell r="D281">
            <v>0.255</v>
          </cell>
        </row>
        <row r="282">
          <cell r="B282" t="str">
            <v>281300708001</v>
          </cell>
          <cell r="C282" t="str">
            <v>IC;NC7S08,SINGLE AND GATE,SOT23-5</v>
          </cell>
          <cell r="D282">
            <v>4.4999999999999998E-2</v>
          </cell>
        </row>
        <row r="283">
          <cell r="B283" t="str">
            <v>271071562011</v>
          </cell>
          <cell r="C283" t="str">
            <v>RES;562  ,1/16W,1% ,0603,SMT</v>
          </cell>
          <cell r="D283">
            <v>8.8500000000000004E-4</v>
          </cell>
        </row>
        <row r="284">
          <cell r="B284" t="str">
            <v>271071471302</v>
          </cell>
          <cell r="C284" t="str">
            <v>RES;470  ,1/16W,5% ,0603,SMT</v>
          </cell>
          <cell r="D284">
            <v>5.1000000000000004E-4</v>
          </cell>
        </row>
        <row r="285">
          <cell r="B285" t="str">
            <v>272001475701</v>
          </cell>
          <cell r="C285" t="str">
            <v>CAP;4.7U ,CR,10V ,+80-20%,0805,Y5V,SMT</v>
          </cell>
          <cell r="D285">
            <v>9.9000000000000008E-3</v>
          </cell>
        </row>
        <row r="286">
          <cell r="B286" t="str">
            <v>271071472302</v>
          </cell>
          <cell r="C286" t="str">
            <v>RES;4.7K ,1/16W,5% ,0603,SMT</v>
          </cell>
          <cell r="D286">
            <v>5.0000000000000001E-4</v>
          </cell>
        </row>
        <row r="287">
          <cell r="B287" t="str">
            <v>271071360101</v>
          </cell>
          <cell r="C287" t="str">
            <v>RES;36   ,1/16W,1% ,0603,SMT</v>
          </cell>
          <cell r="D287">
            <v>8.8500000000000004E-4</v>
          </cell>
        </row>
        <row r="288">
          <cell r="B288" t="str">
            <v>288227002001</v>
          </cell>
          <cell r="C288" t="str">
            <v>TRANS;2N7002LT1,N-CHANNEL FET</v>
          </cell>
          <cell r="D288">
            <v>8.7150000000000005E-2</v>
          </cell>
        </row>
        <row r="289">
          <cell r="B289" t="str">
            <v>271071243301</v>
          </cell>
          <cell r="C289" t="str">
            <v>RES;24K  ,1/16W,5% ,0603,SMT</v>
          </cell>
          <cell r="D289">
            <v>4.5810551204374166E-4</v>
          </cell>
        </row>
        <row r="290">
          <cell r="B290" t="str">
            <v>271071249011</v>
          </cell>
          <cell r="C290" t="str">
            <v>RES;249  ,1/16W,1% ,0603,SMT</v>
          </cell>
          <cell r="D290">
            <v>8.8500000000000004E-4</v>
          </cell>
        </row>
        <row r="291">
          <cell r="B291" t="str">
            <v>271002220301</v>
          </cell>
          <cell r="C291" t="str">
            <v>RES;22   ,1/10W,5% ,0805,SMT</v>
          </cell>
          <cell r="D291">
            <v>5.6999999999999998E-4</v>
          </cell>
        </row>
        <row r="292">
          <cell r="B292" t="str">
            <v>271071203101</v>
          </cell>
          <cell r="C292" t="str">
            <v>RES;20K  ,1/16W,1% ,0603,SMT</v>
          </cell>
          <cell r="D292">
            <v>8.3999999999999993E-4</v>
          </cell>
        </row>
        <row r="293">
          <cell r="B293" t="str">
            <v>271071102102</v>
          </cell>
          <cell r="C293" t="str">
            <v>RES;1K   ,1/16W,1% ,0603,SMT</v>
          </cell>
          <cell r="D293">
            <v>6.9306930693069303E-4</v>
          </cell>
        </row>
        <row r="294">
          <cell r="B294" t="str">
            <v>271071102302</v>
          </cell>
          <cell r="C294" t="str">
            <v>RES;1K   ,1/16W,5% ,0603,SMT</v>
          </cell>
          <cell r="D294">
            <v>4.5810551204374166E-4</v>
          </cell>
        </row>
        <row r="295">
          <cell r="B295" t="str">
            <v>271071181101</v>
          </cell>
          <cell r="C295" t="str">
            <v>RES;180  ,1/16W,1% ,0603,SMT</v>
          </cell>
          <cell r="D295">
            <v>7.6547953302792964E-4</v>
          </cell>
        </row>
        <row r="296">
          <cell r="B296" t="str">
            <v>271071105011</v>
          </cell>
          <cell r="C296" t="str">
            <v>RES;105  ,1/16W,1% ,0603,SMT</v>
          </cell>
          <cell r="D296">
            <v>8.0000000000000004E-4</v>
          </cell>
        </row>
        <row r="297">
          <cell r="B297" t="str">
            <v>271071101101</v>
          </cell>
          <cell r="C297" t="str">
            <v>RES;100  ,1/16W,1% ,0603,SMT</v>
          </cell>
          <cell r="D297">
            <v>8.0000000000000004E-4</v>
          </cell>
        </row>
        <row r="298">
          <cell r="B298" t="str">
            <v>271071100302</v>
          </cell>
          <cell r="C298" t="str">
            <v>RES;10   ,1/16W,5% ,0603,SMT</v>
          </cell>
          <cell r="D298">
            <v>5.6399999999999994E-4</v>
          </cell>
        </row>
        <row r="299">
          <cell r="B299" t="str">
            <v>271002124111</v>
          </cell>
          <cell r="C299" t="str">
            <v>RES;1.24K,1/10W,1% ,0805,SMT</v>
          </cell>
          <cell r="D299">
            <v>1.32E-3</v>
          </cell>
        </row>
        <row r="300">
          <cell r="B300" t="str">
            <v>271071112101</v>
          </cell>
          <cell r="C300" t="str">
            <v>RES;1.1K ,1/16W,1% ,0603,SMT</v>
          </cell>
          <cell r="D300">
            <v>8.8500000000000004E-4</v>
          </cell>
        </row>
        <row r="301">
          <cell r="B301" t="str">
            <v>272075222701</v>
          </cell>
          <cell r="C301" t="str">
            <v>CAP;2200P,50V ,+/-20%,0603,X7R,SMT</v>
          </cell>
          <cell r="D301">
            <v>1.6831683168316831E-3</v>
          </cell>
        </row>
        <row r="302">
          <cell r="B302" t="str">
            <v>272072104702</v>
          </cell>
          <cell r="C302" t="str">
            <v>CAP;.1U  ,16V,+80-20%,0603,Y5V,SMT</v>
          </cell>
          <cell r="D302">
            <v>1.6831683168316831E-3</v>
          </cell>
        </row>
        <row r="303">
          <cell r="B303" t="str">
            <v>312274706155</v>
          </cell>
          <cell r="C303" t="str">
            <v>EC;470U ,6.3V,20%,RA,D6.3*12,ESR.20,300</v>
          </cell>
          <cell r="D303">
            <v>1.6500000000000001E-2</v>
          </cell>
        </row>
        <row r="304">
          <cell r="B304" t="str">
            <v>271071221012</v>
          </cell>
          <cell r="C304" t="str">
            <v>RES;221  ,1/16W,1% ,0603,SMT</v>
          </cell>
          <cell r="D304">
            <v>1.1250000000000001E-3</v>
          </cell>
        </row>
        <row r="305">
          <cell r="B305" t="str">
            <v>271071512101</v>
          </cell>
          <cell r="C305" t="str">
            <v>RES;5.1K ,1/16W,1% ,0603,SMT</v>
          </cell>
          <cell r="D305">
            <v>7.6547953302792964E-4</v>
          </cell>
        </row>
        <row r="306">
          <cell r="B306" t="str">
            <v>312271081511</v>
          </cell>
          <cell r="C306" t="str">
            <v>EC;1000U,6.3V,M,RA,D8*11.5,-55+105'C,ES</v>
          </cell>
          <cell r="D306">
            <v>3.9E-2</v>
          </cell>
        </row>
        <row r="307">
          <cell r="B307" t="str">
            <v>272102104701</v>
          </cell>
          <cell r="C307" t="str">
            <v xml:space="preserve">CAP;.1U  ,CR,16V ,-20+80%,0402,Y5V,SMT </v>
          </cell>
          <cell r="D307">
            <v>1.9499999999999999E-3</v>
          </cell>
        </row>
        <row r="308">
          <cell r="B308" t="str">
            <v>272102103702</v>
          </cell>
          <cell r="C308" t="str">
            <v>CAP;.01U  ,CR,16V ,-20+80%,0402,Y5V,SMT</v>
          </cell>
          <cell r="D308">
            <v>2.0400000000000001E-3</v>
          </cell>
        </row>
        <row r="309">
          <cell r="B309" t="str">
            <v>272102682401</v>
          </cell>
          <cell r="C309" t="str">
            <v>CAP;6800P,CR,16V,10%,0402,X7R,SMT</v>
          </cell>
          <cell r="D309">
            <v>2.0400000000000001E-3</v>
          </cell>
        </row>
        <row r="310">
          <cell r="B310" t="str">
            <v>272073223401</v>
          </cell>
          <cell r="C310" t="str">
            <v>CAP;.022U,CR,25V ,10%,0603,X7R,SMT</v>
          </cell>
          <cell r="D310">
            <v>3.3999999999999998E-3</v>
          </cell>
        </row>
        <row r="311">
          <cell r="B311" t="str">
            <v>313000020422</v>
          </cell>
          <cell r="C311" t="str">
            <v>CHOKE;2.5UH,DC15A,T50-52,DIP</v>
          </cell>
          <cell r="D311">
            <v>0.105</v>
          </cell>
        </row>
        <row r="312">
          <cell r="B312" t="str">
            <v>286302616002</v>
          </cell>
          <cell r="C312" t="str">
            <v>IC;SC2616,POWER MANAGEMENT,MLP18P,P411DUC</v>
          </cell>
          <cell r="D312">
            <v>0.67500000000000004</v>
          </cell>
        </row>
        <row r="313">
          <cell r="B313" t="str">
            <v>286303037001</v>
          </cell>
          <cell r="C313" t="str">
            <v>IC;IRU3037CS,PWM CTRL,SO,8P</v>
          </cell>
          <cell r="D313">
            <v>0.6</v>
          </cell>
        </row>
        <row r="316">
          <cell r="B316" t="str">
            <v>272075471701</v>
          </cell>
          <cell r="C316" t="str">
            <v>CAP;470P ,50V, +80-20%,0603,SMT</v>
          </cell>
          <cell r="D316">
            <v>1.6999999999999999E-3</v>
          </cell>
        </row>
        <row r="317">
          <cell r="B317" t="str">
            <v>272001475701</v>
          </cell>
          <cell r="C317" t="str">
            <v>CAP;4.7U ,CR,10V ,+80-20%,0805,Y5V,SMT</v>
          </cell>
          <cell r="D317">
            <v>9.9000000000000008E-3</v>
          </cell>
        </row>
        <row r="318">
          <cell r="B318" t="str">
            <v>271071472302</v>
          </cell>
          <cell r="C318" t="str">
            <v>RES;4.7K ,1/16W,5% ,0603,SMT</v>
          </cell>
          <cell r="D318">
            <v>5.0000000000000001E-4</v>
          </cell>
        </row>
        <row r="319">
          <cell r="B319" t="str">
            <v>271072302301</v>
          </cell>
          <cell r="C319" t="str">
            <v>RES;3K   ,1/10W,5% ,0603,SMT</v>
          </cell>
          <cell r="D319">
            <v>5.6999999999999998E-4</v>
          </cell>
        </row>
        <row r="320">
          <cell r="B320" t="str">
            <v>271071333301</v>
          </cell>
          <cell r="C320" t="str">
            <v>RES;33K  ,1/16W,5% ,0603,SMT</v>
          </cell>
          <cell r="D320">
            <v>5.6999999999999998E-4</v>
          </cell>
        </row>
        <row r="321">
          <cell r="B321" t="str">
            <v>273000150009</v>
          </cell>
          <cell r="C321" t="str">
            <v>FERRITE CHIP;30OHM/100MHZ,2012,SMT</v>
          </cell>
          <cell r="D321">
            <v>2.7000000000000001E-3</v>
          </cell>
        </row>
        <row r="322">
          <cell r="B322" t="str">
            <v>272075220701</v>
          </cell>
          <cell r="C322" t="str">
            <v>CAP;22P  ,50V ,+ -10%,0603,NPO,SMT</v>
          </cell>
          <cell r="D322">
            <v>1.782178217821782E-3</v>
          </cell>
        </row>
        <row r="323">
          <cell r="B323" t="str">
            <v>271071221302</v>
          </cell>
          <cell r="C323" t="str">
            <v>RES;22   ,1/16W,5% ,0603,SMT</v>
          </cell>
          <cell r="D323">
            <v>5.0000000000000001E-4</v>
          </cell>
        </row>
        <row r="324">
          <cell r="B324" t="str">
            <v>271071203302</v>
          </cell>
          <cell r="C324" t="str">
            <v>RES;20K  ,1/16W,5% ,0603,SMT</v>
          </cell>
          <cell r="D324">
            <v>5.1000000000000004E-4</v>
          </cell>
        </row>
        <row r="325">
          <cell r="B325" t="str">
            <v>272003225701</v>
          </cell>
          <cell r="C325" t="str">
            <v>CAP;2.2U ,CR,25V,+80-20%,Y5V,0805,SMT</v>
          </cell>
          <cell r="D325">
            <v>1.2E-2</v>
          </cell>
        </row>
        <row r="326">
          <cell r="B326" t="str">
            <v>272002105701</v>
          </cell>
          <cell r="C326" t="str">
            <v>CAP;1U   ,CR,16V ,+80-20%,0805,Y5V</v>
          </cell>
          <cell r="D326">
            <v>4.3564356435643568E-3</v>
          </cell>
        </row>
        <row r="327">
          <cell r="B327" t="str">
            <v>272071105701</v>
          </cell>
          <cell r="C327" t="str">
            <v>CAP;1U   ,CR,10V ,80-20%,0603,Y5V</v>
          </cell>
          <cell r="D327">
            <v>3.0999999999999999E-3</v>
          </cell>
        </row>
        <row r="328">
          <cell r="B328" t="str">
            <v>271071102302</v>
          </cell>
          <cell r="C328" t="str">
            <v>RES;1K   ,1/16W,5% ,0603,SMT</v>
          </cell>
          <cell r="D328">
            <v>4.5810551204374166E-4</v>
          </cell>
        </row>
        <row r="329">
          <cell r="B329" t="str">
            <v>272075181301</v>
          </cell>
          <cell r="C329" t="str">
            <v>CAP;180P ,50V ,5% ,0603,SMT</v>
          </cell>
          <cell r="D329">
            <v>2.5742574257425739E-3</v>
          </cell>
        </row>
        <row r="330">
          <cell r="B330" t="str">
            <v>272011106701</v>
          </cell>
          <cell r="C330" t="str">
            <v>CAP;10U ,10V,+80-20%,1206,Y5V,SMT</v>
          </cell>
          <cell r="D330">
            <v>1.6500000000000001E-2</v>
          </cell>
        </row>
        <row r="331">
          <cell r="B331" t="str">
            <v>271071103302</v>
          </cell>
          <cell r="C331" t="str">
            <v>RES;10K  ,1/16W,5% ,0603,SMT</v>
          </cell>
          <cell r="D331">
            <v>4.5810551204374166E-4</v>
          </cell>
        </row>
        <row r="332">
          <cell r="B332" t="str">
            <v>312271006255</v>
          </cell>
          <cell r="C332" t="str">
            <v>EC;100U ,16V ,20%,RA,D6.3*7</v>
          </cell>
          <cell r="D332">
            <v>1.6199999999999999E-2</v>
          </cell>
        </row>
        <row r="333">
          <cell r="B333" t="str">
            <v>272075102701</v>
          </cell>
          <cell r="C333" t="str">
            <v>CAP;1000P,50V ,+80-20%,0603,SMT</v>
          </cell>
          <cell r="D333">
            <v>1.6999999999999999E-3</v>
          </cell>
        </row>
        <row r="334">
          <cell r="B334" t="str">
            <v>271071101301</v>
          </cell>
          <cell r="C334" t="str">
            <v>RES;100  ,1/16W,5% ,0603,SMT</v>
          </cell>
          <cell r="D334">
            <v>5.0000000000000001E-4</v>
          </cell>
        </row>
        <row r="335">
          <cell r="B335" t="str">
            <v>271071000002</v>
          </cell>
          <cell r="C335" t="str">
            <v>RES;0    ,1/16W,5% ,0603,SMT</v>
          </cell>
          <cell r="D335">
            <v>4.5810551204374166E-4</v>
          </cell>
        </row>
        <row r="336">
          <cell r="B336" t="str">
            <v>272075103702</v>
          </cell>
          <cell r="C336" t="str">
            <v>CAP;.01U ,50V,+80-20%,0603,SMT</v>
          </cell>
          <cell r="D336">
            <v>1.6831683168316831E-3</v>
          </cell>
        </row>
        <row r="337">
          <cell r="B337" t="str">
            <v>272072104702</v>
          </cell>
          <cell r="C337" t="str">
            <v>CAP;.1U  ,16V,+80-20%,0603,Y5V,SMT</v>
          </cell>
          <cell r="D337">
            <v>1.6831683168316831E-3</v>
          </cell>
        </row>
        <row r="338">
          <cell r="B338" t="str">
            <v>273000130028</v>
          </cell>
          <cell r="C338" t="str">
            <v>FERRITE CHIP;600OHM/100MHZ,1608,100mA,C</v>
          </cell>
          <cell r="D338">
            <v>3.8999999999999998E-3</v>
          </cell>
        </row>
        <row r="339">
          <cell r="B339" t="str">
            <v>331120004029</v>
          </cell>
          <cell r="C339" t="str">
            <v>CON;HDR,SHROUD,MA,4P*1,.1,ST,GRN,BLUFORD3</v>
          </cell>
          <cell r="D339">
            <v>2.1149999999999999E-2</v>
          </cell>
        </row>
        <row r="340">
          <cell r="B340" t="str">
            <v>331120004030</v>
          </cell>
          <cell r="C340" t="str">
            <v>CON;HDR,SHROUD,MA,4P*1,.1,ST,BLK,BLUFORD3</v>
          </cell>
          <cell r="D340">
            <v>2.1000000000000001E-2</v>
          </cell>
        </row>
        <row r="341">
          <cell r="B341" t="str">
            <v>272075271301</v>
          </cell>
          <cell r="C341" t="str">
            <v xml:space="preserve">CAP;270P ,50V ,5% ,0603,NPO,SMT </v>
          </cell>
          <cell r="D341">
            <v>1.98E-3</v>
          </cell>
        </row>
        <row r="342">
          <cell r="B342" t="str">
            <v>272075471405</v>
          </cell>
          <cell r="C342" t="str">
            <v xml:space="preserve"> CAP;470P ,CR,50V ,10%,0603,NPO,SMT </v>
          </cell>
          <cell r="D342">
            <v>2.2650000000000001E-3</v>
          </cell>
        </row>
        <row r="343">
          <cell r="B343" t="str">
            <v>331810022004</v>
          </cell>
          <cell r="C343" t="str">
            <v>CON;PHONE JACK*5,FM,22P,D3.5,R/A,DIP</v>
          </cell>
          <cell r="D343">
            <v>0.63767000000000007</v>
          </cell>
        </row>
        <row r="344">
          <cell r="B344" t="str">
            <v>284501980002</v>
          </cell>
          <cell r="C344" t="str">
            <v>IC;AD1980,AUDIO CODEC,TQFP,48P</v>
          </cell>
          <cell r="D344">
            <v>1.35</v>
          </cell>
        </row>
        <row r="347">
          <cell r="B347" t="str">
            <v>288203904010</v>
          </cell>
          <cell r="C347" t="str">
            <v>TRANS;MMBT3904L,NPN,Tr35NS,TO236AB</v>
          </cell>
          <cell r="D347">
            <v>6.1999999999999998E-3</v>
          </cell>
        </row>
        <row r="348">
          <cell r="B348" t="str">
            <v>288100354001</v>
          </cell>
          <cell r="C348" t="str">
            <v>DIODE;MMBD354LT1,SCHOTTKY,SOT-23</v>
          </cell>
          <cell r="D348">
            <v>7.2000000000000008E-2</v>
          </cell>
        </row>
        <row r="349">
          <cell r="B349" t="str">
            <v>339113000021</v>
          </cell>
          <cell r="C349" t="str">
            <v>BUZZER;47,D12MM,P6.5MM,H9MM</v>
          </cell>
          <cell r="D349">
            <v>5.6000000000000001E-2</v>
          </cell>
        </row>
        <row r="350">
          <cell r="B350" t="str">
            <v>282574014001</v>
          </cell>
          <cell r="C350" t="str">
            <v>IC;74HC14,6 INVT SCHMIT TRIG,SO,14P</v>
          </cell>
          <cell r="D350">
            <v>5.1000000000000004E-2</v>
          </cell>
        </row>
        <row r="351">
          <cell r="B351" t="str">
            <v>271071562301</v>
          </cell>
          <cell r="C351" t="str">
            <v>RES;5.6K ,1/16W,5% ,0603,SMT</v>
          </cell>
          <cell r="D351">
            <v>4.0000000000000002E-4</v>
          </cell>
        </row>
        <row r="352">
          <cell r="B352" t="str">
            <v>272075471701</v>
          </cell>
          <cell r="C352" t="str">
            <v>CAP;470P ,50V, +80-20%,0603,SMT</v>
          </cell>
          <cell r="D352">
            <v>1.6999999999999999E-3</v>
          </cell>
        </row>
        <row r="353">
          <cell r="B353" t="str">
            <v>271071472302</v>
          </cell>
          <cell r="C353" t="str">
            <v>RES;4.7K ,1/16W,5% ,0603,SMT</v>
          </cell>
          <cell r="D353">
            <v>5.0000000000000001E-4</v>
          </cell>
        </row>
        <row r="354">
          <cell r="B354" t="str">
            <v>271071243301</v>
          </cell>
          <cell r="C354" t="str">
            <v>RES;24K  ,1/16W,5% ,0603,SMT</v>
          </cell>
          <cell r="D354">
            <v>4.5810551204374166E-4</v>
          </cell>
        </row>
        <row r="355">
          <cell r="B355" t="str">
            <v>272002105701</v>
          </cell>
          <cell r="C355" t="str">
            <v>CAP;1U   ,CR,16V ,+80-20%,0805,Y5V</v>
          </cell>
          <cell r="D355">
            <v>4.3564356435643568E-3</v>
          </cell>
        </row>
        <row r="356">
          <cell r="B356" t="str">
            <v>271071102302</v>
          </cell>
          <cell r="C356" t="str">
            <v>RES;1K   ,1/16W,5% ,0603,SMT</v>
          </cell>
          <cell r="D356">
            <v>4.5810551204374166E-4</v>
          </cell>
        </row>
        <row r="357">
          <cell r="B357" t="str">
            <v>271071153301</v>
          </cell>
          <cell r="C357" t="str">
            <v>RES;15K  ,1/16W,5% ,0603,SMT</v>
          </cell>
          <cell r="D357">
            <v>5.1000000000000004E-4</v>
          </cell>
        </row>
        <row r="358">
          <cell r="B358" t="str">
            <v>271071103302</v>
          </cell>
          <cell r="C358" t="str">
            <v>RES;10K  ,1/16W,5% ,0603,SMT</v>
          </cell>
          <cell r="D358">
            <v>4.5810551204374166E-4</v>
          </cell>
        </row>
        <row r="359">
          <cell r="B359" t="str">
            <v>271071101301</v>
          </cell>
          <cell r="C359" t="str">
            <v>RES;100  ,1/16W,5% ,0603,SMT</v>
          </cell>
          <cell r="D359">
            <v>5.0000000000000001E-4</v>
          </cell>
        </row>
        <row r="360">
          <cell r="B360" t="str">
            <v>271071000002</v>
          </cell>
          <cell r="C360" t="str">
            <v>RES;0    ,1/16W,5% ,0603,SMT</v>
          </cell>
          <cell r="D360">
            <v>4.5810551204374166E-4</v>
          </cell>
        </row>
        <row r="361">
          <cell r="B361" t="str">
            <v>272075103702</v>
          </cell>
          <cell r="C361" t="str">
            <v>CAP;.01U ,50V,+80-20%,0603,SMT</v>
          </cell>
          <cell r="D361">
            <v>1.6831683168316831E-3</v>
          </cell>
        </row>
        <row r="362">
          <cell r="B362" t="str">
            <v>272072104702</v>
          </cell>
          <cell r="C362" t="str">
            <v>CAP;.1U  ,16V,+80-20%,0603,Y5V,SMT</v>
          </cell>
          <cell r="D362">
            <v>1.6831683168316831E-3</v>
          </cell>
        </row>
        <row r="363">
          <cell r="B363" t="str">
            <v>331910020015</v>
          </cell>
          <cell r="C363" t="str">
            <v>CON;PWR,FM,10P*2,ATX,CR,P4</v>
          </cell>
          <cell r="D363">
            <v>4.0824000000000006E-2</v>
          </cell>
        </row>
        <row r="366">
          <cell r="B366" t="str">
            <v>272072104702</v>
          </cell>
          <cell r="C366" t="str">
            <v>CAP;.1U  ,16V,+80-20%,0603,Y5V,SMT</v>
          </cell>
          <cell r="D366">
            <v>1.6831683168316831E-3</v>
          </cell>
        </row>
        <row r="367">
          <cell r="B367" t="str">
            <v>272075339901</v>
          </cell>
          <cell r="C367" t="str">
            <v>CAP;3.3P ,CR,50V ,+-.25PF,0603,NPO,SMT</v>
          </cell>
          <cell r="D367">
            <v>2.2500000000000003E-3</v>
          </cell>
        </row>
        <row r="368">
          <cell r="B368" t="str">
            <v>272075689301</v>
          </cell>
          <cell r="C368" t="str">
            <v>CAP;6.8P ,CR,50V,5% ,0603,NPO,SMT</v>
          </cell>
          <cell r="D368">
            <v>1.8619772425003695E-3</v>
          </cell>
        </row>
        <row r="369">
          <cell r="B369" t="str">
            <v>288100032013</v>
          </cell>
          <cell r="C369" t="str">
            <v xml:space="preserve">DIODE;BAS32L,VRRM75V,MELF,SOD-80  </v>
          </cell>
          <cell r="D369">
            <v>6.4999999999999997E-3</v>
          </cell>
        </row>
        <row r="370">
          <cell r="B370" t="str">
            <v>273000150020</v>
          </cell>
          <cell r="C370" t="str">
            <v xml:space="preserve">FERRITE CHIP;30OHM/100MHZ,3A,2012,CR </v>
          </cell>
          <cell r="D370">
            <v>3.7499999999999999E-3</v>
          </cell>
        </row>
        <row r="371">
          <cell r="B371" t="str">
            <v>271071000002</v>
          </cell>
          <cell r="C371" t="str">
            <v xml:space="preserve">RES;0    ,1/16W,5% ,0603,SMT </v>
          </cell>
          <cell r="D371">
            <v>4.5810551204374166E-4</v>
          </cell>
        </row>
        <row r="372">
          <cell r="B372" t="str">
            <v>273000130002</v>
          </cell>
          <cell r="C372" t="str">
            <v xml:space="preserve">FERRITE CHIP;80OHM/100MHZ,1608,300mA,SM </v>
          </cell>
          <cell r="D372">
            <v>3.8999999999999998E-3</v>
          </cell>
        </row>
        <row r="373">
          <cell r="B373" t="str">
            <v>295000010008</v>
          </cell>
          <cell r="C373" t="str">
            <v>FUSE;1.1A,POLY SWITCH,1812,SMT</v>
          </cell>
          <cell r="D373">
            <v>3.4000000000000002E-2</v>
          </cell>
        </row>
        <row r="374">
          <cell r="B374" t="str">
            <v>331000015012</v>
          </cell>
          <cell r="C374" t="str">
            <v>CON;D,FM,15P,5P*3,PC99,BLUFORD2</v>
          </cell>
          <cell r="D374">
            <v>9.7000000000000003E-2</v>
          </cell>
        </row>
        <row r="375">
          <cell r="B375" t="str">
            <v>271071222302</v>
          </cell>
          <cell r="C375" t="str">
            <v>RES;2.2K ,1/16W,5% ,0603,SMT</v>
          </cell>
          <cell r="D375">
            <v>4.0000000000000002E-4</v>
          </cell>
        </row>
        <row r="376">
          <cell r="B376" t="str">
            <v>271071750101</v>
          </cell>
          <cell r="C376" t="str">
            <v>RES;75   ,1/16W,1% ,0603,SMT</v>
          </cell>
          <cell r="D376">
            <v>7.6547953302792964E-4</v>
          </cell>
        </row>
        <row r="377">
          <cell r="B377" t="str">
            <v>271071470301</v>
          </cell>
          <cell r="C377" t="str">
            <v>RES;47   ,1/16W,5% ,0603,SMT</v>
          </cell>
          <cell r="D377">
            <v>5.0000000000000001E-4</v>
          </cell>
        </row>
        <row r="378">
          <cell r="B378" t="str">
            <v>271071473301</v>
          </cell>
          <cell r="C378" t="str">
            <v>RES;47K  ,1/16W,5% ,0603,SMT</v>
          </cell>
          <cell r="D378">
            <v>5.6550000000000003E-4</v>
          </cell>
        </row>
        <row r="379">
          <cell r="B379" t="str">
            <v>282074312502</v>
          </cell>
          <cell r="C379" t="str">
            <v>IC;74FST3125,BUS SWITCH,SOP,14P</v>
          </cell>
          <cell r="D379">
            <v>9.9000000000000005E-2</v>
          </cell>
        </row>
        <row r="382">
          <cell r="B382" t="str">
            <v>331210012020</v>
          </cell>
          <cell r="C382" t="str">
            <v>CON;EDGE,60P*2,1.27,NYNON,LIGHT GRY</v>
          </cell>
          <cell r="D382">
            <v>8.4000000000000005E-2</v>
          </cell>
        </row>
        <row r="383">
          <cell r="B383" t="str">
            <v>271071472302</v>
          </cell>
          <cell r="C383" t="str">
            <v>RES;4.7K ,1/16W,5% ,0603,SMT</v>
          </cell>
          <cell r="D383">
            <v>5.0000000000000001E-4</v>
          </cell>
        </row>
        <row r="384">
          <cell r="B384" t="str">
            <v>271071301301</v>
          </cell>
          <cell r="C384" t="str">
            <v>RES;300  ,1/16W,5% ,0603,SMT</v>
          </cell>
          <cell r="D384">
            <v>5.6999999999999998E-4</v>
          </cell>
        </row>
        <row r="385">
          <cell r="B385" t="str">
            <v>271071221302</v>
          </cell>
          <cell r="C385" t="str">
            <v>RES;22   ,1/16W,5% ,0603,SMT</v>
          </cell>
          <cell r="D385">
            <v>5.0000000000000001E-4</v>
          </cell>
        </row>
        <row r="386">
          <cell r="B386" t="str">
            <v>271071272301</v>
          </cell>
          <cell r="C386" t="str">
            <v>RES;2.7K ,1/16W,5% ,0603,SMT</v>
          </cell>
          <cell r="D386">
            <v>4.5810551204374166E-4</v>
          </cell>
        </row>
        <row r="387">
          <cell r="B387" t="str">
            <v>272072104702</v>
          </cell>
          <cell r="C387" t="str">
            <v>CAP;.1U  ,16V,+80-20%,0603,Y5V,SMT</v>
          </cell>
          <cell r="D387">
            <v>1.6831683168316831E-3</v>
          </cell>
        </row>
        <row r="388">
          <cell r="B388" t="str">
            <v>312274706255</v>
          </cell>
          <cell r="C388" t="str">
            <v>EC;470U ,16V,M,RA,D8*11.5,-40~105'C</v>
          </cell>
          <cell r="D388">
            <v>3.6400000000000002E-2</v>
          </cell>
        </row>
        <row r="391">
          <cell r="B391" t="str">
            <v>TBA</v>
          </cell>
          <cell r="C391" t="str">
            <v>IC;ADT7467,</v>
          </cell>
          <cell r="D391">
            <v>0.82499999999999996</v>
          </cell>
        </row>
        <row r="392">
          <cell r="B392" t="str">
            <v>271071000002</v>
          </cell>
          <cell r="C392" t="str">
            <v xml:space="preserve">RES;0    ,1/16W,5% ,0603,SMT </v>
          </cell>
          <cell r="D392">
            <v>4.5810551204374166E-4</v>
          </cell>
        </row>
        <row r="393">
          <cell r="B393" t="str">
            <v>272102104701</v>
          </cell>
          <cell r="C393" t="str">
            <v xml:space="preserve">CAP;.1U  ,CR,16V ,-20+80%,0402,Y5V,SMT </v>
          </cell>
          <cell r="D393">
            <v>1.9499999999999999E-3</v>
          </cell>
        </row>
        <row r="394">
          <cell r="B394" t="str">
            <v>271061103301</v>
          </cell>
          <cell r="C394" t="str">
            <v>RES;10K  ,1/16W,5% ,0402,SMT</v>
          </cell>
          <cell r="D394">
            <v>8.9999999999999998E-4</v>
          </cell>
        </row>
        <row r="397">
          <cell r="B397" t="str">
            <v>TBA</v>
          </cell>
          <cell r="C397" t="str">
            <v>PCB;9.6" x 9.6", 4-Layer</v>
          </cell>
          <cell r="D397">
            <v>5.03</v>
          </cell>
        </row>
        <row r="400">
          <cell r="B400" t="str">
            <v>345600000016</v>
          </cell>
          <cell r="C400" t="str">
            <v>BUMPER;163674-003,6MM,S1106,PIN-GOOD</v>
          </cell>
          <cell r="D400">
            <v>1.06E-2</v>
          </cell>
        </row>
        <row r="401">
          <cell r="B401" t="str">
            <v>242600000455</v>
          </cell>
          <cell r="C401" t="str">
            <v>LABEL;50.8*12.7MM,HI-TEMP,260℃,PRC</v>
          </cell>
          <cell r="D401">
            <v>4.5601101835183809E-2</v>
          </cell>
        </row>
        <row r="402">
          <cell r="B402" t="str">
            <v>361400003021</v>
          </cell>
          <cell r="C402" t="str">
            <v>SOLDER CREAM;NOCLEAN,P4020870980</v>
          </cell>
          <cell r="D402">
            <v>31</v>
          </cell>
        </row>
        <row r="403">
          <cell r="B403" t="str">
            <v>242600000452</v>
          </cell>
          <cell r="C403" t="str">
            <v>LABEL;BLANK,7MM*7MM,PRC</v>
          </cell>
          <cell r="D403">
            <v>4.0000000000000002E-4</v>
          </cell>
        </row>
        <row r="404">
          <cell r="B404" t="str">
            <v>361200001018</v>
          </cell>
          <cell r="C404" t="str">
            <v>CLEANNER;YC-336,LIQUID,STENCIL/PCB SMT,</v>
          </cell>
          <cell r="D404">
            <v>17.78</v>
          </cell>
        </row>
        <row r="405">
          <cell r="B405" t="str">
            <v>242600000502</v>
          </cell>
          <cell r="C405" t="str">
            <v>LABEL;BLANK,8.2MM*3.6MM,PRC</v>
          </cell>
          <cell r="D405">
            <v>1.1598265092846526E-4</v>
          </cell>
        </row>
        <row r="406">
          <cell r="B406" t="str">
            <v>242600000370</v>
          </cell>
          <cell r="C406" t="str">
            <v>LABEL;S/N,33*13MM</v>
          </cell>
          <cell r="D406">
            <v>6.1934735595800452E-4</v>
          </cell>
        </row>
        <row r="407">
          <cell r="B407" t="str">
            <v>242600000315</v>
          </cell>
          <cell r="C407" t="str">
            <v>LABEL;RED ARROW HEAD,PRC</v>
          </cell>
          <cell r="D407">
            <v>9.7860361720892607E-5</v>
          </cell>
        </row>
        <row r="408">
          <cell r="B408" t="str">
            <v>600100010009</v>
          </cell>
          <cell r="C408" t="str">
            <v>SOLDER WIRE;63/37,0.8,CM,N/C,PRC</v>
          </cell>
          <cell r="D408">
            <v>5.8</v>
          </cell>
        </row>
        <row r="409">
          <cell r="B409" t="str">
            <v>600100010012</v>
          </cell>
          <cell r="C409" t="str">
            <v>SOLDER BAR;99.99,PRC</v>
          </cell>
          <cell r="D409">
            <v>3.6</v>
          </cell>
        </row>
        <row r="410">
          <cell r="B410" t="str">
            <v>361200002018</v>
          </cell>
          <cell r="C410" t="str">
            <v>FLUX;FLS0016T-5,ALPHA,MULTI-LAYER PCB,P</v>
          </cell>
          <cell r="D410">
            <v>1.8</v>
          </cell>
        </row>
        <row r="411">
          <cell r="B411" t="str">
            <v>622200000008</v>
          </cell>
          <cell r="C411" t="str">
            <v>TAPE;CARTON,2.5"W,30M/RL,PRC</v>
          </cell>
          <cell r="D411">
            <v>0.20158992883981103</v>
          </cell>
        </row>
        <row r="412">
          <cell r="B412" t="str">
            <v>622200030002</v>
          </cell>
          <cell r="C412" t="str">
            <v>PE FILM;SKIN,PACKING,PRC</v>
          </cell>
          <cell r="D412">
            <v>4.0794251609863359</v>
          </cell>
        </row>
        <row r="413">
          <cell r="B413" t="str">
            <v>242600000452</v>
          </cell>
          <cell r="C413" t="str">
            <v>LABEL;BLANK,7MM*7MM,PRC</v>
          </cell>
          <cell r="D413">
            <v>4.0000000000000002E-4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lson Fbom"/>
      <sheetName val="BLUFORD3 FBOM-FAB B"/>
      <sheetName val="BF3 MB cost _0708 from MSL"/>
      <sheetName val="期初B"/>
      <sheetName val="Issues List"/>
      <sheetName val="Carlin-G costbom"/>
      <sheetName val="MACRO"/>
      <sheetName val="Q#3839 Indented Bom d"/>
      <sheetName val="All Parts"/>
      <sheetName val="CMT data"/>
      <sheetName val="Cobra_0910"/>
      <sheetName val="LIST"/>
      <sheetName val="0518"/>
    </sheetNames>
    <sheetDataSet>
      <sheetData sheetId="0"/>
      <sheetData sheetId="1"/>
      <sheetData sheetId="2" refreshError="1">
        <row r="4">
          <cell r="D4" t="str">
            <v>331190602047</v>
          </cell>
          <cell r="E4" t="str">
            <v>MINI JUMP;2P,.1,H6.5mm,OPEN,(</v>
          </cell>
          <cell r="F4">
            <v>1</v>
          </cell>
          <cell r="G4" t="str">
            <v>P</v>
          </cell>
          <cell r="H4" t="str">
            <v>USD</v>
          </cell>
          <cell r="I4">
            <v>2.0039999999999999E-2</v>
          </cell>
          <cell r="J4">
            <v>2.4211378381317123E-3</v>
          </cell>
          <cell r="K4">
            <v>1.986576E-2</v>
          </cell>
          <cell r="L4">
            <v>2.4000869869881961E-3</v>
          </cell>
          <cell r="M4">
            <v>2.4000869869881961E-3</v>
          </cell>
          <cell r="N4">
            <v>1.9864799999999998E-2</v>
          </cell>
          <cell r="O4">
            <v>2.3999999999999998E-3</v>
          </cell>
        </row>
        <row r="5">
          <cell r="D5" t="str">
            <v>338530010005</v>
          </cell>
          <cell r="E5" t="str">
            <v>BATTERY;LI,3V/220MAH,CR2032</v>
          </cell>
          <cell r="F5">
            <v>1</v>
          </cell>
          <cell r="G5" t="str">
            <v>P</v>
          </cell>
          <cell r="H5" t="str">
            <v>USD</v>
          </cell>
          <cell r="I5">
            <v>0.62768999999999997</v>
          </cell>
          <cell r="J5">
            <v>7.5834531418008708E-2</v>
          </cell>
          <cell r="K5">
            <v>0.62325810000000004</v>
          </cell>
          <cell r="L5">
            <v>7.529909026108178E-2</v>
          </cell>
          <cell r="M5">
            <v>7.529909026108178E-2</v>
          </cell>
          <cell r="N5">
            <v>0.62328821999999995</v>
          </cell>
          <cell r="O5">
            <v>7.5302729216754641E-2</v>
          </cell>
        </row>
        <row r="6">
          <cell r="D6" t="str">
            <v>343716900001</v>
          </cell>
          <cell r="E6" t="str">
            <v>HEATSINK;845CHIPSET,MAGNETO,C</v>
          </cell>
          <cell r="F6">
            <v>1</v>
          </cell>
          <cell r="G6" t="str">
            <v>P</v>
          </cell>
          <cell r="H6" t="str">
            <v>CNY</v>
          </cell>
          <cell r="I6">
            <v>1.4987600000000001</v>
          </cell>
          <cell r="J6">
            <v>0.18107308115161105</v>
          </cell>
          <cell r="K6">
            <v>1.489878</v>
          </cell>
          <cell r="L6">
            <v>0.19919999999999999</v>
          </cell>
          <cell r="M6">
            <v>0.19919999999999999</v>
          </cell>
          <cell r="N6">
            <v>0.18</v>
          </cell>
          <cell r="O6">
            <v>0.19919999999999999</v>
          </cell>
        </row>
        <row r="7">
          <cell r="D7" t="str">
            <v>345600000016</v>
          </cell>
          <cell r="E7" t="str">
            <v>BUMPER;163674-003,6MM,S1106,P</v>
          </cell>
          <cell r="F7">
            <v>2</v>
          </cell>
          <cell r="G7" t="str">
            <v>P</v>
          </cell>
          <cell r="H7" t="str">
            <v>USD</v>
          </cell>
          <cell r="I7">
            <v>0.17666000000000001</v>
          </cell>
          <cell r="J7">
            <v>2.1343224076065287E-2</v>
          </cell>
          <cell r="K7">
            <v>8.77362E-2</v>
          </cell>
          <cell r="L7">
            <v>1.0599871935822932E-2</v>
          </cell>
          <cell r="M7">
            <v>2.1199743871645863E-2</v>
          </cell>
          <cell r="N7">
            <v>8.5257219999999995E-2</v>
          </cell>
          <cell r="O7">
            <v>1.0300373319157674E-2</v>
          </cell>
        </row>
        <row r="8">
          <cell r="D8" t="str">
            <v>242600000315</v>
          </cell>
          <cell r="E8" t="str">
            <v>LABEL;RED ARROW HEAD,PRC</v>
          </cell>
          <cell r="F8">
            <v>0.1</v>
          </cell>
          <cell r="G8" t="str">
            <v>P</v>
          </cell>
          <cell r="H8" t="str">
            <v>CNY</v>
          </cell>
          <cell r="I8">
            <v>7.6000000000000004E-5</v>
          </cell>
          <cell r="J8">
            <v>9.181959865170168E-6</v>
          </cell>
          <cell r="K8">
            <v>7.5000000000000002E-4</v>
          </cell>
          <cell r="L8">
            <v>9.0611446037863495E-5</v>
          </cell>
          <cell r="M8">
            <v>9.0611446037863495E-6</v>
          </cell>
          <cell r="N8">
            <v>7.5000000000000002E-4</v>
          </cell>
          <cell r="O8">
            <v>9.0611446037863495E-5</v>
          </cell>
        </row>
        <row r="9">
          <cell r="D9" t="str">
            <v>600100010009</v>
          </cell>
          <cell r="E9" t="str">
            <v>SOLDER WIRE;63/37,0.8,CM,N/C,</v>
          </cell>
          <cell r="F9">
            <v>1.5E-3</v>
          </cell>
          <cell r="G9" t="str">
            <v>P</v>
          </cell>
          <cell r="H9" t="str">
            <v>CNY</v>
          </cell>
          <cell r="I9">
            <v>7.1677500000000005E-2</v>
          </cell>
          <cell r="J9">
            <v>8.6597358978386142E-3</v>
          </cell>
          <cell r="K9">
            <v>47.5</v>
          </cell>
          <cell r="L9">
            <v>5.7387249157313542</v>
          </cell>
          <cell r="M9">
            <v>8.6080873735970322E-3</v>
          </cell>
          <cell r="N9">
            <v>44.1</v>
          </cell>
          <cell r="O9">
            <v>5.327953027026374</v>
          </cell>
        </row>
        <row r="10">
          <cell r="D10" t="str">
            <v>600100010012</v>
          </cell>
          <cell r="E10" t="str">
            <v>SOLDER BAR;99.99,PRC</v>
          </cell>
          <cell r="F10">
            <v>2.5000000000000001E-2</v>
          </cell>
          <cell r="G10" t="str">
            <v>P</v>
          </cell>
          <cell r="H10" t="str">
            <v>USD</v>
          </cell>
          <cell r="I10">
            <v>0.71169625000000003</v>
          </cell>
          <cell r="J10">
            <v>8.5983768469633085E-2</v>
          </cell>
          <cell r="K10">
            <v>28.143160000000002</v>
          </cell>
          <cell r="L10">
            <v>3.4001232315666114</v>
          </cell>
          <cell r="M10">
            <v>8.5003080789165297E-2</v>
          </cell>
          <cell r="N10">
            <v>28.1418</v>
          </cell>
          <cell r="O10">
            <v>3.4</v>
          </cell>
        </row>
        <row r="11">
          <cell r="D11" t="str">
            <v>361200002018</v>
          </cell>
          <cell r="E11" t="str">
            <v>FLUX;FLS0016T-5,ALPHA,MULTI-L</v>
          </cell>
          <cell r="F11">
            <v>2.5100000000000001E-2</v>
          </cell>
          <cell r="G11" t="str">
            <v>P</v>
          </cell>
          <cell r="H11" t="str">
            <v>USD</v>
          </cell>
          <cell r="I11">
            <v>0.36179742399999998</v>
          </cell>
          <cell r="J11">
            <v>4.3710650348552024E-2</v>
          </cell>
          <cell r="K11">
            <v>14.31921</v>
          </cell>
          <cell r="L11">
            <v>1.7299790989597805</v>
          </cell>
          <cell r="M11">
            <v>4.3422475383890491E-2</v>
          </cell>
          <cell r="N11">
            <v>13.65705</v>
          </cell>
          <cell r="O11">
            <v>1.6499800654818715</v>
          </cell>
        </row>
        <row r="12">
          <cell r="D12" t="str">
            <v>622200000008</v>
          </cell>
          <cell r="E12" t="str">
            <v>TAPE;CARTON,2.5"W,30M/RL,PRC</v>
          </cell>
          <cell r="F12">
            <v>4.0000000000000001E-3</v>
          </cell>
          <cell r="G12" t="str">
            <v>P</v>
          </cell>
          <cell r="H12" t="str">
            <v>CNY</v>
          </cell>
          <cell r="I12">
            <v>6.3211999999999999E-3</v>
          </cell>
          <cell r="J12">
            <v>7.6369743025939032E-4</v>
          </cell>
          <cell r="K12">
            <v>1.55</v>
          </cell>
          <cell r="L12">
            <v>0.18726365514491788</v>
          </cell>
          <cell r="M12">
            <v>7.490546205796715E-4</v>
          </cell>
          <cell r="N12">
            <v>1.55</v>
          </cell>
          <cell r="O12">
            <v>0.18726365514491788</v>
          </cell>
        </row>
        <row r="13">
          <cell r="D13" t="str">
            <v>622200030002</v>
          </cell>
          <cell r="E13" t="str">
            <v>PE FILM;SKIN,PACKING,PRC</v>
          </cell>
          <cell r="F13">
            <v>1E-3</v>
          </cell>
          <cell r="G13" t="str">
            <v>P</v>
          </cell>
          <cell r="H13" t="str">
            <v>CNY</v>
          </cell>
          <cell r="I13">
            <v>3.3197999999999998E-2</v>
          </cell>
          <cell r="J13">
            <v>4.0108250474199898E-3</v>
          </cell>
          <cell r="K13">
            <v>33</v>
          </cell>
          <cell r="L13">
            <v>3.9869036256659935</v>
          </cell>
          <cell r="M13">
            <v>3.9869036256659938E-3</v>
          </cell>
          <cell r="N13">
            <v>32.6</v>
          </cell>
          <cell r="O13">
            <v>3.9385775211124665</v>
          </cell>
        </row>
        <row r="14">
          <cell r="D14" t="str">
            <v>411726100005</v>
          </cell>
          <cell r="E14" t="str">
            <v>PWA;PWA-BLUFORD3/MOTHER BD,H/</v>
          </cell>
          <cell r="F14">
            <v>1</v>
          </cell>
          <cell r="G14" t="str">
            <v>PH</v>
          </cell>
          <cell r="I14">
            <v>412.92770999999999</v>
          </cell>
        </row>
        <row r="15">
          <cell r="D15" t="str">
            <v>312271507254</v>
          </cell>
          <cell r="E15" t="str">
            <v>EC;1500U,16V,M,RA,D10*20,ESR.</v>
          </cell>
          <cell r="F15">
            <v>4</v>
          </cell>
          <cell r="G15" t="str">
            <v>P</v>
          </cell>
          <cell r="H15" t="str">
            <v>USD</v>
          </cell>
          <cell r="I15">
            <v>2.0146799999999998</v>
          </cell>
          <cell r="J15">
            <v>0.24340409080475042</v>
          </cell>
          <cell r="K15">
            <v>0.4585458</v>
          </cell>
          <cell r="L15">
            <v>5.5399330683451931E-2</v>
          </cell>
          <cell r="M15">
            <v>0.22159732273380772</v>
          </cell>
          <cell r="N15">
            <v>0.43810160999999997</v>
          </cell>
          <cell r="O15">
            <v>5.2929360524821487E-2</v>
          </cell>
        </row>
        <row r="16">
          <cell r="D16" t="str">
            <v>312272281507</v>
          </cell>
          <cell r="E16" t="str">
            <v>EC;2200U,6.3V,M,RA,D10*20,13m</v>
          </cell>
          <cell r="F16">
            <v>7</v>
          </cell>
          <cell r="G16" t="str">
            <v>P</v>
          </cell>
          <cell r="H16" t="str">
            <v>USD</v>
          </cell>
          <cell r="I16">
            <v>3.23183</v>
          </cell>
          <cell r="J16">
            <v>0.3904543861980645</v>
          </cell>
          <cell r="K16">
            <v>0.44695800000000002</v>
          </cell>
          <cell r="L16">
            <v>5.3999347597588523E-2</v>
          </cell>
          <cell r="M16">
            <v>0.37799543318311968</v>
          </cell>
          <cell r="N16">
            <v>0.4312317</v>
          </cell>
          <cell r="O16">
            <v>5.2099370552488186E-2</v>
          </cell>
        </row>
        <row r="17">
          <cell r="D17" t="str">
            <v>312274706255</v>
          </cell>
          <cell r="E17" t="str">
            <v>EC;470U ,16V,M,RA,D8*11.5,-40</v>
          </cell>
          <cell r="F17">
            <v>1</v>
          </cell>
          <cell r="G17" t="str">
            <v>P</v>
          </cell>
          <cell r="H17" t="str">
            <v>USD</v>
          </cell>
          <cell r="I17">
            <v>0.27544999999999997</v>
          </cell>
          <cell r="J17">
            <v>3.327856374817266E-2</v>
          </cell>
          <cell r="K17">
            <v>0.27148559999999999</v>
          </cell>
          <cell r="L17">
            <v>3.2799603725942657E-2</v>
          </cell>
          <cell r="M17">
            <v>3.2799603725942657E-2</v>
          </cell>
          <cell r="N17">
            <v>0.27149872000000003</v>
          </cell>
          <cell r="O17">
            <v>3.2800000000000003E-2</v>
          </cell>
        </row>
        <row r="18">
          <cell r="D18" t="str">
            <v>312276806150</v>
          </cell>
          <cell r="E18" t="str">
            <v>EC;680U ,10V,20%,RA,D8,105'C,</v>
          </cell>
          <cell r="F18">
            <v>1</v>
          </cell>
          <cell r="G18" t="str">
            <v>P</v>
          </cell>
          <cell r="H18" t="str">
            <v>USD</v>
          </cell>
          <cell r="I18">
            <v>0.42494999999999999</v>
          </cell>
          <cell r="J18">
            <v>5.1340445325053455E-2</v>
          </cell>
          <cell r="K18">
            <v>0.41385</v>
          </cell>
          <cell r="L18">
            <v>4.9999395923693075E-2</v>
          </cell>
          <cell r="M18">
            <v>4.9999395923693075E-2</v>
          </cell>
          <cell r="N18">
            <v>0.45515222999999999</v>
          </cell>
          <cell r="O18">
            <v>4.7699999999999999E-2</v>
          </cell>
        </row>
        <row r="19">
          <cell r="D19" t="str">
            <v>313000020331</v>
          </cell>
          <cell r="E19" t="str">
            <v>CHOKE;0.5UH,20A,T30-52,D1.0*2</v>
          </cell>
          <cell r="F19">
            <v>1</v>
          </cell>
          <cell r="G19" t="str">
            <v>P</v>
          </cell>
          <cell r="H19" t="str">
            <v>USD</v>
          </cell>
          <cell r="I19">
            <v>0.20352000000000001</v>
          </cell>
          <cell r="J19">
            <v>2.4588321996834639E-2</v>
          </cell>
          <cell r="K19">
            <v>0.19994250908</v>
          </cell>
          <cell r="L19">
            <v>2.4156106496236601E-2</v>
          </cell>
          <cell r="M19">
            <v>2.4156106496236601E-2</v>
          </cell>
          <cell r="N19">
            <v>0.16016769</v>
          </cell>
          <cell r="O19">
            <v>1.935070133259233E-2</v>
          </cell>
        </row>
        <row r="20">
          <cell r="D20" t="str">
            <v>313000020337</v>
          </cell>
          <cell r="E20" t="str">
            <v>CHOKE;0.43UH,DC20A,TO52-2,D1.</v>
          </cell>
          <cell r="F20">
            <v>3</v>
          </cell>
          <cell r="G20" t="str">
            <v>P</v>
          </cell>
          <cell r="H20" t="str">
            <v>USD</v>
          </cell>
          <cell r="I20">
            <v>1.97082</v>
          </cell>
          <cell r="J20">
            <v>0.23810513344045617</v>
          </cell>
          <cell r="K20">
            <v>0.64497583573999995</v>
          </cell>
          <cell r="L20">
            <v>7.7922924181174552E-2</v>
          </cell>
          <cell r="M20">
            <v>0.23376877254352366</v>
          </cell>
          <cell r="N20">
            <v>0.51394376600000002</v>
          </cell>
          <cell r="O20">
            <v>6.2092250425873796E-2</v>
          </cell>
        </row>
        <row r="21">
          <cell r="D21" t="str">
            <v>314100327206</v>
          </cell>
          <cell r="E21" t="str">
            <v>XTAL;32.768KHZ,20PPM,D3*H8,IN</v>
          </cell>
          <cell r="F21">
            <v>1</v>
          </cell>
          <cell r="G21" t="str">
            <v>P</v>
          </cell>
          <cell r="H21" t="str">
            <v>USD</v>
          </cell>
          <cell r="I21">
            <v>0.31303999999999998</v>
          </cell>
          <cell r="J21">
            <v>3.782000942359038E-2</v>
          </cell>
          <cell r="K21">
            <v>0.27314100000000002</v>
          </cell>
          <cell r="L21">
            <v>3.299960130963743E-2</v>
          </cell>
          <cell r="M21">
            <v>3.299960130963743E-2</v>
          </cell>
          <cell r="N21">
            <v>0.26363519000000002</v>
          </cell>
          <cell r="O21">
            <v>3.1851154389822521E-2</v>
          </cell>
        </row>
        <row r="22">
          <cell r="D22" t="str">
            <v>314149143515</v>
          </cell>
          <cell r="E22" t="str">
            <v>XTAL;14.318MHZ,20PPM,20PF,HC-</v>
          </cell>
          <cell r="F22">
            <v>1</v>
          </cell>
          <cell r="G22" t="str">
            <v>P</v>
          </cell>
          <cell r="H22" t="str">
            <v>USD</v>
          </cell>
          <cell r="I22">
            <v>0.48526999999999998</v>
          </cell>
          <cell r="J22">
            <v>5.8628021891725356E-2</v>
          </cell>
          <cell r="K22">
            <v>0.47843372000000001</v>
          </cell>
          <cell r="L22">
            <v>5.7802094936632388E-2</v>
          </cell>
          <cell r="M22">
            <v>5.7802094936632388E-2</v>
          </cell>
          <cell r="N22">
            <v>0.45939570000000002</v>
          </cell>
          <cell r="O22">
            <v>5.5502011574102041E-2</v>
          </cell>
        </row>
        <row r="23">
          <cell r="D23" t="str">
            <v>314149245508</v>
          </cell>
          <cell r="E23" t="str">
            <v>XTAL;24.576MHZ,50PPM,HC-49/S,</v>
          </cell>
          <cell r="F23">
            <v>1</v>
          </cell>
          <cell r="G23" t="str">
            <v>P</v>
          </cell>
          <cell r="H23" t="str">
            <v>USD</v>
          </cell>
          <cell r="I23">
            <v>0.57181999999999999</v>
          </cell>
          <cell r="J23">
            <v>6.9084582764494806E-2</v>
          </cell>
          <cell r="K23">
            <v>0.562836</v>
          </cell>
          <cell r="L23">
            <v>6.7999178456222581E-2</v>
          </cell>
          <cell r="M23">
            <v>6.7999178456222581E-2</v>
          </cell>
          <cell r="N23">
            <v>0.53778267800000001</v>
          </cell>
          <cell r="O23">
            <v>6.4972354810259633E-2</v>
          </cell>
        </row>
        <row r="24">
          <cell r="D24" t="str">
            <v>314149250508</v>
          </cell>
          <cell r="E24" t="str">
            <v>XTAL;25MHZ,50PPM,20PF,FUND,HC</v>
          </cell>
          <cell r="F24">
            <v>1</v>
          </cell>
          <cell r="G24" t="str">
            <v>P</v>
          </cell>
          <cell r="H24" t="str">
            <v>USD</v>
          </cell>
          <cell r="I24">
            <v>0.60602</v>
          </cell>
          <cell r="J24">
            <v>7.3216464703821385E-2</v>
          </cell>
          <cell r="K24">
            <v>0.58769539999999998</v>
          </cell>
          <cell r="L24">
            <v>7.1002573365067462E-2</v>
          </cell>
          <cell r="M24">
            <v>7.1002573365067462E-2</v>
          </cell>
          <cell r="N24">
            <v>0.58766700000000005</v>
          </cell>
          <cell r="O24">
            <v>7.0999142211644176E-2</v>
          </cell>
        </row>
        <row r="25">
          <cell r="D25" t="str">
            <v>331000008076</v>
          </cell>
          <cell r="E25" t="str">
            <v>CON;USB,FM,D/A,4P*2,(94V-0),B</v>
          </cell>
          <cell r="F25">
            <v>1</v>
          </cell>
          <cell r="G25" t="str">
            <v>P</v>
          </cell>
          <cell r="H25" t="str">
            <v>USD</v>
          </cell>
          <cell r="I25">
            <v>0.5514</v>
          </cell>
          <cell r="J25">
            <v>6.6617535127037247E-2</v>
          </cell>
          <cell r="K25">
            <v>0.53803100000000004</v>
          </cell>
          <cell r="L25">
            <v>6.5002355897596981E-2</v>
          </cell>
          <cell r="M25">
            <v>6.5002355897596981E-2</v>
          </cell>
          <cell r="N25">
            <v>0.46185660000000001</v>
          </cell>
          <cell r="O25">
            <v>5.5799325850841471E-2</v>
          </cell>
        </row>
        <row r="26">
          <cell r="D26" t="str">
            <v>331030002005</v>
          </cell>
          <cell r="E26" t="str">
            <v>CON;HDR,MA,2P,.1,PL5.842,GLD</v>
          </cell>
          <cell r="F26">
            <v>2</v>
          </cell>
          <cell r="G26" t="str">
            <v>P</v>
          </cell>
          <cell r="H26" t="str">
            <v>USD</v>
          </cell>
          <cell r="I26">
            <v>1.4160000000000001E-2</v>
          </cell>
          <cell r="J26">
            <v>1.7107441011948628E-3</v>
          </cell>
          <cell r="K26">
            <v>7.0354500000000004E-3</v>
          </cell>
          <cell r="L26">
            <v>8.4998973070278235E-4</v>
          </cell>
          <cell r="M26">
            <v>1.6999794614055647E-3</v>
          </cell>
          <cell r="N26">
            <v>7.0354500000000004E-3</v>
          </cell>
          <cell r="O26">
            <v>8.4999999999999995E-4</v>
          </cell>
        </row>
        <row r="27">
          <cell r="D27" t="str">
            <v>331120004030</v>
          </cell>
          <cell r="E27" t="str">
            <v>CON;HDR,SHROUD,MA,4P*1,.1,ST,</v>
          </cell>
          <cell r="F27">
            <v>1</v>
          </cell>
          <cell r="G27" t="str">
            <v>P</v>
          </cell>
          <cell r="H27" t="str">
            <v>USD</v>
          </cell>
          <cell r="I27">
            <v>0.13131999999999999</v>
          </cell>
          <cell r="J27">
            <v>1.5865460124922976E-2</v>
          </cell>
          <cell r="K27">
            <v>0.12995518</v>
          </cell>
          <cell r="L27">
            <v>1.5700569039881117E-2</v>
          </cell>
          <cell r="M27">
            <v>1.5700569039881117E-2</v>
          </cell>
          <cell r="N27">
            <v>0.11587799999999999</v>
          </cell>
          <cell r="O27">
            <v>1.3999830858634061E-2</v>
          </cell>
        </row>
        <row r="28">
          <cell r="D28" t="str">
            <v>331120034014</v>
          </cell>
          <cell r="E28" t="str">
            <v>CON;HDR,SHR,MA,17P*2,-P3,-P5,</v>
          </cell>
          <cell r="F28">
            <v>1</v>
          </cell>
          <cell r="G28" t="str">
            <v>P</v>
          </cell>
          <cell r="H28" t="str">
            <v>USD</v>
          </cell>
          <cell r="I28">
            <v>0.31796000000000002</v>
          </cell>
          <cell r="J28">
            <v>3.8414420509598771E-2</v>
          </cell>
          <cell r="K28">
            <v>0.31619668000000001</v>
          </cell>
          <cell r="L28">
            <v>3.8201384542895456E-2</v>
          </cell>
          <cell r="M28">
            <v>3.8201384542895456E-2</v>
          </cell>
          <cell r="N28">
            <v>0.29714429999999997</v>
          </cell>
          <cell r="O28">
            <v>3.5899566273211628E-2</v>
          </cell>
        </row>
        <row r="29">
          <cell r="D29" t="str">
            <v>331120040011</v>
          </cell>
          <cell r="E29" t="str">
            <v>CON;HDR,SHR,MA,20P*2,-P20,.1,</v>
          </cell>
          <cell r="F29">
            <v>1</v>
          </cell>
          <cell r="G29" t="str">
            <v>P</v>
          </cell>
          <cell r="H29" t="str">
            <v>USD</v>
          </cell>
          <cell r="I29">
            <v>0.20843</v>
          </cell>
          <cell r="J29">
            <v>2.5181524930229186E-2</v>
          </cell>
          <cell r="K29">
            <v>0.20693500000000001</v>
          </cell>
          <cell r="L29">
            <v>2.5000906114460378E-2</v>
          </cell>
          <cell r="M29">
            <v>2.5000906114460378E-2</v>
          </cell>
          <cell r="N29">
            <v>0.19864799999999999</v>
          </cell>
          <cell r="O29">
            <v>2.3999710043372674E-2</v>
          </cell>
        </row>
        <row r="30">
          <cell r="D30" t="str">
            <v>331120040012</v>
          </cell>
          <cell r="E30" t="str">
            <v>CON;HDR,SHR,MA,20P*2,-P20,.1,</v>
          </cell>
          <cell r="F30">
            <v>1</v>
          </cell>
          <cell r="G30" t="str">
            <v>P</v>
          </cell>
          <cell r="H30" t="str">
            <v>USD</v>
          </cell>
          <cell r="I30">
            <v>0.20846000000000001</v>
          </cell>
          <cell r="J30">
            <v>2.5185149388070701E-2</v>
          </cell>
          <cell r="K30">
            <v>0.20693500000000001</v>
          </cell>
          <cell r="L30">
            <v>2.5000906114460378E-2</v>
          </cell>
          <cell r="M30">
            <v>2.5000906114460378E-2</v>
          </cell>
          <cell r="N30">
            <v>0.19864799999999999</v>
          </cell>
          <cell r="O30">
            <v>2.3999710043372674E-2</v>
          </cell>
        </row>
        <row r="31">
          <cell r="D31" t="str">
            <v>331660018413</v>
          </cell>
          <cell r="E31" t="str">
            <v>DIMM SOCKET;184P,DDR SDRAM,2.</v>
          </cell>
          <cell r="F31">
            <v>2</v>
          </cell>
          <cell r="G31" t="str">
            <v>P</v>
          </cell>
          <cell r="H31" t="str">
            <v>USD</v>
          </cell>
          <cell r="I31">
            <v>2.8565999999999998</v>
          </cell>
          <cell r="J31">
            <v>0.34512087566901445</v>
          </cell>
          <cell r="K31">
            <v>1.3243199999999999</v>
          </cell>
          <cell r="L31">
            <v>0.15999806695581784</v>
          </cell>
          <cell r="M31">
            <v>0.31999613391163567</v>
          </cell>
          <cell r="N31">
            <v>1.3243199999999999</v>
          </cell>
          <cell r="O31">
            <v>0.15999806695581784</v>
          </cell>
        </row>
        <row r="32">
          <cell r="D32" t="str">
            <v>331810013003</v>
          </cell>
          <cell r="E32" t="str">
            <v>CON;PHONE JACK,FM,13P,D3.5,R/</v>
          </cell>
          <cell r="F32">
            <v>1</v>
          </cell>
          <cell r="G32" t="str">
            <v>P</v>
          </cell>
          <cell r="H32" t="str">
            <v>USD</v>
          </cell>
          <cell r="I32">
            <v>3.3393799999999998</v>
          </cell>
          <cell r="J32">
            <v>0.4034480675598941</v>
          </cell>
          <cell r="K32">
            <v>3.3108</v>
          </cell>
          <cell r="L32">
            <v>0.3999951673895446</v>
          </cell>
          <cell r="M32">
            <v>0.3999951673895446</v>
          </cell>
          <cell r="N32">
            <v>2.6486399999999999</v>
          </cell>
          <cell r="O32">
            <v>0.31999613391163567</v>
          </cell>
        </row>
        <row r="33">
          <cell r="D33" t="str">
            <v>331870012007</v>
          </cell>
          <cell r="E33" t="str">
            <v>CON;MINIDIN,6P*2,DUAL SHIELD,</v>
          </cell>
          <cell r="F33">
            <v>1</v>
          </cell>
          <cell r="G33" t="str">
            <v>P</v>
          </cell>
          <cell r="H33" t="str">
            <v>USD</v>
          </cell>
          <cell r="I33">
            <v>0.95394999999999996</v>
          </cell>
          <cell r="J33">
            <v>0.11525171859709317</v>
          </cell>
          <cell r="K33">
            <v>0.94357800000000003</v>
          </cell>
          <cell r="L33">
            <v>0.11399862270602022</v>
          </cell>
          <cell r="M33">
            <v>0.11399862270602022</v>
          </cell>
          <cell r="N33">
            <v>0.94357800000000003</v>
          </cell>
          <cell r="O33">
            <v>0.114</v>
          </cell>
        </row>
        <row r="34">
          <cell r="D34" t="str">
            <v>331910008003</v>
          </cell>
          <cell r="E34" t="str">
            <v>CON;PWR,FM,2P*2,.165",ATX,(94</v>
          </cell>
          <cell r="F34">
            <v>1</v>
          </cell>
          <cell r="G34" t="str">
            <v>P</v>
          </cell>
          <cell r="H34" t="str">
            <v>USD</v>
          </cell>
          <cell r="I34">
            <v>0.22003</v>
          </cell>
          <cell r="J34">
            <v>2.6582981962281472E-2</v>
          </cell>
          <cell r="K34">
            <v>0.21802671600000001</v>
          </cell>
          <cell r="L34">
            <v>2.6340954682195453E-2</v>
          </cell>
          <cell r="M34">
            <v>2.6340954682195453E-2</v>
          </cell>
          <cell r="N34">
            <v>0.206925</v>
          </cell>
          <cell r="O34">
            <v>2.4999697961846538E-2</v>
          </cell>
        </row>
        <row r="35">
          <cell r="D35" t="str">
            <v>331910020015</v>
          </cell>
          <cell r="E35" t="str">
            <v>CON;PWR,FM,10P*2,ATX,CR,P4</v>
          </cell>
          <cell r="F35">
            <v>1</v>
          </cell>
          <cell r="G35" t="str">
            <v>P</v>
          </cell>
          <cell r="H35" t="str">
            <v>USD</v>
          </cell>
          <cell r="I35">
            <v>0.31508000000000003</v>
          </cell>
          <cell r="J35">
            <v>3.8066472556813377E-2</v>
          </cell>
          <cell r="K35">
            <v>0.31288571999999998</v>
          </cell>
          <cell r="L35">
            <v>3.7801370045064085E-2</v>
          </cell>
          <cell r="M35">
            <v>3.7801370045064085E-2</v>
          </cell>
          <cell r="N35">
            <v>0.3128706</v>
          </cell>
          <cell r="O35">
            <v>3.78E-2</v>
          </cell>
        </row>
        <row r="36">
          <cell r="D36" t="str">
            <v>334112000187</v>
          </cell>
          <cell r="E36" t="str">
            <v>LED;ROUND,D-CLR,D2.54,H4.6,GR</v>
          </cell>
          <cell r="F36">
            <v>1</v>
          </cell>
          <cell r="G36" t="str">
            <v>P</v>
          </cell>
          <cell r="H36" t="str">
            <v>USD</v>
          </cell>
          <cell r="I36">
            <v>2.6690800000000001</v>
          </cell>
          <cell r="J36">
            <v>0.32246559785432094</v>
          </cell>
          <cell r="K36">
            <v>2.524607</v>
          </cell>
          <cell r="L36">
            <v>0.30501105459641659</v>
          </cell>
          <cell r="M36">
            <v>0.30501105459641659</v>
          </cell>
          <cell r="N36">
            <v>2.524607</v>
          </cell>
          <cell r="O36">
            <v>0.30501105459641659</v>
          </cell>
        </row>
        <row r="37">
          <cell r="D37" t="str">
            <v>338000000017</v>
          </cell>
          <cell r="E37" t="str">
            <v>BATTERY HOLDER;CR2032,BH-32T,</v>
          </cell>
          <cell r="F37">
            <v>1</v>
          </cell>
          <cell r="G37" t="str">
            <v>P</v>
          </cell>
          <cell r="H37" t="str">
            <v>USD</v>
          </cell>
          <cell r="I37">
            <v>0.25996000000000002</v>
          </cell>
          <cell r="J37">
            <v>3.1407135349337326E-2</v>
          </cell>
          <cell r="K37">
            <v>0.25824239999999998</v>
          </cell>
          <cell r="L37">
            <v>3.1199623056384476E-2</v>
          </cell>
          <cell r="M37">
            <v>3.1199623056384476E-2</v>
          </cell>
          <cell r="N37">
            <v>0.25825488000000002</v>
          </cell>
          <cell r="O37">
            <v>3.1199999999999999E-2</v>
          </cell>
        </row>
        <row r="38">
          <cell r="D38" t="str">
            <v>339113000021</v>
          </cell>
          <cell r="E38" t="str">
            <v>BUZZER;47,D12MM,P6.5MM,H9MM</v>
          </cell>
          <cell r="F38">
            <v>1</v>
          </cell>
          <cell r="G38" t="str">
            <v>P</v>
          </cell>
          <cell r="H38" t="str">
            <v>USD</v>
          </cell>
          <cell r="I38">
            <v>0.45846999999999999</v>
          </cell>
          <cell r="J38">
            <v>5.5390172886639034E-2</v>
          </cell>
          <cell r="K38">
            <v>0.455235</v>
          </cell>
          <cell r="L38">
            <v>5.4999335516062384E-2</v>
          </cell>
          <cell r="M38">
            <v>5.4999335516062384E-2</v>
          </cell>
          <cell r="N38">
            <v>0.45525700000000002</v>
          </cell>
          <cell r="O38">
            <v>5.5001993451812829E-2</v>
          </cell>
        </row>
        <row r="39">
          <cell r="D39" t="str">
            <v>344705300001</v>
          </cell>
          <cell r="E39" t="str">
            <v>ANCHOR;CHIPSET,AAVID,RIPCURL</v>
          </cell>
          <cell r="F39">
            <v>4</v>
          </cell>
          <cell r="G39" t="str">
            <v>P</v>
          </cell>
          <cell r="H39" t="str">
            <v>USD</v>
          </cell>
          <cell r="I39">
            <v>1.2345200000000001</v>
          </cell>
          <cell r="J39">
            <v>0.149148856483551</v>
          </cell>
          <cell r="K39">
            <v>0.30624899999999999</v>
          </cell>
          <cell r="L39">
            <v>3.6999552983532878E-2</v>
          </cell>
          <cell r="M39">
            <v>0.14799821193413151</v>
          </cell>
          <cell r="N39">
            <v>0.30459360000000002</v>
          </cell>
          <cell r="O39">
            <v>3.6799555399838105E-2</v>
          </cell>
        </row>
        <row r="40">
          <cell r="D40" t="str">
            <v>411726100006</v>
          </cell>
          <cell r="E40" t="str">
            <v>PWA;PWA-BLUFORD3/MOTHER BD,SM</v>
          </cell>
          <cell r="F40">
            <v>1</v>
          </cell>
          <cell r="G40" t="str">
            <v>SA</v>
          </cell>
          <cell r="I40">
            <v>361.02499</v>
          </cell>
        </row>
        <row r="41">
          <cell r="D41" t="str">
            <v>242600000455</v>
          </cell>
          <cell r="E41" t="str">
            <v>LABEL;50.8*12.7MM,HI-TEMP,260</v>
          </cell>
          <cell r="F41">
            <v>1</v>
          </cell>
          <cell r="G41" t="str">
            <v>P</v>
          </cell>
          <cell r="H41" t="str">
            <v>USD</v>
          </cell>
          <cell r="I41">
            <v>0.35454999999999998</v>
          </cell>
          <cell r="J41">
            <v>4.2835050923632663E-2</v>
          </cell>
          <cell r="K41">
            <v>0.3443232</v>
          </cell>
          <cell r="L41">
            <v>4.159949740851264E-2</v>
          </cell>
          <cell r="M41">
            <v>4.159949740851264E-2</v>
          </cell>
          <cell r="N41">
            <v>0.3443232</v>
          </cell>
          <cell r="O41">
            <v>4.159949740851264E-2</v>
          </cell>
        </row>
        <row r="42">
          <cell r="D42" t="str">
            <v>271002000301</v>
          </cell>
          <cell r="E42" t="str">
            <v>RES;0    ,1/10W,5% ,0805,SMT</v>
          </cell>
          <cell r="F42">
            <v>8</v>
          </cell>
          <cell r="G42" t="str">
            <v>P</v>
          </cell>
          <cell r="H42" t="str">
            <v>USD</v>
          </cell>
          <cell r="I42">
            <v>3.7039999999999997E-2</v>
          </cell>
          <cell r="J42">
            <v>4.4749972816566178E-3</v>
          </cell>
          <cell r="K42">
            <v>4.7181180000000003E-3</v>
          </cell>
          <cell r="L42">
            <v>5.7002065940969663E-4</v>
          </cell>
          <cell r="M42">
            <v>4.560165275277573E-3</v>
          </cell>
          <cell r="N42">
            <v>4.5525699999999997E-3</v>
          </cell>
          <cell r="O42">
            <v>5.5001993451812825E-4</v>
          </cell>
        </row>
        <row r="43">
          <cell r="D43" t="str">
            <v>271002471301</v>
          </cell>
          <cell r="E43" t="str">
            <v>RES;470  ,1/10W,5% ,0805,SMT</v>
          </cell>
          <cell r="F43">
            <v>1</v>
          </cell>
          <cell r="G43" t="str">
            <v>P</v>
          </cell>
          <cell r="H43" t="str">
            <v>USD</v>
          </cell>
          <cell r="I43">
            <v>4.5999999999999999E-3</v>
          </cell>
          <cell r="J43">
            <v>5.5575020236556271E-4</v>
          </cell>
          <cell r="K43">
            <v>4.5525699999999997E-3</v>
          </cell>
          <cell r="L43">
            <v>5.5001993451812825E-4</v>
          </cell>
          <cell r="M43">
            <v>5.5001993451812825E-4</v>
          </cell>
          <cell r="N43">
            <v>4.5525699999999997E-3</v>
          </cell>
          <cell r="O43">
            <v>5.5000000000000003E-4</v>
          </cell>
        </row>
        <row r="44">
          <cell r="D44" t="str">
            <v>271012020301</v>
          </cell>
          <cell r="E44" t="str">
            <v>RES;2    ,1/8W,5% ,1206,SMT</v>
          </cell>
          <cell r="F44">
            <v>4</v>
          </cell>
          <cell r="G44" t="str">
            <v>P</v>
          </cell>
          <cell r="H44" t="str">
            <v>USD</v>
          </cell>
          <cell r="I44">
            <v>3.048E-2</v>
          </cell>
          <cell r="J44">
            <v>3.6824491669787724E-3</v>
          </cell>
          <cell r="K44">
            <v>7.4492999999999998E-3</v>
          </cell>
          <cell r="L44">
            <v>8.9998912662647538E-4</v>
          </cell>
          <cell r="M44">
            <v>3.5999565065059015E-3</v>
          </cell>
          <cell r="N44">
            <v>7.0026804E-3</v>
          </cell>
          <cell r="O44">
            <v>8.4603066291333913E-4</v>
          </cell>
        </row>
        <row r="45">
          <cell r="D45" t="str">
            <v>271071000002</v>
          </cell>
          <cell r="E45" t="str">
            <v>RES;0    ,1/16W,5% ,0603,SMT</v>
          </cell>
          <cell r="F45">
            <v>53</v>
          </cell>
          <cell r="G45" t="str">
            <v>P</v>
          </cell>
          <cell r="H45" t="str">
            <v>USD</v>
          </cell>
          <cell r="I45">
            <v>0.17967</v>
          </cell>
          <cell r="J45">
            <v>2.1706878012830579E-2</v>
          </cell>
          <cell r="K45">
            <v>3.3109599999999999E-3</v>
          </cell>
          <cell r="L45">
            <v>4.00014497831366E-4</v>
          </cell>
          <cell r="M45">
            <v>2.1200768385062397E-2</v>
          </cell>
          <cell r="N45">
            <v>3.1123023999999999E-2</v>
          </cell>
          <cell r="O45">
            <v>3.7800000000000003E-4</v>
          </cell>
        </row>
        <row r="46">
          <cell r="D46" t="str">
            <v>271071010301</v>
          </cell>
          <cell r="E46" t="str">
            <v>RES;1    ,1/16W,5% ,0603,SMT</v>
          </cell>
          <cell r="F46">
            <v>2</v>
          </cell>
          <cell r="G46" t="str">
            <v>P</v>
          </cell>
          <cell r="H46" t="str">
            <v>USD</v>
          </cell>
          <cell r="I46">
            <v>6.7600000000000004E-3</v>
          </cell>
          <cell r="J46">
            <v>8.1671116695460966E-4</v>
          </cell>
          <cell r="K46">
            <v>3.3935699999999998E-3</v>
          </cell>
          <cell r="L46">
            <v>4.0999504657428319E-4</v>
          </cell>
          <cell r="M46">
            <v>8.1999009314856638E-4</v>
          </cell>
          <cell r="N46">
            <v>3.1123024000000001E-3</v>
          </cell>
          <cell r="O46">
            <v>3.7601362796148405E-4</v>
          </cell>
        </row>
        <row r="47">
          <cell r="D47" t="str">
            <v>271071100101</v>
          </cell>
          <cell r="E47" t="str">
            <v>RES;10   ,1/16W,1% ,0603,SMT</v>
          </cell>
          <cell r="F47">
            <v>19</v>
          </cell>
          <cell r="G47" t="str">
            <v>P</v>
          </cell>
          <cell r="H47" t="str">
            <v>USD</v>
          </cell>
          <cell r="I47">
            <v>9.8229999999999998E-2</v>
          </cell>
          <cell r="J47">
            <v>1.186768312573244E-2</v>
          </cell>
          <cell r="K47">
            <v>5.0609847899999996E-3</v>
          </cell>
          <cell r="L47">
            <v>6.1144420026337711E-4</v>
          </cell>
          <cell r="M47">
            <v>1.1617439805004164E-2</v>
          </cell>
          <cell r="N47">
            <v>5.0607402300000002E-3</v>
          </cell>
          <cell r="O47">
            <v>6.0999999999999997E-4</v>
          </cell>
        </row>
        <row r="48">
          <cell r="D48" t="str">
            <v>271071101101</v>
          </cell>
          <cell r="E48" t="str">
            <v>RES;100  ,1/16W,1% ,0603,SMT</v>
          </cell>
          <cell r="F48">
            <v>6</v>
          </cell>
          <cell r="G48" t="str">
            <v>P</v>
          </cell>
          <cell r="H48" t="str">
            <v>USD</v>
          </cell>
          <cell r="I48">
            <v>3.09E-2</v>
          </cell>
          <cell r="J48">
            <v>3.733191576759976E-3</v>
          </cell>
          <cell r="K48">
            <v>5.0357870599999997E-3</v>
          </cell>
          <cell r="L48">
            <v>6.0839992992714833E-4</v>
          </cell>
          <cell r="M48">
            <v>3.6503995795628902E-3</v>
          </cell>
          <cell r="N48">
            <v>4.6353439999999996E-3</v>
          </cell>
          <cell r="O48">
            <v>5.6002029696391239E-4</v>
          </cell>
        </row>
        <row r="49">
          <cell r="D49" t="str">
            <v>271071101301</v>
          </cell>
          <cell r="E49" t="str">
            <v>RES;100  ,1/16W,5% ,0603,SMT</v>
          </cell>
          <cell r="F49">
            <v>9</v>
          </cell>
          <cell r="G49" t="str">
            <v>P</v>
          </cell>
          <cell r="H49" t="str">
            <v>USD</v>
          </cell>
          <cell r="I49">
            <v>3.0419999999999999E-2</v>
          </cell>
          <cell r="J49">
            <v>3.6752002512957433E-3</v>
          </cell>
          <cell r="K49">
            <v>3.3109599999999999E-3</v>
          </cell>
          <cell r="L49">
            <v>4.00014497831366E-4</v>
          </cell>
          <cell r="M49">
            <v>3.6001304804822941E-3</v>
          </cell>
          <cell r="N49">
            <v>3.1123024000000001E-3</v>
          </cell>
          <cell r="O49">
            <v>3.7601362796148405E-4</v>
          </cell>
        </row>
        <row r="50">
          <cell r="D50" t="str">
            <v>271071102102</v>
          </cell>
          <cell r="E50" t="str">
            <v>RES;1K   ,1/16W,1% ,0603,SMT</v>
          </cell>
          <cell r="F50">
            <v>3</v>
          </cell>
          <cell r="G50" t="str">
            <v>P</v>
          </cell>
          <cell r="H50" t="str">
            <v>USD</v>
          </cell>
          <cell r="I50">
            <v>1.5509999999999999E-2</v>
          </cell>
          <cell r="J50">
            <v>1.873844704063017E-3</v>
          </cell>
          <cell r="K50">
            <v>5.0492139999999998E-3</v>
          </cell>
          <cell r="L50">
            <v>6.1002210919283316E-4</v>
          </cell>
          <cell r="M50">
            <v>1.8300663275784995E-3</v>
          </cell>
          <cell r="N50">
            <v>5.0609847899999996E-3</v>
          </cell>
          <cell r="O50">
            <v>6.0999999999999997E-4</v>
          </cell>
        </row>
        <row r="51">
          <cell r="D51" t="str">
            <v>271071102302</v>
          </cell>
          <cell r="E51" t="str">
            <v>RES;1K   ,1/16W,5% ,0603,SMT</v>
          </cell>
          <cell r="F51">
            <v>20</v>
          </cell>
          <cell r="G51" t="str">
            <v>P</v>
          </cell>
          <cell r="H51" t="str">
            <v>USD</v>
          </cell>
          <cell r="I51">
            <v>6.8599999999999994E-2</v>
          </cell>
          <cell r="J51">
            <v>8.287926930929914E-3</v>
          </cell>
          <cell r="K51">
            <v>3.3935699999999998E-3</v>
          </cell>
          <cell r="L51">
            <v>4.0999504657428319E-4</v>
          </cell>
          <cell r="M51">
            <v>8.1999009314856642E-3</v>
          </cell>
          <cell r="N51">
            <v>3.1123024000000001E-3</v>
          </cell>
          <cell r="O51">
            <v>3.7601362796148405E-4</v>
          </cell>
        </row>
        <row r="52">
          <cell r="D52" t="str">
            <v>271071103302</v>
          </cell>
          <cell r="E52" t="str">
            <v>RES;10K  ,1/16W,5% ,0603,SMT</v>
          </cell>
          <cell r="F52">
            <v>24</v>
          </cell>
          <cell r="G52" t="str">
            <v>P</v>
          </cell>
          <cell r="H52" t="str">
            <v>USD</v>
          </cell>
          <cell r="I52">
            <v>8.1600000000000006E-2</v>
          </cell>
          <cell r="J52">
            <v>9.8585253289195495E-3</v>
          </cell>
          <cell r="K52">
            <v>3.3937339999999998E-3</v>
          </cell>
          <cell r="L52">
            <v>4.1001486027715013E-4</v>
          </cell>
          <cell r="M52">
            <v>9.8403566466516035E-3</v>
          </cell>
          <cell r="N52">
            <v>3.1205797999999999E-3</v>
          </cell>
          <cell r="O52">
            <v>3.7701366420606248E-4</v>
          </cell>
        </row>
        <row r="53">
          <cell r="D53" t="str">
            <v>271071105011</v>
          </cell>
          <cell r="E53" t="str">
            <v>RES;105  ,1/16W,1% ,0603,SMT</v>
          </cell>
          <cell r="F53">
            <v>3</v>
          </cell>
          <cell r="G53" t="str">
            <v>P</v>
          </cell>
          <cell r="H53" t="str">
            <v>USD</v>
          </cell>
          <cell r="I53">
            <v>1.545E-2</v>
          </cell>
          <cell r="J53">
            <v>1.866595788379988E-3</v>
          </cell>
          <cell r="K53">
            <v>5.0357870599999997E-3</v>
          </cell>
          <cell r="L53">
            <v>6.0839992992714833E-4</v>
          </cell>
          <cell r="M53">
            <v>1.8251997897814451E-3</v>
          </cell>
          <cell r="N53">
            <v>4.6353439999999996E-3</v>
          </cell>
          <cell r="O53">
            <v>5.6002029696391239E-4</v>
          </cell>
        </row>
        <row r="54">
          <cell r="D54" t="str">
            <v>271071106301</v>
          </cell>
          <cell r="E54" t="str">
            <v>RES;10M  ,1/16W,5% ,0603,SMT</v>
          </cell>
          <cell r="F54">
            <v>2</v>
          </cell>
          <cell r="G54" t="str">
            <v>P</v>
          </cell>
          <cell r="H54" t="str">
            <v>USD</v>
          </cell>
          <cell r="I54">
            <v>6.1399999999999996E-3</v>
          </cell>
          <cell r="J54">
            <v>7.4180570489664247E-4</v>
          </cell>
          <cell r="K54">
            <v>3.3937339999999998E-3</v>
          </cell>
          <cell r="L54">
            <v>4.1001486027715013E-4</v>
          </cell>
          <cell r="M54">
            <v>8.2002972055430026E-4</v>
          </cell>
          <cell r="N54">
            <v>2.8143159999999999E-3</v>
          </cell>
          <cell r="O54">
            <v>3.400123231566611E-4</v>
          </cell>
        </row>
        <row r="55">
          <cell r="D55" t="str">
            <v>271071137011</v>
          </cell>
          <cell r="E55" t="str">
            <v>RES;137  ,1/16W,1% ,0603,SMT</v>
          </cell>
          <cell r="F55">
            <v>1</v>
          </cell>
          <cell r="G55" t="str">
            <v>P</v>
          </cell>
          <cell r="H55" t="str">
            <v>USD</v>
          </cell>
          <cell r="I55">
            <v>5.1399999999999996E-3</v>
          </cell>
          <cell r="J55">
            <v>6.2099044351282442E-4</v>
          </cell>
          <cell r="K55">
            <v>5.0357870599999997E-3</v>
          </cell>
          <cell r="L55">
            <v>6.0839992992714833E-4</v>
          </cell>
          <cell r="M55">
            <v>6.0839992992714833E-4</v>
          </cell>
          <cell r="N55">
            <v>4.6518988000000001E-3</v>
          </cell>
          <cell r="O55">
            <v>5.6202036945306926E-4</v>
          </cell>
        </row>
        <row r="56">
          <cell r="D56" t="str">
            <v>271071151101</v>
          </cell>
          <cell r="E56" t="str">
            <v>RES;150  ,1/16W,1% ,0603,SMT</v>
          </cell>
          <cell r="F56">
            <v>2</v>
          </cell>
          <cell r="G56" t="str">
            <v>P</v>
          </cell>
          <cell r="H56" t="str">
            <v>USD</v>
          </cell>
          <cell r="I56">
            <v>1.0279999999999999E-2</v>
          </cell>
          <cell r="J56">
            <v>1.2419808870256488E-3</v>
          </cell>
          <cell r="K56">
            <v>5.0492139999999998E-3</v>
          </cell>
          <cell r="L56">
            <v>6.1002210919283316E-4</v>
          </cell>
          <cell r="M56">
            <v>1.2200442183856663E-3</v>
          </cell>
          <cell r="N56">
            <v>4.6187891999999999E-3</v>
          </cell>
          <cell r="O56">
            <v>5.5802022447475562E-4</v>
          </cell>
        </row>
        <row r="57">
          <cell r="D57" t="str">
            <v>271071152302</v>
          </cell>
          <cell r="E57" t="str">
            <v>RES;1.5K ,1/16W,5% ,0603,SMT</v>
          </cell>
          <cell r="F57">
            <v>1</v>
          </cell>
          <cell r="G57" t="str">
            <v>P</v>
          </cell>
          <cell r="H57" t="str">
            <v>USD</v>
          </cell>
          <cell r="I57">
            <v>3.14E-3</v>
          </cell>
          <cell r="J57">
            <v>3.7935992074518849E-4</v>
          </cell>
          <cell r="K57">
            <v>3.3937339999999998E-3</v>
          </cell>
          <cell r="L57">
            <v>4.1001486027715013E-4</v>
          </cell>
          <cell r="M57">
            <v>4.1001486027715013E-4</v>
          </cell>
          <cell r="N57">
            <v>2.8143159999999999E-3</v>
          </cell>
          <cell r="O57">
            <v>3.4000000000000002E-4</v>
          </cell>
        </row>
        <row r="58">
          <cell r="D58" t="str">
            <v>271071178111</v>
          </cell>
          <cell r="E58" t="str">
            <v>RES;1.78K,1/16W,1% ,0603,SMT</v>
          </cell>
          <cell r="F58">
            <v>1</v>
          </cell>
          <cell r="G58" t="str">
            <v>P</v>
          </cell>
          <cell r="H58" t="str">
            <v>USD</v>
          </cell>
          <cell r="I58">
            <v>5.1700000000000001E-3</v>
          </cell>
          <cell r="J58">
            <v>6.2461490135433905E-4</v>
          </cell>
          <cell r="K58">
            <v>5.0357870599999997E-3</v>
          </cell>
          <cell r="L58">
            <v>6.0839992992714833E-4</v>
          </cell>
          <cell r="M58">
            <v>6.0839992992714833E-4</v>
          </cell>
          <cell r="N58">
            <v>5.0609847899999996E-3</v>
          </cell>
          <cell r="O58">
            <v>6.0999999999999997E-4</v>
          </cell>
        </row>
        <row r="59">
          <cell r="D59" t="str">
            <v>271071181101</v>
          </cell>
          <cell r="E59" t="str">
            <v>RES;180  ,1/16W,1% ,0603,SMT</v>
          </cell>
          <cell r="F59">
            <v>2</v>
          </cell>
          <cell r="G59" t="str">
            <v>P</v>
          </cell>
          <cell r="H59" t="str">
            <v>USD</v>
          </cell>
          <cell r="I59">
            <v>1.0359999999999999E-2</v>
          </cell>
          <cell r="J59">
            <v>1.2516461079363544E-3</v>
          </cell>
          <cell r="K59">
            <v>5.0357870599999997E-3</v>
          </cell>
          <cell r="L59">
            <v>6.0839992992714833E-4</v>
          </cell>
          <cell r="M59">
            <v>1.2167998598542967E-3</v>
          </cell>
          <cell r="N59">
            <v>4.6518988000000001E-3</v>
          </cell>
          <cell r="O59">
            <v>5.6202036945306926E-4</v>
          </cell>
        </row>
        <row r="60">
          <cell r="D60" t="str">
            <v>271071200101</v>
          </cell>
          <cell r="E60" t="str">
            <v>RES;20   ,1/16W,1% ,0603,SMT</v>
          </cell>
          <cell r="F60">
            <v>2</v>
          </cell>
          <cell r="G60" t="str">
            <v>P</v>
          </cell>
          <cell r="H60" t="str">
            <v>USD</v>
          </cell>
          <cell r="I60">
            <v>1.0240000000000001E-2</v>
          </cell>
          <cell r="J60">
            <v>1.2371482765702964E-3</v>
          </cell>
          <cell r="K60">
            <v>5.0357870599999997E-3</v>
          </cell>
          <cell r="L60">
            <v>6.0839992992714833E-4</v>
          </cell>
          <cell r="M60">
            <v>1.2167998598542967E-3</v>
          </cell>
          <cell r="N60">
            <v>4.6187891999999999E-3</v>
          </cell>
          <cell r="O60">
            <v>5.5802022447475562E-4</v>
          </cell>
        </row>
        <row r="61">
          <cell r="D61" t="str">
            <v>271071201301</v>
          </cell>
          <cell r="E61" t="str">
            <v>RES;200  ,1/16W,5% ,0603,SMT</v>
          </cell>
          <cell r="F61">
            <v>5</v>
          </cell>
          <cell r="G61" t="str">
            <v>P</v>
          </cell>
          <cell r="H61" t="str">
            <v>USD</v>
          </cell>
          <cell r="I61">
            <v>1.515E-2</v>
          </cell>
          <cell r="J61">
            <v>1.8303512099648426E-3</v>
          </cell>
          <cell r="K61">
            <v>3.3109599999999999E-3</v>
          </cell>
          <cell r="L61">
            <v>4.00014497831366E-4</v>
          </cell>
          <cell r="M61">
            <v>2.0000724891568299E-3</v>
          </cell>
          <cell r="N61">
            <v>3.3109599999999999E-3</v>
          </cell>
          <cell r="O61">
            <v>4.0000000000000002E-4</v>
          </cell>
        </row>
        <row r="62">
          <cell r="D62" t="str">
            <v>271071203302</v>
          </cell>
          <cell r="E62" t="str">
            <v>RES;20K  ,1/16W,5% ,0603,SMT</v>
          </cell>
          <cell r="F62">
            <v>4</v>
          </cell>
          <cell r="G62" t="str">
            <v>P</v>
          </cell>
          <cell r="H62" t="str">
            <v>USD</v>
          </cell>
          <cell r="I62">
            <v>1.2760000000000001E-2</v>
          </cell>
          <cell r="J62">
            <v>1.5416027352575176E-3</v>
          </cell>
          <cell r="K62">
            <v>3.3109599999999999E-3</v>
          </cell>
          <cell r="L62">
            <v>4.00014497831366E-4</v>
          </cell>
          <cell r="M62">
            <v>1.600057991325464E-3</v>
          </cell>
          <cell r="N62">
            <v>3.3109599999999999E-3</v>
          </cell>
          <cell r="O62">
            <v>4.00014497831366E-4</v>
          </cell>
        </row>
        <row r="63">
          <cell r="D63" t="str">
            <v>271071221301</v>
          </cell>
          <cell r="E63" t="str">
            <v>RES;220  ,1/16W,5% ,0603,SMT</v>
          </cell>
          <cell r="F63">
            <v>4</v>
          </cell>
          <cell r="G63" t="str">
            <v>P</v>
          </cell>
          <cell r="H63" t="str">
            <v>USD</v>
          </cell>
          <cell r="I63">
            <v>1.3520000000000001E-2</v>
          </cell>
          <cell r="J63">
            <v>1.6334223339092193E-3</v>
          </cell>
          <cell r="K63">
            <v>3.3109599999999999E-3</v>
          </cell>
          <cell r="L63">
            <v>4.00014497831366E-4</v>
          </cell>
          <cell r="M63">
            <v>1.600057991325464E-3</v>
          </cell>
          <cell r="N63">
            <v>3.1205797999999999E-3</v>
          </cell>
          <cell r="O63">
            <v>3.7701366420606248E-4</v>
          </cell>
        </row>
        <row r="64">
          <cell r="D64" t="str">
            <v>271071221302</v>
          </cell>
          <cell r="E64" t="str">
            <v>RES;22   ,1/16W,5% ,0603,SMT</v>
          </cell>
          <cell r="F64">
            <v>2</v>
          </cell>
          <cell r="G64" t="str">
            <v>P</v>
          </cell>
          <cell r="H64" t="str">
            <v>USD</v>
          </cell>
          <cell r="I64">
            <v>6.6400000000000001E-3</v>
          </cell>
          <cell r="J64">
            <v>8.0221333558855149E-4</v>
          </cell>
          <cell r="K64">
            <v>3.3937339999999998E-3</v>
          </cell>
          <cell r="L64">
            <v>4.1001486027715013E-4</v>
          </cell>
          <cell r="M64">
            <v>8.2002972055430026E-4</v>
          </cell>
          <cell r="N64">
            <v>3.3109599999999999E-3</v>
          </cell>
          <cell r="O64">
            <v>4.00014497831366E-4</v>
          </cell>
        </row>
        <row r="65">
          <cell r="D65" t="str">
            <v>271071222302</v>
          </cell>
          <cell r="E65" t="str">
            <v>RES;2.2K ,1/16W,5% ,0603,SMT</v>
          </cell>
          <cell r="F65">
            <v>11</v>
          </cell>
          <cell r="G65" t="str">
            <v>P</v>
          </cell>
          <cell r="H65" t="str">
            <v>USD</v>
          </cell>
          <cell r="I65">
            <v>3.4099999999999998E-2</v>
          </cell>
          <cell r="J65">
            <v>4.1198004131881936E-3</v>
          </cell>
          <cell r="K65">
            <v>3.3109599999999999E-3</v>
          </cell>
          <cell r="L65">
            <v>4.00014497831366E-4</v>
          </cell>
          <cell r="M65">
            <v>4.400159476145026E-3</v>
          </cell>
          <cell r="N65">
            <v>2.8143159999999999E-3</v>
          </cell>
          <cell r="O65">
            <v>3.400123231566611E-4</v>
          </cell>
        </row>
        <row r="66">
          <cell r="D66" t="str">
            <v>271071226011</v>
          </cell>
          <cell r="E66" t="str">
            <v>RES;226  ,1/16W,1% ,0603,SMT</v>
          </cell>
          <cell r="F66">
            <v>1</v>
          </cell>
          <cell r="G66" t="str">
            <v>P</v>
          </cell>
          <cell r="H66" t="str">
            <v>USD</v>
          </cell>
          <cell r="I66">
            <v>5.1399999999999996E-3</v>
          </cell>
          <cell r="J66">
            <v>6.2099044351282442E-4</v>
          </cell>
          <cell r="K66">
            <v>5.0357870599999997E-3</v>
          </cell>
          <cell r="L66">
            <v>6.0839992992714833E-4</v>
          </cell>
          <cell r="M66">
            <v>6.0839992992714833E-4</v>
          </cell>
          <cell r="N66">
            <v>4.6518988000000001E-3</v>
          </cell>
          <cell r="O66">
            <v>5.6202036945306926E-4</v>
          </cell>
        </row>
        <row r="67">
          <cell r="D67" t="str">
            <v>271071226811</v>
          </cell>
          <cell r="E67" t="str">
            <v>RES;22.6 ,1/16W,1% ,0603,SMT</v>
          </cell>
          <cell r="F67">
            <v>1</v>
          </cell>
          <cell r="G67" t="str">
            <v>P</v>
          </cell>
          <cell r="H67" t="str">
            <v>USD</v>
          </cell>
          <cell r="I67">
            <v>5.1399999999999996E-3</v>
          </cell>
          <cell r="J67">
            <v>6.2099044351282442E-4</v>
          </cell>
          <cell r="K67">
            <v>5.0357870599999997E-3</v>
          </cell>
          <cell r="L67">
            <v>6.0839992992714833E-4</v>
          </cell>
          <cell r="M67">
            <v>6.0839992992714833E-4</v>
          </cell>
          <cell r="N67">
            <v>4.6187891999999999E-3</v>
          </cell>
          <cell r="O67">
            <v>5.5802022447475562E-4</v>
          </cell>
        </row>
        <row r="68">
          <cell r="D68" t="str">
            <v>271071243301</v>
          </cell>
          <cell r="E68" t="str">
            <v>RES;24K  ,1/16W,5% ,0603,SMT</v>
          </cell>
          <cell r="F68">
            <v>1</v>
          </cell>
          <cell r="G68" t="str">
            <v>P</v>
          </cell>
          <cell r="H68" t="str">
            <v>USD</v>
          </cell>
          <cell r="I68">
            <v>3.1700000000000001E-3</v>
          </cell>
          <cell r="J68">
            <v>3.8298437858670306E-4</v>
          </cell>
          <cell r="K68">
            <v>2.8143159999999999E-3</v>
          </cell>
          <cell r="L68">
            <v>3.400123231566611E-4</v>
          </cell>
          <cell r="M68">
            <v>3.400123231566611E-4</v>
          </cell>
          <cell r="N68">
            <v>2.7149871999999999E-3</v>
          </cell>
          <cell r="O68">
            <v>3.2801188822172015E-4</v>
          </cell>
        </row>
        <row r="69">
          <cell r="D69" t="str">
            <v>271071249811</v>
          </cell>
          <cell r="E69" t="str">
            <v>RES;24.9 ,1/16W,1% ,0603,SMT</v>
          </cell>
          <cell r="F69">
            <v>2</v>
          </cell>
          <cell r="G69" t="str">
            <v>P</v>
          </cell>
          <cell r="H69" t="str">
            <v>USD</v>
          </cell>
          <cell r="I69">
            <v>1.026E-2</v>
          </cell>
          <cell r="J69">
            <v>1.2395645817979725E-3</v>
          </cell>
          <cell r="K69">
            <v>5.0357870599999997E-3</v>
          </cell>
          <cell r="L69">
            <v>6.0839992992714833E-4</v>
          </cell>
          <cell r="M69">
            <v>1.2167998598542967E-3</v>
          </cell>
          <cell r="N69">
            <v>5.0609847899999996E-3</v>
          </cell>
          <cell r="O69">
            <v>6.0999999999999997E-4</v>
          </cell>
        </row>
        <row r="70">
          <cell r="D70" t="str">
            <v>271071272301</v>
          </cell>
          <cell r="E70" t="str">
            <v>RES;2.7K ,1/16W,5% ,0603,SMT</v>
          </cell>
          <cell r="F70">
            <v>6</v>
          </cell>
          <cell r="G70" t="str">
            <v>P</v>
          </cell>
          <cell r="H70" t="str">
            <v>USD</v>
          </cell>
          <cell r="I70">
            <v>1.8239999999999999E-2</v>
          </cell>
          <cell r="J70">
            <v>2.2036703676408401E-3</v>
          </cell>
          <cell r="K70">
            <v>3.3109599999999999E-3</v>
          </cell>
          <cell r="L70">
            <v>4.00014497831366E-4</v>
          </cell>
          <cell r="M70">
            <v>2.4000869869881961E-3</v>
          </cell>
          <cell r="N70">
            <v>3.3109599999999999E-3</v>
          </cell>
          <cell r="O70">
            <v>3.6999999999999999E-4</v>
          </cell>
        </row>
        <row r="71">
          <cell r="D71" t="str">
            <v>271071274911</v>
          </cell>
          <cell r="E71" t="str">
            <v>RES;27.4 ,1/16W,1% ,0603,SMT</v>
          </cell>
          <cell r="F71">
            <v>4</v>
          </cell>
          <cell r="G71" t="str">
            <v>P</v>
          </cell>
          <cell r="H71" t="str">
            <v>USD</v>
          </cell>
          <cell r="I71">
            <v>2.0719999999999999E-2</v>
          </cell>
          <cell r="J71">
            <v>2.5032922158727089E-3</v>
          </cell>
          <cell r="K71">
            <v>5.0609847899999996E-3</v>
          </cell>
          <cell r="L71">
            <v>6.1144420026337711E-4</v>
          </cell>
          <cell r="M71">
            <v>2.4457768010535084E-3</v>
          </cell>
          <cell r="N71">
            <v>4.6187891999999999E-3</v>
          </cell>
          <cell r="O71">
            <v>5.5802022447475562E-4</v>
          </cell>
        </row>
        <row r="72">
          <cell r="D72" t="str">
            <v>271071301011</v>
          </cell>
          <cell r="E72" t="str">
            <v>RES;301  ,1/16W,1% ,0603,SMT</v>
          </cell>
          <cell r="F72">
            <v>1</v>
          </cell>
          <cell r="G72" t="str">
            <v>P</v>
          </cell>
          <cell r="H72" t="str">
            <v>USD</v>
          </cell>
          <cell r="I72">
            <v>5.1500000000000001E-3</v>
          </cell>
          <cell r="J72">
            <v>6.221985961266627E-4</v>
          </cell>
          <cell r="K72">
            <v>5.0492139999999998E-3</v>
          </cell>
          <cell r="L72">
            <v>6.1002210919283316E-4</v>
          </cell>
          <cell r="M72">
            <v>6.1002210919283316E-4</v>
          </cell>
          <cell r="N72">
            <v>5.0360304200000004E-3</v>
          </cell>
          <cell r="O72">
            <v>6.0842933152915879E-4</v>
          </cell>
        </row>
        <row r="73">
          <cell r="D73" t="str">
            <v>271071301304</v>
          </cell>
          <cell r="E73" t="str">
            <v>RES;300  ,1/16W,5% ,0603,SMT,</v>
          </cell>
          <cell r="F73">
            <v>3</v>
          </cell>
          <cell r="G73" t="str">
            <v>P</v>
          </cell>
          <cell r="H73" t="str">
            <v>USD</v>
          </cell>
          <cell r="I73">
            <v>9.5399999999999999E-3</v>
          </cell>
          <cell r="J73">
            <v>1.1525775936016237E-3</v>
          </cell>
          <cell r="K73">
            <v>3.3935699999999998E-3</v>
          </cell>
          <cell r="L73">
            <v>4.0999504657428319E-4</v>
          </cell>
          <cell r="M73">
            <v>1.2299851397228495E-3</v>
          </cell>
          <cell r="N73">
            <v>2.8143159999999999E-3</v>
          </cell>
          <cell r="O73">
            <v>3.400123231566611E-4</v>
          </cell>
        </row>
        <row r="74">
          <cell r="D74" t="str">
            <v>271071330101</v>
          </cell>
          <cell r="E74" t="str">
            <v>RES;33   ,1/16W,1% ,0603,SMT</v>
          </cell>
          <cell r="F74">
            <v>12</v>
          </cell>
          <cell r="G74" t="str">
            <v>P</v>
          </cell>
          <cell r="H74" t="str">
            <v>USD</v>
          </cell>
          <cell r="I74">
            <v>6.2520000000000006E-2</v>
          </cell>
          <cell r="J74">
            <v>7.5533701417163012E-3</v>
          </cell>
          <cell r="K74">
            <v>5.0360304200000004E-3</v>
          </cell>
          <cell r="L74">
            <v>6.0842933152915879E-4</v>
          </cell>
          <cell r="M74">
            <v>7.3011519783499051E-3</v>
          </cell>
          <cell r="N74">
            <v>5.0609847899999996E-3</v>
          </cell>
          <cell r="O74">
            <v>6.0999999999999997E-4</v>
          </cell>
        </row>
        <row r="75">
          <cell r="D75" t="str">
            <v>271071330302</v>
          </cell>
          <cell r="E75" t="str">
            <v>RES;33   ,1/16W,5% ,0603,SMT</v>
          </cell>
          <cell r="F75">
            <v>15</v>
          </cell>
          <cell r="G75" t="str">
            <v>P</v>
          </cell>
          <cell r="H75" t="str">
            <v>USD</v>
          </cell>
          <cell r="I75">
            <v>5.1150000000000001E-2</v>
          </cell>
          <cell r="J75">
            <v>6.1797006197822904E-3</v>
          </cell>
          <cell r="K75">
            <v>3.3937339999999998E-3</v>
          </cell>
          <cell r="L75">
            <v>4.1001486027715013E-4</v>
          </cell>
          <cell r="M75">
            <v>6.150222904157252E-3</v>
          </cell>
          <cell r="N75">
            <v>3.1123024000000001E-3</v>
          </cell>
          <cell r="O75">
            <v>3.7601362796148405E-4</v>
          </cell>
        </row>
        <row r="76">
          <cell r="D76" t="str">
            <v>271071331301</v>
          </cell>
          <cell r="E76" t="str">
            <v>RES;330  ,1/16W,5% ,0603,SMT</v>
          </cell>
          <cell r="F76">
            <v>6</v>
          </cell>
          <cell r="G76" t="str">
            <v>P</v>
          </cell>
          <cell r="H76" t="str">
            <v>USD</v>
          </cell>
          <cell r="I76">
            <v>2.0219999999999998E-2</v>
          </cell>
          <cell r="J76">
            <v>2.4428845851807994E-3</v>
          </cell>
          <cell r="K76">
            <v>3.3937339999999998E-3</v>
          </cell>
          <cell r="L76">
            <v>4.1001486027715013E-4</v>
          </cell>
          <cell r="M76">
            <v>2.4600891616629009E-3</v>
          </cell>
          <cell r="N76">
            <v>3.1123024000000001E-3</v>
          </cell>
          <cell r="O76">
            <v>3.7601362796148405E-4</v>
          </cell>
        </row>
        <row r="77">
          <cell r="D77" t="str">
            <v>271071374811</v>
          </cell>
          <cell r="E77" t="str">
            <v>RES;37.4 ,1/16W,1% ,0603,SMT</v>
          </cell>
          <cell r="F77">
            <v>3</v>
          </cell>
          <cell r="G77" t="str">
            <v>P</v>
          </cell>
          <cell r="H77" t="str">
            <v>USD</v>
          </cell>
          <cell r="I77">
            <v>1.5509999999999999E-2</v>
          </cell>
          <cell r="J77">
            <v>1.873844704063017E-3</v>
          </cell>
          <cell r="K77">
            <v>5.0357870599999997E-3</v>
          </cell>
          <cell r="L77">
            <v>6.0839992992714833E-4</v>
          </cell>
          <cell r="M77">
            <v>1.8251997897814451E-3</v>
          </cell>
          <cell r="N77">
            <v>5.0360304200000004E-3</v>
          </cell>
          <cell r="O77">
            <v>6.0999999999999997E-4</v>
          </cell>
        </row>
        <row r="78">
          <cell r="D78" t="str">
            <v>271071391302</v>
          </cell>
          <cell r="E78" t="str">
            <v>RES;390  ,1/16W,5% ,0603,SMT</v>
          </cell>
          <cell r="F78">
            <v>1</v>
          </cell>
          <cell r="G78" t="str">
            <v>P</v>
          </cell>
          <cell r="H78" t="str">
            <v>USD</v>
          </cell>
          <cell r="I78">
            <v>3.3700000000000002E-3</v>
          </cell>
          <cell r="J78">
            <v>4.0714743086346666E-4</v>
          </cell>
          <cell r="K78">
            <v>3.3109599999999999E-3</v>
          </cell>
          <cell r="L78">
            <v>4.00014497831366E-4</v>
          </cell>
          <cell r="M78">
            <v>4.00014497831366E-4</v>
          </cell>
          <cell r="N78">
            <v>3.3108E-3</v>
          </cell>
          <cell r="O78">
            <v>4.0000000000000002E-4</v>
          </cell>
        </row>
        <row r="79">
          <cell r="D79" t="str">
            <v>271071402811</v>
          </cell>
          <cell r="E79" t="str">
            <v>RES;40.2 ,1/16W,1% ,0603,SMT</v>
          </cell>
          <cell r="F79">
            <v>1</v>
          </cell>
          <cell r="G79" t="str">
            <v>P</v>
          </cell>
          <cell r="H79" t="str">
            <v>USD</v>
          </cell>
          <cell r="I79">
            <v>5.13E-3</v>
          </cell>
          <cell r="J79">
            <v>6.1978229089898625E-4</v>
          </cell>
          <cell r="K79">
            <v>5.0357870599999997E-3</v>
          </cell>
          <cell r="L79">
            <v>6.0839992992714833E-4</v>
          </cell>
          <cell r="M79">
            <v>6.0839992992714833E-4</v>
          </cell>
          <cell r="N79">
            <v>5.0360304200000004E-3</v>
          </cell>
          <cell r="O79">
            <v>6.0842933152915879E-4</v>
          </cell>
        </row>
        <row r="80">
          <cell r="D80" t="str">
            <v>271071470301</v>
          </cell>
          <cell r="E80" t="str">
            <v>RES;47   ,1/16W,5% ,0603,SMT</v>
          </cell>
          <cell r="F80">
            <v>2</v>
          </cell>
          <cell r="G80" t="str">
            <v>P</v>
          </cell>
          <cell r="H80" t="str">
            <v>USD</v>
          </cell>
          <cell r="I80">
            <v>6.7600000000000004E-3</v>
          </cell>
          <cell r="J80">
            <v>8.1671116695460966E-4</v>
          </cell>
          <cell r="K80">
            <v>3.3937339999999998E-3</v>
          </cell>
          <cell r="L80">
            <v>4.1001486027715013E-4</v>
          </cell>
          <cell r="M80">
            <v>8.2002972055430026E-4</v>
          </cell>
          <cell r="N80">
            <v>3.1123024000000001E-3</v>
          </cell>
          <cell r="O80">
            <v>3.7601362796148405E-4</v>
          </cell>
        </row>
        <row r="81">
          <cell r="D81" t="str">
            <v>271071472302</v>
          </cell>
          <cell r="E81" t="str">
            <v>RES;4.7K ,1/16W,5% ,0603,SMT</v>
          </cell>
          <cell r="F81">
            <v>29</v>
          </cell>
          <cell r="G81" t="str">
            <v>P</v>
          </cell>
          <cell r="H81" t="str">
            <v>USD</v>
          </cell>
          <cell r="I81">
            <v>9.8019999999999996E-2</v>
          </cell>
          <cell r="J81">
            <v>1.184231192084184E-2</v>
          </cell>
          <cell r="K81">
            <v>3.3937339999999998E-3</v>
          </cell>
          <cell r="L81">
            <v>4.1001486027715013E-4</v>
          </cell>
          <cell r="M81">
            <v>1.1890430948037354E-2</v>
          </cell>
          <cell r="N81">
            <v>3.1205797999999999E-3</v>
          </cell>
          <cell r="O81">
            <v>3.7701366420606248E-4</v>
          </cell>
        </row>
        <row r="82">
          <cell r="D82" t="str">
            <v>271071473301</v>
          </cell>
          <cell r="E82" t="str">
            <v>RES;47K  ,1/16W,5% ,0603,SMT</v>
          </cell>
          <cell r="F82">
            <v>1</v>
          </cell>
          <cell r="G82" t="str">
            <v>P</v>
          </cell>
          <cell r="H82" t="str">
            <v>USD</v>
          </cell>
          <cell r="I82">
            <v>3.4399999999999999E-3</v>
          </cell>
          <cell r="J82">
            <v>4.1560449916033386E-4</v>
          </cell>
          <cell r="K82">
            <v>3.3937339999999998E-3</v>
          </cell>
          <cell r="L82">
            <v>4.1001486027715013E-4</v>
          </cell>
          <cell r="M82">
            <v>4.1001486027715013E-4</v>
          </cell>
          <cell r="N82">
            <v>3.2530182E-3</v>
          </cell>
          <cell r="O82">
            <v>3.9301424411931712E-4</v>
          </cell>
        </row>
        <row r="83">
          <cell r="D83" t="str">
            <v>271071475011</v>
          </cell>
          <cell r="E83" t="str">
            <v>RES;475  ,1/16W,1% ,0603,SMT</v>
          </cell>
          <cell r="F83">
            <v>1</v>
          </cell>
          <cell r="G83" t="str">
            <v>P</v>
          </cell>
          <cell r="H83" t="str">
            <v>USD</v>
          </cell>
          <cell r="I83">
            <v>5.1500000000000001E-3</v>
          </cell>
          <cell r="J83">
            <v>6.221985961266627E-4</v>
          </cell>
          <cell r="K83">
            <v>5.0492139999999998E-3</v>
          </cell>
          <cell r="L83">
            <v>6.1002210919283316E-4</v>
          </cell>
          <cell r="M83">
            <v>6.1002210919283316E-4</v>
          </cell>
          <cell r="N83">
            <v>4.6187891999999999E-3</v>
          </cell>
          <cell r="O83">
            <v>5.5802022447475562E-4</v>
          </cell>
        </row>
        <row r="84">
          <cell r="D84" t="str">
            <v>271071499811</v>
          </cell>
          <cell r="E84" t="str">
            <v>RES;49.9 ,1/16W,1% ,0603,SMT</v>
          </cell>
          <cell r="F84">
            <v>12</v>
          </cell>
          <cell r="G84" t="str">
            <v>P</v>
          </cell>
          <cell r="H84" t="str">
            <v>USD</v>
          </cell>
          <cell r="I84">
            <v>6.1800000000000001E-2</v>
          </cell>
          <cell r="J84">
            <v>7.466383153519952E-3</v>
          </cell>
          <cell r="K84">
            <v>5.0492139999999998E-3</v>
          </cell>
          <cell r="L84">
            <v>6.1002210919283316E-4</v>
          </cell>
          <cell r="M84">
            <v>7.3202653103139979E-3</v>
          </cell>
          <cell r="N84">
            <v>4.6518988000000001E-3</v>
          </cell>
          <cell r="O84">
            <v>5.6202036945306926E-4</v>
          </cell>
        </row>
        <row r="85">
          <cell r="D85" t="str">
            <v>271071510101</v>
          </cell>
          <cell r="E85" t="str">
            <v>RES;51   ,1/16W,1% ,0603,SMT</v>
          </cell>
          <cell r="F85">
            <v>2</v>
          </cell>
          <cell r="G85" t="str">
            <v>P</v>
          </cell>
          <cell r="H85" t="str">
            <v>USD</v>
          </cell>
          <cell r="I85">
            <v>1.034E-2</v>
          </cell>
          <cell r="J85">
            <v>1.2492298027086781E-3</v>
          </cell>
          <cell r="K85">
            <v>5.0492139999999998E-3</v>
          </cell>
          <cell r="L85">
            <v>6.1002210919283316E-4</v>
          </cell>
          <cell r="M85">
            <v>1.2200442183856663E-3</v>
          </cell>
          <cell r="N85">
            <v>5.0360304200000004E-3</v>
          </cell>
          <cell r="O85">
            <v>6.0842933152915879E-4</v>
          </cell>
        </row>
        <row r="86">
          <cell r="D86" t="str">
            <v>271071510303</v>
          </cell>
          <cell r="E86" t="str">
            <v>RES;51   ,1/16W,5% ,0603,SMT,</v>
          </cell>
          <cell r="F86">
            <v>11</v>
          </cell>
          <cell r="G86" t="str">
            <v>P</v>
          </cell>
          <cell r="H86" t="str">
            <v>USD</v>
          </cell>
          <cell r="I86">
            <v>3.3550000000000003E-2</v>
          </cell>
          <cell r="J86">
            <v>4.0533520194270941E-3</v>
          </cell>
          <cell r="K86">
            <v>3.3937339999999998E-3</v>
          </cell>
          <cell r="L86">
            <v>4.1001486027715013E-4</v>
          </cell>
          <cell r="M86">
            <v>4.5101634630486517E-3</v>
          </cell>
          <cell r="N86">
            <v>2.8143159999999999E-3</v>
          </cell>
          <cell r="O86">
            <v>3.400123231566611E-4</v>
          </cell>
        </row>
        <row r="87">
          <cell r="D87" t="str">
            <v>271071560301</v>
          </cell>
          <cell r="E87" t="str">
            <v>RES;56   ,1/16W,5% ,0603,SMT</v>
          </cell>
          <cell r="F87">
            <v>30</v>
          </cell>
          <cell r="G87" t="str">
            <v>P</v>
          </cell>
          <cell r="H87" t="str">
            <v>USD</v>
          </cell>
          <cell r="I87">
            <v>9.7199999999999995E-2</v>
          </cell>
          <cell r="J87">
            <v>1.1743243406507108E-2</v>
          </cell>
          <cell r="K87">
            <v>3.3937339999999998E-3</v>
          </cell>
          <cell r="L87">
            <v>4.1001486027715013E-4</v>
          </cell>
          <cell r="M87">
            <v>1.2300445808314504E-2</v>
          </cell>
          <cell r="N87">
            <v>2.8143159999999999E-3</v>
          </cell>
          <cell r="O87">
            <v>3.400123231566611E-4</v>
          </cell>
        </row>
        <row r="88">
          <cell r="D88" t="str">
            <v>271071561101</v>
          </cell>
          <cell r="E88" t="str">
            <v>RES;560  ,1/16W,1% ,0603,SMT</v>
          </cell>
          <cell r="F88">
            <v>3</v>
          </cell>
          <cell r="G88" t="str">
            <v>P</v>
          </cell>
          <cell r="H88" t="str">
            <v>USD</v>
          </cell>
          <cell r="I88">
            <v>1.5509999999999999E-2</v>
          </cell>
          <cell r="J88">
            <v>1.873844704063017E-3</v>
          </cell>
          <cell r="K88">
            <v>5.0492139999999998E-3</v>
          </cell>
          <cell r="L88">
            <v>6.1002210919283316E-4</v>
          </cell>
          <cell r="M88">
            <v>1.8300663275784995E-3</v>
          </cell>
          <cell r="N88">
            <v>4.6187891999999999E-3</v>
          </cell>
          <cell r="O88">
            <v>5.5802022447475562E-4</v>
          </cell>
        </row>
        <row r="89">
          <cell r="D89" t="str">
            <v>271071562301</v>
          </cell>
          <cell r="E89" t="str">
            <v>RES;5.6K ,1/16W,5% ,0603,SMT</v>
          </cell>
          <cell r="F89">
            <v>4</v>
          </cell>
          <cell r="G89" t="str">
            <v>P</v>
          </cell>
          <cell r="H89" t="str">
            <v>USD</v>
          </cell>
          <cell r="I89">
            <v>1.2800000000000001E-2</v>
          </cell>
          <cell r="J89">
            <v>1.5464353457128703E-3</v>
          </cell>
          <cell r="K89">
            <v>3.3109599999999999E-3</v>
          </cell>
          <cell r="L89">
            <v>4.00014497831366E-4</v>
          </cell>
          <cell r="M89">
            <v>1.600057991325464E-3</v>
          </cell>
          <cell r="N89">
            <v>2.8143159999999999E-3</v>
          </cell>
          <cell r="O89">
            <v>3.4000000000000002E-4</v>
          </cell>
        </row>
        <row r="90">
          <cell r="D90" t="str">
            <v>271071604811</v>
          </cell>
          <cell r="E90" t="str">
            <v>RES;60.4 ,1/16W,1% ,0603,SMT</v>
          </cell>
          <cell r="F90">
            <v>4</v>
          </cell>
          <cell r="G90" t="str">
            <v>P</v>
          </cell>
          <cell r="H90" t="str">
            <v>USD</v>
          </cell>
          <cell r="I90">
            <v>2.06E-2</v>
          </cell>
          <cell r="J90">
            <v>2.4887943845066508E-3</v>
          </cell>
          <cell r="K90">
            <v>5.0492139999999998E-3</v>
          </cell>
          <cell r="L90">
            <v>6.1002210919283316E-4</v>
          </cell>
          <cell r="M90">
            <v>2.4400884367713326E-3</v>
          </cell>
          <cell r="N90">
            <v>4.6187891999999999E-3</v>
          </cell>
          <cell r="O90">
            <v>5.5802022447475562E-4</v>
          </cell>
        </row>
        <row r="91">
          <cell r="D91" t="str">
            <v>271071620301</v>
          </cell>
          <cell r="E91" t="str">
            <v>RES;62   ,1/16W,5% ,0603,SMT</v>
          </cell>
          <cell r="F91">
            <v>4</v>
          </cell>
          <cell r="G91" t="str">
            <v>P</v>
          </cell>
          <cell r="H91" t="str">
            <v>USD</v>
          </cell>
          <cell r="I91">
            <v>1.3559999999999999E-2</v>
          </cell>
          <cell r="J91">
            <v>1.6382549443645718E-3</v>
          </cell>
          <cell r="K91">
            <v>3.3109599999999999E-3</v>
          </cell>
          <cell r="L91">
            <v>4.00014497831366E-4</v>
          </cell>
          <cell r="M91">
            <v>1.600057991325464E-3</v>
          </cell>
          <cell r="N91">
            <v>3.1123024000000001E-3</v>
          </cell>
          <cell r="O91">
            <v>3.7601362796148405E-4</v>
          </cell>
        </row>
        <row r="92">
          <cell r="D92" t="str">
            <v>271071681301</v>
          </cell>
          <cell r="E92" t="str">
            <v>RES;680  ,1/16W,5% ,0603,SMT</v>
          </cell>
          <cell r="F92">
            <v>1</v>
          </cell>
          <cell r="G92" t="str">
            <v>P</v>
          </cell>
          <cell r="H92" t="str">
            <v>USD</v>
          </cell>
          <cell r="I92">
            <v>3.3800000000000002E-3</v>
          </cell>
          <cell r="J92">
            <v>4.0835558347730483E-4</v>
          </cell>
          <cell r="K92">
            <v>3.3937339999999998E-3</v>
          </cell>
          <cell r="L92">
            <v>4.1001486027715013E-4</v>
          </cell>
          <cell r="M92">
            <v>4.1001486027715013E-4</v>
          </cell>
          <cell r="N92">
            <v>3.1123024000000001E-3</v>
          </cell>
          <cell r="O92">
            <v>3.7601362796148405E-4</v>
          </cell>
        </row>
        <row r="93">
          <cell r="D93" t="str">
            <v>271071681811</v>
          </cell>
          <cell r="E93" t="str">
            <v>RES;68.1 ,1/16W,1% ,0603,SMT</v>
          </cell>
          <cell r="F93">
            <v>2</v>
          </cell>
          <cell r="G93" t="str">
            <v>P</v>
          </cell>
          <cell r="H93" t="str">
            <v>USD</v>
          </cell>
          <cell r="I93">
            <v>1.034E-2</v>
          </cell>
          <cell r="J93">
            <v>1.2492298027086781E-3</v>
          </cell>
          <cell r="K93">
            <v>5.0357870599999997E-3</v>
          </cell>
          <cell r="L93">
            <v>6.0839992992714833E-4</v>
          </cell>
          <cell r="M93">
            <v>1.2167998598542967E-3</v>
          </cell>
          <cell r="N93">
            <v>4.6187891999999999E-3</v>
          </cell>
          <cell r="O93">
            <v>5.5802022447475562E-4</v>
          </cell>
        </row>
        <row r="94">
          <cell r="D94" t="str">
            <v>271071682301</v>
          </cell>
          <cell r="E94" t="str">
            <v>RES;6.8K ,1/16W,5% ,0603,SMT</v>
          </cell>
          <cell r="F94">
            <v>7</v>
          </cell>
          <cell r="G94" t="str">
            <v>P</v>
          </cell>
          <cell r="H94" t="str">
            <v>USD</v>
          </cell>
          <cell r="I94">
            <v>2.3730000000000001E-2</v>
          </cell>
          <cell r="J94">
            <v>2.8669461526380012E-3</v>
          </cell>
          <cell r="K94">
            <v>3.3937339999999998E-3</v>
          </cell>
          <cell r="L94">
            <v>4.1001486027715013E-4</v>
          </cell>
          <cell r="M94">
            <v>2.870104021940051E-3</v>
          </cell>
          <cell r="N94">
            <v>3.1123024000000001E-3</v>
          </cell>
          <cell r="O94">
            <v>3.7601362796148405E-4</v>
          </cell>
        </row>
        <row r="95">
          <cell r="D95" t="str">
            <v>271071750101</v>
          </cell>
          <cell r="E95" t="str">
            <v>RES;75   ,1/16W,1% ,0603,SMT</v>
          </cell>
          <cell r="F95">
            <v>3</v>
          </cell>
          <cell r="G95" t="str">
            <v>P</v>
          </cell>
          <cell r="H95" t="str">
            <v>USD</v>
          </cell>
          <cell r="I95">
            <v>1.5480000000000001E-2</v>
          </cell>
          <cell r="J95">
            <v>1.8702202462215025E-3</v>
          </cell>
          <cell r="K95">
            <v>5.0492139999999998E-3</v>
          </cell>
          <cell r="L95">
            <v>6.1002210919283316E-4</v>
          </cell>
          <cell r="M95">
            <v>1.8300663275784995E-3</v>
          </cell>
          <cell r="N95">
            <v>5.0609847899999996E-3</v>
          </cell>
          <cell r="O95">
            <v>6.0999999999999997E-4</v>
          </cell>
        </row>
        <row r="96">
          <cell r="D96" t="str">
            <v>271071750302</v>
          </cell>
          <cell r="E96" t="str">
            <v>RES;75   ,1/16W,5% ,0603,SMT</v>
          </cell>
          <cell r="F96">
            <v>1</v>
          </cell>
          <cell r="G96" t="str">
            <v>P</v>
          </cell>
          <cell r="H96" t="str">
            <v>USD</v>
          </cell>
          <cell r="I96">
            <v>3.1700000000000001E-3</v>
          </cell>
          <cell r="J96">
            <v>3.8298437858670306E-4</v>
          </cell>
          <cell r="K96">
            <v>3.3109599999999999E-3</v>
          </cell>
          <cell r="L96">
            <v>4.00014497831366E-4</v>
          </cell>
          <cell r="M96">
            <v>4.00014497831366E-4</v>
          </cell>
          <cell r="N96">
            <v>2.8143159999999999E-3</v>
          </cell>
          <cell r="O96">
            <v>3.4000000000000002E-4</v>
          </cell>
        </row>
        <row r="97">
          <cell r="D97" t="str">
            <v>271071822301</v>
          </cell>
          <cell r="E97" t="str">
            <v>RES;8.2K ,1/16W,5% ,0603,SMT</v>
          </cell>
          <cell r="F97">
            <v>42</v>
          </cell>
          <cell r="G97" t="str">
            <v>P</v>
          </cell>
          <cell r="H97" t="str">
            <v>USD</v>
          </cell>
          <cell r="I97">
            <v>0.12809999999999999</v>
          </cell>
          <cell r="J97">
            <v>1.5476434983267083E-2</v>
          </cell>
          <cell r="K97">
            <v>3.3937339999999998E-3</v>
          </cell>
          <cell r="L97">
            <v>4.1001486027715013E-4</v>
          </cell>
          <cell r="M97">
            <v>1.7220624131640307E-2</v>
          </cell>
          <cell r="N97">
            <v>2.8143159999999999E-3</v>
          </cell>
          <cell r="O97">
            <v>3.4000000000000002E-4</v>
          </cell>
        </row>
        <row r="98">
          <cell r="D98" t="str">
            <v>271086057201</v>
          </cell>
          <cell r="E98" t="str">
            <v>RES;.005 ,2W ,2% ,0830,SMT</v>
          </cell>
          <cell r="F98">
            <v>1</v>
          </cell>
          <cell r="G98" t="str">
            <v>P</v>
          </cell>
          <cell r="H98" t="str">
            <v>USD</v>
          </cell>
          <cell r="I98">
            <v>1.1004400000000001</v>
          </cell>
          <cell r="J98">
            <v>0.13294994623720868</v>
          </cell>
          <cell r="K98">
            <v>1.084287</v>
          </cell>
          <cell r="L98">
            <v>0.13099841732007586</v>
          </cell>
          <cell r="M98">
            <v>0.13099841732007586</v>
          </cell>
          <cell r="N98">
            <v>1.0843394</v>
          </cell>
          <cell r="O98">
            <v>0.13100000000000001</v>
          </cell>
        </row>
        <row r="99">
          <cell r="D99" t="str">
            <v>271611100301</v>
          </cell>
          <cell r="E99" t="str">
            <v>RP;10*4  ,8P ,1/16W,5% ,0612,</v>
          </cell>
          <cell r="F99">
            <v>16</v>
          </cell>
          <cell r="G99" t="str">
            <v>P</v>
          </cell>
          <cell r="H99" t="str">
            <v>USD</v>
          </cell>
          <cell r="I99">
            <v>0.22416</v>
          </cell>
          <cell r="J99">
            <v>2.7081948991796639E-2</v>
          </cell>
          <cell r="K99">
            <v>1.3988805999999999E-2</v>
          </cell>
          <cell r="L99">
            <v>1.6900612533375214E-3</v>
          </cell>
          <cell r="M99">
            <v>2.7040980053400342E-2</v>
          </cell>
          <cell r="N99">
            <v>1.2995517999999999E-2</v>
          </cell>
          <cell r="O99">
            <v>1.5700569039881116E-3</v>
          </cell>
        </row>
        <row r="100">
          <cell r="D100" t="str">
            <v>271611102303</v>
          </cell>
          <cell r="E100" t="str">
            <v>RP;1K*4  ,8P ,1/16W,5% ,0612,</v>
          </cell>
          <cell r="F100">
            <v>1</v>
          </cell>
          <cell r="G100" t="str">
            <v>P</v>
          </cell>
          <cell r="H100" t="str">
            <v>USD</v>
          </cell>
          <cell r="I100">
            <v>1.4120000000000001E-2</v>
          </cell>
          <cell r="J100">
            <v>1.7059114907395101E-3</v>
          </cell>
          <cell r="K100">
            <v>1.3988805999999999E-2</v>
          </cell>
          <cell r="L100">
            <v>1.6900612533375214E-3</v>
          </cell>
          <cell r="M100">
            <v>1.6900612533375214E-3</v>
          </cell>
          <cell r="N100">
            <v>1.3326614000000001E-2</v>
          </cell>
          <cell r="O100">
            <v>1.6100583537712483E-3</v>
          </cell>
        </row>
        <row r="101">
          <cell r="D101" t="str">
            <v>271611220301</v>
          </cell>
          <cell r="E101" t="str">
            <v>RP;22*4  ,8P ,1/16W,5% ,0612,</v>
          </cell>
          <cell r="F101">
            <v>4</v>
          </cell>
          <cell r="G101" t="str">
            <v>P</v>
          </cell>
          <cell r="H101" t="str">
            <v>USD</v>
          </cell>
          <cell r="I101">
            <v>5.6559999999999999E-2</v>
          </cell>
          <cell r="J101">
            <v>6.8333111838687456E-3</v>
          </cell>
          <cell r="K101">
            <v>1.3988805999999999E-2</v>
          </cell>
          <cell r="L101">
            <v>1.6900612533375214E-3</v>
          </cell>
          <cell r="M101">
            <v>6.7602450133500856E-3</v>
          </cell>
          <cell r="N101">
            <v>1.3326614000000001E-2</v>
          </cell>
          <cell r="O101">
            <v>1.6100583537712483E-3</v>
          </cell>
        </row>
        <row r="102">
          <cell r="D102" t="str">
            <v>271611222301</v>
          </cell>
          <cell r="E102" t="str">
            <v>RP;2.2K*4,8P ,1/16W,5% ,0612,</v>
          </cell>
          <cell r="F102">
            <v>4</v>
          </cell>
          <cell r="G102" t="str">
            <v>P</v>
          </cell>
          <cell r="H102" t="str">
            <v>USD</v>
          </cell>
          <cell r="I102">
            <v>5.6559999999999999E-2</v>
          </cell>
          <cell r="J102">
            <v>6.8333111838687456E-3</v>
          </cell>
          <cell r="K102">
            <v>1.3988805999999999E-2</v>
          </cell>
          <cell r="L102">
            <v>1.6900612533375214E-3</v>
          </cell>
          <cell r="M102">
            <v>6.7602450133500856E-3</v>
          </cell>
          <cell r="N102">
            <v>1.3326614000000001E-2</v>
          </cell>
          <cell r="O102">
            <v>1.6100583537712483E-3</v>
          </cell>
        </row>
        <row r="103">
          <cell r="D103" t="str">
            <v>271611472301</v>
          </cell>
          <cell r="E103" t="str">
            <v>RP;4.7K*4,8P ,1/16W,5% ,0612,</v>
          </cell>
          <cell r="F103">
            <v>1</v>
          </cell>
          <cell r="G103" t="str">
            <v>P</v>
          </cell>
          <cell r="H103" t="str">
            <v>USD</v>
          </cell>
          <cell r="I103">
            <v>1.413E-2</v>
          </cell>
          <cell r="J103">
            <v>1.7071196433533482E-3</v>
          </cell>
          <cell r="K103">
            <v>1.3988805999999999E-2</v>
          </cell>
          <cell r="L103">
            <v>1.6900612533375214E-3</v>
          </cell>
          <cell r="M103">
            <v>1.6900612533375214E-3</v>
          </cell>
          <cell r="N103">
            <v>1.3326614000000001E-2</v>
          </cell>
          <cell r="O103">
            <v>1.6100583537712483E-3</v>
          </cell>
        </row>
        <row r="104">
          <cell r="D104" t="str">
            <v>271611560301</v>
          </cell>
          <cell r="E104" t="str">
            <v>RP;56*4  ,8P ,1/16W,5% ,0612,</v>
          </cell>
          <cell r="F104">
            <v>18</v>
          </cell>
          <cell r="G104" t="str">
            <v>P</v>
          </cell>
          <cell r="H104" t="str">
            <v>USD</v>
          </cell>
          <cell r="I104">
            <v>0.25308000000000003</v>
          </cell>
          <cell r="J104">
            <v>3.057592635101666E-2</v>
          </cell>
          <cell r="K104">
            <v>1.3988805999999999E-2</v>
          </cell>
          <cell r="L104">
            <v>1.6900612533375214E-3</v>
          </cell>
          <cell r="M104">
            <v>3.0421102560075384E-2</v>
          </cell>
          <cell r="N104">
            <v>1.398813E-2</v>
          </cell>
          <cell r="O104">
            <v>1.6900000000000001E-3</v>
          </cell>
        </row>
        <row r="105">
          <cell r="D105" t="str">
            <v>271611562301</v>
          </cell>
          <cell r="E105" t="str">
            <v>RP;5.6K*4,8P ,1/16W,5% ,0612,</v>
          </cell>
          <cell r="F105">
            <v>1</v>
          </cell>
          <cell r="G105" t="str">
            <v>P</v>
          </cell>
          <cell r="H105" t="str">
            <v>USD</v>
          </cell>
          <cell r="I105">
            <v>1.397E-2</v>
          </cell>
          <cell r="J105">
            <v>1.6877892015319373E-3</v>
          </cell>
          <cell r="K105">
            <v>1.3988805999999999E-2</v>
          </cell>
          <cell r="L105">
            <v>1.6900612533375214E-3</v>
          </cell>
          <cell r="M105">
            <v>1.6900612533375214E-3</v>
          </cell>
          <cell r="N105">
            <v>1.3161066000000001E-2</v>
          </cell>
          <cell r="O105">
            <v>1.5900576288796801E-3</v>
          </cell>
        </row>
        <row r="106">
          <cell r="D106" t="str">
            <v>271611822301</v>
          </cell>
          <cell r="E106" t="str">
            <v>RP;8.2K*4,8P ,1/16W,5% ,0612,</v>
          </cell>
          <cell r="F106">
            <v>7</v>
          </cell>
          <cell r="G106" t="str">
            <v>P</v>
          </cell>
          <cell r="H106" t="str">
            <v>USD</v>
          </cell>
          <cell r="I106">
            <v>9.8070000000000004E-2</v>
          </cell>
          <cell r="J106">
            <v>1.1848352683911031E-2</v>
          </cell>
          <cell r="K106">
            <v>1.3988805999999999E-2</v>
          </cell>
          <cell r="L106">
            <v>1.6900612533375214E-3</v>
          </cell>
          <cell r="M106">
            <v>1.183042877336265E-2</v>
          </cell>
          <cell r="N106">
            <v>1.3161066000000001E-2</v>
          </cell>
          <cell r="O106">
            <v>1.5900576288796801E-3</v>
          </cell>
        </row>
        <row r="107">
          <cell r="D107" t="str">
            <v>272001475701</v>
          </cell>
          <cell r="E107" t="str">
            <v>CAP;4.7U ,CR,10V ,+80-20%,080</v>
          </cell>
          <cell r="F107">
            <v>36</v>
          </cell>
          <cell r="G107" t="str">
            <v>P</v>
          </cell>
          <cell r="H107" t="str">
            <v>USD</v>
          </cell>
          <cell r="I107">
            <v>2.6341199999999998</v>
          </cell>
          <cell r="J107">
            <v>0.31824189631634264</v>
          </cell>
          <cell r="K107">
            <v>7.3668860000000003E-2</v>
          </cell>
          <cell r="L107">
            <v>8.9003225767478947E-3</v>
          </cell>
          <cell r="M107">
            <v>0.32041161276292418</v>
          </cell>
          <cell r="N107">
            <v>6.95268E-2</v>
          </cell>
          <cell r="O107">
            <v>8.3998985151804359E-3</v>
          </cell>
        </row>
        <row r="108">
          <cell r="D108" t="str">
            <v>272002105701</v>
          </cell>
          <cell r="E108" t="str">
            <v>CAP;1U  ,CR,16V ,-20+80%,0805</v>
          </cell>
          <cell r="F108">
            <v>23</v>
          </cell>
          <cell r="G108" t="str">
            <v>P</v>
          </cell>
          <cell r="H108" t="str">
            <v>USD</v>
          </cell>
          <cell r="I108">
            <v>0.77602000000000004</v>
          </cell>
          <cell r="J108">
            <v>9.3755059139070437E-2</v>
          </cell>
          <cell r="K108">
            <v>2.8970900000000001E-2</v>
          </cell>
          <cell r="L108">
            <v>3.5001268560244528E-3</v>
          </cell>
          <cell r="M108">
            <v>8.0502917688562409E-2</v>
          </cell>
          <cell r="N108">
            <v>2.7977611999999999E-2</v>
          </cell>
          <cell r="O108">
            <v>3.3801225066750428E-3</v>
          </cell>
        </row>
        <row r="109">
          <cell r="D109" t="str">
            <v>272003104401</v>
          </cell>
          <cell r="E109" t="str">
            <v>CAP;.1U  ,CR,25V ,10%,0805,X7</v>
          </cell>
          <cell r="F109">
            <v>1</v>
          </cell>
          <cell r="G109" t="str">
            <v>P</v>
          </cell>
          <cell r="H109" t="str">
            <v>USD</v>
          </cell>
          <cell r="I109">
            <v>3.5249999999999997E-2</v>
          </cell>
          <cell r="J109">
            <v>4.2587379637795842E-3</v>
          </cell>
          <cell r="K109">
            <v>3.3935699999999999E-2</v>
          </cell>
          <cell r="L109">
            <v>4.0999504657428321E-3</v>
          </cell>
          <cell r="M109">
            <v>4.0999504657428321E-3</v>
          </cell>
          <cell r="N109">
            <v>1.6553999999999999E-2</v>
          </cell>
          <cell r="O109">
            <v>1.9999758369477231E-3</v>
          </cell>
        </row>
        <row r="110">
          <cell r="D110" t="str">
            <v>272011106501</v>
          </cell>
          <cell r="E110" t="str">
            <v>CAP;10U  ,6.3V,20%,1206,X5R,S</v>
          </cell>
          <cell r="F110">
            <v>28</v>
          </cell>
          <cell r="G110" t="str">
            <v>P</v>
          </cell>
          <cell r="H110" t="str">
            <v>USD</v>
          </cell>
          <cell r="I110">
            <v>5.7341199999999999</v>
          </cell>
          <cell r="J110">
            <v>0.69276920660617847</v>
          </cell>
          <cell r="K110">
            <v>0.1978203</v>
          </cell>
          <cell r="L110">
            <v>2.3899711251525291E-2</v>
          </cell>
          <cell r="M110">
            <v>0.66919191504270814</v>
          </cell>
          <cell r="N110">
            <v>0.19037100000000001</v>
          </cell>
          <cell r="O110">
            <v>2.2999722124898817E-2</v>
          </cell>
        </row>
        <row r="111">
          <cell r="D111" t="str">
            <v>272011106701</v>
          </cell>
          <cell r="E111" t="str">
            <v>CAP;10U  ,10V,+80-20%,1206,Y5</v>
          </cell>
          <cell r="F111">
            <v>5</v>
          </cell>
          <cell r="G111" t="str">
            <v>P</v>
          </cell>
          <cell r="H111" t="str">
            <v>USD</v>
          </cell>
          <cell r="I111">
            <v>0.62634999999999996</v>
          </cell>
          <cell r="J111">
            <v>7.5672638967754391E-2</v>
          </cell>
          <cell r="K111">
            <v>0.11753908</v>
          </cell>
          <cell r="L111">
            <v>1.4200514673013495E-2</v>
          </cell>
          <cell r="M111">
            <v>7.1002573365067476E-2</v>
          </cell>
          <cell r="N111">
            <v>0.113483154</v>
          </cell>
          <cell r="O111">
            <v>1.371049691317007E-2</v>
          </cell>
        </row>
        <row r="112">
          <cell r="D112" t="str">
            <v>272012475701</v>
          </cell>
          <cell r="E112" t="str">
            <v>CAP;4.7U ,CR,16V ,+80-20%,120</v>
          </cell>
          <cell r="F112">
            <v>1</v>
          </cell>
          <cell r="G112" t="str">
            <v>P</v>
          </cell>
          <cell r="H112" t="str">
            <v>USD</v>
          </cell>
          <cell r="I112">
            <v>8.0210000000000004E-2</v>
          </cell>
          <cell r="J112">
            <v>9.690592115596041E-3</v>
          </cell>
          <cell r="K112">
            <v>7.2009900000000002E-2</v>
          </cell>
          <cell r="L112">
            <v>8.6998948907225961E-3</v>
          </cell>
          <cell r="M112">
            <v>8.6998948907225961E-3</v>
          </cell>
          <cell r="N112">
            <v>6.8699099999999999E-2</v>
          </cell>
          <cell r="O112">
            <v>8.2998997233330509E-3</v>
          </cell>
        </row>
        <row r="113">
          <cell r="D113" t="str">
            <v>272071105701</v>
          </cell>
          <cell r="E113" t="str">
            <v>CAP;1U   ,CR,10V ,80-20%,0603</v>
          </cell>
          <cell r="F113">
            <v>7</v>
          </cell>
          <cell r="G113" t="str">
            <v>P</v>
          </cell>
          <cell r="H113" t="str">
            <v>USD</v>
          </cell>
          <cell r="I113">
            <v>0.16142000000000001</v>
          </cell>
          <cell r="J113">
            <v>1.9501999492575903E-2</v>
          </cell>
          <cell r="K113">
            <v>2.15202E-2</v>
          </cell>
          <cell r="L113">
            <v>2.59996858803204E-3</v>
          </cell>
          <cell r="M113">
            <v>1.8199780116224279E-2</v>
          </cell>
          <cell r="N113">
            <v>1.986576E-2</v>
          </cell>
          <cell r="O113">
            <v>2.4000869869881961E-3</v>
          </cell>
        </row>
        <row r="114">
          <cell r="D114" t="str">
            <v>272072104403</v>
          </cell>
          <cell r="E114" t="str">
            <v>CAP;.1U  ,16V ,10%,X7R,0603,L</v>
          </cell>
          <cell r="F114">
            <v>23</v>
          </cell>
          <cell r="G114" t="str">
            <v>P</v>
          </cell>
          <cell r="H114" t="str">
            <v>USD</v>
          </cell>
          <cell r="I114">
            <v>0.44481999999999999</v>
          </cell>
          <cell r="J114">
            <v>5.3741044568749917E-2</v>
          </cell>
          <cell r="K114">
            <v>1.8209400000000001E-2</v>
          </cell>
          <cell r="L114">
            <v>2.1999734206424953E-3</v>
          </cell>
          <cell r="M114">
            <v>5.0599388674777389E-2</v>
          </cell>
          <cell r="N114">
            <v>1.73817E-2</v>
          </cell>
          <cell r="O114">
            <v>2.099974628795109E-3</v>
          </cell>
        </row>
        <row r="115">
          <cell r="D115" t="str">
            <v>272072104702</v>
          </cell>
          <cell r="E115" t="str">
            <v>CAP;.1U  ,16V,+80-20%,0603,Y5</v>
          </cell>
          <cell r="F115">
            <v>225</v>
          </cell>
          <cell r="G115" t="str">
            <v>P</v>
          </cell>
          <cell r="H115" t="str">
            <v>USD</v>
          </cell>
          <cell r="I115">
            <v>1.89225</v>
          </cell>
          <cell r="J115">
            <v>0.22861267835352961</v>
          </cell>
          <cell r="K115">
            <v>1.0263975999999999E-2</v>
          </cell>
          <cell r="L115">
            <v>1.2400449432772346E-3</v>
          </cell>
          <cell r="M115">
            <v>0.27901011223737776</v>
          </cell>
          <cell r="N115">
            <v>7.5320700000000001E-3</v>
          </cell>
          <cell r="O115">
            <v>9.1E-4</v>
          </cell>
        </row>
        <row r="116">
          <cell r="D116" t="str">
            <v>272072153401</v>
          </cell>
          <cell r="E116" t="str">
            <v>CAP;.015U ,CR,16V,10%,0603,X7</v>
          </cell>
          <cell r="F116">
            <v>3</v>
          </cell>
          <cell r="G116" t="str">
            <v>P</v>
          </cell>
          <cell r="H116" t="str">
            <v>USD</v>
          </cell>
          <cell r="I116">
            <v>3.372E-2</v>
          </cell>
          <cell r="J116">
            <v>4.0738906138623431E-3</v>
          </cell>
          <cell r="K116">
            <v>1.076062E-2</v>
          </cell>
          <cell r="L116">
            <v>1.3000471179519396E-3</v>
          </cell>
          <cell r="M116">
            <v>3.900141353855819E-3</v>
          </cell>
          <cell r="N116">
            <v>1.07601E-2</v>
          </cell>
          <cell r="O116">
            <v>1.2999999999999999E-3</v>
          </cell>
        </row>
        <row r="117">
          <cell r="D117" t="str">
            <v>272072221301</v>
          </cell>
          <cell r="E117" t="str">
            <v>CAP;220P ,16V,5% ,0603,NPO,SM</v>
          </cell>
          <cell r="F117">
            <v>1</v>
          </cell>
          <cell r="G117" t="str">
            <v>P</v>
          </cell>
          <cell r="H117" t="str">
            <v>USD</v>
          </cell>
          <cell r="I117">
            <v>2.1680000000000001E-2</v>
          </cell>
          <cell r="J117">
            <v>2.6192748668011742E-3</v>
          </cell>
          <cell r="K117">
            <v>2.15202E-2</v>
          </cell>
          <cell r="L117">
            <v>2.59996858803204E-3</v>
          </cell>
          <cell r="M117">
            <v>2.59996858803204E-3</v>
          </cell>
          <cell r="N117">
            <v>2.0776274000000001E-2</v>
          </cell>
          <cell r="O117">
            <v>2.5100909738918218E-3</v>
          </cell>
        </row>
        <row r="118">
          <cell r="D118" t="str">
            <v>272072473401</v>
          </cell>
          <cell r="E118" t="str">
            <v>CAP;.047U,16V ,10%,0603,X7R,S</v>
          </cell>
          <cell r="F118">
            <v>1</v>
          </cell>
          <cell r="G118" t="str">
            <v>P</v>
          </cell>
          <cell r="H118" t="str">
            <v>USD</v>
          </cell>
          <cell r="I118">
            <v>1.643E-2</v>
          </cell>
          <cell r="J118">
            <v>1.9849947445361297E-3</v>
          </cell>
          <cell r="K118">
            <v>1.4070900000000001E-2</v>
          </cell>
          <cell r="L118">
            <v>1.6999794614055647E-3</v>
          </cell>
          <cell r="M118">
            <v>1.6999794614055647E-3</v>
          </cell>
          <cell r="N118">
            <v>1.407158E-2</v>
          </cell>
          <cell r="O118">
            <v>1.7000616157833055E-3</v>
          </cell>
        </row>
        <row r="119">
          <cell r="D119" t="str">
            <v>272073151301</v>
          </cell>
          <cell r="E119" t="str">
            <v>CAP;150P ,CR,25V,5% ,0603,NPO</v>
          </cell>
          <cell r="F119">
            <v>1</v>
          </cell>
          <cell r="G119" t="str">
            <v>P</v>
          </cell>
          <cell r="H119" t="str">
            <v>USD</v>
          </cell>
          <cell r="I119">
            <v>2.1669999999999998E-2</v>
          </cell>
          <cell r="J119">
            <v>2.6180667141873356E-3</v>
          </cell>
          <cell r="K119">
            <v>2.15202E-2</v>
          </cell>
          <cell r="L119">
            <v>2.59996858803204E-3</v>
          </cell>
          <cell r="M119">
            <v>2.59996858803204E-3</v>
          </cell>
          <cell r="N119">
            <v>2.0776274000000001E-2</v>
          </cell>
          <cell r="O119">
            <v>2.5100909738918218E-3</v>
          </cell>
        </row>
        <row r="120">
          <cell r="D120" t="str">
            <v>272073180402</v>
          </cell>
          <cell r="E120" t="str">
            <v>CAP;18P  ,CR,25V ,10%,0603,NP</v>
          </cell>
          <cell r="F120">
            <v>2</v>
          </cell>
          <cell r="G120" t="str">
            <v>P</v>
          </cell>
          <cell r="H120" t="str">
            <v>USD</v>
          </cell>
          <cell r="I120">
            <v>2.5819999999999999E-2</v>
          </cell>
          <cell r="J120">
            <v>3.1194500489301804E-3</v>
          </cell>
          <cell r="K120">
            <v>1.2498874E-2</v>
          </cell>
          <cell r="L120">
            <v>1.5100547293134068E-3</v>
          </cell>
          <cell r="M120">
            <v>3.0201094586268136E-3</v>
          </cell>
          <cell r="N120">
            <v>1.2498874E-2</v>
          </cell>
          <cell r="O120">
            <v>1.5100547293134068E-3</v>
          </cell>
        </row>
        <row r="121">
          <cell r="D121" t="str">
            <v>272073223401</v>
          </cell>
          <cell r="E121" t="str">
            <v>CAP;.022U,CR,25V ,10%,0603,X7</v>
          </cell>
          <cell r="F121">
            <v>3</v>
          </cell>
          <cell r="G121" t="str">
            <v>P</v>
          </cell>
          <cell r="H121" t="str">
            <v>USD</v>
          </cell>
          <cell r="I121">
            <v>5.6279999999999997E-2</v>
          </cell>
          <cell r="J121">
            <v>6.799482910681276E-3</v>
          </cell>
          <cell r="K121">
            <v>1.7630862000000001E-2</v>
          </cell>
          <cell r="L121">
            <v>2.1300772009520243E-3</v>
          </cell>
          <cell r="M121">
            <v>6.3902316028560729E-3</v>
          </cell>
          <cell r="N121">
            <v>1.7630862000000001E-2</v>
          </cell>
          <cell r="O121">
            <v>2.1299999999999999E-3</v>
          </cell>
        </row>
        <row r="122">
          <cell r="D122" t="str">
            <v>272073472301</v>
          </cell>
          <cell r="E122" t="str">
            <v>CAP;4700P,CR,50V ,5% ,0603,X7</v>
          </cell>
          <cell r="F122">
            <v>1</v>
          </cell>
          <cell r="G122" t="str">
            <v>P</v>
          </cell>
          <cell r="H122" t="str">
            <v>USD</v>
          </cell>
          <cell r="I122">
            <v>1.477E-2</v>
          </cell>
          <cell r="J122">
            <v>1.7844414106389917E-3</v>
          </cell>
          <cell r="K122">
            <v>1.4568223999999999E-2</v>
          </cell>
          <cell r="L122">
            <v>1.7600637904580103E-3</v>
          </cell>
          <cell r="M122">
            <v>1.7600637904580103E-3</v>
          </cell>
          <cell r="N122">
            <v>1.4568223999999999E-2</v>
          </cell>
          <cell r="O122">
            <v>1.7600000000000001E-3</v>
          </cell>
        </row>
        <row r="123">
          <cell r="D123" t="str">
            <v>272075101302</v>
          </cell>
          <cell r="E123" t="str">
            <v>CAP;100P ,CR,50V,5%,0603,NPO,</v>
          </cell>
          <cell r="F123">
            <v>1</v>
          </cell>
          <cell r="G123" t="str">
            <v>P</v>
          </cell>
          <cell r="H123" t="str">
            <v>USD</v>
          </cell>
          <cell r="I123">
            <v>1.291E-2</v>
          </cell>
          <cell r="J123">
            <v>1.5597250244650902E-3</v>
          </cell>
          <cell r="K123">
            <v>1.274658E-2</v>
          </cell>
          <cell r="L123">
            <v>1.5399813944497469E-3</v>
          </cell>
          <cell r="M123">
            <v>1.5399813944497469E-3</v>
          </cell>
          <cell r="N123">
            <v>1.2498874E-2</v>
          </cell>
          <cell r="O123">
            <v>1.5100547293134068E-3</v>
          </cell>
        </row>
        <row r="124">
          <cell r="D124" t="str">
            <v>272075102701</v>
          </cell>
          <cell r="E124" t="str">
            <v>CAP;1000P,50V ,+/-20%,0603,X7</v>
          </cell>
          <cell r="F124">
            <v>16</v>
          </cell>
          <cell r="G124" t="str">
            <v>P</v>
          </cell>
          <cell r="H124" t="str">
            <v>USD</v>
          </cell>
          <cell r="I124">
            <v>0.18576000000000001</v>
          </cell>
          <cell r="J124">
            <v>2.2442642954658032E-2</v>
          </cell>
          <cell r="K124">
            <v>1.100841E-2</v>
          </cell>
          <cell r="L124">
            <v>1.3299839315702357E-3</v>
          </cell>
          <cell r="M124">
            <v>2.1279742905123772E-2</v>
          </cell>
          <cell r="N124">
            <v>1.0595072000000001E-2</v>
          </cell>
          <cell r="O124">
            <v>1.2800463930603713E-3</v>
          </cell>
        </row>
        <row r="125">
          <cell r="D125" t="str">
            <v>272075103402</v>
          </cell>
          <cell r="E125" t="str">
            <v>CAP;.01U ,50V,10%,0603,X7R,L-</v>
          </cell>
          <cell r="F125">
            <v>4</v>
          </cell>
          <cell r="G125" t="str">
            <v>P</v>
          </cell>
          <cell r="H125" t="str">
            <v>USD</v>
          </cell>
          <cell r="I125">
            <v>3.1199999999999999E-2</v>
          </cell>
          <cell r="J125">
            <v>3.7694361551751212E-3</v>
          </cell>
          <cell r="K125">
            <v>7.4496600000000003E-3</v>
          </cell>
          <cell r="L125">
            <v>9.0003262012057353E-4</v>
          </cell>
          <cell r="M125">
            <v>3.6001304804822941E-3</v>
          </cell>
          <cell r="N125">
            <v>7.4492999999999998E-3</v>
          </cell>
          <cell r="O125">
            <v>8.9999999999999998E-4</v>
          </cell>
        </row>
        <row r="126">
          <cell r="D126" t="str">
            <v>272075103702</v>
          </cell>
          <cell r="E126" t="str">
            <v>CAP;.01U ,50V,+80-20%,0603,Y5</v>
          </cell>
          <cell r="F126">
            <v>63</v>
          </cell>
          <cell r="G126" t="str">
            <v>P</v>
          </cell>
          <cell r="H126" t="str">
            <v>USD</v>
          </cell>
          <cell r="I126">
            <v>0.4914</v>
          </cell>
          <cell r="J126">
            <v>5.9368619444008161E-2</v>
          </cell>
          <cell r="K126">
            <v>7.2013379999999998E-3</v>
          </cell>
          <cell r="L126">
            <v>8.7003153278322103E-4</v>
          </cell>
          <cell r="M126">
            <v>5.4811986565342925E-2</v>
          </cell>
          <cell r="N126">
            <v>7.2013379999999998E-3</v>
          </cell>
          <cell r="O126">
            <v>8.7000000000000001E-4</v>
          </cell>
        </row>
        <row r="127">
          <cell r="D127" t="str">
            <v>272075150701</v>
          </cell>
          <cell r="E127" t="str">
            <v>CAP;15P  ,50V ,+ -10%,0603,NP</v>
          </cell>
          <cell r="F127">
            <v>5</v>
          </cell>
          <cell r="G127" t="str">
            <v>P</v>
          </cell>
          <cell r="H127" t="str">
            <v>USD</v>
          </cell>
          <cell r="I127">
            <v>6.4399999999999999E-2</v>
          </cell>
          <cell r="J127">
            <v>7.7805028331178784E-3</v>
          </cell>
          <cell r="K127">
            <v>1.274658E-2</v>
          </cell>
          <cell r="L127">
            <v>1.5399813944497469E-3</v>
          </cell>
          <cell r="M127">
            <v>7.6999069722487341E-3</v>
          </cell>
          <cell r="N127">
            <v>1.2333326E-2</v>
          </cell>
          <cell r="O127">
            <v>1.4900540044218385E-3</v>
          </cell>
        </row>
        <row r="128">
          <cell r="D128" t="str">
            <v>272075181301</v>
          </cell>
          <cell r="E128" t="str">
            <v>CAP;180P ,50V ,5% ,0603,NPO,S</v>
          </cell>
          <cell r="F128">
            <v>17</v>
          </cell>
          <cell r="G128" t="str">
            <v>P</v>
          </cell>
          <cell r="H128" t="str">
            <v>USD</v>
          </cell>
          <cell r="I128">
            <v>0.27761000000000002</v>
          </cell>
          <cell r="J128">
            <v>3.3539524712761719E-2</v>
          </cell>
          <cell r="K128">
            <v>1.5726299999999999E-2</v>
          </cell>
          <cell r="L128">
            <v>1.8999770451003366E-3</v>
          </cell>
          <cell r="M128">
            <v>3.229960976670572E-2</v>
          </cell>
          <cell r="N128">
            <v>1.5147641999999999E-2</v>
          </cell>
          <cell r="O128">
            <v>1.8300663275784995E-3</v>
          </cell>
        </row>
        <row r="129">
          <cell r="D129" t="str">
            <v>272075209001</v>
          </cell>
          <cell r="E129" t="str">
            <v>CAP;2P   ,CR,50V ,+-0.25PF,06</v>
          </cell>
          <cell r="F129">
            <v>3</v>
          </cell>
          <cell r="G129" t="str">
            <v>P</v>
          </cell>
          <cell r="H129" t="str">
            <v>USD</v>
          </cell>
          <cell r="I129">
            <v>3.8789999999999998E-2</v>
          </cell>
          <cell r="J129">
            <v>4.6864239890782996E-3</v>
          </cell>
          <cell r="K129">
            <v>1.274658E-2</v>
          </cell>
          <cell r="L129">
            <v>1.5399813944497469E-3</v>
          </cell>
          <cell r="M129">
            <v>4.6199441833492411E-3</v>
          </cell>
          <cell r="N129">
            <v>1.2333326E-2</v>
          </cell>
          <cell r="O129">
            <v>1.4900540044218385E-3</v>
          </cell>
        </row>
        <row r="130">
          <cell r="D130" t="str">
            <v>272075220701</v>
          </cell>
          <cell r="E130" t="str">
            <v>CAP;22P  ,50V ,+ -10%,0603,NP</v>
          </cell>
          <cell r="F130">
            <v>2</v>
          </cell>
          <cell r="G130" t="str">
            <v>P</v>
          </cell>
          <cell r="H130" t="str">
            <v>USD</v>
          </cell>
          <cell r="I130">
            <v>2.5860000000000001E-2</v>
          </cell>
          <cell r="J130">
            <v>3.1242826593855335E-3</v>
          </cell>
          <cell r="K130">
            <v>1.274658E-2</v>
          </cell>
          <cell r="L130">
            <v>1.5399813944497469E-3</v>
          </cell>
          <cell r="M130">
            <v>3.0799627888994938E-3</v>
          </cell>
          <cell r="N130">
            <v>1.2333326E-2</v>
          </cell>
          <cell r="O130">
            <v>1.4900540044218385E-3</v>
          </cell>
        </row>
        <row r="131">
          <cell r="D131" t="str">
            <v>272075222701</v>
          </cell>
          <cell r="E131" t="str">
            <v>CAP;2200P,50V ,+/-20%,0603,X7</v>
          </cell>
          <cell r="F131">
            <v>6</v>
          </cell>
          <cell r="G131" t="str">
            <v>P</v>
          </cell>
          <cell r="H131" t="str">
            <v>USD</v>
          </cell>
          <cell r="I131">
            <v>6.9599999999999995E-2</v>
          </cell>
          <cell r="J131">
            <v>8.4087421923137312E-3</v>
          </cell>
          <cell r="K131">
            <v>1.100841E-2</v>
          </cell>
          <cell r="L131">
            <v>1.3299839315702357E-3</v>
          </cell>
          <cell r="M131">
            <v>7.9799035894214145E-3</v>
          </cell>
          <cell r="N131">
            <v>1.0595072000000001E-2</v>
          </cell>
          <cell r="O131">
            <v>1.2800463930603713E-3</v>
          </cell>
        </row>
        <row r="132">
          <cell r="D132" t="str">
            <v>272075271301</v>
          </cell>
          <cell r="E132" t="str">
            <v>CAP;270P ,50V ,5% ,0603,NPO,S</v>
          </cell>
          <cell r="F132">
            <v>4</v>
          </cell>
          <cell r="G132" t="str">
            <v>P</v>
          </cell>
          <cell r="H132" t="str">
            <v>USD</v>
          </cell>
          <cell r="I132">
            <v>4.512E-2</v>
          </cell>
          <cell r="J132">
            <v>5.4511845936378676E-3</v>
          </cell>
          <cell r="K132">
            <v>1.0926168E-2</v>
          </cell>
          <cell r="L132">
            <v>1.3200478428435079E-3</v>
          </cell>
          <cell r="M132">
            <v>5.2801913713740314E-3</v>
          </cell>
          <cell r="N132">
            <v>1.0926168E-2</v>
          </cell>
          <cell r="O132">
            <v>1.32E-3</v>
          </cell>
        </row>
        <row r="133">
          <cell r="D133" t="str">
            <v>272075470701</v>
          </cell>
          <cell r="E133" t="str">
            <v>CAP;47P  ,50V ,+ -10%,0603,NP</v>
          </cell>
          <cell r="F133">
            <v>3</v>
          </cell>
          <cell r="G133" t="str">
            <v>P</v>
          </cell>
          <cell r="H133" t="str">
            <v>USD</v>
          </cell>
          <cell r="I133">
            <v>3.8609999999999998E-2</v>
          </cell>
          <cell r="J133">
            <v>4.6646772420292125E-3</v>
          </cell>
          <cell r="K133">
            <v>1.274658E-2</v>
          </cell>
          <cell r="L133">
            <v>1.5399813944497469E-3</v>
          </cell>
          <cell r="M133">
            <v>4.6199441833492411E-3</v>
          </cell>
          <cell r="N133">
            <v>1.2333326E-2</v>
          </cell>
          <cell r="O133">
            <v>1.4900540044218385E-3</v>
          </cell>
        </row>
        <row r="134">
          <cell r="D134" t="str">
            <v>272075471701</v>
          </cell>
          <cell r="E134" t="str">
            <v>CAP;470P, 50V, +/-20%,0603,X7</v>
          </cell>
          <cell r="F134">
            <v>7</v>
          </cell>
          <cell r="G134" t="str">
            <v>P</v>
          </cell>
          <cell r="H134" t="str">
            <v>USD</v>
          </cell>
          <cell r="I134">
            <v>7.9869999999999997E-2</v>
          </cell>
          <cell r="J134">
            <v>9.6495149267255432E-3</v>
          </cell>
          <cell r="K134">
            <v>1.100841E-2</v>
          </cell>
          <cell r="L134">
            <v>1.3299839315702357E-3</v>
          </cell>
          <cell r="M134">
            <v>9.3098875209916502E-3</v>
          </cell>
          <cell r="N134">
            <v>1.0595072000000001E-2</v>
          </cell>
          <cell r="O134">
            <v>1.2800463930603713E-3</v>
          </cell>
        </row>
        <row r="135">
          <cell r="D135" t="str">
            <v>272075689301</v>
          </cell>
          <cell r="E135" t="str">
            <v>CAP;6.8P ,CR,50V,5% ,0603,NPO</v>
          </cell>
          <cell r="F135">
            <v>3</v>
          </cell>
          <cell r="G135" t="str">
            <v>P</v>
          </cell>
          <cell r="H135" t="str">
            <v>USD</v>
          </cell>
          <cell r="I135">
            <v>2.571E-2</v>
          </cell>
          <cell r="J135">
            <v>3.1061603701779605E-3</v>
          </cell>
          <cell r="K135">
            <v>8.2769999999999996E-3</v>
          </cell>
          <cell r="L135">
            <v>9.9998791847386156E-4</v>
          </cell>
          <cell r="M135">
            <v>2.9999637554215847E-3</v>
          </cell>
          <cell r="N135">
            <v>8.0290780000000003E-3</v>
          </cell>
          <cell r="O135">
            <v>9.7003515724106268E-4</v>
          </cell>
        </row>
        <row r="136">
          <cell r="D136" t="str">
            <v>272622181501</v>
          </cell>
          <cell r="E136" t="str">
            <v>CP;180P*4,8P,16V ,20%,1206,SM</v>
          </cell>
          <cell r="F136">
            <v>8</v>
          </cell>
          <cell r="G136" t="str">
            <v>P</v>
          </cell>
          <cell r="H136" t="str">
            <v>USD</v>
          </cell>
          <cell r="I136">
            <v>1.1279999999999999</v>
          </cell>
          <cell r="J136">
            <v>0.13627961484094669</v>
          </cell>
          <cell r="K136">
            <v>0.138894772</v>
          </cell>
          <cell r="L136">
            <v>1.6780608184025804E-2</v>
          </cell>
          <cell r="M136">
            <v>0.13424486547220643</v>
          </cell>
          <cell r="N136">
            <v>0.13409388</v>
          </cell>
          <cell r="O136">
            <v>1.6200587162170325E-2</v>
          </cell>
        </row>
        <row r="137">
          <cell r="D137" t="str">
            <v>273000130084</v>
          </cell>
          <cell r="E137" t="str">
            <v>FERRITE CHIP;80OHM/100MHZ,160</v>
          </cell>
          <cell r="F137">
            <v>3</v>
          </cell>
          <cell r="G137" t="str">
            <v>P</v>
          </cell>
          <cell r="H137" t="str">
            <v>USD</v>
          </cell>
          <cell r="I137">
            <v>6.6269999999999996E-2</v>
          </cell>
          <cell r="J137">
            <v>8.0064273719056174E-3</v>
          </cell>
          <cell r="K137">
            <v>2.1521240000000001E-2</v>
          </cell>
          <cell r="L137">
            <v>2.6000942359038792E-3</v>
          </cell>
          <cell r="M137">
            <v>7.800282707711638E-3</v>
          </cell>
          <cell r="N137">
            <v>1.6720347999999999E-2</v>
          </cell>
          <cell r="O137">
            <v>2.0200732140483982E-3</v>
          </cell>
        </row>
        <row r="138">
          <cell r="D138" t="str">
            <v>273000130006</v>
          </cell>
          <cell r="E138" t="str">
            <v>FERRITE CHIP;600OHM/100MHZ,.2</v>
          </cell>
          <cell r="F138">
            <v>17</v>
          </cell>
          <cell r="G138" t="str">
            <v>P</v>
          </cell>
          <cell r="H138" t="str">
            <v>USD</v>
          </cell>
          <cell r="I138">
            <v>0.40375</v>
          </cell>
          <cell r="J138">
            <v>4.8779161783716517E-2</v>
          </cell>
          <cell r="K138">
            <v>2.3176720000000001E-2</v>
          </cell>
          <cell r="L138">
            <v>2.8001014848195623E-3</v>
          </cell>
          <cell r="M138">
            <v>4.7601725241932555E-2</v>
          </cell>
          <cell r="N138">
            <v>2.3175600000000001E-2</v>
          </cell>
          <cell r="O138">
            <v>2.7999661717268125E-3</v>
          </cell>
        </row>
        <row r="139">
          <cell r="D139" t="str">
            <v>273000136829</v>
          </cell>
          <cell r="E139" t="str">
            <v>INDUCTOR;.82UH,30mA,1608,SMT,</v>
          </cell>
          <cell r="F139">
            <v>1</v>
          </cell>
          <cell r="G139" t="str">
            <v>P</v>
          </cell>
          <cell r="H139" t="str">
            <v>USD</v>
          </cell>
          <cell r="I139">
            <v>6.8269999999999997E-2</v>
          </cell>
          <cell r="J139">
            <v>8.2480578946732535E-3</v>
          </cell>
          <cell r="K139">
            <v>6.4563720000000005E-2</v>
          </cell>
          <cell r="L139">
            <v>7.800282707711638E-3</v>
          </cell>
          <cell r="M139">
            <v>7.800282707711638E-3</v>
          </cell>
          <cell r="N139">
            <v>6.4560599999999996E-2</v>
          </cell>
          <cell r="O139">
            <v>7.799905764096119E-3</v>
          </cell>
        </row>
        <row r="140">
          <cell r="D140" t="str">
            <v>273000150009</v>
          </cell>
          <cell r="E140" t="str">
            <v>FERRITE CHIP;30OHM/100MHZ,201</v>
          </cell>
          <cell r="F140">
            <v>8</v>
          </cell>
          <cell r="G140" t="str">
            <v>P</v>
          </cell>
          <cell r="H140" t="str">
            <v>USD</v>
          </cell>
          <cell r="I140">
            <v>0.17952000000000001</v>
          </cell>
          <cell r="J140">
            <v>2.1688755723623009E-2</v>
          </cell>
          <cell r="K140">
            <v>2.2348980000000001E-2</v>
          </cell>
          <cell r="L140">
            <v>2.7000978603617209E-3</v>
          </cell>
          <cell r="M140">
            <v>2.1600782882893767E-2</v>
          </cell>
          <cell r="N140">
            <v>1.6720347999999999E-2</v>
          </cell>
          <cell r="O140">
            <v>2.0200732140483982E-3</v>
          </cell>
        </row>
        <row r="141">
          <cell r="D141" t="str">
            <v>273000150168</v>
          </cell>
          <cell r="E141" t="str">
            <v>INDUCTOR;10UH,20%,2012,100mA,</v>
          </cell>
          <cell r="F141">
            <v>2</v>
          </cell>
          <cell r="G141" t="str">
            <v>P</v>
          </cell>
          <cell r="H141" t="str">
            <v>USD</v>
          </cell>
          <cell r="I141">
            <v>0.24284</v>
          </cell>
          <cell r="J141">
            <v>2.9338778074446362E-2</v>
          </cell>
          <cell r="K141">
            <v>0.11173950000000001</v>
          </cell>
          <cell r="L141">
            <v>1.3499836899397131E-2</v>
          </cell>
          <cell r="M141">
            <v>2.6999673798794262E-2</v>
          </cell>
          <cell r="N141">
            <v>0.11173950000000001</v>
          </cell>
          <cell r="O141">
            <v>1.3499836899397131E-2</v>
          </cell>
        </row>
        <row r="142">
          <cell r="D142" t="str">
            <v>273000150167</v>
          </cell>
          <cell r="E142" t="str">
            <v>INDUCTOR;10 UH,10%,2012,MSC,S</v>
          </cell>
          <cell r="F142">
            <v>1</v>
          </cell>
          <cell r="G142" t="str">
            <v>P</v>
          </cell>
          <cell r="H142" t="str">
            <v>USD</v>
          </cell>
          <cell r="I142">
            <v>0.1178</v>
          </cell>
          <cell r="J142">
            <v>1.4232037791013759E-2</v>
          </cell>
          <cell r="K142">
            <v>0.1158836</v>
          </cell>
          <cell r="L142">
            <v>1.4000507424097811E-2</v>
          </cell>
          <cell r="M142">
            <v>1.4000507424097811E-2</v>
          </cell>
          <cell r="N142">
            <v>0.11587799999999999</v>
          </cell>
          <cell r="O142">
            <v>1.3999830858634061E-2</v>
          </cell>
        </row>
        <row r="143">
          <cell r="D143" t="str">
            <v>273000150166</v>
          </cell>
          <cell r="E143" t="str">
            <v>INDUCTOR;.68UH,10%,2012,SMT,B</v>
          </cell>
          <cell r="F143">
            <v>1</v>
          </cell>
          <cell r="G143" t="str">
            <v>P</v>
          </cell>
          <cell r="H143" t="str">
            <v>USD</v>
          </cell>
          <cell r="I143">
            <v>7.0400000000000004E-2</v>
          </cell>
          <cell r="J143">
            <v>8.5053944014207867E-3</v>
          </cell>
          <cell r="K143">
            <v>6.7874680000000007E-2</v>
          </cell>
          <cell r="L143">
            <v>8.200297205543005E-3</v>
          </cell>
          <cell r="M143">
            <v>8.200297205543005E-3</v>
          </cell>
          <cell r="N143">
            <v>6.7871399999999998E-2</v>
          </cell>
          <cell r="O143">
            <v>8.1999009314856642E-3</v>
          </cell>
        </row>
        <row r="144">
          <cell r="D144" t="str">
            <v>281300708012</v>
          </cell>
          <cell r="E144" t="str">
            <v>IC;NC7ST08,SINGLE AND GATE,SO</v>
          </cell>
          <cell r="F144">
            <v>1</v>
          </cell>
          <cell r="G144" t="str">
            <v>P</v>
          </cell>
          <cell r="H144" t="str">
            <v>USD</v>
          </cell>
          <cell r="I144">
            <v>0.25953999999999999</v>
          </cell>
          <cell r="J144">
            <v>3.1356392939556124E-2</v>
          </cell>
          <cell r="K144">
            <v>0.22348979999999999</v>
          </cell>
          <cell r="L144">
            <v>2.7000978603617203E-2</v>
          </cell>
          <cell r="M144">
            <v>2.7000978603617203E-2</v>
          </cell>
          <cell r="N144">
            <v>0.24832199999999999</v>
          </cell>
          <cell r="O144">
            <v>3.0001087337352451E-2</v>
          </cell>
        </row>
        <row r="145">
          <cell r="D145" t="str">
            <v>282074312502</v>
          </cell>
          <cell r="E145" t="str">
            <v>IC;74FST3125,BUS SWITCH,SOP,1</v>
          </cell>
          <cell r="F145">
            <v>1</v>
          </cell>
          <cell r="G145" t="str">
            <v>P</v>
          </cell>
          <cell r="H145" t="str">
            <v>USD</v>
          </cell>
          <cell r="I145">
            <v>0.81179999999999997</v>
          </cell>
          <cell r="J145">
            <v>9.8077829191383442E-2</v>
          </cell>
          <cell r="K145">
            <v>0.74496600000000002</v>
          </cell>
          <cell r="L145">
            <v>9.0003262012057356E-2</v>
          </cell>
          <cell r="M145">
            <v>9.0003262012057356E-2</v>
          </cell>
          <cell r="N145">
            <v>0.78635299999999997</v>
          </cell>
          <cell r="O145">
            <v>9.5003443234949428E-2</v>
          </cell>
        </row>
        <row r="146">
          <cell r="D146" t="str">
            <v>282674014001</v>
          </cell>
          <cell r="E146" t="str">
            <v>IC;74HCT14,HEX INVERTER,SO,14</v>
          </cell>
          <cell r="F146">
            <v>1</v>
          </cell>
          <cell r="G146" t="str">
            <v>P</v>
          </cell>
          <cell r="H146" t="str">
            <v>USD</v>
          </cell>
          <cell r="I146">
            <v>0.25663000000000002</v>
          </cell>
          <cell r="J146">
            <v>3.1004820528929215E-2</v>
          </cell>
          <cell r="K146">
            <v>0.26487680000000002</v>
          </cell>
          <cell r="L146">
            <v>3.2001159826509286E-2</v>
          </cell>
          <cell r="M146">
            <v>3.2001159826509286E-2</v>
          </cell>
          <cell r="N146">
            <v>0.22348979999999999</v>
          </cell>
          <cell r="O146">
            <v>2.7000978603617203E-2</v>
          </cell>
        </row>
        <row r="147">
          <cell r="D147" t="str">
            <v>284509250011</v>
          </cell>
          <cell r="E147" t="str">
            <v>IC;ICS9250-38,CLK GEN,SSOP,56</v>
          </cell>
          <cell r="F147">
            <v>1</v>
          </cell>
          <cell r="G147" t="str">
            <v>P</v>
          </cell>
          <cell r="H147" t="str">
            <v>USD</v>
          </cell>
          <cell r="I147">
            <v>4.5004900000000001</v>
          </cell>
          <cell r="J147">
            <v>0.54372787570525904</v>
          </cell>
          <cell r="K147">
            <v>4.4695799999999997</v>
          </cell>
          <cell r="L147">
            <v>0.53999347597588521</v>
          </cell>
          <cell r="M147">
            <v>0.53999347597588521</v>
          </cell>
          <cell r="N147">
            <v>4.4697959999999997</v>
          </cell>
          <cell r="O147">
            <v>0.54</v>
          </cell>
        </row>
        <row r="148">
          <cell r="D148" t="str">
            <v>284575185006</v>
          </cell>
          <cell r="E148" t="str">
            <v>IC;SN75185DWR,RS232 DRIVER,SO</v>
          </cell>
          <cell r="F148">
            <v>1</v>
          </cell>
          <cell r="G148" t="str">
            <v>P</v>
          </cell>
          <cell r="H148" t="str">
            <v>USD</v>
          </cell>
          <cell r="I148">
            <v>1.2919799999999999</v>
          </cell>
          <cell r="J148">
            <v>0.15609090140266516</v>
          </cell>
          <cell r="K148">
            <v>1.2829349999999999</v>
          </cell>
          <cell r="L148">
            <v>0.15499812736344853</v>
          </cell>
          <cell r="M148">
            <v>0.15499812736344853</v>
          </cell>
          <cell r="N148">
            <v>1.2581648000000001</v>
          </cell>
          <cell r="O148">
            <v>0.1520055091759191</v>
          </cell>
        </row>
        <row r="149">
          <cell r="D149" t="str">
            <v>286300431022</v>
          </cell>
          <cell r="E149" t="str">
            <v>IC;SC431LCSK,1%,1.25V,ADJ REG</v>
          </cell>
          <cell r="F149">
            <v>1</v>
          </cell>
          <cell r="G149" t="str">
            <v>P</v>
          </cell>
          <cell r="H149" t="str">
            <v>USD</v>
          </cell>
          <cell r="I149">
            <v>0.57820000000000005</v>
          </cell>
          <cell r="J149">
            <v>6.9855384132123569E-2</v>
          </cell>
          <cell r="K149">
            <v>0.56700189999999995</v>
          </cell>
          <cell r="L149">
            <v>6.8502482753621419E-2</v>
          </cell>
          <cell r="M149">
            <v>6.8502482753621419E-2</v>
          </cell>
          <cell r="N149">
            <v>0.56700189999999995</v>
          </cell>
          <cell r="O149">
            <v>6.8502482753621419E-2</v>
          </cell>
        </row>
        <row r="150">
          <cell r="D150" t="str">
            <v>286301117012</v>
          </cell>
          <cell r="E150" t="str">
            <v>IC;RC1117D,ADJ REGULATOR,1A,T</v>
          </cell>
          <cell r="F150">
            <v>2</v>
          </cell>
          <cell r="G150" t="str">
            <v>P</v>
          </cell>
          <cell r="H150" t="str">
            <v>USD</v>
          </cell>
          <cell r="I150">
            <v>1.5178199999999999</v>
          </cell>
          <cell r="J150">
            <v>0.18337582003358663</v>
          </cell>
          <cell r="K150">
            <v>0.62908240000000004</v>
          </cell>
          <cell r="L150">
            <v>7.6002754587959548E-2</v>
          </cell>
          <cell r="M150">
            <v>0.1520055091759191</v>
          </cell>
          <cell r="N150">
            <v>0.91051400000000005</v>
          </cell>
          <cell r="O150">
            <v>9.2999999999999999E-2</v>
          </cell>
        </row>
        <row r="151">
          <cell r="D151" t="str">
            <v>286301587001</v>
          </cell>
          <cell r="E151" t="str">
            <v>IC;RC1587,VOLT REGULATOR,3A,T</v>
          </cell>
          <cell r="F151">
            <v>1</v>
          </cell>
          <cell r="G151" t="str">
            <v>P</v>
          </cell>
          <cell r="H151" t="str">
            <v>USD</v>
          </cell>
          <cell r="I151">
            <v>1.4217299999999999</v>
          </cell>
          <cell r="J151">
            <v>0.17176668156721556</v>
          </cell>
          <cell r="K151">
            <v>1.4071579999999999</v>
          </cell>
          <cell r="L151">
            <v>0.17000616157833054</v>
          </cell>
          <cell r="M151">
            <v>0.17000616157833054</v>
          </cell>
          <cell r="N151">
            <v>1.4071579999999999</v>
          </cell>
          <cell r="O151">
            <v>0.17</v>
          </cell>
        </row>
        <row r="152">
          <cell r="D152" t="str">
            <v>286303165001</v>
          </cell>
          <cell r="E152" t="str">
            <v>IC;ADP3165,PWM CONTROLLER,TSS</v>
          </cell>
          <cell r="F152">
            <v>1</v>
          </cell>
          <cell r="G152" t="str">
            <v>P</v>
          </cell>
          <cell r="H152" t="str">
            <v>USD</v>
          </cell>
          <cell r="I152">
            <v>5.09781</v>
          </cell>
          <cell r="J152">
            <v>0.61589324763504116</v>
          </cell>
          <cell r="K152">
            <v>5.0492140000000001</v>
          </cell>
          <cell r="L152">
            <v>0.61002210919283317</v>
          </cell>
          <cell r="M152">
            <v>0.61002210919283317</v>
          </cell>
          <cell r="N152">
            <v>5.0492140000000001</v>
          </cell>
          <cell r="O152">
            <v>0.61</v>
          </cell>
        </row>
        <row r="153">
          <cell r="D153" t="str">
            <v>286303418001</v>
          </cell>
          <cell r="E153" t="str">
            <v>IC;ADP3418,PWM DRIVER,SO,8P</v>
          </cell>
          <cell r="F153">
            <v>3</v>
          </cell>
          <cell r="G153" t="str">
            <v>P</v>
          </cell>
          <cell r="H153" t="str">
            <v>USD</v>
          </cell>
          <cell r="I153">
            <v>4.4966100000000004</v>
          </cell>
          <cell r="J153">
            <v>0.54325911249108982</v>
          </cell>
          <cell r="K153">
            <v>1.489932</v>
          </cell>
          <cell r="L153">
            <v>0.18000652402411471</v>
          </cell>
          <cell r="M153">
            <v>0.54001957207234419</v>
          </cell>
          <cell r="N153">
            <v>1.489932</v>
          </cell>
          <cell r="O153">
            <v>0.18</v>
          </cell>
        </row>
        <row r="154">
          <cell r="D154" t="str">
            <v>286305248001</v>
          </cell>
          <cell r="E154" t="str">
            <v>IC;MIC5248,VOL REG.,1.2V,150m</v>
          </cell>
          <cell r="F154">
            <v>1</v>
          </cell>
          <cell r="G154" t="str">
            <v>P</v>
          </cell>
          <cell r="H154" t="str">
            <v>USD</v>
          </cell>
          <cell r="I154">
            <v>0.83643000000000001</v>
          </cell>
          <cell r="J154">
            <v>0.10105350907926688</v>
          </cell>
          <cell r="K154">
            <v>0.81118520000000005</v>
          </cell>
          <cell r="L154">
            <v>9.8003551968684682E-2</v>
          </cell>
          <cell r="M154">
            <v>9.8003551968684682E-2</v>
          </cell>
          <cell r="N154">
            <v>0.81118520000000005</v>
          </cell>
          <cell r="O154">
            <v>9.8000000000000004E-2</v>
          </cell>
        </row>
        <row r="155">
          <cell r="D155" t="str">
            <v>288100032013</v>
          </cell>
          <cell r="E155" t="str">
            <v>DIODE;BAS32L,VRRM75V,MELF,SOD</v>
          </cell>
          <cell r="F155">
            <v>10</v>
          </cell>
          <cell r="G155" t="str">
            <v>P</v>
          </cell>
          <cell r="H155" t="str">
            <v>USD</v>
          </cell>
          <cell r="I155">
            <v>0.54220000000000002</v>
          </cell>
          <cell r="J155">
            <v>6.5506034722306122E-2</v>
          </cell>
          <cell r="K155">
            <v>5.3800500000000001E-2</v>
          </cell>
          <cell r="L155">
            <v>6.4999214700801004E-3</v>
          </cell>
          <cell r="M155">
            <v>6.4999214700801E-2</v>
          </cell>
          <cell r="N155">
            <v>5.2147619999999999E-2</v>
          </cell>
          <cell r="O155">
            <v>6.3002283408440151E-3</v>
          </cell>
        </row>
        <row r="156">
          <cell r="D156" t="str">
            <v>288100099001</v>
          </cell>
          <cell r="E156" t="str">
            <v>DIODE;BAV99,70V,450MA,SOT-23</v>
          </cell>
          <cell r="F156">
            <v>4</v>
          </cell>
          <cell r="G156" t="str">
            <v>P</v>
          </cell>
          <cell r="H156" t="str">
            <v>USD</v>
          </cell>
          <cell r="I156">
            <v>0.22392000000000001</v>
          </cell>
          <cell r="J156">
            <v>2.7052953329064527E-2</v>
          </cell>
          <cell r="K156">
            <v>5.545858E-2</v>
          </cell>
          <cell r="L156">
            <v>6.7002428386753812E-3</v>
          </cell>
          <cell r="M156">
            <v>2.6800971354701525E-2</v>
          </cell>
          <cell r="N156">
            <v>4.9664399999999997E-2</v>
          </cell>
          <cell r="O156">
            <v>6.0002174674704898E-3</v>
          </cell>
        </row>
        <row r="157">
          <cell r="D157" t="str">
            <v>288100120002</v>
          </cell>
          <cell r="E157" t="str">
            <v>DIODE;MURS120T3,120V,1A,403A-</v>
          </cell>
          <cell r="F157">
            <v>1</v>
          </cell>
          <cell r="G157" t="str">
            <v>P</v>
          </cell>
          <cell r="H157" t="str">
            <v>USD</v>
          </cell>
          <cell r="I157">
            <v>0.45163999999999999</v>
          </cell>
          <cell r="J157">
            <v>5.4565004651387555E-2</v>
          </cell>
          <cell r="K157">
            <v>0.43868099999999999</v>
          </cell>
          <cell r="L157">
            <v>5.2999359679114656E-2</v>
          </cell>
          <cell r="M157">
            <v>5.2999359679114656E-2</v>
          </cell>
          <cell r="N157">
            <v>0.43870219999999999</v>
          </cell>
          <cell r="O157">
            <v>5.3001920962655998E-2</v>
          </cell>
        </row>
        <row r="158">
          <cell r="D158" t="str">
            <v>288100540004</v>
          </cell>
          <cell r="E158" t="str">
            <v>DIODE;B540C,SCHOTTKY,5A,40V,S</v>
          </cell>
          <cell r="F158">
            <v>1</v>
          </cell>
          <cell r="G158" t="str">
            <v>P</v>
          </cell>
          <cell r="H158" t="str">
            <v>USD</v>
          </cell>
          <cell r="I158">
            <v>0.96157999999999999</v>
          </cell>
          <cell r="J158">
            <v>0.11617353904145171</v>
          </cell>
          <cell r="K158">
            <v>0.95185500000000001</v>
          </cell>
          <cell r="L158">
            <v>0.11499861062449408</v>
          </cell>
          <cell r="M158">
            <v>0.11499861062449408</v>
          </cell>
          <cell r="N158">
            <v>0.91051400000000005</v>
          </cell>
          <cell r="O158">
            <v>0.11000398690362566</v>
          </cell>
        </row>
        <row r="159">
          <cell r="D159" t="str">
            <v>288202222001</v>
          </cell>
          <cell r="E159" t="str">
            <v>TRANS;MMBT2222AL,NPN,TO236AB</v>
          </cell>
          <cell r="F159">
            <v>2</v>
          </cell>
          <cell r="G159" t="str">
            <v>P</v>
          </cell>
          <cell r="H159" t="str">
            <v>USD</v>
          </cell>
          <cell r="I159">
            <v>0.11014</v>
          </cell>
          <cell r="J159">
            <v>1.3306592888813714E-2</v>
          </cell>
          <cell r="K159">
            <v>5.6286320000000001E-2</v>
          </cell>
          <cell r="L159">
            <v>6.8002464631332221E-3</v>
          </cell>
          <cell r="M159">
            <v>1.3600492926266444E-2</v>
          </cell>
          <cell r="N159">
            <v>5.38031E-2</v>
          </cell>
          <cell r="O159">
            <v>6.5002355897596977E-3</v>
          </cell>
        </row>
        <row r="160">
          <cell r="D160" t="str">
            <v>288202907001</v>
          </cell>
          <cell r="E160" t="str">
            <v>TRANS;MMBT2907AL,PNP,TO-236AB</v>
          </cell>
          <cell r="F160">
            <v>1</v>
          </cell>
          <cell r="G160" t="str">
            <v>P</v>
          </cell>
          <cell r="H160" t="str">
            <v>USD</v>
          </cell>
          <cell r="I160">
            <v>5.4769999999999999E-2</v>
          </cell>
          <cell r="J160">
            <v>6.6170518659917112E-3</v>
          </cell>
          <cell r="K160">
            <v>5.3800500000000001E-2</v>
          </cell>
          <cell r="L160">
            <v>6.4999214700801004E-3</v>
          </cell>
          <cell r="M160">
            <v>6.4999214700801004E-3</v>
          </cell>
          <cell r="N160">
            <v>5.2975359999999999E-2</v>
          </cell>
          <cell r="O160">
            <v>6.400231965301856E-3</v>
          </cell>
        </row>
        <row r="161">
          <cell r="D161" t="str">
            <v>288203904010</v>
          </cell>
          <cell r="E161" t="str">
            <v>TRANS;MMBT3904L,NPN,Tr35NS,TO</v>
          </cell>
          <cell r="F161">
            <v>23</v>
          </cell>
          <cell r="G161" t="str">
            <v>P</v>
          </cell>
          <cell r="H161" t="str">
            <v>USD</v>
          </cell>
          <cell r="I161">
            <v>1.00901</v>
          </cell>
          <cell r="J161">
            <v>0.12190380688888619</v>
          </cell>
          <cell r="K161">
            <v>3.8903779999999999E-2</v>
          </cell>
          <cell r="L161">
            <v>4.7001703495185504E-3</v>
          </cell>
          <cell r="M161">
            <v>0.10810391803892666</v>
          </cell>
          <cell r="N161">
            <v>3.8903779999999999E-2</v>
          </cell>
          <cell r="O161">
            <v>4.7001703495185504E-3</v>
          </cell>
        </row>
        <row r="162">
          <cell r="D162" t="str">
            <v>288207030012</v>
          </cell>
          <cell r="E162" t="str">
            <v>TRANS;FDB7030BL,60A30V,NMOS,T</v>
          </cell>
          <cell r="F162">
            <v>1</v>
          </cell>
          <cell r="G162" t="str">
            <v>P</v>
          </cell>
          <cell r="H162" t="str">
            <v>USD</v>
          </cell>
          <cell r="I162">
            <v>1.5129699999999999</v>
          </cell>
          <cell r="J162">
            <v>0.1827898660158751</v>
          </cell>
          <cell r="K162">
            <v>1.489932</v>
          </cell>
          <cell r="L162">
            <v>0.18000652402411471</v>
          </cell>
          <cell r="M162">
            <v>0.18000652402411471</v>
          </cell>
          <cell r="N162">
            <v>1.4841378199999999</v>
          </cell>
          <cell r="O162">
            <v>0.17929999999999999</v>
          </cell>
        </row>
        <row r="163">
          <cell r="D163" t="str">
            <v>295000010008</v>
          </cell>
          <cell r="E163" t="str">
            <v>FUSE;1.1A,POLY SWITCH,1812,SM</v>
          </cell>
          <cell r="F163">
            <v>2</v>
          </cell>
          <cell r="G163" t="str">
            <v>P</v>
          </cell>
          <cell r="H163" t="str">
            <v>USD</v>
          </cell>
          <cell r="I163">
            <v>0.52398</v>
          </cell>
          <cell r="J163">
            <v>6.3304780659892951E-2</v>
          </cell>
          <cell r="K163">
            <v>0.26320860000000001</v>
          </cell>
          <cell r="L163">
            <v>3.1799615807468797E-2</v>
          </cell>
          <cell r="M163">
            <v>6.3599231614937593E-2</v>
          </cell>
          <cell r="N163">
            <v>0.23433319399999999</v>
          </cell>
          <cell r="O163">
            <v>2.831102608401493E-2</v>
          </cell>
        </row>
        <row r="164">
          <cell r="D164" t="str">
            <v>295000010025</v>
          </cell>
          <cell r="E164" t="str">
            <v>FUSE;1.6A,6V,POLY SWITCH,1812</v>
          </cell>
          <cell r="F164">
            <v>3</v>
          </cell>
          <cell r="G164" t="str">
            <v>P</v>
          </cell>
          <cell r="H164" t="str">
            <v>USD</v>
          </cell>
          <cell r="I164">
            <v>1.4899199999999999</v>
          </cell>
          <cell r="J164">
            <v>0.18000507424097809</v>
          </cell>
          <cell r="K164">
            <v>0.48834300000000003</v>
          </cell>
          <cell r="L164">
            <v>5.8999287189957832E-2</v>
          </cell>
          <cell r="M164">
            <v>0.17699786156987349</v>
          </cell>
          <cell r="N164">
            <v>0.46353440000000001</v>
          </cell>
          <cell r="O164">
            <v>5.6002029696391245E-2</v>
          </cell>
        </row>
        <row r="165">
          <cell r="D165" t="str">
            <v>361400003021</v>
          </cell>
          <cell r="E165" t="str">
            <v>SOLDER CREAM;NOCLEAN,P4020870</v>
          </cell>
          <cell r="F165">
            <v>5.0000000000000001E-3</v>
          </cell>
          <cell r="G165" t="str">
            <v>P</v>
          </cell>
          <cell r="H165" t="str">
            <v>USD</v>
          </cell>
          <cell r="I165">
            <v>1.2073806</v>
          </cell>
          <cell r="J165">
            <v>0.14587000277875101</v>
          </cell>
          <cell r="K165">
            <v>235.9059</v>
          </cell>
          <cell r="L165">
            <v>28.501032970484829</v>
          </cell>
          <cell r="M165">
            <v>0.14250516485242415</v>
          </cell>
          <cell r="N165">
            <v>235.89449999999999</v>
          </cell>
          <cell r="O165">
            <v>28.499655676505053</v>
          </cell>
        </row>
        <row r="166">
          <cell r="D166" t="str">
            <v>272075270303</v>
          </cell>
          <cell r="E166" t="str">
            <v>CAP;27P  ,50V,5%,NPO,0603,SMT</v>
          </cell>
          <cell r="F166">
            <v>2</v>
          </cell>
          <cell r="G166" t="str">
            <v>P</v>
          </cell>
          <cell r="H166" t="str">
            <v>USD</v>
          </cell>
          <cell r="I166">
            <v>2.572E-2</v>
          </cell>
          <cell r="J166">
            <v>3.1073685227917987E-3</v>
          </cell>
          <cell r="K166">
            <v>1.274658E-2</v>
          </cell>
          <cell r="L166">
            <v>1.5399813944497469E-3</v>
          </cell>
          <cell r="M166">
            <v>3.0799627888994938E-3</v>
          </cell>
          <cell r="N166">
            <v>1.2498874E-2</v>
          </cell>
          <cell r="O166">
            <v>1.5100547293134068E-3</v>
          </cell>
        </row>
        <row r="167">
          <cell r="D167" t="str">
            <v>271071127111</v>
          </cell>
          <cell r="E167" t="str">
            <v>RES;1.27K,1/16W,1% ,0603,SMT</v>
          </cell>
          <cell r="F167">
            <v>1</v>
          </cell>
          <cell r="G167" t="str">
            <v>P</v>
          </cell>
          <cell r="H167" t="str">
            <v>USD</v>
          </cell>
          <cell r="I167">
            <v>5.1200000000000004E-3</v>
          </cell>
          <cell r="J167">
            <v>6.1857413828514819E-4</v>
          </cell>
          <cell r="K167">
            <v>5.0357870599999997E-3</v>
          </cell>
          <cell r="L167">
            <v>6.0839992992714833E-4</v>
          </cell>
          <cell r="M167">
            <v>6.0839992992714833E-4</v>
          </cell>
          <cell r="N167">
            <v>4.6187891999999999E-3</v>
          </cell>
          <cell r="O167">
            <v>5.5802022447475562E-4</v>
          </cell>
        </row>
        <row r="168">
          <cell r="D168" t="str">
            <v>284504401001</v>
          </cell>
          <cell r="E168" t="str">
            <v>IC;BCM4401KQL,LAN CONTROLLER,</v>
          </cell>
          <cell r="F168">
            <v>1</v>
          </cell>
          <cell r="G168" t="str">
            <v>P</v>
          </cell>
          <cell r="H168" t="str">
            <v>USD</v>
          </cell>
          <cell r="I168">
            <v>15.85047</v>
          </cell>
          <cell r="J168">
            <v>1.9149786761063656</v>
          </cell>
          <cell r="K168">
            <v>15.72706</v>
          </cell>
          <cell r="L168">
            <v>1.9000688646989885</v>
          </cell>
          <cell r="M168">
            <v>1.9000688646989885</v>
          </cell>
          <cell r="N168">
            <v>15.72706</v>
          </cell>
          <cell r="O168">
            <v>1.9</v>
          </cell>
        </row>
        <row r="169">
          <cell r="D169" t="str">
            <v>282574164005</v>
          </cell>
          <cell r="E169" t="str">
            <v>IC;74HC164,8 BIT-EDGE-TRIG,SO</v>
          </cell>
          <cell r="F169">
            <v>1</v>
          </cell>
          <cell r="G169" t="str">
            <v>P</v>
          </cell>
          <cell r="H169" t="str">
            <v>USD</v>
          </cell>
          <cell r="I169">
            <v>0.42825999999999997</v>
          </cell>
          <cell r="J169">
            <v>5.1740343840233891E-2</v>
          </cell>
          <cell r="K169">
            <v>0.37248300000000001</v>
          </cell>
          <cell r="L169">
            <v>4.5001631006028678E-2</v>
          </cell>
          <cell r="M169">
            <v>4.5001631006028678E-2</v>
          </cell>
          <cell r="N169">
            <v>0.41387000000000002</v>
          </cell>
          <cell r="O169">
            <v>5.0001812228920757E-2</v>
          </cell>
        </row>
        <row r="170">
          <cell r="D170" t="str">
            <v>284582845029</v>
          </cell>
          <cell r="E170" t="str">
            <v>IC;RG82845GV,BROOKDALE-G-V,GM</v>
          </cell>
          <cell r="F170">
            <v>1</v>
          </cell>
          <cell r="G170" t="str">
            <v>P</v>
          </cell>
          <cell r="H170" t="str">
            <v>USD</v>
          </cell>
          <cell r="I170">
            <v>54.442749999999997</v>
          </cell>
          <cell r="J170">
            <v>6.5775150717038562</v>
          </cell>
          <cell r="K170">
            <v>53.803100000000001</v>
          </cell>
          <cell r="L170">
            <v>6.5</v>
          </cell>
          <cell r="M170">
            <v>6.5</v>
          </cell>
          <cell r="N170">
            <v>53.8005</v>
          </cell>
          <cell r="O170">
            <v>6.5</v>
          </cell>
        </row>
        <row r="171">
          <cell r="D171" t="str">
            <v>284582801037</v>
          </cell>
          <cell r="E171" t="str">
            <v>IC;FW82801DB,ICH4,ICH,MBGA,42</v>
          </cell>
          <cell r="F171">
            <v>1</v>
          </cell>
          <cell r="G171" t="str">
            <v>P</v>
          </cell>
          <cell r="H171" t="str">
            <v>USD</v>
          </cell>
          <cell r="I171">
            <v>133.5806</v>
          </cell>
          <cell r="J171">
            <v>16.138575104807238</v>
          </cell>
          <cell r="K171">
            <v>132.4384</v>
          </cell>
          <cell r="L171">
            <v>16.00057991325464</v>
          </cell>
          <cell r="M171">
            <v>16.00057991325464</v>
          </cell>
          <cell r="N171">
            <v>132.43199999999999</v>
          </cell>
          <cell r="O171">
            <v>16</v>
          </cell>
        </row>
        <row r="172">
          <cell r="D172" t="str">
            <v>286302995004</v>
          </cell>
          <cell r="E172" t="str">
            <v>IC;LP2995LQ,VOL REG.,1.5A,LLP</v>
          </cell>
          <cell r="F172">
            <v>1</v>
          </cell>
          <cell r="G172" t="str">
            <v>P</v>
          </cell>
          <cell r="H172" t="str">
            <v>USD</v>
          </cell>
          <cell r="I172">
            <v>2.1781700000000002</v>
          </cell>
          <cell r="J172">
            <v>0.26315617788839085</v>
          </cell>
          <cell r="K172">
            <v>2.1521240000000001</v>
          </cell>
          <cell r="L172">
            <v>0.26000942359038792</v>
          </cell>
          <cell r="M172">
            <v>0.26000942359038792</v>
          </cell>
          <cell r="N172">
            <v>2.1521240000000001</v>
          </cell>
          <cell r="O172">
            <v>0.26</v>
          </cell>
        </row>
        <row r="173">
          <cell r="D173" t="str">
            <v>271071512101</v>
          </cell>
          <cell r="E173" t="str">
            <v>RES;5.1K ,1/16W,1% ,0603,SMT</v>
          </cell>
          <cell r="F173">
            <v>1</v>
          </cell>
          <cell r="G173" t="str">
            <v>P</v>
          </cell>
          <cell r="H173" t="str">
            <v>USD</v>
          </cell>
          <cell r="I173">
            <v>5.1500000000000001E-3</v>
          </cell>
          <cell r="J173">
            <v>6.221985961266627E-4</v>
          </cell>
          <cell r="K173">
            <v>5.0492139999999998E-3</v>
          </cell>
          <cell r="L173">
            <v>6.1002210919283316E-4</v>
          </cell>
          <cell r="M173">
            <v>6.1002210919283316E-4</v>
          </cell>
          <cell r="N173">
            <v>5.0360304200000004E-3</v>
          </cell>
          <cell r="O173">
            <v>6.0842933152915879E-4</v>
          </cell>
        </row>
        <row r="174">
          <cell r="D174" t="str">
            <v>271071115213</v>
          </cell>
          <cell r="E174" t="str">
            <v>RES;11.5K,1/16W,1% ,0603,SMT,</v>
          </cell>
          <cell r="F174">
            <v>1</v>
          </cell>
          <cell r="G174" t="str">
            <v>P</v>
          </cell>
          <cell r="H174" t="str">
            <v>USD</v>
          </cell>
          <cell r="I174">
            <v>5.0800000000000003E-3</v>
          </cell>
          <cell r="J174">
            <v>6.1374152782979539E-4</v>
          </cell>
          <cell r="K174">
            <v>5.0489699999999998E-3</v>
          </cell>
          <cell r="L174">
            <v>6.0999263026905554E-4</v>
          </cell>
          <cell r="M174">
            <v>6.0999263026905554E-4</v>
          </cell>
          <cell r="N174">
            <v>4.6187891999999999E-3</v>
          </cell>
          <cell r="O174">
            <v>5.5802022447475562E-4</v>
          </cell>
        </row>
        <row r="175">
          <cell r="D175" t="str">
            <v>272022475502</v>
          </cell>
          <cell r="E175" t="str">
            <v>CAP;4.7U ,CR,16V,20%,1210,X7R</v>
          </cell>
          <cell r="F175">
            <v>2</v>
          </cell>
          <cell r="G175" t="str">
            <v>P</v>
          </cell>
          <cell r="H175" t="str">
            <v>USD</v>
          </cell>
          <cell r="I175">
            <v>0.86804000000000003</v>
          </cell>
          <cell r="J175">
            <v>0.10487247949160937</v>
          </cell>
          <cell r="K175">
            <v>0.43495634999999999</v>
          </cell>
          <cell r="L175">
            <v>5.2549365115801425E-2</v>
          </cell>
          <cell r="M175">
            <v>0.10509873023160285</v>
          </cell>
          <cell r="N175">
            <v>0.43040400000000001</v>
          </cell>
          <cell r="O175">
            <v>5.1999371760640803E-2</v>
          </cell>
        </row>
        <row r="176">
          <cell r="D176" t="str">
            <v>291000614789</v>
          </cell>
          <cell r="E176" t="str">
            <v>IC SOCKET;478P,ZIP,15u,SOCKET</v>
          </cell>
          <cell r="F176">
            <v>1</v>
          </cell>
          <cell r="G176" t="str">
            <v>P</v>
          </cell>
          <cell r="H176" t="str">
            <v>USD</v>
          </cell>
          <cell r="I176">
            <v>10.99629</v>
          </cell>
          <cell r="J176">
            <v>1.3285196506022641</v>
          </cell>
          <cell r="K176">
            <v>10.34675</v>
          </cell>
          <cell r="L176">
            <v>1.2500453057230188</v>
          </cell>
          <cell r="M176">
            <v>1.2500453057230188</v>
          </cell>
          <cell r="N176">
            <v>10.34625</v>
          </cell>
          <cell r="O176">
            <v>1.25</v>
          </cell>
        </row>
        <row r="177">
          <cell r="D177" t="str">
            <v>481726100002</v>
          </cell>
          <cell r="E177" t="str">
            <v>F/W ASSY;EEPROM,BLUFORD3</v>
          </cell>
          <cell r="F177">
            <v>1</v>
          </cell>
          <cell r="G177" t="str">
            <v>PH</v>
          </cell>
          <cell r="I177">
            <v>0.64451000000000003</v>
          </cell>
        </row>
        <row r="178">
          <cell r="D178" t="str">
            <v>283470690001</v>
          </cell>
          <cell r="E178" t="str">
            <v>IC;EEPROM,64*16,93C46LM8,SO,8</v>
          </cell>
          <cell r="F178">
            <v>1</v>
          </cell>
          <cell r="G178" t="str">
            <v>P</v>
          </cell>
          <cell r="H178" t="str">
            <v>USD</v>
          </cell>
          <cell r="I178">
            <v>0.63812999999999998</v>
          </cell>
          <cell r="J178">
            <v>7.7095842746855769E-2</v>
          </cell>
          <cell r="K178">
            <v>0.62077499999999997</v>
          </cell>
          <cell r="L178">
            <v>7.4999093885539617E-2</v>
          </cell>
          <cell r="M178">
            <v>7.4999093885539617E-2</v>
          </cell>
          <cell r="N178">
            <v>0.60835950000000005</v>
          </cell>
          <cell r="O178">
            <v>7.3499112007828826E-2</v>
          </cell>
        </row>
        <row r="179">
          <cell r="D179" t="str">
            <v>565172610002</v>
          </cell>
          <cell r="E179" t="str">
            <v>PROGRAM;EEPROM,BLUFORD3</v>
          </cell>
          <cell r="F179">
            <v>0</v>
          </cell>
          <cell r="G179" t="str">
            <v>PH</v>
          </cell>
          <cell r="I179">
            <v>0</v>
          </cell>
        </row>
        <row r="180">
          <cell r="D180" t="str">
            <v>273000114011</v>
          </cell>
          <cell r="E180" t="str">
            <v>INDUCTOR;1UH,20%,3216,500mA,S</v>
          </cell>
          <cell r="F180">
            <v>1</v>
          </cell>
          <cell r="G180" t="str">
            <v>P</v>
          </cell>
          <cell r="H180" t="str">
            <v>USD</v>
          </cell>
          <cell r="I180">
            <v>0.87426000000000004</v>
          </cell>
          <cell r="J180">
            <v>0.10562395041741672</v>
          </cell>
          <cell r="K180">
            <v>0.869085</v>
          </cell>
          <cell r="L180">
            <v>0.10499873143975547</v>
          </cell>
          <cell r="M180">
            <v>0.10499873143975547</v>
          </cell>
          <cell r="N180">
            <v>0</v>
          </cell>
          <cell r="O180">
            <v>5.5E-2</v>
          </cell>
        </row>
        <row r="181">
          <cell r="D181" t="str">
            <v>361200001018</v>
          </cell>
          <cell r="E181" t="str">
            <v>CLEANNER;YC-336,LIQUID,STENCI</v>
          </cell>
          <cell r="F181">
            <v>8.9999999999999998E-4</v>
          </cell>
          <cell r="G181" t="str">
            <v>P</v>
          </cell>
          <cell r="H181" t="str">
            <v>USD</v>
          </cell>
          <cell r="I181">
            <v>0.13324324500000001</v>
          </cell>
          <cell r="J181">
            <v>1.60978174723031E-2</v>
          </cell>
          <cell r="K181">
            <v>147.16506000000001</v>
          </cell>
          <cell r="L181">
            <v>17.779785190465258</v>
          </cell>
          <cell r="M181">
            <v>1.6001806671418733E-2</v>
          </cell>
          <cell r="N181">
            <v>147.16506000000001</v>
          </cell>
          <cell r="O181">
            <v>17.78</v>
          </cell>
        </row>
        <row r="182">
          <cell r="D182" t="str">
            <v>242600000502</v>
          </cell>
          <cell r="E182" t="str">
            <v>LABEL;BLANK,8.2MM*3.6MM,PRC</v>
          </cell>
          <cell r="F182">
            <v>1</v>
          </cell>
          <cell r="G182" t="str">
            <v>P</v>
          </cell>
          <cell r="H182" t="str">
            <v>CNY</v>
          </cell>
          <cell r="I182">
            <v>8.8999999999999995E-4</v>
          </cell>
          <cell r="J182">
            <v>1.0752558263159801E-4</v>
          </cell>
          <cell r="K182">
            <v>8.8000000000000003E-4</v>
          </cell>
          <cell r="L182">
            <v>1.0631743001775984E-4</v>
          </cell>
          <cell r="M182">
            <v>1.0631743001775984E-4</v>
          </cell>
          <cell r="N182">
            <v>8.8000000000000003E-4</v>
          </cell>
          <cell r="O182">
            <v>1.0631743001775984E-4</v>
          </cell>
        </row>
        <row r="183">
          <cell r="D183" t="str">
            <v>284547112002</v>
          </cell>
          <cell r="E183" t="str">
            <v>IC;LPC47M112-MC,SUPER I/O,PQF</v>
          </cell>
          <cell r="F183">
            <v>1</v>
          </cell>
          <cell r="G183" t="str">
            <v>P</v>
          </cell>
          <cell r="H183" t="str">
            <v>USD</v>
          </cell>
          <cell r="I183">
            <v>8.8713599999999992</v>
          </cell>
          <cell r="J183">
            <v>1.0717956772299475</v>
          </cell>
          <cell r="K183">
            <v>8.6912699999999994</v>
          </cell>
          <cell r="L183">
            <v>1.0500380568073358</v>
          </cell>
          <cell r="M183">
            <v>1.0500380568073358</v>
          </cell>
          <cell r="N183">
            <v>8.6912699999999994</v>
          </cell>
          <cell r="O183">
            <v>1.05</v>
          </cell>
        </row>
        <row r="184">
          <cell r="D184" t="str">
            <v>284501981003</v>
          </cell>
          <cell r="E184" t="str">
            <v>IC;AD1981B,AUDIO CODEC,TQFP,4</v>
          </cell>
          <cell r="F184">
            <v>1</v>
          </cell>
          <cell r="G184" t="str">
            <v>P</v>
          </cell>
          <cell r="H184" t="str">
            <v>USD</v>
          </cell>
          <cell r="I184">
            <v>10.04241</v>
          </cell>
          <cell r="J184">
            <v>1.2132763890734677</v>
          </cell>
          <cell r="K184">
            <v>9.9328800000000008</v>
          </cell>
          <cell r="L184">
            <v>1.2000434934940982</v>
          </cell>
          <cell r="M184">
            <v>1.2000434934940982</v>
          </cell>
          <cell r="N184">
            <v>9.9328800000000008</v>
          </cell>
          <cell r="O184">
            <v>1.2</v>
          </cell>
        </row>
        <row r="185">
          <cell r="D185" t="str">
            <v>271071564301</v>
          </cell>
          <cell r="E185" t="str">
            <v>RES;560K ,1/16W,5% ,0603,SMT</v>
          </cell>
          <cell r="F185">
            <v>1</v>
          </cell>
          <cell r="G185" t="str">
            <v>P</v>
          </cell>
          <cell r="H185" t="str">
            <v>USD</v>
          </cell>
          <cell r="I185">
            <v>3.1199999999999999E-3</v>
          </cell>
          <cell r="J185">
            <v>3.7694361551751215E-4</v>
          </cell>
          <cell r="K185">
            <v>3.3937339999999998E-3</v>
          </cell>
          <cell r="L185">
            <v>4.1001486027715013E-4</v>
          </cell>
          <cell r="M185">
            <v>4.1001486027715013E-4</v>
          </cell>
          <cell r="N185">
            <v>2.8143159999999999E-3</v>
          </cell>
          <cell r="O185">
            <v>3.400123231566611E-4</v>
          </cell>
        </row>
        <row r="186">
          <cell r="D186" t="str">
            <v>271071224301</v>
          </cell>
          <cell r="E186" t="str">
            <v>RES;220K ,1/16W,5% ,0603,SMT</v>
          </cell>
          <cell r="F186">
            <v>1</v>
          </cell>
          <cell r="G186" t="str">
            <v>P</v>
          </cell>
          <cell r="H186" t="str">
            <v>USD</v>
          </cell>
          <cell r="I186">
            <v>3.1800000000000001E-3</v>
          </cell>
          <cell r="J186">
            <v>3.8419253120054123E-4</v>
          </cell>
          <cell r="K186">
            <v>3.3937339999999998E-3</v>
          </cell>
          <cell r="L186">
            <v>4.1001486027715013E-4</v>
          </cell>
          <cell r="M186">
            <v>4.1001486027715013E-4</v>
          </cell>
          <cell r="N186">
            <v>2.8143159999999999E-3</v>
          </cell>
          <cell r="O186">
            <v>3.4000000000000002E-4</v>
          </cell>
        </row>
        <row r="187">
          <cell r="D187" t="str">
            <v>481726100001</v>
          </cell>
          <cell r="E187" t="str">
            <v>F/W ASSY;BIOS,BLUFORD3</v>
          </cell>
          <cell r="F187">
            <v>1</v>
          </cell>
          <cell r="G187" t="str">
            <v>PH</v>
          </cell>
          <cell r="I187">
            <v>7.6490200000000002</v>
          </cell>
        </row>
        <row r="188">
          <cell r="D188" t="str">
            <v>284582802013</v>
          </cell>
          <cell r="E188" t="str">
            <v>IC;82802AB,FWH,4MB,PLCC32P,WO</v>
          </cell>
          <cell r="F188">
            <v>1</v>
          </cell>
          <cell r="G188" t="str">
            <v>P</v>
          </cell>
          <cell r="H188" t="str">
            <v>USD</v>
          </cell>
          <cell r="I188">
            <v>7.5732900000000001</v>
          </cell>
          <cell r="J188">
            <v>0.91496901088545501</v>
          </cell>
          <cell r="K188">
            <v>7.4493</v>
          </cell>
          <cell r="L188">
            <v>0.89998912662647534</v>
          </cell>
          <cell r="M188">
            <v>0.89998912662647534</v>
          </cell>
          <cell r="N188">
            <v>7.4496599999999997</v>
          </cell>
          <cell r="O188">
            <v>0.9000326201205735</v>
          </cell>
        </row>
        <row r="189">
          <cell r="D189" t="str">
            <v>565172610001</v>
          </cell>
          <cell r="E189" t="str">
            <v>PROGRAM;BIOS,BLUFORD3</v>
          </cell>
          <cell r="F189">
            <v>0</v>
          </cell>
          <cell r="G189" t="str">
            <v>PH</v>
          </cell>
          <cell r="I189">
            <v>0</v>
          </cell>
        </row>
        <row r="190">
          <cell r="D190" t="str">
            <v>272011226501</v>
          </cell>
          <cell r="E190" t="str">
            <v>CAP;22U  ,6.3V,20%,1206,X5R,S</v>
          </cell>
          <cell r="F190">
            <v>1</v>
          </cell>
          <cell r="G190" t="str">
            <v>P</v>
          </cell>
          <cell r="H190" t="str">
            <v>USD</v>
          </cell>
          <cell r="I190">
            <v>0.82252000000000003</v>
          </cell>
          <cell r="J190">
            <v>9.9372968793417976E-2</v>
          </cell>
          <cell r="K190">
            <v>0.80286900000000005</v>
          </cell>
          <cell r="L190">
            <v>9.699882809196457E-2</v>
          </cell>
          <cell r="M190">
            <v>9.699882809196457E-2</v>
          </cell>
          <cell r="N190">
            <v>0.80290779999999995</v>
          </cell>
          <cell r="O190">
            <v>9.700351572410626E-2</v>
          </cell>
        </row>
        <row r="191">
          <cell r="D191" t="str">
            <v>288100054002</v>
          </cell>
          <cell r="E191" t="str">
            <v>DIODE;BAT54C,SCHOTTKY DIODE,S</v>
          </cell>
          <cell r="F191">
            <v>3</v>
          </cell>
          <cell r="G191" t="str">
            <v>P</v>
          </cell>
          <cell r="H191" t="str">
            <v>USD</v>
          </cell>
          <cell r="I191">
            <v>0.32493</v>
          </cell>
          <cell r="J191">
            <v>3.9256502881443979E-2</v>
          </cell>
          <cell r="K191">
            <v>0.107601</v>
          </cell>
          <cell r="L191">
            <v>1.2999842940160201E-2</v>
          </cell>
          <cell r="M191">
            <v>3.8999528820480606E-2</v>
          </cell>
          <cell r="N191">
            <v>0.1034675</v>
          </cell>
          <cell r="O191">
            <v>1.2500453057230189E-2</v>
          </cell>
        </row>
        <row r="192">
          <cell r="D192" t="str">
            <v>281300708011</v>
          </cell>
          <cell r="E192" t="str">
            <v>IC;NC7SZ08,SINGLE AND GATE,SO</v>
          </cell>
          <cell r="F192">
            <v>2</v>
          </cell>
          <cell r="G192" t="str">
            <v>P</v>
          </cell>
          <cell r="H192" t="str">
            <v>USD</v>
          </cell>
          <cell r="I192">
            <v>0.5</v>
          </cell>
          <cell r="J192">
            <v>6.0407630691908999E-2</v>
          </cell>
          <cell r="K192">
            <v>0.24832199999999999</v>
          </cell>
          <cell r="L192">
            <v>3.0001087337352451E-2</v>
          </cell>
          <cell r="M192">
            <v>6.0002174674704901E-2</v>
          </cell>
          <cell r="N192">
            <v>0.24832199999999999</v>
          </cell>
          <cell r="O192">
            <v>0.03</v>
          </cell>
        </row>
        <row r="193">
          <cell r="D193" t="str">
            <v>271071910301</v>
          </cell>
          <cell r="E193" t="str">
            <v>RES;91   ,1/16W,5% ,0603,SMT,</v>
          </cell>
          <cell r="F193">
            <v>2</v>
          </cell>
          <cell r="G193" t="str">
            <v>P</v>
          </cell>
          <cell r="H193" t="str">
            <v>USD</v>
          </cell>
          <cell r="I193">
            <v>6.7200000000000003E-3</v>
          </cell>
          <cell r="J193">
            <v>8.1187855649925698E-4</v>
          </cell>
          <cell r="K193">
            <v>3.3109599999999999E-3</v>
          </cell>
          <cell r="L193">
            <v>4.00014497831366E-4</v>
          </cell>
          <cell r="M193">
            <v>8.0002899566273199E-4</v>
          </cell>
          <cell r="N193">
            <v>3.1205797999999999E-3</v>
          </cell>
          <cell r="O193">
            <v>3.7701366420606248E-4</v>
          </cell>
        </row>
        <row r="194">
          <cell r="D194" t="str">
            <v>282074000002</v>
          </cell>
          <cell r="E194" t="str">
            <v>IC;74LCX00,QUAD-NAND,2I/P,SO,</v>
          </cell>
          <cell r="F194">
            <v>1</v>
          </cell>
          <cell r="G194" t="str">
            <v>P</v>
          </cell>
          <cell r="H194" t="str">
            <v>USD</v>
          </cell>
          <cell r="I194">
            <v>0.36637999999999998</v>
          </cell>
          <cell r="J194">
            <v>4.4264295465803231E-2</v>
          </cell>
          <cell r="K194">
            <v>0.35592819999999997</v>
          </cell>
          <cell r="L194">
            <v>4.3001558516871846E-2</v>
          </cell>
          <cell r="M194">
            <v>4.3001558516871846E-2</v>
          </cell>
          <cell r="N194">
            <v>0.37248300000000001</v>
          </cell>
          <cell r="O194">
            <v>4.2999999999999997E-2</v>
          </cell>
        </row>
        <row r="195">
          <cell r="D195" t="str">
            <v>271071147211</v>
          </cell>
          <cell r="E195" t="str">
            <v>RES;14.7K,1/16W,1% ,0603,SMT</v>
          </cell>
          <cell r="F195">
            <v>1</v>
          </cell>
          <cell r="G195" t="str">
            <v>P</v>
          </cell>
          <cell r="H195" t="str">
            <v>USD</v>
          </cell>
          <cell r="I195">
            <v>5.0899999999999999E-3</v>
          </cell>
          <cell r="J195">
            <v>6.1494968044363356E-4</v>
          </cell>
          <cell r="K195">
            <v>5.0489699999999998E-3</v>
          </cell>
          <cell r="L195">
            <v>6.0999263026905554E-4</v>
          </cell>
          <cell r="M195">
            <v>6.0999263026905554E-4</v>
          </cell>
          <cell r="N195">
            <v>4.6187892000000001E-2</v>
          </cell>
          <cell r="O195">
            <v>5.8E-4</v>
          </cell>
        </row>
        <row r="196">
          <cell r="D196" t="str">
            <v>288200112001</v>
          </cell>
          <cell r="E196" t="str">
            <v>TRANS;CEM11C2,N&amp;P-MOSFET,SO,8</v>
          </cell>
          <cell r="F196">
            <v>2</v>
          </cell>
          <cell r="G196" t="str">
            <v>P</v>
          </cell>
          <cell r="H196" t="str">
            <v>USD</v>
          </cell>
          <cell r="I196">
            <v>3.7471800000000002</v>
          </cell>
          <cell r="J196">
            <v>0.45271653115221511</v>
          </cell>
          <cell r="K196">
            <v>1.8623475</v>
          </cell>
          <cell r="L196">
            <v>0.22499999999999998</v>
          </cell>
          <cell r="M196">
            <v>0.44999999999999996</v>
          </cell>
          <cell r="N196">
            <v>1.8624149999999999</v>
          </cell>
          <cell r="O196">
            <v>0.22500000000000001</v>
          </cell>
        </row>
        <row r="197">
          <cell r="D197" t="str">
            <v>288200101001</v>
          </cell>
          <cell r="E197" t="str">
            <v>TRANS;TP0101TS,P-CHANNEL,SOT2</v>
          </cell>
          <cell r="F197">
            <v>1</v>
          </cell>
          <cell r="G197" t="str">
            <v>P</v>
          </cell>
          <cell r="I197">
            <v>0.93623000000000001</v>
          </cell>
          <cell r="J197">
            <v>0.11311087216537193</v>
          </cell>
          <cell r="O197">
            <v>8.8999999999999996E-2</v>
          </cell>
        </row>
        <row r="198">
          <cell r="D198" t="str">
            <v>316726100002</v>
          </cell>
          <cell r="E198" t="str">
            <v>PCB;PWA-BLUFORD3/MOTHER BD</v>
          </cell>
          <cell r="F198">
            <v>1</v>
          </cell>
          <cell r="G198" t="str">
            <v>P</v>
          </cell>
          <cell r="H198" t="str">
            <v>USD</v>
          </cell>
          <cell r="I198">
            <v>42.882829999999998</v>
          </cell>
          <cell r="J198">
            <v>5.1809003153278317</v>
          </cell>
          <cell r="K198">
            <v>42.628610000000002</v>
          </cell>
          <cell r="L198">
            <v>5.1501866595788375</v>
          </cell>
          <cell r="M198">
            <v>5.1501866595788375</v>
          </cell>
          <cell r="N198">
            <v>42.628610000000002</v>
          </cell>
          <cell r="O198">
            <v>5.15</v>
          </cell>
        </row>
        <row r="199">
          <cell r="D199" t="str">
            <v>271012569301</v>
          </cell>
          <cell r="E199" t="str">
            <v>RES;0.56 ,1/8W,5% ,1206,SMT</v>
          </cell>
          <cell r="F199">
            <v>1</v>
          </cell>
          <cell r="G199" t="str">
            <v>P</v>
          </cell>
          <cell r="H199" t="str">
            <v>USD</v>
          </cell>
          <cell r="I199">
            <v>9.8909999999999998E-2</v>
          </cell>
          <cell r="J199">
            <v>1.1949837503473438E-2</v>
          </cell>
          <cell r="K199">
            <v>0.107601</v>
          </cell>
          <cell r="L199">
            <v>1.2999842940160201E-2</v>
          </cell>
          <cell r="M199">
            <v>1.2999842940160201E-2</v>
          </cell>
          <cell r="N199">
            <v>0.1076062</v>
          </cell>
          <cell r="O199">
            <v>1.15E-2</v>
          </cell>
        </row>
        <row r="200">
          <cell r="D200" t="str">
            <v>242600000452</v>
          </cell>
          <cell r="E200" t="str">
            <v>LABEL;BLANK,7MM*7MM,PRC</v>
          </cell>
          <cell r="F200">
            <v>1</v>
          </cell>
          <cell r="G200" t="str">
            <v>P</v>
          </cell>
          <cell r="H200" t="str">
            <v>CNY</v>
          </cell>
          <cell r="I200">
            <v>2.0400000000000001E-3</v>
          </cell>
          <cell r="J200">
            <v>2.4646313322298873E-4</v>
          </cell>
          <cell r="K200">
            <v>1.7570000000000001E-3</v>
          </cell>
          <cell r="L200">
            <v>2.1227241425136824E-4</v>
          </cell>
          <cell r="M200">
            <v>2.1227241425136824E-4</v>
          </cell>
          <cell r="N200">
            <v>1.7570000000000001E-3</v>
          </cell>
          <cell r="O200">
            <v>2.1227241425136824E-4</v>
          </cell>
        </row>
        <row r="201">
          <cell r="D201" t="str">
            <v>451716900001</v>
          </cell>
          <cell r="E201" t="str">
            <v>HEATSINK ASSY;BLUFORD2</v>
          </cell>
          <cell r="F201">
            <v>1</v>
          </cell>
          <cell r="G201" t="str">
            <v>PH</v>
          </cell>
          <cell r="I201">
            <v>11.20546</v>
          </cell>
        </row>
        <row r="202">
          <cell r="D202" t="str">
            <v>328201003002</v>
          </cell>
          <cell r="E202" t="str">
            <v>TRANS;IPP10N03L,73A,30V,N-OPT</v>
          </cell>
          <cell r="F202">
            <v>6</v>
          </cell>
          <cell r="G202" t="str">
            <v>P</v>
          </cell>
          <cell r="H202" t="str">
            <v>USD</v>
          </cell>
          <cell r="I202">
            <v>9.1332599999999999</v>
          </cell>
          <cell r="J202">
            <v>1.1034371941863694</v>
          </cell>
          <cell r="K202">
            <v>1.556076</v>
          </cell>
          <cell r="L202">
            <v>0.18799772867308598</v>
          </cell>
          <cell r="M202">
            <v>1.1279863720385159</v>
          </cell>
          <cell r="N202">
            <v>1.4841378199999999</v>
          </cell>
          <cell r="O202">
            <v>0.17929999999999999</v>
          </cell>
        </row>
        <row r="203">
          <cell r="D203" t="str">
            <v>346500500002</v>
          </cell>
          <cell r="E203" t="str">
            <v>WASHER;TO-220,602M-V0,NYLON 6</v>
          </cell>
          <cell r="F203">
            <v>6</v>
          </cell>
          <cell r="G203" t="str">
            <v>P</v>
          </cell>
          <cell r="H203" t="str">
            <v>USD</v>
          </cell>
          <cell r="I203">
            <v>0.16122</v>
          </cell>
          <cell r="J203">
            <v>1.9477836440299136E-2</v>
          </cell>
          <cell r="K203">
            <v>2.669709822E-2</v>
          </cell>
          <cell r="L203">
            <v>3.225416899638762E-3</v>
          </cell>
          <cell r="M203">
            <v>1.9352501397832574E-2</v>
          </cell>
          <cell r="N203">
            <v>2.669709822E-2</v>
          </cell>
          <cell r="O203">
            <v>3.2299999999999998E-3</v>
          </cell>
        </row>
        <row r="204">
          <cell r="D204" t="str">
            <v>371103011202</v>
          </cell>
          <cell r="E204" t="str">
            <v>SCREW/SW;M3L12,PAN(+),ZNC</v>
          </cell>
          <cell r="F204">
            <v>3</v>
          </cell>
          <cell r="G204" t="str">
            <v>P</v>
          </cell>
          <cell r="H204" t="str">
            <v>USD</v>
          </cell>
          <cell r="I204">
            <v>7.9979999999999996E-2</v>
          </cell>
          <cell r="J204">
            <v>9.6628046054777622E-3</v>
          </cell>
          <cell r="K204">
            <v>2.64864E-2</v>
          </cell>
          <cell r="L204">
            <v>3.1999613391163568E-3</v>
          </cell>
          <cell r="M204">
            <v>9.5998840173490696E-3</v>
          </cell>
          <cell r="N204">
            <v>2.4832199999999999E-2</v>
          </cell>
          <cell r="O204">
            <v>3.0001087337352449E-3</v>
          </cell>
        </row>
        <row r="205">
          <cell r="D205" t="str">
            <v>375103010010</v>
          </cell>
          <cell r="E205" t="str">
            <v>NUT-HEX;M3,2,NIW</v>
          </cell>
          <cell r="F205">
            <v>3</v>
          </cell>
          <cell r="G205" t="str">
            <v>P</v>
          </cell>
          <cell r="H205" t="str">
            <v>USD</v>
          </cell>
          <cell r="I205">
            <v>2.2290000000000001E-2</v>
          </cell>
          <cell r="J205">
            <v>2.6929721762453031E-3</v>
          </cell>
          <cell r="K205">
            <v>7.2837600000000002E-3</v>
          </cell>
          <cell r="L205">
            <v>8.7998936825699821E-4</v>
          </cell>
          <cell r="M205">
            <v>2.6399681047709947E-3</v>
          </cell>
          <cell r="N205">
            <v>7.2841119999999997E-3</v>
          </cell>
          <cell r="O205">
            <v>8.8000000000000003E-4</v>
          </cell>
        </row>
        <row r="206">
          <cell r="D206" t="str">
            <v>376103210651</v>
          </cell>
          <cell r="E206" t="str">
            <v>WASHER-SPRING;D3.2/6T0.5,NIW</v>
          </cell>
          <cell r="F206">
            <v>3</v>
          </cell>
          <cell r="G206" t="str">
            <v>P</v>
          </cell>
          <cell r="H206" t="str">
            <v>USD</v>
          </cell>
          <cell r="I206">
            <v>3.039E-2</v>
          </cell>
          <cell r="J206">
            <v>3.6715757934542288E-3</v>
          </cell>
          <cell r="K206">
            <v>0.01</v>
          </cell>
          <cell r="L206">
            <v>1.20815261383818E-3</v>
          </cell>
          <cell r="M206">
            <v>3.6244578415145401E-3</v>
          </cell>
          <cell r="N206">
            <v>9.9328799999999998E-3</v>
          </cell>
          <cell r="O206">
            <v>1.200043493494098E-3</v>
          </cell>
        </row>
        <row r="207">
          <cell r="D207" t="str">
            <v>343716900001</v>
          </cell>
          <cell r="E207" t="str">
            <v>HEATSINK;REGULATOR,BLUFORD2,K</v>
          </cell>
          <cell r="F207">
            <v>1</v>
          </cell>
          <cell r="G207" t="str">
            <v>P</v>
          </cell>
          <cell r="H207" t="str">
            <v>USD</v>
          </cell>
          <cell r="I207">
            <v>1.66737</v>
          </cell>
          <cell r="J207">
            <v>0.2014437423735366</v>
          </cell>
          <cell r="K207">
            <v>1.6554800000000001</v>
          </cell>
          <cell r="L207">
            <v>0.20000724891568303</v>
          </cell>
          <cell r="M207">
            <v>0.20000724891568303</v>
          </cell>
          <cell r="N207">
            <v>1.5892607999999999</v>
          </cell>
          <cell r="O207">
            <v>0.19200695895905567</v>
          </cell>
        </row>
        <row r="208">
          <cell r="D208" t="str">
            <v>331210012020</v>
          </cell>
          <cell r="E208" t="str">
            <v>CON;EDGE,60P*2,1.27,PCT,LGT G</v>
          </cell>
          <cell r="F208">
            <v>3</v>
          </cell>
          <cell r="G208" t="str">
            <v>P</v>
          </cell>
          <cell r="H208" t="str">
            <v>USD</v>
          </cell>
          <cell r="I208">
            <v>1.97349</v>
          </cell>
          <cell r="J208">
            <v>0.23842771018835096</v>
          </cell>
          <cell r="K208">
            <v>0.65391460000000001</v>
          </cell>
          <cell r="L208">
            <v>7.9002863321694788E-2</v>
          </cell>
          <cell r="M208">
            <v>0.23700858996508437</v>
          </cell>
          <cell r="N208">
            <v>0.62905199999999994</v>
          </cell>
          <cell r="O208">
            <v>7.5999081804013463E-2</v>
          </cell>
        </row>
        <row r="209">
          <cell r="D209" t="str">
            <v>334112000091</v>
          </cell>
          <cell r="E209" t="str">
            <v>LED;ROUND,D5MM,H8.6MM,P2.54MM</v>
          </cell>
          <cell r="F209">
            <v>1</v>
          </cell>
          <cell r="G209" t="str">
            <v>P</v>
          </cell>
          <cell r="H209" t="str">
            <v>USD</v>
          </cell>
          <cell r="I209">
            <v>0.10641</v>
          </cell>
          <cell r="J209">
            <v>1.2855951963852074E-2</v>
          </cell>
          <cell r="K209">
            <v>9.9328799999999995E-2</v>
          </cell>
          <cell r="L209">
            <v>1.200043493494098E-2</v>
          </cell>
          <cell r="M209">
            <v>1.200043493494098E-2</v>
          </cell>
          <cell r="N209">
            <v>9.9328799999999995E-2</v>
          </cell>
          <cell r="O209">
            <v>1.200043493494098E-2</v>
          </cell>
        </row>
        <row r="210">
          <cell r="D210" t="str">
            <v>331120004029</v>
          </cell>
          <cell r="E210" t="str">
            <v>CON;HDR,SHROUD,MA,4P*1,.1,ST,</v>
          </cell>
          <cell r="F210">
            <v>1</v>
          </cell>
          <cell r="G210" t="str">
            <v>P</v>
          </cell>
          <cell r="H210" t="str">
            <v>USD</v>
          </cell>
          <cell r="I210">
            <v>0.13156000000000001</v>
          </cell>
          <cell r="J210">
            <v>1.5894455787655096E-2</v>
          </cell>
          <cell r="K210">
            <v>0.13077659999999999</v>
          </cell>
          <cell r="L210">
            <v>1.5799809111887012E-2</v>
          </cell>
          <cell r="M210">
            <v>1.5799809111887012E-2</v>
          </cell>
          <cell r="N210">
            <v>0.1167057</v>
          </cell>
          <cell r="O210">
            <v>1.4099829650481448E-2</v>
          </cell>
        </row>
        <row r="211">
          <cell r="D211" t="str">
            <v>331000015012</v>
          </cell>
          <cell r="E211" t="str">
            <v>CON;D,FM,15P,5P*3,PC99,BLUFOR</v>
          </cell>
          <cell r="F211">
            <v>1</v>
          </cell>
          <cell r="G211" t="str">
            <v>P</v>
          </cell>
          <cell r="H211" t="str">
            <v>USD</v>
          </cell>
          <cell r="I211">
            <v>0.77653000000000005</v>
          </cell>
          <cell r="J211">
            <v>9.3816674922376192E-2</v>
          </cell>
          <cell r="K211">
            <v>0.76976100000000003</v>
          </cell>
          <cell r="L211">
            <v>9.2998876418069129E-2</v>
          </cell>
          <cell r="M211">
            <v>9.2998876418069129E-2</v>
          </cell>
          <cell r="N211">
            <v>0.68699100000000002</v>
          </cell>
          <cell r="O211">
            <v>8.2998997233330513E-2</v>
          </cell>
        </row>
        <row r="212">
          <cell r="D212" t="str">
            <v>331720025038</v>
          </cell>
          <cell r="E212" t="str">
            <v>CON;D,FM,25P/OP,DUAL,R/A,GF,P</v>
          </cell>
          <cell r="F212">
            <v>1</v>
          </cell>
          <cell r="G212" t="str">
            <v>P</v>
          </cell>
          <cell r="H212" t="str">
            <v>USD</v>
          </cell>
          <cell r="I212">
            <v>1.07121</v>
          </cell>
          <cell r="J212">
            <v>0.12941851614695968</v>
          </cell>
          <cell r="K212">
            <v>1.06281816</v>
          </cell>
          <cell r="L212">
            <v>0.12840465380386848</v>
          </cell>
          <cell r="M212">
            <v>0.12840465380386848</v>
          </cell>
          <cell r="N212">
            <v>1.034675</v>
          </cell>
          <cell r="O212">
            <v>0.12500453057230188</v>
          </cell>
        </row>
        <row r="213">
          <cell r="D213" t="str">
            <v>331720009030</v>
          </cell>
          <cell r="E213" t="str">
            <v>CON;D,MA,9P,R/A,W/HK&amp;NUT,PC99</v>
          </cell>
          <cell r="F213">
            <v>1</v>
          </cell>
          <cell r="G213" t="str">
            <v>P</v>
          </cell>
          <cell r="H213" t="str">
            <v>USD</v>
          </cell>
          <cell r="I213">
            <v>0.41635</v>
          </cell>
          <cell r="J213">
            <v>5.0301434077152624E-2</v>
          </cell>
          <cell r="K213">
            <v>0.41387000000000002</v>
          </cell>
          <cell r="L213">
            <v>5.0001812228920757E-2</v>
          </cell>
          <cell r="M213">
            <v>5.0001812228920757E-2</v>
          </cell>
          <cell r="N213">
            <v>0.39729599999999998</v>
          </cell>
          <cell r="O213">
            <v>4.7999420086745348E-2</v>
          </cell>
        </row>
        <row r="214">
          <cell r="D214" t="str">
            <v>331000008074</v>
          </cell>
          <cell r="E214" t="str">
            <v>CON;USB*2,RJ-45,X/XFMR,BLUFOR</v>
          </cell>
          <cell r="F214">
            <v>1</v>
          </cell>
          <cell r="G214" t="str">
            <v>P</v>
          </cell>
          <cell r="H214" t="str">
            <v>USD</v>
          </cell>
          <cell r="I214">
            <v>9.6360200000000003</v>
          </cell>
          <cell r="J214">
            <v>1.1641782749996978</v>
          </cell>
          <cell r="K214">
            <v>9.0219299999999993</v>
          </cell>
          <cell r="L214">
            <v>1.0899868311365091</v>
          </cell>
          <cell r="M214">
            <v>1.0899868311365091</v>
          </cell>
          <cell r="N214">
            <v>9.0219299999999993</v>
          </cell>
          <cell r="O214">
            <v>1.0900000000000001</v>
          </cell>
        </row>
        <row r="215">
          <cell r="D215" t="str">
            <v>242600000370</v>
          </cell>
          <cell r="E215" t="str">
            <v>LABEL;S/N,33*13MM</v>
          </cell>
          <cell r="F215">
            <v>1</v>
          </cell>
          <cell r="G215" t="str">
            <v>P</v>
          </cell>
          <cell r="H215" t="str">
            <v>CNY</v>
          </cell>
          <cell r="I215">
            <v>5.2399999999999999E-3</v>
          </cell>
          <cell r="J215">
            <v>6.3307196965120625E-4</v>
          </cell>
          <cell r="K215">
            <v>5.1999999999999998E-3</v>
          </cell>
          <cell r="L215">
            <v>6.2823935919585356E-4</v>
          </cell>
          <cell r="M215">
            <v>6.2823935919585356E-4</v>
          </cell>
          <cell r="N215">
            <v>5.1999999999999998E-3</v>
          </cell>
          <cell r="O215">
            <v>6.2823935919585356E-4</v>
          </cell>
        </row>
        <row r="216">
          <cell r="D216" t="str">
            <v>312271072502</v>
          </cell>
          <cell r="E216" t="str">
            <v>EC;100U ,16V ,20%,RA,D6.3*7,1</v>
          </cell>
          <cell r="F216">
            <v>4</v>
          </cell>
          <cell r="G216" t="str">
            <v>P</v>
          </cell>
          <cell r="H216" t="str">
            <v>USD</v>
          </cell>
          <cell r="I216">
            <v>0.35248000000000002</v>
          </cell>
          <cell r="J216">
            <v>4.2584963332568171E-2</v>
          </cell>
          <cell r="K216">
            <v>8.7239579999999997E-2</v>
          </cell>
          <cell r="L216">
            <v>1.0539872660714501E-2</v>
          </cell>
          <cell r="M216">
            <v>4.2159490642858004E-2</v>
          </cell>
          <cell r="N216">
            <v>8.7243795999999998E-2</v>
          </cell>
          <cell r="O216">
            <v>1.0540000000000001E-2</v>
          </cell>
        </row>
        <row r="217">
          <cell r="D217" t="str">
            <v>312274771514</v>
          </cell>
          <cell r="E217" t="str">
            <v>EC;470U ,6.3V,20%,RA,D6.3*11,</v>
          </cell>
          <cell r="F217">
            <v>14</v>
          </cell>
          <cell r="G217" t="str">
            <v>P</v>
          </cell>
          <cell r="H217" t="str">
            <v>USD</v>
          </cell>
          <cell r="I217">
            <v>1.6776199999999999</v>
          </cell>
          <cell r="J217">
            <v>0.20268209880272073</v>
          </cell>
          <cell r="K217">
            <v>0.1183611</v>
          </cell>
          <cell r="L217">
            <v>1.4299827234176219E-2</v>
          </cell>
          <cell r="M217">
            <v>0.20019758127846707</v>
          </cell>
          <cell r="N217">
            <v>0.11836682</v>
          </cell>
          <cell r="O217">
            <v>1.43E-2</v>
          </cell>
        </row>
        <row r="218">
          <cell r="D218" t="str">
            <v>331030010046</v>
          </cell>
          <cell r="E218" t="str">
            <v>CON;HDR,NA,10P,4 WALLS,MA,2.0</v>
          </cell>
          <cell r="F218">
            <v>1</v>
          </cell>
          <cell r="G218" t="str">
            <v>P</v>
          </cell>
          <cell r="H218" t="str">
            <v>USD</v>
          </cell>
          <cell r="I218">
            <v>0.14984</v>
          </cell>
          <cell r="J218">
            <v>1.8102958765751288E-2</v>
          </cell>
          <cell r="K218">
            <v>0.14898600000000001</v>
          </cell>
          <cell r="L218">
            <v>1.7999782532529509E-2</v>
          </cell>
          <cell r="M218">
            <v>1.7999782532529509E-2</v>
          </cell>
          <cell r="N218">
            <v>0.13326614000000001</v>
          </cell>
          <cell r="O218">
            <v>1.6E-2</v>
          </cell>
        </row>
        <row r="219">
          <cell r="D219" t="str">
            <v>331030003039</v>
          </cell>
          <cell r="E219" t="str">
            <v>CON;HEADER,MA,3P,1.0MM,ST,DIP</v>
          </cell>
          <cell r="F219">
            <v>1</v>
          </cell>
          <cell r="G219" t="str">
            <v>P</v>
          </cell>
          <cell r="H219" t="str">
            <v>USD</v>
          </cell>
          <cell r="I219">
            <v>0.14235999999999999</v>
          </cell>
          <cell r="J219">
            <v>1.7199260610600328E-2</v>
          </cell>
          <cell r="K219">
            <v>0.14154354</v>
          </cell>
          <cell r="L219">
            <v>1.7100619782290896E-2</v>
          </cell>
          <cell r="M219">
            <v>1.7100619782290896E-2</v>
          </cell>
          <cell r="N219">
            <v>0.126313124</v>
          </cell>
          <cell r="O219">
            <v>1.5260553092266614E-2</v>
          </cell>
        </row>
        <row r="220">
          <cell r="D220" t="str">
            <v>331120010023</v>
          </cell>
          <cell r="E220" t="str">
            <v>CON;HDR,SHROUD,MA,5P*2,.1,ST,</v>
          </cell>
          <cell r="F220">
            <v>1</v>
          </cell>
          <cell r="G220" t="str">
            <v>P</v>
          </cell>
          <cell r="H220" t="str">
            <v>USD</v>
          </cell>
          <cell r="I220">
            <v>0.26645000000000002</v>
          </cell>
          <cell r="J220">
            <v>3.2191226395718309E-2</v>
          </cell>
          <cell r="K220">
            <v>0.26487680000000002</v>
          </cell>
          <cell r="L220">
            <v>3.2001159826509286E-2</v>
          </cell>
          <cell r="M220">
            <v>3.2001159826509286E-2</v>
          </cell>
          <cell r="N220">
            <v>0.26073809999999997</v>
          </cell>
          <cell r="O220">
            <v>3.1501141704220068E-2</v>
          </cell>
        </row>
        <row r="221">
          <cell r="D221" t="str">
            <v>331120010024</v>
          </cell>
          <cell r="E221" t="str">
            <v>CON;HDR,SHROUD,MA,5P*2,.1,ST,</v>
          </cell>
          <cell r="F221">
            <v>1</v>
          </cell>
          <cell r="G221" t="str">
            <v>P</v>
          </cell>
          <cell r="H221" t="str">
            <v>USD</v>
          </cell>
          <cell r="I221">
            <v>0.26645000000000002</v>
          </cell>
          <cell r="J221">
            <v>3.2191226395718309E-2</v>
          </cell>
          <cell r="K221">
            <v>0.26487680000000002</v>
          </cell>
          <cell r="L221">
            <v>3.2001159826509286E-2</v>
          </cell>
          <cell r="M221">
            <v>3.2001159826509286E-2</v>
          </cell>
          <cell r="N221">
            <v>0.26073809999999997</v>
          </cell>
          <cell r="O221">
            <v>3.1501141704220068E-2</v>
          </cell>
        </row>
        <row r="222">
          <cell r="D222" t="str">
            <v>242600000452</v>
          </cell>
          <cell r="E222" t="str">
            <v>LABEL;BLANK,7MM*7MM,PRC</v>
          </cell>
          <cell r="F222">
            <v>2</v>
          </cell>
          <cell r="G222" t="str">
            <v>P</v>
          </cell>
          <cell r="H222" t="str">
            <v>CNY</v>
          </cell>
          <cell r="I222">
            <v>4.0800000000000003E-3</v>
          </cell>
          <cell r="J222">
            <v>4.9292626644597745E-4</v>
          </cell>
          <cell r="K222">
            <v>1.7570000000000001E-3</v>
          </cell>
          <cell r="L222">
            <v>2.1227241425136824E-4</v>
          </cell>
          <cell r="M222">
            <v>4.2454482850273647E-4</v>
          </cell>
          <cell r="N222">
            <v>1.7570000000000001E-3</v>
          </cell>
          <cell r="O222">
            <v>2.1227241425136824E-4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tura"/>
      <sheetName val="data_base"/>
      <sheetName val="Multiples"/>
      <sheetName val="Valores"/>
      <sheetName val="shipping_schedule"/>
      <sheetName val="Month_Total"/>
      <sheetName val="change log"/>
      <sheetName val="delivery sched"/>
      <sheetName val="Planning Calendar"/>
      <sheetName val="All Parts"/>
      <sheetName val="FA_LISTING"/>
      <sheetName val="&quot;B&quot; Quote Model"/>
      <sheetName val="BF3 MB cost _0708 from MSL"/>
      <sheetName val="期初B"/>
      <sheetName val="Q#3839 Indented Bom d"/>
      <sheetName val="Issues List"/>
      <sheetName val="Cover"/>
      <sheetName val="99.10.12"/>
      <sheetName val="FA-LISTING"/>
      <sheetName val="All"/>
      <sheetName val="BANFF"/>
      <sheetName val="Data lists"/>
      <sheetName val="VAM Report Input"/>
      <sheetName val="change_log"/>
      <sheetName val="delivery_sched"/>
      <sheetName val="Planning_Calendar"/>
      <sheetName val="All_Parts"/>
      <sheetName val="1998週期"/>
      <sheetName val="A-Note Bug list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Hard Tooling Schedule_101210"/>
      <sheetName val="reference"/>
      <sheetName val="SM_Cover_cost"/>
      <sheetName val="Master"/>
      <sheetName val="dɥlivery_sched"/>
      <sheetName val="Q#3839_Indented_Bom_d"/>
      <sheetName val="Issues_List"/>
      <sheetName val="Data_lists"/>
      <sheetName val="VAM_Report_Input"/>
      <sheetName val="ISRDATA"/>
      <sheetName val="pegging"/>
      <sheetName val="DRAFT COMMITMENTANTES"/>
      <sheetName val="Summary"/>
      <sheetName val="Lookup Tables"/>
      <sheetName val="Project Definition Form Summary"/>
      <sheetName val="A"/>
      <sheetName val="FHC Components"/>
      <sheetName val="Metal_list"/>
      <sheetName val="PartsList"/>
      <sheetName val="Data"/>
      <sheetName val="List"/>
      <sheetName val="change_log1"/>
      <sheetName val="delivery_sched1"/>
      <sheetName val="Planning_Calendar1"/>
      <sheetName val="All_Parts1"/>
      <sheetName val="#REF!"/>
      <sheetName val="IP-1 INSP-CAV #2"/>
      <sheetName val="PU LIST"/>
      <sheetName val="PL_Pcost"/>
      <sheetName val="SM_Pcost"/>
      <sheetName val="1492分攤"/>
      <sheetName val="2E998"/>
      <sheetName val="intel target"/>
      <sheetName val="eBOM"/>
      <sheetName val="Carlin-G costbom"/>
      <sheetName val="Sheet2"/>
      <sheetName val="PRVF"/>
      <sheetName val="Master Lists"/>
      <sheetName val="DELL_Schedule"/>
      <sheetName val="Sheet1"/>
      <sheetName val="Workings"/>
      <sheetName val="Transformation Wrksht-Mech"/>
      <sheetName val="BU cost"/>
      <sheetName val="Proto 1"/>
      <sheetName val="非機種"/>
      <sheetName val="Team List"/>
      <sheetName val="Call Down Data OLD"/>
      <sheetName val="Mat Summary"/>
      <sheetName val="Enclosure"/>
      <sheetName val="Receiving Inspection"/>
      <sheetName val="CUM CONSTRAINED AVAIL"/>
      <sheetName val="Macro1"/>
      <sheetName val="Template"/>
      <sheetName val="Predecessor cost table"/>
      <sheetName val="TY9007本勞"/>
      <sheetName val="Buckorn"/>
      <sheetName val="Corba"/>
      <sheetName val="QVL BOM"/>
      <sheetName val="541174170108"/>
      <sheetName val="change_log2"/>
      <sheetName val="delivery_sched2"/>
      <sheetName val="Planning_Calendar2"/>
      <sheetName val="All_Parts2"/>
      <sheetName val="&quot;B&quot;_Quote_Model"/>
      <sheetName val="BF3_MB_cost__0708_from_MSL"/>
      <sheetName val="Q#3839_Indented_Bom_d1"/>
      <sheetName val="Issues_List1"/>
      <sheetName val="99_10_12"/>
      <sheetName val="Data_lists1"/>
      <sheetName val="VAM_Report_Input1"/>
      <sheetName val="A-Note_Bug_list"/>
      <sheetName val="SPM_Units"/>
      <sheetName val="Sign_Off"/>
      <sheetName val="Hous_Rates"/>
      <sheetName val="Anah_Rates"/>
      <sheetName val="Minn_Rates"/>
      <sheetName val="Mont_Rates"/>
      <sheetName val="An_pack"/>
      <sheetName val="Paso_Rates"/>
      <sheetName val="Lud_Rates"/>
      <sheetName val="Hard_Tooling_Schedule_101210"/>
      <sheetName val="DRAFT_COMMITMENTANTES"/>
      <sheetName val="Lookup_Tables"/>
      <sheetName val="Project_Definition_Form_Summary"/>
      <sheetName val="FHC_Components"/>
      <sheetName val="IP-1_INSP-CAV_#2"/>
      <sheetName val="PU_LIST"/>
      <sheetName val="Carlin-G_costbom"/>
      <sheetName val="intel_target"/>
      <sheetName val="Transformation_Wrksht-Mech"/>
      <sheetName val="BU_cost"/>
      <sheetName val="Master_Lists"/>
      <sheetName val="Team_List"/>
      <sheetName val="Call_Down_Data_OLD"/>
      <sheetName val="Mat_Summary"/>
      <sheetName val="Receiving_Inspection"/>
      <sheetName val="CUM_CONSTRAINED_AVAIL"/>
      <sheetName val="Predecessor_cost_table"/>
      <sheetName val="QVL_BOM"/>
      <sheetName val="top# issues"/>
      <sheetName val="Q72 Channel Analysis Q4"/>
      <sheetName val="Q73 Channel Analysis Q4"/>
      <sheetName val="詳細資料"/>
      <sheetName val="Instruction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Month</v>
          </cell>
          <cell r="B1" t="str">
            <v>Ship Week</v>
          </cell>
          <cell r="C1" t="str">
            <v>Estimated Ship Date</v>
          </cell>
          <cell r="D1" t="str">
            <v>Delivery Planned</v>
          </cell>
          <cell r="E1" t="str">
            <v>Delivery week</v>
          </cell>
        </row>
        <row r="2">
          <cell r="A2" t="str">
            <v>Aladdin</v>
          </cell>
          <cell r="B2" t="str">
            <v>Aladdin BT</v>
          </cell>
          <cell r="C2" t="str">
            <v>Aladdin BT</v>
          </cell>
          <cell r="D2" t="str">
            <v>Aladdin BT</v>
          </cell>
          <cell r="E2" t="str">
            <v>Aladdin BT</v>
          </cell>
        </row>
        <row r="3">
          <cell r="A3" t="str">
            <v>Aladdin</v>
          </cell>
          <cell r="B3" t="str">
            <v>Aladdin Pro</v>
          </cell>
          <cell r="C3" t="str">
            <v>C6455C-001</v>
          </cell>
          <cell r="D3" t="str">
            <v>C6455C</v>
          </cell>
          <cell r="E3" t="str">
            <v>DJ 990C Mac</v>
          </cell>
        </row>
        <row r="4">
          <cell r="A4" t="str">
            <v>Aladdin</v>
          </cell>
          <cell r="B4" t="str">
            <v>Aladdin Pro</v>
          </cell>
          <cell r="C4" t="str">
            <v>C6455B-001</v>
          </cell>
          <cell r="D4" t="str">
            <v>C6455B</v>
          </cell>
          <cell r="E4" t="str">
            <v>DJ 990 Cse</v>
          </cell>
        </row>
        <row r="5">
          <cell r="A5" t="str">
            <v>Aladdin</v>
          </cell>
          <cell r="B5" t="str">
            <v>Aladdin Mid-Range</v>
          </cell>
          <cell r="C5" t="str">
            <v>C6454A-001</v>
          </cell>
          <cell r="D5" t="str">
            <v>C6454A</v>
          </cell>
          <cell r="E5" t="str">
            <v>DJ 960C</v>
          </cell>
        </row>
        <row r="6">
          <cell r="A6" t="str">
            <v>Aladdin</v>
          </cell>
          <cell r="B6" t="str">
            <v>Aladdin Mid-Range</v>
          </cell>
          <cell r="C6" t="str">
            <v>C6454B-001</v>
          </cell>
          <cell r="D6" t="str">
            <v>C6454B</v>
          </cell>
          <cell r="E6" t="str">
            <v>DJ 962 C</v>
          </cell>
        </row>
        <row r="7">
          <cell r="A7" t="str">
            <v>Aladdin</v>
          </cell>
          <cell r="B7" t="str">
            <v>Aladdin Pro</v>
          </cell>
          <cell r="C7" t="str">
            <v>C6455A-001</v>
          </cell>
          <cell r="D7" t="str">
            <v>C6455A</v>
          </cell>
          <cell r="E7" t="str">
            <v>DJ 990 Cxi</v>
          </cell>
        </row>
        <row r="8">
          <cell r="A8" t="str">
            <v>Aladdin</v>
          </cell>
          <cell r="B8" t="str">
            <v>Aladdin Pro-Lite</v>
          </cell>
          <cell r="C8" t="str">
            <v>C6500A-001</v>
          </cell>
          <cell r="D8" t="str">
            <v>C6500A</v>
          </cell>
          <cell r="E8" t="str">
            <v>DJ 980C</v>
          </cell>
        </row>
        <row r="9">
          <cell r="A9" t="str">
            <v>Aladdin</v>
          </cell>
          <cell r="B9" t="str">
            <v>Aladdin Pro-Lite</v>
          </cell>
          <cell r="C9" t="str">
            <v>C6500B-001</v>
          </cell>
          <cell r="D9" t="str">
            <v>C6500B</v>
          </cell>
          <cell r="E9" t="str">
            <v>DJ 982C</v>
          </cell>
        </row>
        <row r="10">
          <cell r="A10" t="str">
            <v>Alton</v>
          </cell>
          <cell r="B10" t="str">
            <v>Alton</v>
          </cell>
          <cell r="C10" t="str">
            <v>C6451B-001</v>
          </cell>
          <cell r="D10" t="str">
            <v>C6451B</v>
          </cell>
          <cell r="E10" t="str">
            <v>DJ 610C KRAFT</v>
          </cell>
        </row>
        <row r="11">
          <cell r="A11" t="str">
            <v>Alton</v>
          </cell>
          <cell r="B11" t="str">
            <v>Alton</v>
          </cell>
          <cell r="C11" t="str">
            <v>C6451A-001</v>
          </cell>
          <cell r="D11" t="str">
            <v>C6451A</v>
          </cell>
          <cell r="E11" t="str">
            <v>DJ 612C</v>
          </cell>
        </row>
        <row r="12">
          <cell r="A12" t="str">
            <v>Alton</v>
          </cell>
          <cell r="B12" t="str">
            <v>Alton</v>
          </cell>
          <cell r="C12" t="str">
            <v>C6452A-001</v>
          </cell>
          <cell r="D12" t="str">
            <v>C6452A</v>
          </cell>
          <cell r="E12" t="str">
            <v>DJ 610CL</v>
          </cell>
        </row>
        <row r="13">
          <cell r="A13" t="str">
            <v>Alton</v>
          </cell>
          <cell r="B13" t="str">
            <v>Alton</v>
          </cell>
          <cell r="C13" t="str">
            <v>C6450A-001</v>
          </cell>
          <cell r="D13" t="str">
            <v>C6450A</v>
          </cell>
          <cell r="E13" t="str">
            <v>DJ 610C</v>
          </cell>
        </row>
        <row r="14">
          <cell r="A14" t="str">
            <v>Alton</v>
          </cell>
          <cell r="B14" t="str">
            <v>Alton</v>
          </cell>
          <cell r="C14" t="str">
            <v>C6450B-001</v>
          </cell>
          <cell r="D14" t="str">
            <v>C6450B</v>
          </cell>
          <cell r="E14" t="str">
            <v>DJ 615C</v>
          </cell>
        </row>
        <row r="15">
          <cell r="A15" t="str">
            <v>Ansel</v>
          </cell>
          <cell r="B15" t="str">
            <v>Ansel</v>
          </cell>
          <cell r="C15" t="str">
            <v>C6723A-001</v>
          </cell>
          <cell r="D15" t="str">
            <v>Ansel</v>
          </cell>
          <cell r="E15" t="str">
            <v>P1000</v>
          </cell>
        </row>
        <row r="16">
          <cell r="A16" t="str">
            <v>Ansel</v>
          </cell>
          <cell r="B16" t="str">
            <v>Ansel</v>
          </cell>
          <cell r="C16" t="str">
            <v>C6723A-003</v>
          </cell>
          <cell r="D16" t="str">
            <v>Ansel</v>
          </cell>
          <cell r="E16" t="str">
            <v>P1000</v>
          </cell>
        </row>
        <row r="17">
          <cell r="A17" t="str">
            <v>Ansel</v>
          </cell>
          <cell r="B17" t="str">
            <v>Ansel</v>
          </cell>
          <cell r="C17" t="str">
            <v>C6723A-005</v>
          </cell>
          <cell r="D17" t="str">
            <v>Ansel</v>
          </cell>
          <cell r="E17" t="str">
            <v>P1000</v>
          </cell>
        </row>
        <row r="18">
          <cell r="A18" t="str">
            <v>Ansel</v>
          </cell>
          <cell r="B18" t="str">
            <v>Ansel Generic</v>
          </cell>
          <cell r="C18" t="str">
            <v>C6723X-001</v>
          </cell>
          <cell r="D18" t="str">
            <v>Ansel</v>
          </cell>
          <cell r="E18" t="str">
            <v>Ansel Generic</v>
          </cell>
        </row>
        <row r="19">
          <cell r="A19" t="str">
            <v>Ansel</v>
          </cell>
          <cell r="B19" t="str">
            <v>Ansel</v>
          </cell>
          <cell r="C19" t="str">
            <v>C6724A-001</v>
          </cell>
          <cell r="D19" t="str">
            <v>Ansel</v>
          </cell>
          <cell r="E19" t="str">
            <v>P1100</v>
          </cell>
        </row>
        <row r="20">
          <cell r="A20" t="str">
            <v>Gretel</v>
          </cell>
          <cell r="B20" t="str">
            <v>Gretel</v>
          </cell>
          <cell r="C20" t="str">
            <v>C8401X-001</v>
          </cell>
          <cell r="D20" t="str">
            <v>Gretel</v>
          </cell>
          <cell r="E20" t="str">
            <v>Gretel C8401X-001</v>
          </cell>
        </row>
        <row r="21">
          <cell r="A21" t="str">
            <v>Avalon</v>
          </cell>
          <cell r="B21" t="str">
            <v>Avalon</v>
          </cell>
          <cell r="C21" t="str">
            <v>C6757-60001</v>
          </cell>
          <cell r="D21" t="str">
            <v>Avalon</v>
          </cell>
          <cell r="E21" t="str">
            <v>Avalon</v>
          </cell>
        </row>
        <row r="22">
          <cell r="A22" t="str">
            <v>Avalon Pick</v>
          </cell>
          <cell r="B22" t="str">
            <v>Avalon</v>
          </cell>
          <cell r="C22" t="str">
            <v>C6757-60001</v>
          </cell>
          <cell r="D22" t="str">
            <v>Avalon</v>
          </cell>
          <cell r="E22" t="str">
            <v>Avalon</v>
          </cell>
        </row>
        <row r="23">
          <cell r="A23" t="str">
            <v>Broadway</v>
          </cell>
          <cell r="B23" t="str">
            <v>Thriftway</v>
          </cell>
          <cell r="C23" t="str">
            <v>Thriftway</v>
          </cell>
          <cell r="D23" t="str">
            <v>Thriftway</v>
          </cell>
          <cell r="E23" t="str">
            <v>Thriftway</v>
          </cell>
        </row>
        <row r="24">
          <cell r="A24" t="str">
            <v>Broadway</v>
          </cell>
          <cell r="B24" t="str">
            <v>Broadway Pro</v>
          </cell>
          <cell r="C24" t="str">
            <v>C6429B-001</v>
          </cell>
          <cell r="D24" t="str">
            <v>C6429B</v>
          </cell>
          <cell r="E24" t="str">
            <v>DJ 970 Cse</v>
          </cell>
        </row>
        <row r="25">
          <cell r="A25" t="str">
            <v>Broadway</v>
          </cell>
          <cell r="B25" t="str">
            <v>Broadway Pro</v>
          </cell>
          <cell r="C25" t="str">
            <v>C6429C-001</v>
          </cell>
          <cell r="D25" t="str">
            <v>C6429C</v>
          </cell>
          <cell r="E25" t="str">
            <v>DJ 970C - Japan</v>
          </cell>
        </row>
        <row r="26">
          <cell r="A26" t="str">
            <v>Broadway</v>
          </cell>
          <cell r="B26" t="str">
            <v>Broadway Pro-Lite</v>
          </cell>
          <cell r="C26" t="str">
            <v>C6429E-001</v>
          </cell>
          <cell r="D26" t="str">
            <v>C6429E</v>
          </cell>
          <cell r="E26" t="str">
            <v>DJ 970C - ProLite JMC</v>
          </cell>
        </row>
        <row r="27">
          <cell r="A27" t="str">
            <v>Broadway</v>
          </cell>
          <cell r="B27" t="str">
            <v>Broadway Lite</v>
          </cell>
          <cell r="C27" t="str">
            <v>C6427B-001</v>
          </cell>
          <cell r="D27" t="str">
            <v>C6427B</v>
          </cell>
          <cell r="E27" t="str">
            <v>DJ 932C</v>
          </cell>
        </row>
        <row r="28">
          <cell r="A28" t="str">
            <v>Broadway</v>
          </cell>
          <cell r="B28" t="str">
            <v>Broadway Lite</v>
          </cell>
          <cell r="C28" t="str">
            <v>C6427E-001</v>
          </cell>
          <cell r="D28" t="str">
            <v>C6427E</v>
          </cell>
          <cell r="E28" t="str">
            <v>DJ 935C Mac</v>
          </cell>
        </row>
        <row r="29">
          <cell r="A29" t="str">
            <v>Broadway</v>
          </cell>
          <cell r="B29" t="str">
            <v>Broadway Lite</v>
          </cell>
          <cell r="C29" t="str">
            <v>C6427F-001</v>
          </cell>
          <cell r="D29" t="str">
            <v>C6427F</v>
          </cell>
          <cell r="E29" t="str">
            <v>DJ 930C Mac</v>
          </cell>
        </row>
        <row r="30">
          <cell r="A30" t="str">
            <v>Broadway</v>
          </cell>
          <cell r="B30" t="str">
            <v>Broadway Generic</v>
          </cell>
          <cell r="C30" t="str">
            <v>C6429X-001</v>
          </cell>
          <cell r="D30" t="str">
            <v>C6429X</v>
          </cell>
          <cell r="E30" t="str">
            <v>Broadway Generic</v>
          </cell>
        </row>
        <row r="31">
          <cell r="A31" t="str">
            <v>Broadway</v>
          </cell>
          <cell r="B31" t="str">
            <v>Broadway Lite</v>
          </cell>
          <cell r="C31" t="str">
            <v>C6427A-001</v>
          </cell>
          <cell r="D31" t="str">
            <v>C6427A</v>
          </cell>
          <cell r="E31" t="str">
            <v>DJ 930C</v>
          </cell>
        </row>
        <row r="32">
          <cell r="A32" t="str">
            <v>Broadway</v>
          </cell>
          <cell r="B32" t="str">
            <v>Broadway Mid-Range</v>
          </cell>
          <cell r="C32" t="str">
            <v>C6428A-001</v>
          </cell>
          <cell r="D32" t="str">
            <v>C6428A</v>
          </cell>
          <cell r="E32" t="str">
            <v>DJ 950C</v>
          </cell>
        </row>
        <row r="33">
          <cell r="A33" t="str">
            <v>Broadway</v>
          </cell>
          <cell r="B33" t="str">
            <v>Broadway Mid-Range</v>
          </cell>
          <cell r="C33" t="str">
            <v>C6428B-001</v>
          </cell>
          <cell r="D33" t="str">
            <v>C6428B</v>
          </cell>
          <cell r="E33" t="str">
            <v>C6428B</v>
          </cell>
        </row>
        <row r="34">
          <cell r="A34" t="str">
            <v>Broadway</v>
          </cell>
          <cell r="B34" t="str">
            <v>Broadway Pro</v>
          </cell>
          <cell r="C34" t="str">
            <v>C6429A-001</v>
          </cell>
          <cell r="D34" t="str">
            <v>C6429A</v>
          </cell>
          <cell r="E34" t="str">
            <v>DJ 970 CXI</v>
          </cell>
        </row>
        <row r="35">
          <cell r="A35" t="str">
            <v>Broadway</v>
          </cell>
          <cell r="B35" t="str">
            <v>Broadway Pro</v>
          </cell>
          <cell r="C35" t="str">
            <v>C6429A-002</v>
          </cell>
          <cell r="D35" t="str">
            <v>C6429AL</v>
          </cell>
          <cell r="E35" t="str">
            <v>DJ 970 CXI</v>
          </cell>
        </row>
        <row r="36">
          <cell r="A36" t="str">
            <v>Cyclops</v>
          </cell>
          <cell r="B36" t="str">
            <v>Cyclops</v>
          </cell>
          <cell r="C36" t="str">
            <v>C6467A-001</v>
          </cell>
          <cell r="D36" t="str">
            <v>Cyclops</v>
          </cell>
          <cell r="E36" t="str">
            <v>DJ 630</v>
          </cell>
        </row>
        <row r="37">
          <cell r="A37" t="str">
            <v>Gargoyle</v>
          </cell>
          <cell r="B37" t="str">
            <v>Gargoyle</v>
          </cell>
          <cell r="C37" t="str">
            <v>C6682-60040</v>
          </cell>
          <cell r="D37" t="str">
            <v>Gargoyle</v>
          </cell>
          <cell r="E37" t="str">
            <v>Gargoyle</v>
          </cell>
        </row>
        <row r="38">
          <cell r="A38" t="str">
            <v>Jupiter</v>
          </cell>
          <cell r="B38" t="str">
            <v>Jupiter</v>
          </cell>
          <cell r="C38" t="str">
            <v xml:space="preserve">C6436A-001. </v>
          </cell>
          <cell r="D38" t="str">
            <v>C6436A</v>
          </cell>
          <cell r="E38" t="str">
            <v>Jupiter/MLCN#0(PROTO)</v>
          </cell>
        </row>
        <row r="39">
          <cell r="A39" t="str">
            <v>Malibu</v>
          </cell>
          <cell r="B39" t="str">
            <v>Malibu</v>
          </cell>
          <cell r="C39" t="str">
            <v>C6487A-001</v>
          </cell>
          <cell r="D39" t="str">
            <v>Malibu</v>
          </cell>
          <cell r="E39" t="str">
            <v>Malibu</v>
          </cell>
        </row>
        <row r="40">
          <cell r="A40" t="str">
            <v>Pathfinder</v>
          </cell>
          <cell r="B40" t="str">
            <v>Pathfinder Lite</v>
          </cell>
          <cell r="C40" t="str">
            <v>C6414B-001</v>
          </cell>
          <cell r="D40" t="str">
            <v>C6414B</v>
          </cell>
          <cell r="E40" t="str">
            <v>DJ 842C</v>
          </cell>
        </row>
        <row r="41">
          <cell r="A41" t="str">
            <v>Pathfinder</v>
          </cell>
          <cell r="B41" t="str">
            <v>Pathfinder Lite</v>
          </cell>
          <cell r="C41" t="str">
            <v>C6414A-001</v>
          </cell>
          <cell r="D41" t="str">
            <v>C6414A</v>
          </cell>
          <cell r="E41" t="str">
            <v>DJ 840C</v>
          </cell>
        </row>
        <row r="42">
          <cell r="A42" t="str">
            <v>Pathfinder</v>
          </cell>
          <cell r="B42" t="str">
            <v>Pathfinder Quasi-Lite</v>
          </cell>
          <cell r="C42" t="str">
            <v>C6414C-001</v>
          </cell>
          <cell r="D42" t="str">
            <v>C6414C</v>
          </cell>
          <cell r="E42" t="str">
            <v>DJ 843C</v>
          </cell>
        </row>
        <row r="43">
          <cell r="A43" t="str">
            <v>Pathfinder</v>
          </cell>
          <cell r="B43" t="str">
            <v>Pathfinder Lite</v>
          </cell>
          <cell r="C43" t="str">
            <v>C6506A-001</v>
          </cell>
          <cell r="D43" t="str">
            <v>Phobos</v>
          </cell>
          <cell r="E43" t="str">
            <v>Phobos</v>
          </cell>
        </row>
        <row r="44">
          <cell r="A44" t="str">
            <v>Pathfinder</v>
          </cell>
          <cell r="B44" t="str">
            <v>Pathfinder Phobos</v>
          </cell>
          <cell r="C44" t="str">
            <v>C6506A#ABM</v>
          </cell>
          <cell r="D44" t="str">
            <v>C6506A</v>
          </cell>
          <cell r="E44" t="str">
            <v>Phobos</v>
          </cell>
        </row>
        <row r="45">
          <cell r="A45" t="str">
            <v>Pathfinder</v>
          </cell>
          <cell r="B45" t="str">
            <v>Pathfinder Phobos</v>
          </cell>
          <cell r="C45" t="str">
            <v>C6506A#A2L</v>
          </cell>
          <cell r="D45" t="str">
            <v>C6506A</v>
          </cell>
          <cell r="E45" t="str">
            <v>Phobos</v>
          </cell>
        </row>
        <row r="46">
          <cell r="A46" t="str">
            <v>Pathfinder</v>
          </cell>
          <cell r="B46" t="str">
            <v>Pathfinder Phobos</v>
          </cell>
          <cell r="C46" t="str">
            <v>C6506A-001</v>
          </cell>
          <cell r="D46" t="str">
            <v>C6506A</v>
          </cell>
          <cell r="E46" t="str">
            <v>Phobos</v>
          </cell>
        </row>
        <row r="47">
          <cell r="A47" t="str">
            <v>Piasa</v>
          </cell>
          <cell r="B47" t="str">
            <v>Piasa</v>
          </cell>
          <cell r="C47" t="str">
            <v>C6465A-001</v>
          </cell>
          <cell r="D47" t="str">
            <v>C6465A</v>
          </cell>
          <cell r="E47" t="str">
            <v>C6465A</v>
          </cell>
        </row>
        <row r="48">
          <cell r="A48" t="str">
            <v>Piasa</v>
          </cell>
          <cell r="B48" t="str">
            <v>Piasa</v>
          </cell>
          <cell r="C48" t="str">
            <v>C6464A-001</v>
          </cell>
          <cell r="D48" t="str">
            <v>C6464A</v>
          </cell>
          <cell r="E48" t="str">
            <v>C6464A</v>
          </cell>
        </row>
        <row r="49">
          <cell r="A49" t="str">
            <v>Piasa</v>
          </cell>
          <cell r="B49" t="str">
            <v>piasa</v>
          </cell>
          <cell r="C49" t="str">
            <v>C6466A-001</v>
          </cell>
          <cell r="D49" t="str">
            <v>piasa</v>
          </cell>
          <cell r="E49" t="str">
            <v>piasa</v>
          </cell>
        </row>
        <row r="50">
          <cell r="A50" t="str">
            <v>Piasa</v>
          </cell>
          <cell r="B50" t="str">
            <v>piasa</v>
          </cell>
          <cell r="C50" t="str">
            <v>C6508A#A2L</v>
          </cell>
          <cell r="D50" t="str">
            <v>piasa</v>
          </cell>
          <cell r="E50" t="str">
            <v>piasa</v>
          </cell>
        </row>
        <row r="51">
          <cell r="A51" t="str">
            <v>Sherwood</v>
          </cell>
          <cell r="B51" t="str">
            <v>Sherwood</v>
          </cell>
          <cell r="C51" t="str">
            <v>C6420A-001</v>
          </cell>
          <cell r="D51" t="str">
            <v>C6420A</v>
          </cell>
          <cell r="E51" t="str">
            <v>PICTY 700 - NEC</v>
          </cell>
        </row>
        <row r="52">
          <cell r="A52" t="str">
            <v>Sherwood</v>
          </cell>
          <cell r="B52" t="str">
            <v>Sherwood</v>
          </cell>
          <cell r="C52" t="str">
            <v>C4562B-002</v>
          </cell>
          <cell r="D52" t="str">
            <v>C4562BL</v>
          </cell>
          <cell r="E52" t="str">
            <v>DJ 695C</v>
          </cell>
        </row>
        <row r="53">
          <cell r="A53" t="str">
            <v>Venice</v>
          </cell>
          <cell r="B53" t="str">
            <v>Venice Ultra-Lite</v>
          </cell>
          <cell r="C53" t="str">
            <v>C6411A-001</v>
          </cell>
          <cell r="D53" t="str">
            <v>C6411A</v>
          </cell>
          <cell r="E53" t="str">
            <v>DJ 810C</v>
          </cell>
        </row>
        <row r="54">
          <cell r="A54" t="str">
            <v>Venice</v>
          </cell>
          <cell r="B54" t="str">
            <v>Venice Ultra-Lite</v>
          </cell>
          <cell r="C54" t="str">
            <v>C6411A-001</v>
          </cell>
          <cell r="D54" t="str">
            <v>C6411A</v>
          </cell>
          <cell r="E54" t="str">
            <v>DJ 810C</v>
          </cell>
        </row>
        <row r="55">
          <cell r="A55" t="str">
            <v>Venice</v>
          </cell>
          <cell r="B55" t="str">
            <v>Venice Ultra-Lite</v>
          </cell>
          <cell r="C55" t="str">
            <v>C6411A-001</v>
          </cell>
          <cell r="D55" t="str">
            <v>C6411A</v>
          </cell>
          <cell r="E55" t="str">
            <v>DJ 810C</v>
          </cell>
        </row>
        <row r="56">
          <cell r="A56" t="str">
            <v>Venice</v>
          </cell>
          <cell r="B56" t="str">
            <v>Venice Ultra-Lite</v>
          </cell>
          <cell r="C56" t="str">
            <v>C6411C-001</v>
          </cell>
          <cell r="D56" t="str">
            <v>C6411C</v>
          </cell>
          <cell r="E56" t="str">
            <v>DJ 815C</v>
          </cell>
        </row>
        <row r="57">
          <cell r="A57" t="str">
            <v>Venice</v>
          </cell>
          <cell r="B57" t="str">
            <v>Venice Ultra-Lite</v>
          </cell>
          <cell r="C57" t="str">
            <v>C6411F-001</v>
          </cell>
          <cell r="D57" t="str">
            <v>C6411F</v>
          </cell>
          <cell r="E57" t="str">
            <v>DJ 815C</v>
          </cell>
        </row>
        <row r="58">
          <cell r="A58" t="str">
            <v>Venice</v>
          </cell>
          <cell r="B58" t="str">
            <v>Venice Pro</v>
          </cell>
          <cell r="C58" t="str">
            <v>C6456B-001</v>
          </cell>
          <cell r="D58" t="str">
            <v>C6456B</v>
          </cell>
          <cell r="E58" t="str">
            <v>DJ895J</v>
          </cell>
        </row>
        <row r="59">
          <cell r="A59" t="str">
            <v>Venice</v>
          </cell>
          <cell r="B59" t="str">
            <v>Venice Semi-Lite</v>
          </cell>
          <cell r="C59" t="str">
            <v>C6457B-001</v>
          </cell>
          <cell r="D59" t="str">
            <v>C6457A</v>
          </cell>
          <cell r="E59" t="str">
            <v>DJ 830J</v>
          </cell>
        </row>
      </sheetData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PPAP"/>
      <sheetName val="IndicePPAP"/>
      <sheetName val="Warrant"/>
      <sheetName val="RSV"/>
      <sheetName val="ISRDATA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All"/>
      <sheetName val="BF3 MB cost _0708 from MSL"/>
      <sheetName val="Valores"/>
      <sheetName val="ID2"/>
      <sheetName val="FA-LISTING"/>
      <sheetName val="非機種"/>
      <sheetName val="WI MODEM及SCAN"/>
      <sheetName val="stock"/>
      <sheetName val="總表"/>
      <sheetName val="6"/>
      <sheetName val="零件清單"/>
      <sheetName val="Kod3 Table"/>
      <sheetName val="2003 Ryan to Arima"/>
      <sheetName val="3"/>
      <sheetName val="PPAP"/>
      <sheetName val="Sheet2"/>
      <sheetName val="Definition"/>
      <sheetName val="Master Lists"/>
      <sheetName val="Q#3839 Indented Bom d"/>
      <sheetName val="2FDAY"/>
      <sheetName val="ﾀｰｹﾞｯﾄコスト"/>
      <sheetName val="Cover"/>
      <sheetName val="Data lists"/>
      <sheetName val="Information"/>
      <sheetName val="Drop Down Info"/>
      <sheetName val="Issues List"/>
      <sheetName val="Neo"/>
      <sheetName val="Setup"/>
      <sheetName val="期初B"/>
      <sheetName val="Checklist"/>
      <sheetName val="FAIDATA"/>
      <sheetName val="Cpk"/>
      <sheetName val="Gage R&amp;R "/>
      <sheetName val="Drawing 1"/>
      <sheetName val="PFMEA Cover"/>
      <sheetName val="PFMEA "/>
      <sheetName val="Control Plan"/>
      <sheetName val="Var. Ctrl Cht Frontpage"/>
      <sheetName val="Inprocess Control Plan Template"/>
      <sheetName val="Process Setup Sheet"/>
      <sheetName val="Quality Concerns Example"/>
      <sheetName val="Packaging Example "/>
      <sheetName val="IQC"/>
      <sheetName val="Out-going"/>
      <sheetName val="PMP"/>
      <sheetName val="SOP"/>
      <sheetName val="SIP"/>
      <sheetName val="Quality goals"/>
      <sheetName val="COC"/>
      <sheetName val="Reliablity test"/>
      <sheetName val="Shipping label"/>
      <sheetName val="QSA"/>
      <sheetName val="QPA"/>
      <sheetName val="Corrective actions"/>
      <sheetName val="Process Parameters"/>
      <sheetName val="Yield Rate"/>
      <sheetName val="Surface Criteria"/>
      <sheetName val="BOM"/>
      <sheetName val="Function Test"/>
      <sheetName val=" FAI"/>
      <sheetName val="Assembly_BOM"/>
      <sheetName val="Capability"/>
      <sheetName val="GR&amp;R for CTF-#"/>
      <sheetName val="Drawing"/>
      <sheetName val="Material Certification"/>
      <sheetName val="Additional Documentation"/>
      <sheetName val="Mix"/>
      <sheetName val="Forwarder_Plan"/>
      <sheetName val="XL4Test5"/>
      <sheetName val="List"/>
      <sheetName val="Gage R&amp;R (SS-A1)"/>
      <sheetName val="Gage R&amp;R (SS-C5)"/>
      <sheetName val="Gage R&amp;R (D1)"/>
      <sheetName val="Gage R&amp;R (2)"/>
      <sheetName val="Drawing 2"/>
      <sheetName val="Flow Chart (modg)"/>
      <sheetName val="PFMEA (modg)"/>
      <sheetName val="Var.Ctrl Frontpage2"/>
      <sheetName val="Var. Ctrl Frontpage3"/>
      <sheetName val="CpK_"/>
      <sheetName val="Gage_R&amp;R"/>
      <sheetName val="Drawing1_A01-00"/>
      <sheetName val="Drawing2_A01-00"/>
      <sheetName val="Flow_Chart"/>
      <sheetName val="Control__Plan"/>
      <sheetName val="Matl_Cert"/>
      <sheetName val="Var__Ctrl_Cht_Backpage"/>
      <sheetName val="Process-Machine_set-up_sheet"/>
      <sheetName val="WI_MODEM及SCAN"/>
      <sheetName val="Q#3839_Indented_Bom_d"/>
      <sheetName val="Kod3_Table"/>
      <sheetName val="2003_Ryan_to_Arima"/>
      <sheetName val="BF3_MB_cost__0708_from_MSL"/>
      <sheetName val="Master_Lists"/>
      <sheetName val="CpK_1"/>
      <sheetName val="Gage_R&amp;R1"/>
      <sheetName val="Drawing1_A01-001"/>
      <sheetName val="Drawing2_A01-001"/>
      <sheetName val="Flow_Chart1"/>
      <sheetName val="Control__Plan1"/>
      <sheetName val="Matl_Cert1"/>
      <sheetName val="Var__Ctrl_Cht_Backpage1"/>
      <sheetName val="Process-Machine_set-up_sheet1"/>
      <sheetName val="WI_MODEM及SCAN1"/>
      <sheetName val="Q#3839_Indented_Bom_d1"/>
      <sheetName val="Kod3_Table1"/>
      <sheetName val="2003_Ryan_to_Arima1"/>
      <sheetName val="BF3_MB_cost__0708_from_MSL1"/>
      <sheetName val="Master_Lists1"/>
      <sheetName val="#REF!"/>
      <sheetName val="連絡書１"/>
      <sheetName val="Validation"/>
      <sheetName val="1"/>
      <sheetName val="All Parts"/>
      <sheetName val="Mat Summary"/>
      <sheetName val="Assumpiton"/>
    </sheetNames>
    <sheetDataSet>
      <sheetData sheetId="0" refreshError="1"/>
      <sheetData sheetId="1" refreshError="1"/>
      <sheetData sheetId="2"/>
      <sheetData sheetId="3" refreshError="1"/>
      <sheetData sheetId="4" refreshError="1">
        <row r="1">
          <cell r="M1" t="str">
            <v>2001-120</v>
          </cell>
        </row>
        <row r="7">
          <cell r="P7" t="str">
            <v>G.A.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Cover"/>
      <sheetName val="BOM"/>
      <sheetName val="Metal"/>
      <sheetName val="Plastic"/>
      <sheetName val="Purchase "/>
      <sheetName val="Assy "/>
      <sheetName val="Master Lists"/>
      <sheetName val="Analysis"/>
      <sheetName val="ref"/>
      <sheetName val="Rochester"/>
      <sheetName val="Dublin"/>
      <sheetName val="List"/>
      <sheetName val="____01"/>
      <sheetName val="Summary"/>
      <sheetName val="Nimitz Base 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shboard"/>
      <sheetName val="Contacts"/>
      <sheetName val="Production Build 2-16"/>
      <sheetName val="BOM Cover"/>
      <sheetName val="BOM Rev 13"/>
      <sheetName val="BOM Info Rev 12a"/>
      <sheetName val="Summary"/>
      <sheetName val="Sheet Metal-Hard Tool"/>
      <sheetName val="Plastics"/>
      <sheetName val="Assemblies"/>
      <sheetName val="Purchased-All"/>
      <sheetName val="New Issues"/>
      <sheetName val="Issues List"/>
      <sheetName val="Sheet1"/>
      <sheetName val="Warrant"/>
      <sheetName val="Assembly BOM"/>
      <sheetName val="FAI"/>
      <sheetName val="Cpk"/>
      <sheetName val="GR&amp;R"/>
      <sheetName val="PFD"/>
      <sheetName val="PMP"/>
      <sheetName val="PFMEA"/>
      <sheetName val="customer drawing"/>
      <sheetName val="supplier drawing"/>
      <sheetName val="Material Certification"/>
      <sheetName val="Package method"/>
      <sheetName val="reliability test report"/>
      <sheetName val="Rohs management list"/>
      <sheetName val="Rohs test report"/>
      <sheetName val="SGS"/>
      <sheetName val="All"/>
      <sheetName val="FA-LISTING"/>
      <sheetName val="1492分攤"/>
      <sheetName val="ISRDATA"/>
      <sheetName val="Receiving Inspection"/>
      <sheetName val="Nimitz Base Cover"/>
      <sheetName val="Data lists"/>
      <sheetName val="Valores"/>
      <sheetName val="IP-1 INSP-CAV #2"/>
      <sheetName val="差异分攤"/>
      <sheetName val="Saturn MVB bom_Aug.18'08"/>
      <sheetName val="Root causes"/>
      <sheetName val="Call Down Data OLD"/>
      <sheetName val="I Input Template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Supplier Base Input"/>
      <sheetName val="Price Summary"/>
      <sheetName val="Production_Build_2-16"/>
      <sheetName val="BOM_Cover"/>
      <sheetName val="BOM_Rev_13"/>
      <sheetName val="BOM_Info_Rev_12a"/>
      <sheetName val="Sheet_Metal-Hard_Tool"/>
      <sheetName val="New_Issues"/>
      <sheetName val="Issues_List"/>
      <sheetName val="Assembly_BOM"/>
      <sheetName val="customer_drawing"/>
      <sheetName val="supplier_drawing"/>
      <sheetName val="Material_Certification"/>
      <sheetName val="Package_method"/>
      <sheetName val="reliability_test_report"/>
      <sheetName val="Rohs_management_list"/>
      <sheetName val="Rohs_test_report"/>
      <sheetName val="Data_lists"/>
      <sheetName val="Receiving_Inspection"/>
      <sheetName val="IP-1_INSP-CAV_#2"/>
      <sheetName val="Root_causes"/>
      <sheetName val="Nimitz_Base_Cover"/>
      <sheetName val="Call_Down_Data_OLD"/>
      <sheetName val="I_Input_Template"/>
      <sheetName val="Sheet2"/>
      <sheetName val=" Quotation sheet"/>
      <sheetName val="SBB Table"/>
      <sheetName val="#REF"/>
      <sheetName val="Summary Design-Proto"/>
      <sheetName val="FB Tooling List 1210"/>
      <sheetName val="Sheet4"/>
      <sheetName val="DELL_Schedule"/>
      <sheetName val="2003 Target"/>
      <sheetName val="2003 prod2"/>
      <sheetName val="Hourly Rate"/>
      <sheetName val="Setting"/>
      <sheetName val="Pivot"/>
      <sheetName val="Data_Init"/>
      <sheetName val="Data_HR"/>
      <sheetName val="MPM"/>
      <sheetName val="Production_Build_2-161"/>
      <sheetName val="BOM_Cover1"/>
      <sheetName val="BOM_Rev_131"/>
      <sheetName val="BOM_Info_Rev_12a1"/>
      <sheetName val="Sheet_Metal-Hard_Tool1"/>
      <sheetName val="New_Issues1"/>
      <sheetName val="Issues_List1"/>
      <sheetName val="Assembly_BOM1"/>
      <sheetName val="customer_drawing1"/>
      <sheetName val="supplier_drawing1"/>
      <sheetName val="Material_Certification1"/>
      <sheetName val="Package_method1"/>
      <sheetName val="reliability_test_report1"/>
      <sheetName val="Rohs_management_list1"/>
      <sheetName val="Rohs_test_report1"/>
      <sheetName val="Receiving_Inspection1"/>
      <sheetName val="Data_lists1"/>
      <sheetName val="IP-1_INSP-CAV_#21"/>
      <sheetName val="Nimitz_Base_Cover1"/>
      <sheetName val="Root_causes1"/>
      <sheetName val="Call_Down_Data_OLD1"/>
      <sheetName val="I_Input_Template1"/>
      <sheetName val="Supplier_Base_Input"/>
      <sheetName val="Price_Summary"/>
      <sheetName val="2003_Target"/>
      <sheetName val="2003_prod2"/>
      <sheetName val="LAPL Act Trend"/>
      <sheetName val="Data Input "/>
      <sheetName val="iRUGO Event Validation"/>
      <sheetName val="Entry"/>
      <sheetName val="Shot"/>
      <sheetName val="BF3 MB cost _0708 from MSL"/>
      <sheetName val="WW Comet"/>
      <sheetName val="Workings"/>
      <sheetName val="RickelsRFQPWA# 2"/>
      <sheetName val="Keyb."/>
      <sheetName val="MB Costed Bom PV"/>
      <sheetName val="生產計劃"/>
      <sheetName val="Macro1"/>
      <sheetName val="Q#3839 Indented Bom d"/>
      <sheetName val="詳細資料"/>
      <sheetName val="All Parts"/>
      <sheetName val="P&amp;L wCorpAlloc"/>
      <sheetName val="Carlin-G costbom"/>
      <sheetName val="All_Parts"/>
      <sheetName val="P&amp;L_wCorpAlloc"/>
      <sheetName val="Carlin-G_costbom"/>
      <sheetName val="Mat Summary"/>
      <sheetName val="P19S"/>
      <sheetName val="DW RFID1202"/>
      <sheetName val="Macaron Tooling"/>
      <sheetName val="PL-All"/>
      <sheetName val="주행"/>
      <sheetName val="期初B"/>
      <sheetName val="A  產業車輛故障項目核對結果"/>
      <sheetName val="L2-車輛詳細資料 "/>
      <sheetName val="FA_LISTING"/>
      <sheetName val="LIST"/>
      <sheetName val="0414data"/>
      <sheetName val="0518"/>
      <sheetName val="Definition"/>
      <sheetName val="대외공문"/>
      <sheetName val="Summarized P&amp;L"/>
      <sheetName val="#REF!"/>
      <sheetName val="QuoteSummary"/>
      <sheetName val="General Instructions"/>
      <sheetName val="Master List"/>
      <sheetName val="BOXSTER Planner Rev X1"/>
      <sheetName val="Master Lists"/>
      <sheetName val="Cost Breakdown"/>
      <sheetName val="Summarized_P&amp;L"/>
      <sheetName val="General_Instructions"/>
      <sheetName val="Master_List"/>
      <sheetName val="BaseData"/>
      <sheetName val="Nov"/>
      <sheetName val="Lookup Tables"/>
      <sheetName val="MOH-April"/>
      <sheetName val="New Workings"/>
      <sheetName val="P&amp;LOEM &amp; FG"/>
      <sheetName val="半成品"/>
      <sheetName val="靶材分配比例"/>
      <sheetName val="SupplierBaseInput"/>
      <sheetName val="Labor Rate Detail-Arthur"/>
      <sheetName val="P&amp;LOEM_&amp;_FG"/>
      <sheetName val="Master_Lists"/>
      <sheetName val="P&amp;L_wCorpAlloc1"/>
      <sheetName val="Summarized_P&amp;L1"/>
      <sheetName val="General_Instructions1"/>
      <sheetName val="Master_List1"/>
      <sheetName val="Cost_Breakdown"/>
      <sheetName val="A__產業車輛故障項目核對結果"/>
      <sheetName val="L2-車輛詳細資料_"/>
      <sheetName val="Sum_Sheet"/>
      <sheetName val="LP1 Shipment"/>
      <sheetName val="IDX"/>
      <sheetName val="1"/>
      <sheetName val="Material List"/>
      <sheetName val="MFG1"/>
      <sheetName val="GRACE"/>
      <sheetName val="Classify list"/>
      <sheetName val="非機種"/>
      <sheetName val="IA1"/>
      <sheetName val="part_costs"/>
      <sheetName val="Matl1"/>
      <sheetName val="Assessments"/>
      <sheetName val="Sheet3"/>
      <sheetName val="model"/>
      <sheetName val="Jun1 Table"/>
      <sheetName val="Asus_BOM"/>
      <sheetName val="Slim Merlot Block Diagram"/>
      <sheetName val="Reference"/>
      <sheetName val="C۽_x0000_tents"/>
      <sheetName val="C۽"/>
      <sheetName val="Freight"/>
      <sheetName val="Electronics"/>
      <sheetName val="Mechanical"/>
      <sheetName val="Keyboard &amp; Accessories"/>
      <sheetName val="Packaging"/>
      <sheetName val="Final Prep"/>
      <sheetName val="2E998"/>
      <sheetName val="BF3_FBOM"/>
      <sheetName val="Commodity"/>
      <sheetName val="C۽_x005f_x0000_tents"/>
      <sheetName val="4048"/>
      <sheetName val="FA Definitions"/>
      <sheetName val="塑膠費率(最新)"/>
      <sheetName val="BB Table"/>
      <sheetName val="Kod3 Table"/>
      <sheetName val="ABO"/>
      <sheetName val="A58 2011"/>
      <sheetName val="MPS Q2 FY05"/>
      <sheetName val="CDM Component Adjustment Q1"/>
      <sheetName val="Team List"/>
      <sheetName val="Quote Data"/>
      <sheetName val="eBOM"/>
      <sheetName val="AllPts-541-0832-02"/>
      <sheetName val="B.O.M."/>
      <sheetName val="Fcst SALES"/>
      <sheetName val="BOXSTER Planner Rev X1.xls"/>
      <sheetName val="Customize Your Invoice"/>
      <sheetName val="Quote Header"/>
      <sheetName val="ship kit"/>
      <sheetName val="Guava Bulk"/>
      <sheetName val="Saturn_MVB_bom_Aug_18'08"/>
      <sheetName val="Hourly_Rate"/>
      <sheetName val="Quote_Data"/>
      <sheetName val="B_O_M_"/>
      <sheetName val="Fcst_SALES"/>
      <sheetName val="BOXSTER_Planner_Rev_X1"/>
      <sheetName val="BOXSTER_Planner_Rev_X1_xls"/>
      <sheetName val="Customize_Your_Invoice"/>
      <sheetName val="OS_Country_Kit"/>
      <sheetName val="SCM AV data"/>
      <sheetName val="Valid Values"/>
      <sheetName val="Labour"/>
      <sheetName val="Raw BOMS"/>
      <sheetName val="Bucket Lists"/>
      <sheetName val="Assy"/>
      <sheetName val="129 COA"/>
      <sheetName val="Cover sheet"/>
      <sheetName val="STDVGL"/>
      <sheetName val="Headcount"/>
      <sheetName val="129_COA"/>
      <sheetName val="FLX Consolflxidated"/>
      <sheetName val="X"/>
      <sheetName val="10"/>
      <sheetName val="DBL LPG시험"/>
      <sheetName val="Rates"/>
      <sheetName val="Price Model"/>
      <sheetName val="DBL_LPG시험"/>
      <sheetName val="Price_Model"/>
      <sheetName val="Palm"/>
      <sheetName val="P&amp;L"/>
      <sheetName val="VAM Report Input"/>
      <sheetName val="040W資料庫"/>
      <sheetName val="076W資料庫"/>
      <sheetName val="code"/>
      <sheetName val="Defect root cause analysis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HDCTEXP "/>
      <sheetName val="Control"/>
      <sheetName val="SPM Units"/>
      <sheetName val="N-3"/>
      <sheetName val="Version Control"/>
      <sheetName val="FA"/>
      <sheetName val="FCT repair data"/>
      <sheetName val=""/>
      <sheetName val="Demand_051704"/>
      <sheetName val="Ramp-up Prod KLf pro Woche "/>
      <sheetName val="Tester Quote"/>
      <sheetName val="Palm Q402 Price File"/>
      <sheetName val="Palm Targets"/>
      <sheetName val="Panel list"/>
      <sheetName val="CoverPage"/>
      <sheetName val="Commit by Qtr"/>
      <sheetName val="Tsubaki_LP1.0"/>
      <sheetName val="Cosmos_LP1.0"/>
      <sheetName val="Tsubaki_LP1.1"/>
      <sheetName val="Cosmos_LP1.1"/>
      <sheetName val="Condition"/>
      <sheetName val="回収計算"/>
      <sheetName val="ＮＮ"/>
      <sheetName val="A"/>
      <sheetName val="SD2-1"/>
      <sheetName val="SD-0 C提 "/>
      <sheetName val="Matrix Name"/>
      <sheetName val="Transmission "/>
      <sheetName val="major"/>
      <sheetName val="ｴﾚｷ"/>
      <sheetName val="2015 MoM"/>
      <sheetName val="連絡書１"/>
      <sheetName val="PMX WIF vs PP"/>
      <sheetName val="C۽_x005f_x005f_x005f_x0000_tents"/>
      <sheetName val="Mock Up"/>
      <sheetName val="SBB_Table"/>
      <sheetName val="_Quotation_sheet"/>
      <sheetName val="Risk Codes"/>
      <sheetName val="rework"/>
      <sheetName val="ﾄﾞﾗｲﾌﾞ鋳造"/>
      <sheetName val="ﾑｰﾊﾞﾌﾞﾙ鋳造 "/>
      <sheetName val="Defaults"/>
      <sheetName val="PAGE1"/>
      <sheetName val="BANFF"/>
      <sheetName val="Common"/>
      <sheetName val="DBL_LPG시험1"/>
      <sheetName val="Price_Model1"/>
      <sheetName val="FCT_repair_data"/>
      <sheetName val="C۽?tents"/>
      <sheetName val="Pfam Lookup"/>
      <sheetName val="Weekly FCST &amp; MZC600"/>
      <sheetName val="PCSM"/>
      <sheetName val="Pilot Run"/>
      <sheetName val="Master Data"/>
      <sheetName val="Values"/>
      <sheetName val="Preparer"/>
      <sheetName val="Blf2+LOM cost bom_080902"/>
      <sheetName val="Metal_list"/>
      <sheetName val="Production_Build_2-162"/>
      <sheetName val="BOM_Cover2"/>
      <sheetName val="BOM_Rev_132"/>
      <sheetName val="BOM_Info_Rev_12a2"/>
      <sheetName val="Sheet_Metal-Hard_Tool2"/>
      <sheetName val="New_Issues2"/>
      <sheetName val="Issues_List2"/>
      <sheetName val="Assembly_BOM2"/>
      <sheetName val="customer_drawing2"/>
      <sheetName val="supplier_drawing2"/>
      <sheetName val="Material_Certification2"/>
      <sheetName val="Package_method2"/>
      <sheetName val="reliability_test_report2"/>
      <sheetName val="Rohs_management_list2"/>
      <sheetName val="Rohs_test_report2"/>
      <sheetName val="Debug check list"/>
      <sheetName val="summary, MTH"/>
      <sheetName val="Data"/>
      <sheetName val="Data (c)"/>
      <sheetName val="sm Pcost"/>
      <sheetName val="TY9007本勞"/>
      <sheetName val="Bondi Display Back"/>
      <sheetName val="Lists"/>
      <sheetName val="Market Module"/>
      <sheetName val="Data Validation"/>
      <sheetName val="LINE A"/>
      <sheetName val="LINE K"/>
      <sheetName val="Sales Forecast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Prep"/>
      <sheetName val="Parameter"/>
      <sheetName val="C۽_tents"/>
      <sheetName val="Data_lists2"/>
      <sheetName val="DBL_LPG시험2"/>
      <sheetName val="FCT_repair_data1"/>
      <sheetName val="Price_Model2"/>
      <sheetName val="Sum_Sheet1"/>
      <sheetName val="P&amp;L_wCorpAlloc2"/>
      <sheetName val="Receiving_Inspection2"/>
      <sheetName val="IP-1_INSP-CAV_#22"/>
      <sheetName val="Nimitz_Base_Cover2"/>
      <sheetName val="Call_Down_Data_OLD2"/>
      <sheetName val="Root_causes2"/>
      <sheetName val="I_Input_Template2"/>
      <sheetName val="Supplier_Base_Input1"/>
      <sheetName val="Price_Summary1"/>
      <sheetName val="All_Parts1"/>
      <sheetName val="Carlin-G_costbom1"/>
      <sheetName val="Summarized_P&amp;L2"/>
      <sheetName val="General_Instructions2"/>
      <sheetName val="Master_List2"/>
      <sheetName val="A__產業車輛故障項目核對結果1"/>
      <sheetName val="L2-車輛詳細資料_1"/>
      <sheetName val="Master_Lists1"/>
      <sheetName val="Cost_Breakdown1"/>
      <sheetName val="New_Workings"/>
      <sheetName val="P&amp;LOEM_&amp;_FG1"/>
      <sheetName val="Summary_Design-Proto"/>
      <sheetName val="Q#3839_Indented_Bom_d"/>
      <sheetName val="Defect_root_cause_analysis"/>
      <sheetName val="P_&amp;_L"/>
      <sheetName val="HDCTEXP_"/>
      <sheetName val="SPM_Units"/>
      <sheetName val="LP1_Shipment"/>
      <sheetName val="VAM_Report_Input"/>
      <sheetName val="Version_Control"/>
      <sheetName val="Ramp-up_Prod_KLf_pro_Woche_"/>
      <sheetName val="Tester_Quote"/>
      <sheetName val="Tsubaki_LP1_0"/>
      <sheetName val="Cosmos_LP1_0"/>
      <sheetName val="Tsubaki_LP1_1"/>
      <sheetName val="Cosmos_LP1_1"/>
      <sheetName val="SD-0_C提_"/>
      <sheetName val="Pfam_Lookup"/>
      <sheetName val="Data_Input_"/>
      <sheetName val="Labor_Rate_Detail-Arthur"/>
      <sheetName val="Weekly_FCST_&amp;_MZC600"/>
      <sheetName val="Pilot_Run"/>
      <sheetName val="2003_Target1"/>
      <sheetName val="2003_prod21"/>
      <sheetName val="FB_Tooling_List_1210"/>
      <sheetName val="MB_Costed_Bom_PV"/>
      <sheetName val="Production_Build_2-163"/>
      <sheetName val="BOM_Cover3"/>
      <sheetName val="BOM_Rev_133"/>
      <sheetName val="BOM_Info_Rev_12a3"/>
      <sheetName val="Sheet_Metal-Hard_Tool3"/>
      <sheetName val="New_Issues3"/>
      <sheetName val="Issues_List3"/>
      <sheetName val="Assembly_BOM3"/>
      <sheetName val="customer_drawing3"/>
      <sheetName val="supplier_drawing3"/>
      <sheetName val="Material_Certification3"/>
      <sheetName val="Package_method3"/>
      <sheetName val="reliability_test_report3"/>
      <sheetName val="Rohs_management_list3"/>
      <sheetName val="Rohs_test_report3"/>
      <sheetName val="Data_lists3"/>
      <sheetName val="DBL_LPG시험3"/>
      <sheetName val="FCT_repair_data2"/>
      <sheetName val="Price_Model3"/>
      <sheetName val="Sum_Sheet2"/>
      <sheetName val="P&amp;L_wCorpAlloc3"/>
      <sheetName val="Receiving_Inspection3"/>
      <sheetName val="IP-1_INSP-CAV_#23"/>
      <sheetName val="Nimitz_Base_Cover3"/>
      <sheetName val="Call_Down_Data_OLD3"/>
      <sheetName val="Root_causes3"/>
      <sheetName val="I_Input_Template3"/>
      <sheetName val="Supplier_Base_Input2"/>
      <sheetName val="Price_Summary2"/>
      <sheetName val="All_Parts2"/>
      <sheetName val="129_COA1"/>
      <sheetName val="Carlin-G_costbom2"/>
      <sheetName val="Summarized_P&amp;L3"/>
      <sheetName val="General_Instructions3"/>
      <sheetName val="Master_List3"/>
      <sheetName val="A__產業車輛故障項目核對結果2"/>
      <sheetName val="L2-車輛詳細資料_2"/>
      <sheetName val="Master_Lists2"/>
      <sheetName val="Cost_Breakdown2"/>
      <sheetName val="New_Workings1"/>
      <sheetName val="P&amp;LOEM_&amp;_FG2"/>
      <sheetName val="_Quotation_sheet1"/>
      <sheetName val="SBB_Table1"/>
      <sheetName val="Summary_Design-Proto1"/>
      <sheetName val="B_O_M_1"/>
      <sheetName val="Q#3839_Indented_Bom_d1"/>
      <sheetName val="BOXSTER_Planner_Rev_X11"/>
      <sheetName val="Defect_root_cause_analysis1"/>
      <sheetName val="P_&amp;_L1"/>
      <sheetName val="HDCTEXP_1"/>
      <sheetName val="SPM_Units1"/>
      <sheetName val="LP1_Shipment1"/>
      <sheetName val="VAM_Report_Input1"/>
      <sheetName val="Version_Control1"/>
      <sheetName val="Ramp-up_Prod_KLf_pro_Woche_1"/>
      <sheetName val="Tester_Quote1"/>
      <sheetName val="Tsubaki_LP1_01"/>
      <sheetName val="Cosmos_LP1_01"/>
      <sheetName val="Tsubaki_LP1_11"/>
      <sheetName val="Cosmos_LP1_11"/>
      <sheetName val="SD-0_C提_1"/>
      <sheetName val="Pfam_Lookup1"/>
      <sheetName val="Data_Input_1"/>
      <sheetName val="Hourly_Rate1"/>
      <sheetName val="Labor_Rate_Detail-Arthur1"/>
      <sheetName val="Weekly_FCST_&amp;_MZC6001"/>
      <sheetName val="Pilot_Run1"/>
      <sheetName val="2003_Target2"/>
      <sheetName val="2003_prod22"/>
      <sheetName val="Saturn_MVB_bom_Aug_18'081"/>
      <sheetName val="FB_Tooling_List_12101"/>
      <sheetName val="MB_Costed_Bom_PV1"/>
      <sheetName val="Data_Selections_(Hide_&amp;_Lock)_1"/>
      <sheetName val="Production_Build_2-164"/>
      <sheetName val="BOM_Cover4"/>
      <sheetName val="BOM_Rev_134"/>
      <sheetName val="BOM_Info_Rev_12a4"/>
      <sheetName val="Sheet_Metal-Hard_Tool4"/>
      <sheetName val="New_Issues4"/>
      <sheetName val="Issues_List4"/>
      <sheetName val="Assembly_BOM4"/>
      <sheetName val="customer_drawing4"/>
      <sheetName val="supplier_drawing4"/>
      <sheetName val="Material_Certification4"/>
      <sheetName val="Package_method4"/>
      <sheetName val="reliability_test_report4"/>
      <sheetName val="Rohs_management_list4"/>
      <sheetName val="Rohs_test_report4"/>
      <sheetName val="Data_lists4"/>
      <sheetName val="DBL_LPG시험4"/>
      <sheetName val="FCT_repair_data3"/>
      <sheetName val="Price_Model4"/>
      <sheetName val="Sum_Sheet3"/>
      <sheetName val="P&amp;L_wCorpAlloc4"/>
      <sheetName val="Receiving_Inspection4"/>
      <sheetName val="IP-1_INSP-CAV_#24"/>
      <sheetName val="Nimitz_Base_Cover4"/>
      <sheetName val="Call_Down_Data_OLD4"/>
      <sheetName val="Root_causes4"/>
      <sheetName val="I_Input_Template4"/>
      <sheetName val="Supplier_Base_Input3"/>
      <sheetName val="Price_Summary3"/>
      <sheetName val="All_Parts3"/>
      <sheetName val="129_COA2"/>
      <sheetName val="Carlin-G_costbom3"/>
      <sheetName val="Summarized_P&amp;L4"/>
      <sheetName val="General_Instructions4"/>
      <sheetName val="Master_List4"/>
      <sheetName val="A__產業車輛故障項目核對結果3"/>
      <sheetName val="L2-車輛詳細資料_3"/>
      <sheetName val="Master_Lists3"/>
      <sheetName val="Cost_Breakdown3"/>
      <sheetName val="New_Workings2"/>
      <sheetName val="P&amp;LOEM_&amp;_FG3"/>
      <sheetName val="_Quotation_sheet2"/>
      <sheetName val="SBB_Table2"/>
      <sheetName val="Summary_Design-Proto2"/>
      <sheetName val="B_O_M_2"/>
      <sheetName val="Q#3839_Indented_Bom_d2"/>
      <sheetName val="BOXSTER_Planner_Rev_X12"/>
      <sheetName val="Defect_root_cause_analysis2"/>
      <sheetName val="P_&amp;_L2"/>
      <sheetName val="HDCTEXP_2"/>
      <sheetName val="SPM_Units2"/>
      <sheetName val="LP1_Shipment2"/>
      <sheetName val="VAM_Report_Input2"/>
      <sheetName val="Version_Control2"/>
      <sheetName val="Ramp-up_Prod_KLf_pro_Woche_2"/>
      <sheetName val="Tester_Quote2"/>
      <sheetName val="Tsubaki_LP1_02"/>
      <sheetName val="Cosmos_LP1_02"/>
      <sheetName val="Tsubaki_LP1_12"/>
      <sheetName val="Cosmos_LP1_12"/>
      <sheetName val="SD-0_C提_2"/>
      <sheetName val="Pfam_Lookup2"/>
      <sheetName val="Data_Input_2"/>
      <sheetName val="Hourly_Rate2"/>
      <sheetName val="Labor_Rate_Detail-Arthur2"/>
      <sheetName val="Weekly_FCST_&amp;_MZC6002"/>
      <sheetName val="Pilot_Run2"/>
      <sheetName val="2003_Target3"/>
      <sheetName val="2003_prod23"/>
      <sheetName val="Saturn_MVB_bom_Aug_18'082"/>
      <sheetName val="FB_Tooling_List_12102"/>
      <sheetName val="MB_Costed_Bom_PV2"/>
      <sheetName val="Master_Data"/>
      <sheetName val="iRUGO_Event_Validation"/>
      <sheetName val="FLX_Consolflxidated"/>
      <sheetName val="Cover_sheet"/>
      <sheetName val="Palm_Q402_Price_File"/>
      <sheetName val="Palm_Targets"/>
      <sheetName val="Panel_list"/>
      <sheetName val="Lookup_Tables"/>
      <sheetName val="Commit_by_Qtr"/>
      <sheetName val="Blf2+LOM_cost_bom_080902"/>
      <sheetName val="Master_Data1"/>
      <sheetName val="iRUGO_Event_Validation1"/>
      <sheetName val="FLX_Consolflxidated1"/>
      <sheetName val="Fcst_SALES1"/>
      <sheetName val="Cover_sheet1"/>
      <sheetName val="Palm_Q402_Price_File1"/>
      <sheetName val="Palm_Targets1"/>
      <sheetName val="Panel_list1"/>
      <sheetName val="Lookup_Tables1"/>
      <sheetName val="Commit_by_Qtr1"/>
      <sheetName val="Blf2+LOM_cost_bom_0809021"/>
      <sheetName val="Shedt1"/>
      <sheetName val="Shiptment"/>
      <sheetName val="SO"/>
      <sheetName val="WI MODEM及SCAN"/>
      <sheetName val="Antenna Window"/>
      <sheetName val="UPC+EAN"/>
      <sheetName val="清冊"/>
      <sheetName val="Proto 1"/>
      <sheetName val="IA"/>
      <sheetName val="Categorization List"/>
      <sheetName val="Bridge Summary"/>
      <sheetName val="NUDDS"/>
      <sheetName val="Tablet forecast"/>
      <sheetName val="Chessboard"/>
      <sheetName val="Dropdown menus"/>
      <sheetName val="Help"/>
      <sheetName val="ESSM Syst"/>
      <sheetName val="T_Engineering_Issue_1G_"/>
      <sheetName val="RMA"/>
      <sheetName val="オプション"/>
      <sheetName val="Config"/>
      <sheetName val="Sales"/>
      <sheetName val="TORNADO_RANGE"/>
      <sheetName val="Multibay Optical"/>
      <sheetName val="Assumptions"/>
      <sheetName val="Part Data"/>
      <sheetName val="G2TempSheet"/>
      <sheetName val="Equipment List (CBD format)"/>
      <sheetName val="MTBF_check"/>
      <sheetName val="3"/>
      <sheetName val="Information"/>
      <sheetName val="C۽_x005f_x005f_x005f_x005f_x005f_x005f_x005f_x0000_tent"/>
      <sheetName val="type2"/>
      <sheetName val="type1"/>
      <sheetName val="WFR"/>
      <sheetName val="IQC Inspection Data"/>
      <sheetName val="MACRO"/>
      <sheetName val="IE"/>
      <sheetName val="TE"/>
      <sheetName val="Revision History Definitions"/>
      <sheetName val="Choice Lists (reference only)"/>
      <sheetName val="Schedule Data List"/>
      <sheetName val="Intel Lan + AD1885 EBOM"/>
      <sheetName val="Note"/>
      <sheetName val="Macaron_Tooling"/>
      <sheetName val="Matrix_Name"/>
      <sheetName val="Transmission_"/>
      <sheetName val="Material_List"/>
      <sheetName val="RickelsRFQPWA#_2"/>
      <sheetName val="2015_MoM"/>
      <sheetName val="資料頁"/>
      <sheetName val="xbar-R chart"/>
      <sheetName val="xbar-S chart"/>
      <sheetName val="Molding Data"/>
      <sheetName val="PM01-F09"/>
      <sheetName val="BCT Lookup"/>
      <sheetName val="A-Note Bug list"/>
      <sheetName val="MonthMapping"/>
      <sheetName val="Q72 Channel Analysis Q4"/>
      <sheetName val="Q73 Channel Analysis Q4"/>
      <sheetName val="RCSPlan"/>
      <sheetName val="CBOMQ1 2009  ed 15 01"/>
      <sheetName val="Inv Mitsui"/>
      <sheetName val="Inventory Summary"/>
      <sheetName val="Attendance"/>
      <sheetName val="Define"/>
      <sheetName val="C۽_x005f_x005f_x005f_x0000_tent"/>
      <sheetName val="MPS Q1 FY05"/>
      <sheetName val="MPS Q3 FY04"/>
      <sheetName val="MPS Q4 FY04"/>
      <sheetName val="FO"/>
      <sheetName val="CUM CONSTRAINED AVAIL"/>
      <sheetName val="MC RATE"/>
      <sheetName val="Base Input"/>
      <sheetName val="Debug_check_list"/>
      <sheetName val="summary,_MTH"/>
      <sheetName val="Data_(c)"/>
      <sheetName val="sm_Pcost"/>
      <sheetName val="LAPL_Act_Trend"/>
      <sheetName val="Variables1"/>
      <sheetName val="summary_4.5%MOH"/>
      <sheetName val="Lookups"/>
      <sheetName val="MPM&amp;DEK"/>
      <sheetName val="summary_4_5%MOH"/>
      <sheetName val="CBOMQ1_2009__ed_15_01"/>
      <sheetName val="ESSM_Syst"/>
      <sheetName val="Sales_Forecast"/>
      <sheetName val="Market_Module"/>
      <sheetName val="Data_Validation"/>
      <sheetName val="910Nassau"/>
      <sheetName val="zasset"/>
      <sheetName val="5C Sum"/>
      <sheetName val="ID2"/>
      <sheetName val="Mont Rates"/>
      <sheetName val="costedBOM"/>
      <sheetName val="Buckhorn_0205'08"/>
      <sheetName val="Cobra_0311"/>
      <sheetName val="Gunnison"/>
      <sheetName val="PAYDAY_0311'08"/>
      <sheetName val="選択肢メニュー"/>
      <sheetName val="同梱IU部品費CLJ3800"/>
      <sheetName val="MeBOM"/>
      <sheetName val="Report"/>
      <sheetName val="C۽_x005f_x005f_x005f_x005f_x005f_x005f_x005f_x005f_x005"/>
      <sheetName val="C۽_x005f_x005f_x005f_x005f_x005"/>
      <sheetName val="Terms"/>
      <sheetName val="G.1R-Shou COP Gf"/>
      <sheetName val="Month Schedule"/>
      <sheetName val="Product Data Entry"/>
      <sheetName val="週報"/>
      <sheetName val="18FEB04"/>
      <sheetName val="LX8300_05 BOM"/>
      <sheetName val="Macros"/>
      <sheetName val="check List"/>
      <sheetName val="POR"/>
      <sheetName val="ﾀｰｹﾞｯﾄコスト"/>
      <sheetName val="wsp 12-03"/>
      <sheetName val="Pallet"/>
      <sheetName val="NetBench_dm"/>
      <sheetName val="BaseLine"/>
      <sheetName val="BLUFORD3 FBOM-update081303"/>
      <sheetName val="Slim_Merlot_Block_Diagram"/>
      <sheetName val="FA_Definitions"/>
      <sheetName val="A58_2011"/>
      <sheetName val="Setup"/>
      <sheetName val="Baseline &amp; Summary"/>
      <sheetName val="C_BF3 MSL _March"/>
      <sheetName val="Keyboard_&amp;_Accessories"/>
      <sheetName val="Final_Prep"/>
      <sheetName val="Key Parts List"/>
      <sheetName val="ME"/>
      <sheetName val="清單內容"/>
      <sheetName val="工作表2"/>
      <sheetName val="Lists Data"/>
      <sheetName val="systems"/>
      <sheetName val="foundry "/>
      <sheetName val="Dropdown"/>
      <sheetName val="Transformation Wrksht-Mech"/>
      <sheetName val="MT"/>
      <sheetName val="TAMG"/>
      <sheetName val="MO &amp; PX DIE FA DATA SHEET FOR M"/>
      <sheetName val="MB costed BOM USDT"/>
      <sheetName val="C_K810VU"/>
      <sheetName val="PRVF"/>
      <sheetName val="Medion - Product mix"/>
      <sheetName val="BSF"/>
      <sheetName val="1.COVER"/>
      <sheetName val="1.APP data sheet"/>
      <sheetName val="MSR method"/>
      <sheetName val="P29"/>
      <sheetName val="P27"/>
      <sheetName val="Guide"/>
      <sheetName val="Menu Items"/>
      <sheetName val="MPU Other"/>
      <sheetName val="PartsList"/>
      <sheetName val="Forwarder_Plan"/>
      <sheetName val="Requesters"/>
      <sheetName val="intel target"/>
      <sheetName val="FRU demand"/>
      <sheetName val="Compal open order "/>
      <sheetName val="R CTO demand"/>
      <sheetName val="Compal stock 4.6"/>
      <sheetName val="0512MB"/>
      <sheetName val="Sheet1 (2)"/>
      <sheetName val="Demand&amp;Supply"/>
      <sheetName val="Pulldown Categories"/>
      <sheetName val="Projection"/>
      <sheetName val="Classify list_back"/>
      <sheetName val="Inspiron 7548 Bradley IFIR"/>
      <sheetName val="Inspiron 7548 Bardley IFIR"/>
      <sheetName val="CalendarMap"/>
      <sheetName val="UniqueDPS"/>
      <sheetName val="Inspiron 7548 Pivot-Classified"/>
      <sheetName val="Bridge-Chart"/>
      <sheetName val="Read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 refreshError="1"/>
      <sheetData sheetId="706" refreshError="1"/>
      <sheetData sheetId="707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/>
      <sheetData sheetId="771"/>
      <sheetData sheetId="772"/>
      <sheetData sheetId="773"/>
      <sheetData sheetId="774"/>
      <sheetData sheetId="775"/>
      <sheetData sheetId="776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"/>
      <sheetName val="A-Note Bug list"/>
      <sheetName val="Sheet1"/>
      <sheetName val="ISRDATA"/>
      <sheetName val="Issues List"/>
      <sheetName val="AIR (Inbound material)"/>
      <sheetName val="非機種"/>
      <sheetName val="BLUFORD3 FBOM-update081303"/>
      <sheetName val="All"/>
      <sheetName val="LIST"/>
    </sheetNames>
    <sheetDataSet>
      <sheetData sheetId="0" refreshError="1">
        <row r="9">
          <cell r="A9" t="str">
            <v>A</v>
          </cell>
          <cell r="D9" t="str">
            <v>O</v>
          </cell>
        </row>
        <row r="10">
          <cell r="A10" t="str">
            <v>B</v>
          </cell>
          <cell r="D10" t="str">
            <v>V</v>
          </cell>
        </row>
        <row r="11">
          <cell r="A11" t="str">
            <v>C</v>
          </cell>
          <cell r="D11" t="str">
            <v>C</v>
          </cell>
        </row>
        <row r="15">
          <cell r="AE15" t="str">
            <v>Lab 1</v>
          </cell>
        </row>
        <row r="16">
          <cell r="AE16" t="str">
            <v>Lab 2</v>
          </cell>
        </row>
        <row r="17">
          <cell r="AE17" t="str">
            <v>Lab 3</v>
          </cell>
        </row>
        <row r="18">
          <cell r="AE18" t="str">
            <v>Lab 4</v>
          </cell>
        </row>
        <row r="19">
          <cell r="AE19" t="str">
            <v>ENG 1</v>
          </cell>
        </row>
        <row r="20">
          <cell r="AE20" t="str">
            <v>ENG 2</v>
          </cell>
        </row>
        <row r="21">
          <cell r="AE21" t="str">
            <v>ENG 3</v>
          </cell>
        </row>
        <row r="22">
          <cell r="AE22" t="str">
            <v>ENG 4</v>
          </cell>
        </row>
        <row r="23">
          <cell r="AE23" t="str">
            <v>ENG 5</v>
          </cell>
        </row>
        <row r="24">
          <cell r="AE24" t="str">
            <v>PD 1</v>
          </cell>
        </row>
        <row r="25">
          <cell r="AE25" t="str">
            <v>PD 2</v>
          </cell>
        </row>
        <row r="26">
          <cell r="AE26" t="str">
            <v>PD 3</v>
          </cell>
        </row>
        <row r="27">
          <cell r="AE27" t="str">
            <v>PD 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"/>
      <sheetName val="IE"/>
      <sheetName val="A-Note Bug list"/>
      <sheetName val="Electronics"/>
      <sheetName val="Mechanical"/>
      <sheetName val="Keyboard &amp; Accessories"/>
      <sheetName val="Packaging"/>
      <sheetName val="Final Prep"/>
      <sheetName val="Neo"/>
      <sheetName val="Cover"/>
      <sheetName val="6"/>
      <sheetName val="Valores"/>
      <sheetName val="FA-LISTING"/>
      <sheetName val="ISRDATA"/>
      <sheetName val="Raw Data"/>
      <sheetName val="LIST"/>
    </sheetNames>
    <sheetDataSet>
      <sheetData sheetId="0" refreshError="1">
        <row r="9">
          <cell r="A9" t="str">
            <v>A</v>
          </cell>
          <cell r="D9" t="str">
            <v>O</v>
          </cell>
        </row>
        <row r="10">
          <cell r="A10" t="str">
            <v>B</v>
          </cell>
          <cell r="D10" t="str">
            <v>V</v>
          </cell>
        </row>
        <row r="11">
          <cell r="A11" t="str">
            <v>C</v>
          </cell>
          <cell r="D11" t="str">
            <v>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ISRDATA"/>
      <sheetName val="Raw Data"/>
      <sheetName val="Metal_list"/>
      <sheetName val="Issues List"/>
      <sheetName val="BF3 MB cost _0708 from MSL"/>
    </sheetNames>
    <sheetDataSet>
      <sheetData sheetId="0" refreshError="1">
        <row r="2">
          <cell r="A2">
            <v>51427</v>
          </cell>
          <cell r="B2" t="str">
            <v xml:space="preserve"> BASE,HL,GN+,P54C/166,OPPLX,U</v>
          </cell>
          <cell r="C2">
            <v>0</v>
          </cell>
          <cell r="D2" t="str">
            <v>970311</v>
          </cell>
          <cell r="E2">
            <v>476.95</v>
          </cell>
          <cell r="F2">
            <v>95.26</v>
          </cell>
          <cell r="G2">
            <v>574.38966149999999</v>
          </cell>
        </row>
        <row r="3">
          <cell r="A3">
            <v>51442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 t="e">
            <v>#VALUE!</v>
          </cell>
        </row>
        <row r="4">
          <cell r="A4">
            <v>66187</v>
          </cell>
          <cell r="B4" t="str">
            <v xml:space="preserve"> MOD,HD,3GB,I,F3,NC,#1,WD,HTR</v>
          </cell>
          <cell r="C4">
            <v>0</v>
          </cell>
          <cell r="D4" t="str">
            <v>970407</v>
          </cell>
          <cell r="E4">
            <v>205.852</v>
          </cell>
          <cell r="F4">
            <v>0</v>
          </cell>
          <cell r="G4">
            <v>206.79274364</v>
          </cell>
        </row>
        <row r="5">
          <cell r="A5">
            <v>67718</v>
          </cell>
          <cell r="B5" t="str">
            <v xml:space="preserve"> MOD,HD,2G,I,F3,NC,1,MXTR,HTR</v>
          </cell>
          <cell r="C5" t="str">
            <v xml:space="preserve"> MO</v>
          </cell>
          <cell r="D5" t="str">
            <v>970422</v>
          </cell>
          <cell r="E5">
            <v>166.852</v>
          </cell>
          <cell r="F5">
            <v>0</v>
          </cell>
          <cell r="G5">
            <v>167.61451363999998</v>
          </cell>
        </row>
        <row r="6">
          <cell r="A6">
            <v>23520</v>
          </cell>
          <cell r="B6" t="str">
            <v xml:space="preserve"> BASE,HL,GN,P54C/133,OPPLX,US</v>
          </cell>
          <cell r="C6" t="str">
            <v>BAS</v>
          </cell>
          <cell r="D6" t="str">
            <v>970312</v>
          </cell>
          <cell r="E6">
            <v>752.81700000000001</v>
          </cell>
          <cell r="F6">
            <v>92.35</v>
          </cell>
          <cell r="G6">
            <v>848.60737369000003</v>
          </cell>
        </row>
        <row r="7">
          <cell r="A7">
            <v>23542</v>
          </cell>
          <cell r="B7" t="str">
            <v xml:space="preserve"> BASE,HL,GN,P54C/166,OPPLX,US</v>
          </cell>
          <cell r="C7" t="str">
            <v>BAS</v>
          </cell>
          <cell r="D7" t="str">
            <v>970312</v>
          </cell>
          <cell r="E7">
            <v>411.53</v>
          </cell>
          <cell r="F7">
            <v>95.26</v>
          </cell>
          <cell r="G7">
            <v>508.67069209999994</v>
          </cell>
        </row>
        <row r="8">
          <cell r="A8">
            <v>23718</v>
          </cell>
          <cell r="B8" t="str">
            <v xml:space="preserve"> BASE,HL,GN,P54C/200,OPPLX,US</v>
          </cell>
          <cell r="C8" t="str">
            <v>BAS</v>
          </cell>
          <cell r="D8" t="str">
            <v>970312</v>
          </cell>
          <cell r="E8">
            <v>456.53</v>
          </cell>
          <cell r="F8">
            <v>98.78</v>
          </cell>
          <cell r="G8">
            <v>557.39634209999997</v>
          </cell>
        </row>
        <row r="9">
          <cell r="A9">
            <v>23719</v>
          </cell>
          <cell r="B9" t="str">
            <v xml:space="preserve"> BASE,HL,GN,P55C/166,OPPLX,US</v>
          </cell>
          <cell r="C9" t="str">
            <v>BAS</v>
          </cell>
          <cell r="D9" t="str">
            <v>970312</v>
          </cell>
          <cell r="E9">
            <v>471.298</v>
          </cell>
          <cell r="F9">
            <v>95.25</v>
          </cell>
          <cell r="G9">
            <v>568.70183185999997</v>
          </cell>
        </row>
        <row r="10">
          <cell r="A10">
            <v>23720</v>
          </cell>
          <cell r="B10" t="str">
            <v xml:space="preserve"> BASE,HL,GN,P55C/200,OPPLX,US</v>
          </cell>
          <cell r="C10" t="str">
            <v>BAS</v>
          </cell>
          <cell r="D10" t="str">
            <v>970312</v>
          </cell>
          <cell r="E10">
            <v>682.14700000000005</v>
          </cell>
          <cell r="F10">
            <v>101.19</v>
          </cell>
          <cell r="G10">
            <v>786.45441178999999</v>
          </cell>
        </row>
        <row r="11">
          <cell r="A11">
            <v>23751</v>
          </cell>
          <cell r="B11" t="str">
            <v xml:space="preserve"> BASE,HL,GN,P55C/233,OPPLX,US</v>
          </cell>
          <cell r="C11" t="str">
            <v>BAS</v>
          </cell>
          <cell r="D11" t="str">
            <v>970312</v>
          </cell>
          <cell r="E11">
            <v>771.28700000000003</v>
          </cell>
          <cell r="F11">
            <v>103.16</v>
          </cell>
          <cell r="G11">
            <v>877.97178158999998</v>
          </cell>
        </row>
        <row r="12">
          <cell r="A12">
            <v>23793</v>
          </cell>
          <cell r="B12" t="str">
            <v xml:space="preserve"> BASE,HM,GN,P54C/133,OPPLX,US</v>
          </cell>
          <cell r="C12" t="str">
            <v>BAS</v>
          </cell>
          <cell r="D12" t="str">
            <v>970312</v>
          </cell>
          <cell r="E12">
            <v>358.35500000000002</v>
          </cell>
          <cell r="F12">
            <v>98.86</v>
          </cell>
          <cell r="G12">
            <v>458.85268235000001</v>
          </cell>
        </row>
        <row r="13">
          <cell r="A13">
            <v>23794</v>
          </cell>
          <cell r="B13" t="str">
            <v xml:space="preserve"> BASE,HM,GN,P54C/166,OPPLX,US</v>
          </cell>
          <cell r="C13" t="str">
            <v>BAS</v>
          </cell>
          <cell r="D13" t="str">
            <v>970312</v>
          </cell>
          <cell r="E13">
            <v>428.59800000000001</v>
          </cell>
          <cell r="F13">
            <v>96.76</v>
          </cell>
          <cell r="G13">
            <v>527.31669285999999</v>
          </cell>
        </row>
        <row r="14">
          <cell r="A14">
            <v>23801</v>
          </cell>
          <cell r="B14" t="str">
            <v xml:space="preserve"> BASE,HM,GN,P54C/200,OPPLX,US</v>
          </cell>
          <cell r="C14" t="str">
            <v>BAS</v>
          </cell>
          <cell r="D14" t="str">
            <v>970312</v>
          </cell>
          <cell r="E14">
            <v>473.59800000000001</v>
          </cell>
          <cell r="F14">
            <v>103.37</v>
          </cell>
          <cell r="G14">
            <v>579.13234285999999</v>
          </cell>
        </row>
        <row r="15">
          <cell r="A15">
            <v>23810</v>
          </cell>
          <cell r="B15" t="str">
            <v xml:space="preserve"> BASE,HM,GN,P55C/166,OPPLX,US</v>
          </cell>
          <cell r="C15" t="str">
            <v>BAS</v>
          </cell>
          <cell r="D15" t="str">
            <v>970312</v>
          </cell>
          <cell r="E15">
            <v>488.36599999999999</v>
          </cell>
          <cell r="F15">
            <v>99.17</v>
          </cell>
          <cell r="G15">
            <v>589.76783261999992</v>
          </cell>
        </row>
        <row r="16">
          <cell r="A16">
            <v>23870</v>
          </cell>
          <cell r="B16" t="str">
            <v xml:space="preserve"> BASE,HM,GN,P55C/200,OPPLX,US</v>
          </cell>
          <cell r="C16" t="str">
            <v>BAS</v>
          </cell>
          <cell r="D16" t="str">
            <v>970312</v>
          </cell>
          <cell r="E16">
            <v>699.21500000000003</v>
          </cell>
          <cell r="F16">
            <v>103.78</v>
          </cell>
          <cell r="G16">
            <v>806.19041255000002</v>
          </cell>
        </row>
        <row r="17">
          <cell r="A17">
            <v>23871</v>
          </cell>
          <cell r="B17" t="str">
            <v xml:space="preserve"> BASE,HM,GN,P55C/233,OPPLX,US</v>
          </cell>
          <cell r="C17" t="str">
            <v>BAS</v>
          </cell>
          <cell r="D17" t="str">
            <v>970312</v>
          </cell>
          <cell r="E17">
            <v>788.35500000000002</v>
          </cell>
          <cell r="F17">
            <v>105.76</v>
          </cell>
          <cell r="G17">
            <v>897.71778234999999</v>
          </cell>
        </row>
        <row r="18">
          <cell r="A18">
            <v>23874</v>
          </cell>
          <cell r="B18" t="str">
            <v xml:space="preserve"> BASE,HMT,GN,P54C/133,OPPLX,U</v>
          </cell>
          <cell r="C18" t="str">
            <v>BAS</v>
          </cell>
          <cell r="D18" t="str">
            <v>970312</v>
          </cell>
          <cell r="E18">
            <v>365.3</v>
          </cell>
          <cell r="F18">
            <v>100.25</v>
          </cell>
          <cell r="G18">
            <v>467.21942100000001</v>
          </cell>
        </row>
        <row r="19">
          <cell r="A19">
            <v>29601</v>
          </cell>
          <cell r="B19" t="str">
            <v xml:space="preserve"> BASE,HMT,GN,P54C/166,OPPLX,U</v>
          </cell>
          <cell r="C19" t="str">
            <v>BAS</v>
          </cell>
          <cell r="D19" t="str">
            <v>970312</v>
          </cell>
          <cell r="E19">
            <v>435.54300000000001</v>
          </cell>
          <cell r="F19">
            <v>103.24</v>
          </cell>
          <cell r="G19">
            <v>540.77343151000002</v>
          </cell>
        </row>
        <row r="20">
          <cell r="A20">
            <v>41212</v>
          </cell>
          <cell r="B20" t="str">
            <v xml:space="preserve"> BASE,HMT,GN,P54C/200,OPPLX,U</v>
          </cell>
          <cell r="C20" t="str">
            <v>BAS</v>
          </cell>
          <cell r="D20" t="str">
            <v>970312</v>
          </cell>
          <cell r="E20">
            <v>480.54300000000001</v>
          </cell>
          <cell r="F20">
            <v>106.79</v>
          </cell>
          <cell r="G20">
            <v>589.52908150999997</v>
          </cell>
        </row>
        <row r="21">
          <cell r="A21">
            <v>41213</v>
          </cell>
          <cell r="B21" t="str">
            <v xml:space="preserve"> BASE,HMT,GN,P55C/166,OPPLX,U</v>
          </cell>
          <cell r="C21" t="str">
            <v>BAS</v>
          </cell>
          <cell r="D21" t="str">
            <v>970312</v>
          </cell>
          <cell r="E21">
            <v>495.31099999999998</v>
          </cell>
          <cell r="F21">
            <v>108.21</v>
          </cell>
          <cell r="G21">
            <v>605.78457127000001</v>
          </cell>
        </row>
        <row r="22">
          <cell r="A22">
            <v>41218</v>
          </cell>
          <cell r="B22" t="str">
            <v xml:space="preserve"> BASE,HMT,GN,P55C/200,OPPLX,U</v>
          </cell>
          <cell r="C22" t="str">
            <v>BAS</v>
          </cell>
          <cell r="D22" t="str">
            <v>970312</v>
          </cell>
          <cell r="E22">
            <v>706.16</v>
          </cell>
          <cell r="F22">
            <v>112.82</v>
          </cell>
          <cell r="G22">
            <v>822.2071512</v>
          </cell>
        </row>
        <row r="23">
          <cell r="A23">
            <v>41219</v>
          </cell>
          <cell r="B23" t="str">
            <v xml:space="preserve"> BASE,HMT,GN,P55C/233,OPPLX,U</v>
          </cell>
          <cell r="C23" t="str">
            <v>BAS</v>
          </cell>
          <cell r="D23" t="str">
            <v>970312</v>
          </cell>
          <cell r="E23">
            <v>795.3</v>
          </cell>
          <cell r="F23">
            <v>114.79</v>
          </cell>
          <cell r="G23">
            <v>913.72452099999987</v>
          </cell>
        </row>
        <row r="24">
          <cell r="A24">
            <v>51428</v>
          </cell>
          <cell r="B24" t="str">
            <v xml:space="preserve"> BASE,HL,GN+,P54C/200,OPPLX,U</v>
          </cell>
          <cell r="C24" t="str">
            <v>BAS</v>
          </cell>
          <cell r="D24" t="str">
            <v>970311</v>
          </cell>
          <cell r="E24">
            <v>521.95000000000005</v>
          </cell>
          <cell r="F24">
            <v>101.19</v>
          </cell>
          <cell r="G24">
            <v>625.52531150000004</v>
          </cell>
        </row>
        <row r="25">
          <cell r="A25">
            <v>51429</v>
          </cell>
          <cell r="B25" t="str">
            <v xml:space="preserve"> BASE,HL,GN+,P55C/166,OPPLX,U</v>
          </cell>
          <cell r="C25" t="str">
            <v>BAS</v>
          </cell>
          <cell r="D25" t="str">
            <v>970311</v>
          </cell>
          <cell r="E25">
            <v>536.71799999999996</v>
          </cell>
          <cell r="F25">
            <v>95.25</v>
          </cell>
          <cell r="G25">
            <v>634.42080125999996</v>
          </cell>
        </row>
        <row r="26">
          <cell r="A26">
            <v>51430</v>
          </cell>
          <cell r="B26" t="str">
            <v xml:space="preserve"> BASE,HL,GN+,P55C/200,OPPLX,U</v>
          </cell>
          <cell r="C26" t="str">
            <v>BAS</v>
          </cell>
          <cell r="D26" t="str">
            <v>970311</v>
          </cell>
          <cell r="E26">
            <v>747.56700000000001</v>
          </cell>
          <cell r="F26">
            <v>101.19</v>
          </cell>
          <cell r="G26">
            <v>852.17338118999987</v>
          </cell>
        </row>
        <row r="27">
          <cell r="A27">
            <v>51435</v>
          </cell>
          <cell r="B27" t="str">
            <v xml:space="preserve"> BASE,HL,GN+,P55C/233,OPPLX,U</v>
          </cell>
          <cell r="C27" t="str">
            <v>BAS</v>
          </cell>
          <cell r="D27" t="str">
            <v>970311</v>
          </cell>
          <cell r="E27">
            <v>836.70699999999999</v>
          </cell>
          <cell r="F27">
            <v>103.16</v>
          </cell>
          <cell r="G27">
            <v>943.69075098999997</v>
          </cell>
        </row>
        <row r="28">
          <cell r="A28">
            <v>51439</v>
          </cell>
          <cell r="B28" t="str">
            <v xml:space="preserve"> BASE,HM,GN+,P54C/133,OPPLX,U</v>
          </cell>
          <cell r="C28" t="str">
            <v>BAS</v>
          </cell>
          <cell r="D28" t="str">
            <v>970311</v>
          </cell>
          <cell r="E28">
            <v>423.77499999999998</v>
          </cell>
          <cell r="F28">
            <v>98.86</v>
          </cell>
          <cell r="G28">
            <v>524.57165175</v>
          </cell>
        </row>
        <row r="29">
          <cell r="A29">
            <v>51443</v>
          </cell>
          <cell r="B29" t="str">
            <v xml:space="preserve"> BASE,HM,GN+,P54C/166,OPPLX,U</v>
          </cell>
          <cell r="C29" t="str">
            <v>BAS</v>
          </cell>
          <cell r="D29" t="str">
            <v>970311</v>
          </cell>
          <cell r="E29">
            <v>497.59800000000001</v>
          </cell>
          <cell r="F29">
            <v>96.76</v>
          </cell>
          <cell r="G29">
            <v>596.63202286000001</v>
          </cell>
        </row>
        <row r="30">
          <cell r="A30">
            <v>51444</v>
          </cell>
          <cell r="B30" t="str">
            <v xml:space="preserve"> BASE,HM,GN+,P54C/200,OPPLX,U</v>
          </cell>
          <cell r="C30" t="str">
            <v>BAS</v>
          </cell>
          <cell r="D30" t="str">
            <v>970311</v>
          </cell>
          <cell r="E30">
            <v>542.59799999999996</v>
          </cell>
          <cell r="F30">
            <v>103.78</v>
          </cell>
          <cell r="G30">
            <v>648.85767285999987</v>
          </cell>
        </row>
        <row r="31">
          <cell r="A31">
            <v>51446</v>
          </cell>
          <cell r="B31" t="str">
            <v xml:space="preserve"> BASE,HM,GN+,P55C/166,OPPLX,U</v>
          </cell>
          <cell r="C31" t="str">
            <v>BAS</v>
          </cell>
          <cell r="D31" t="str">
            <v>970311</v>
          </cell>
          <cell r="E31">
            <v>557.36599999999999</v>
          </cell>
          <cell r="F31">
            <v>99.17</v>
          </cell>
          <cell r="G31">
            <v>659.08316261999994</v>
          </cell>
        </row>
        <row r="32">
          <cell r="A32">
            <v>51449</v>
          </cell>
          <cell r="B32" t="str">
            <v xml:space="preserve"> BASE,HM,GN+,P55C/200,OPPLX,U</v>
          </cell>
          <cell r="C32" t="str">
            <v>BAS</v>
          </cell>
          <cell r="D32" t="str">
            <v>970312</v>
          </cell>
          <cell r="E32">
            <v>768.21500000000003</v>
          </cell>
          <cell r="F32">
            <v>103.78</v>
          </cell>
          <cell r="G32">
            <v>875.50574254999992</v>
          </cell>
        </row>
        <row r="33">
          <cell r="A33">
            <v>51450</v>
          </cell>
          <cell r="B33" t="str">
            <v xml:space="preserve"> BASE,HM,GN+,P55C/233,OPPLX,U</v>
          </cell>
          <cell r="C33" t="str">
            <v>BAS</v>
          </cell>
          <cell r="D33" t="str">
            <v>970312</v>
          </cell>
          <cell r="E33">
            <v>857.35500000000002</v>
          </cell>
          <cell r="F33">
            <v>105.76</v>
          </cell>
          <cell r="G33">
            <v>967.03311235000001</v>
          </cell>
        </row>
        <row r="34">
          <cell r="A34">
            <v>51451</v>
          </cell>
          <cell r="B34" t="str">
            <v xml:space="preserve"> BASE,HMT,GN+,P54C/133,OPPLX,</v>
          </cell>
          <cell r="C34" t="str">
            <v>BAS</v>
          </cell>
          <cell r="D34" t="str">
            <v>970312</v>
          </cell>
          <cell r="E34">
            <v>458.64499999999998</v>
          </cell>
          <cell r="F34">
            <v>100.25</v>
          </cell>
          <cell r="G34">
            <v>560.99100765000003</v>
          </cell>
        </row>
        <row r="35">
          <cell r="A35">
            <v>51454</v>
          </cell>
          <cell r="B35" t="str">
            <v xml:space="preserve"> BASE,HMT,GN+,P54C/166,OPPLX,</v>
          </cell>
          <cell r="C35" t="str">
            <v>BAS</v>
          </cell>
          <cell r="D35" t="str">
            <v>970312</v>
          </cell>
          <cell r="E35">
            <v>528.88800000000003</v>
          </cell>
          <cell r="F35">
            <v>103.24</v>
          </cell>
          <cell r="G35">
            <v>634.54501816000004</v>
          </cell>
        </row>
        <row r="36">
          <cell r="A36">
            <v>51455</v>
          </cell>
          <cell r="B36" t="str">
            <v xml:space="preserve"> BASE,HMT,GN+,P54C/200,OPPLX,</v>
          </cell>
          <cell r="C36" t="str">
            <v>BAS</v>
          </cell>
          <cell r="D36" t="str">
            <v>970312</v>
          </cell>
          <cell r="E36">
            <v>573.88800000000003</v>
          </cell>
          <cell r="F36">
            <v>106.79</v>
          </cell>
          <cell r="G36">
            <v>683.30066815999999</v>
          </cell>
        </row>
        <row r="37">
          <cell r="A37">
            <v>51456</v>
          </cell>
          <cell r="B37" t="str">
            <v xml:space="preserve"> BASE,HMT,GN+,P55C/166,OPPLX,</v>
          </cell>
          <cell r="C37" t="str">
            <v>BAS</v>
          </cell>
          <cell r="D37" t="str">
            <v>970312</v>
          </cell>
          <cell r="E37">
            <v>588.65599999999995</v>
          </cell>
          <cell r="F37">
            <v>108.21</v>
          </cell>
          <cell r="G37">
            <v>699.55615791999992</v>
          </cell>
        </row>
        <row r="38">
          <cell r="A38">
            <v>51459</v>
          </cell>
          <cell r="B38" t="str">
            <v xml:space="preserve"> BASE,HMT,GN+,P55C/200,OPPLX,</v>
          </cell>
          <cell r="C38" t="str">
            <v>BAS</v>
          </cell>
          <cell r="D38" t="str">
            <v>970312</v>
          </cell>
          <cell r="E38">
            <v>799.505</v>
          </cell>
          <cell r="F38">
            <v>112.82</v>
          </cell>
          <cell r="G38">
            <v>915.97873785000002</v>
          </cell>
        </row>
        <row r="39">
          <cell r="A39">
            <v>51462</v>
          </cell>
          <cell r="B39" t="str">
            <v xml:space="preserve"> BASE,HMT,GN+,P55C/233,OPPLX,</v>
          </cell>
          <cell r="C39" t="str">
            <v>BAS</v>
          </cell>
          <cell r="D39" t="str">
            <v>970312</v>
          </cell>
          <cell r="E39">
            <v>888.64499999999998</v>
          </cell>
          <cell r="F39">
            <v>114.79</v>
          </cell>
          <cell r="G39">
            <v>1007.4961076499999</v>
          </cell>
        </row>
        <row r="40">
          <cell r="A40">
            <v>94557</v>
          </cell>
          <cell r="B40" t="str">
            <v xml:space="preserve"> BASE,OPPLX,DGX,6150/256K</v>
          </cell>
          <cell r="C40" t="str">
            <v>BAS</v>
          </cell>
          <cell r="D40" t="str">
            <v>951005</v>
          </cell>
          <cell r="E40">
            <v>1215.42</v>
          </cell>
          <cell r="F40">
            <v>108.21</v>
          </cell>
          <cell r="G40">
            <v>1329.1844694000001</v>
          </cell>
        </row>
        <row r="41">
          <cell r="A41">
            <v>50285</v>
          </cell>
          <cell r="B41" t="str">
            <v xml:space="preserve"> CUS,RDR,PCMCIA,F5,HH,HM</v>
          </cell>
          <cell r="C41" t="str">
            <v>CUS</v>
          </cell>
          <cell r="D41" t="str">
            <v>960611</v>
          </cell>
          <cell r="E41">
            <v>69.802000000000007</v>
          </cell>
          <cell r="F41">
            <v>0</v>
          </cell>
          <cell r="G41">
            <v>70.120995140000005</v>
          </cell>
        </row>
        <row r="42">
          <cell r="A42">
            <v>50287</v>
          </cell>
          <cell r="B42" t="str">
            <v xml:space="preserve"> CUS,TB,1.6G,F5,HH,NN,HM</v>
          </cell>
          <cell r="C42" t="str">
            <v>CUS</v>
          </cell>
          <cell r="D42" t="str">
            <v>960611</v>
          </cell>
          <cell r="E42">
            <v>119.61199999999999</v>
          </cell>
          <cell r="F42">
            <v>0</v>
          </cell>
          <cell r="G42">
            <v>120.15862684</v>
          </cell>
        </row>
        <row r="43">
          <cell r="A43">
            <v>63525</v>
          </cell>
          <cell r="B43" t="str">
            <v xml:space="preserve"> CUS,HD,1GB,I,F3,NC,HM/HL</v>
          </cell>
          <cell r="C43" t="str">
            <v>CUS</v>
          </cell>
          <cell r="D43" t="str">
            <v>960514</v>
          </cell>
          <cell r="E43">
            <v>139.50200000000001</v>
          </cell>
          <cell r="F43">
            <v>0</v>
          </cell>
          <cell r="G43">
            <v>140.13952413999999</v>
          </cell>
        </row>
        <row r="44">
          <cell r="A44">
            <v>63527</v>
          </cell>
          <cell r="B44" t="str">
            <v xml:space="preserve"> CUS,HD,1GB,S,F3,NC,HM</v>
          </cell>
          <cell r="C44" t="str">
            <v>CUS</v>
          </cell>
          <cell r="D44" t="str">
            <v>960514</v>
          </cell>
          <cell r="E44">
            <v>331.30200000000002</v>
          </cell>
          <cell r="F44">
            <v>0</v>
          </cell>
          <cell r="G44">
            <v>332.81605014000002</v>
          </cell>
        </row>
        <row r="45">
          <cell r="A45">
            <v>63528</v>
          </cell>
          <cell r="B45" t="str">
            <v xml:space="preserve"> CUS,HD,2GB,S,F3,NC,HM</v>
          </cell>
          <cell r="C45" t="str">
            <v>CUS</v>
          </cell>
          <cell r="D45" t="str">
            <v>960514</v>
          </cell>
          <cell r="E45">
            <v>531.30200000000002</v>
          </cell>
          <cell r="F45">
            <v>0</v>
          </cell>
          <cell r="G45">
            <v>533.73005014</v>
          </cell>
        </row>
        <row r="46">
          <cell r="A46">
            <v>63529</v>
          </cell>
          <cell r="B46" t="str">
            <v xml:space="preserve"> CUS,HD,4GB,S,F3,NC,HM</v>
          </cell>
          <cell r="C46" t="str">
            <v>CUS</v>
          </cell>
          <cell r="D46" t="str">
            <v>960514</v>
          </cell>
          <cell r="E46">
            <v>831.30200000000002</v>
          </cell>
          <cell r="F46">
            <v>0</v>
          </cell>
          <cell r="G46">
            <v>835.10105013999998</v>
          </cell>
        </row>
        <row r="47">
          <cell r="A47">
            <v>63530</v>
          </cell>
          <cell r="B47" t="str">
            <v xml:space="preserve"> CUS,CRD,CTL,PCI,CC,2940,HM</v>
          </cell>
          <cell r="C47" t="str">
            <v>CUS</v>
          </cell>
          <cell r="D47" t="str">
            <v>960514</v>
          </cell>
          <cell r="E47">
            <v>93.415999999999997</v>
          </cell>
          <cell r="F47">
            <v>0</v>
          </cell>
          <cell r="G47">
            <v>93.842911119999997</v>
          </cell>
        </row>
        <row r="48">
          <cell r="A48">
            <v>63532</v>
          </cell>
          <cell r="B48" t="str">
            <v xml:space="preserve"> CUS,TB,4/8GB,F5,NN,DAT,HM</v>
          </cell>
          <cell r="C48" t="str">
            <v>CUS</v>
          </cell>
          <cell r="D48" t="str">
            <v>960514</v>
          </cell>
          <cell r="E48">
            <v>571.005</v>
          </cell>
          <cell r="F48">
            <v>0</v>
          </cell>
          <cell r="G48">
            <v>573.61449284999992</v>
          </cell>
        </row>
        <row r="49">
          <cell r="A49">
            <v>66194</v>
          </cell>
          <cell r="B49" t="str">
            <v xml:space="preserve"> CUS,CD,680,I,F5,8X,SNY,HTRP</v>
          </cell>
          <cell r="C49" t="str">
            <v>CUS</v>
          </cell>
          <cell r="D49" t="str">
            <v>970407</v>
          </cell>
          <cell r="E49">
            <v>82.510999999999996</v>
          </cell>
          <cell r="F49">
            <v>0</v>
          </cell>
          <cell r="G49">
            <v>82.888075269999987</v>
          </cell>
        </row>
        <row r="50">
          <cell r="A50">
            <v>66195</v>
          </cell>
          <cell r="B50" t="str">
            <v xml:space="preserve"> CUS,CD,680,I,F5,8X,NEC,HTRP</v>
          </cell>
          <cell r="C50" t="str">
            <v>CUS</v>
          </cell>
          <cell r="D50" t="str">
            <v>970407</v>
          </cell>
          <cell r="E50">
            <v>78.686999999999998</v>
          </cell>
          <cell r="F50">
            <v>0</v>
          </cell>
          <cell r="G50">
            <v>79.04659959</v>
          </cell>
        </row>
        <row r="51">
          <cell r="A51">
            <v>66201</v>
          </cell>
          <cell r="B51" t="str">
            <v xml:space="preserve"> CUS,HD,2GB,I,F3,NC,WD,HTRP</v>
          </cell>
          <cell r="C51" t="str">
            <v>CUS</v>
          </cell>
          <cell r="D51" t="str">
            <v>970407</v>
          </cell>
          <cell r="E51">
            <v>172.50299999999999</v>
          </cell>
          <cell r="F51">
            <v>0</v>
          </cell>
          <cell r="G51">
            <v>173.29133870999999</v>
          </cell>
        </row>
        <row r="52">
          <cell r="A52">
            <v>66202</v>
          </cell>
          <cell r="B52" t="str">
            <v xml:space="preserve"> CUS,HD,3GB,I,F3,NC,WD,HTRP</v>
          </cell>
          <cell r="C52" t="str">
            <v>CUS</v>
          </cell>
          <cell r="D52" t="str">
            <v>970407</v>
          </cell>
          <cell r="E52">
            <v>208.50200000000001</v>
          </cell>
          <cell r="F52">
            <v>0</v>
          </cell>
          <cell r="G52">
            <v>209.45485414000001</v>
          </cell>
        </row>
        <row r="53">
          <cell r="A53">
            <v>94961</v>
          </cell>
          <cell r="B53" t="str">
            <v xml:space="preserve"> CUS,IC,P6-150,256K,2ND PRC,D</v>
          </cell>
          <cell r="C53" t="str">
            <v>CUS</v>
          </cell>
          <cell r="D53" t="str">
            <v>951012</v>
          </cell>
          <cell r="E53">
            <v>557.67600000000004</v>
          </cell>
          <cell r="F53">
            <v>0</v>
          </cell>
          <cell r="G53">
            <v>560.22457931999998</v>
          </cell>
        </row>
        <row r="54">
          <cell r="A54">
            <v>94962</v>
          </cell>
          <cell r="B54" t="str">
            <v xml:space="preserve"> CUS,IC,P6-166,256K,2ND PRC,D</v>
          </cell>
          <cell r="C54" t="str">
            <v>CUS</v>
          </cell>
          <cell r="D54" t="str">
            <v>951012</v>
          </cell>
          <cell r="E54">
            <v>908.39700000000005</v>
          </cell>
          <cell r="F54">
            <v>0</v>
          </cell>
          <cell r="G54">
            <v>912.54837428999997</v>
          </cell>
        </row>
        <row r="55">
          <cell r="A55">
            <v>94963</v>
          </cell>
          <cell r="B55" t="str">
            <v xml:space="preserve"> CUS,IC,P6-166,512K,2ND PRC,D</v>
          </cell>
          <cell r="C55" t="str">
            <v>CUS</v>
          </cell>
          <cell r="D55" t="str">
            <v>951012</v>
          </cell>
          <cell r="E55">
            <v>683.39700000000005</v>
          </cell>
          <cell r="F55">
            <v>0</v>
          </cell>
          <cell r="G55">
            <v>686.52012429000001</v>
          </cell>
        </row>
        <row r="56">
          <cell r="A56">
            <v>95390</v>
          </cell>
          <cell r="B56" t="str">
            <v xml:space="preserve"> CUS,MM,AWE32,PNP,WAVTBL,CREA</v>
          </cell>
          <cell r="C56" t="str">
            <v>CUS</v>
          </cell>
          <cell r="D56" t="str">
            <v>951031</v>
          </cell>
          <cell r="E56">
            <v>72.760000000000005</v>
          </cell>
          <cell r="F56">
            <v>0</v>
          </cell>
          <cell r="G56">
            <v>73.092513199999999</v>
          </cell>
        </row>
        <row r="57">
          <cell r="A57">
            <v>4976</v>
          </cell>
          <cell r="B57" t="str">
            <v xml:space="preserve"> MNL,SVC,DIM2,MT</v>
          </cell>
          <cell r="C57" t="str">
            <v>DOC</v>
          </cell>
          <cell r="D57" t="str">
            <v>941214</v>
          </cell>
          <cell r="E57">
            <v>0</v>
          </cell>
          <cell r="F57">
            <v>0</v>
          </cell>
          <cell r="G57">
            <v>0</v>
          </cell>
        </row>
        <row r="58">
          <cell r="A58">
            <v>47420</v>
          </cell>
          <cell r="B58" t="str">
            <v xml:space="preserve"> KYBD,CR,101,6P,DOM,LXMRK</v>
          </cell>
          <cell r="C58" t="str">
            <v>KBD</v>
          </cell>
          <cell r="D58" t="str">
            <v>930727</v>
          </cell>
          <cell r="E58">
            <v>30.95</v>
          </cell>
          <cell r="F58">
            <v>0</v>
          </cell>
          <cell r="G58">
            <v>31.091441499999998</v>
          </cell>
        </row>
        <row r="59">
          <cell r="A59">
            <v>47422</v>
          </cell>
          <cell r="B59" t="str">
            <v xml:space="preserve"> KYBD,101,8049,6P,USA,SLTEK,M</v>
          </cell>
          <cell r="C59" t="str">
            <v>KBD</v>
          </cell>
          <cell r="D59" t="str">
            <v>930727</v>
          </cell>
          <cell r="E59">
            <v>30.03</v>
          </cell>
          <cell r="F59">
            <v>0</v>
          </cell>
          <cell r="G59">
            <v>30.167237100000001</v>
          </cell>
        </row>
        <row r="60">
          <cell r="A60">
            <v>4883</v>
          </cell>
          <cell r="B60" t="str">
            <v xml:space="preserve"> MOD,CRD,NTWK,16BIT,3C509B-CO</v>
          </cell>
          <cell r="C60" t="str">
            <v>MOD</v>
          </cell>
          <cell r="D60" t="str">
            <v>941213</v>
          </cell>
          <cell r="E60">
            <v>49.05</v>
          </cell>
          <cell r="F60">
            <v>0</v>
          </cell>
          <cell r="G60">
            <v>49.274158499999999</v>
          </cell>
        </row>
        <row r="61">
          <cell r="A61">
            <v>8235</v>
          </cell>
          <cell r="B61" t="str">
            <v xml:space="preserve"> MOD,CRD,NTWK,ENET,3C595-TX,E</v>
          </cell>
          <cell r="C61" t="str">
            <v>MOD</v>
          </cell>
          <cell r="D61" t="str">
            <v>950413</v>
          </cell>
          <cell r="E61">
            <v>72.91</v>
          </cell>
          <cell r="F61">
            <v>0</v>
          </cell>
          <cell r="G61">
            <v>73.243198699999994</v>
          </cell>
        </row>
        <row r="62">
          <cell r="A62">
            <v>8349</v>
          </cell>
          <cell r="B62" t="str">
            <v xml:space="preserve"> MOD,CRD,NTWK,TRING,IBM PCI,E</v>
          </cell>
          <cell r="C62" t="str">
            <v>MOD</v>
          </cell>
          <cell r="D62" t="str">
            <v>950411</v>
          </cell>
          <cell r="E62">
            <v>215</v>
          </cell>
          <cell r="F62">
            <v>0</v>
          </cell>
          <cell r="G62">
            <v>215.98255</v>
          </cell>
        </row>
        <row r="63">
          <cell r="A63">
            <v>9537</v>
          </cell>
          <cell r="B63" t="str">
            <v xml:space="preserve"> MOD,CRD,NTWK,ENET,3C590-COMB</v>
          </cell>
          <cell r="C63" t="str">
            <v>MOD</v>
          </cell>
          <cell r="D63" t="str">
            <v>950512</v>
          </cell>
          <cell r="E63">
            <v>64.540000000000006</v>
          </cell>
          <cell r="F63">
            <v>0</v>
          </cell>
          <cell r="G63">
            <v>64.834947800000009</v>
          </cell>
        </row>
        <row r="64">
          <cell r="A64">
            <v>9680</v>
          </cell>
          <cell r="B64" t="str">
            <v xml:space="preserve"> MOD,SPKRS,MM,ACS5,ALTEC,115V</v>
          </cell>
          <cell r="C64" t="str">
            <v>MOD</v>
          </cell>
          <cell r="D64" t="str">
            <v>950518</v>
          </cell>
          <cell r="E64">
            <v>25.38</v>
          </cell>
          <cell r="F64">
            <v>0</v>
          </cell>
          <cell r="G64">
            <v>25.495986599999998</v>
          </cell>
        </row>
        <row r="65">
          <cell r="A65">
            <v>9681</v>
          </cell>
          <cell r="B65" t="str">
            <v xml:space="preserve"> MOD,SPKRS,MM,ACS31,ALTEC,115</v>
          </cell>
          <cell r="C65" t="str">
            <v>MOD</v>
          </cell>
          <cell r="D65" t="str">
            <v>950518</v>
          </cell>
          <cell r="E65">
            <v>73.34</v>
          </cell>
          <cell r="F65">
            <v>0</v>
          </cell>
          <cell r="G65">
            <v>73.675163800000007</v>
          </cell>
        </row>
        <row r="66">
          <cell r="A66">
            <v>29151</v>
          </cell>
          <cell r="B66" t="str">
            <v xml:space="preserve"> MOD,KYBD,104,6P,WIN95,RD,QK,</v>
          </cell>
          <cell r="C66" t="str">
            <v>MOD</v>
          </cell>
          <cell r="D66" t="str">
            <v>950803</v>
          </cell>
          <cell r="E66">
            <v>12.039</v>
          </cell>
          <cell r="F66">
            <v>0</v>
          </cell>
          <cell r="G66">
            <v>12.09401823</v>
          </cell>
        </row>
        <row r="67">
          <cell r="A67">
            <v>50280</v>
          </cell>
          <cell r="B67" t="str">
            <v xml:space="preserve"> MOD,TB,1.6G,F5,HH,NN,HM,WINN</v>
          </cell>
          <cell r="C67" t="str">
            <v>MOD</v>
          </cell>
          <cell r="D67" t="str">
            <v>960611</v>
          </cell>
          <cell r="E67">
            <v>110.661</v>
          </cell>
          <cell r="F67">
            <v>0</v>
          </cell>
          <cell r="G67">
            <v>111.16672077</v>
          </cell>
        </row>
        <row r="68">
          <cell r="A68">
            <v>50282</v>
          </cell>
          <cell r="B68" t="str">
            <v xml:space="preserve"> MOD,TB,1.6G,F5,HH,CC,HM</v>
          </cell>
          <cell r="C68" t="str">
            <v>MOD</v>
          </cell>
          <cell r="D68" t="str">
            <v>960611</v>
          </cell>
          <cell r="E68">
            <v>130.922</v>
          </cell>
          <cell r="F68">
            <v>0</v>
          </cell>
          <cell r="G68">
            <v>131.52031353999999</v>
          </cell>
        </row>
        <row r="69">
          <cell r="A69">
            <v>50283</v>
          </cell>
          <cell r="B69" t="str">
            <v xml:space="preserve"> MOD,TB,1.6G,F5,HH,NN,HM</v>
          </cell>
          <cell r="C69" t="str">
            <v>MOD</v>
          </cell>
          <cell r="D69" t="str">
            <v>960611</v>
          </cell>
          <cell r="E69">
            <v>111.913</v>
          </cell>
          <cell r="F69">
            <v>0</v>
          </cell>
          <cell r="G69">
            <v>112.42444241</v>
          </cell>
        </row>
        <row r="70">
          <cell r="A70">
            <v>50284</v>
          </cell>
          <cell r="B70" t="str">
            <v xml:space="preserve"> MOD,RDR,PCMCIA,F5,HH,HM</v>
          </cell>
          <cell r="C70" t="str">
            <v>MOD</v>
          </cell>
          <cell r="D70" t="str">
            <v>960611</v>
          </cell>
          <cell r="E70">
            <v>69.802000000000007</v>
          </cell>
          <cell r="F70">
            <v>0</v>
          </cell>
          <cell r="G70">
            <v>70.120995140000005</v>
          </cell>
        </row>
        <row r="71">
          <cell r="A71">
            <v>50548</v>
          </cell>
          <cell r="B71" t="str">
            <v xml:space="preserve"> MOD,MDM,33.6,INT,TELEPHONY,U</v>
          </cell>
          <cell r="C71" t="str">
            <v>MOD</v>
          </cell>
          <cell r="D71" t="str">
            <v>960619</v>
          </cell>
          <cell r="E71">
            <v>70.180000000000007</v>
          </cell>
          <cell r="F71">
            <v>1.2</v>
          </cell>
          <cell r="G71">
            <v>71.700722600000006</v>
          </cell>
        </row>
        <row r="72">
          <cell r="A72">
            <v>50796</v>
          </cell>
          <cell r="B72" t="str">
            <v xml:space="preserve"> MOD,HD,2GB,I,F3,NN,#2,QTM,HM</v>
          </cell>
          <cell r="C72" t="str">
            <v>MOD</v>
          </cell>
          <cell r="D72" t="str">
            <v>960625</v>
          </cell>
          <cell r="E72">
            <v>171.05199999999999</v>
          </cell>
          <cell r="F72">
            <v>0</v>
          </cell>
          <cell r="G72">
            <v>171.83370764</v>
          </cell>
        </row>
        <row r="73">
          <cell r="A73">
            <v>53044</v>
          </cell>
          <cell r="B73" t="str">
            <v xml:space="preserve"> MOD,HD,2GB,I,F3,NN,#2,WD,HM</v>
          </cell>
          <cell r="C73" t="str">
            <v>MOD</v>
          </cell>
          <cell r="D73" t="str">
            <v>960903</v>
          </cell>
          <cell r="E73">
            <v>168.053</v>
          </cell>
          <cell r="F73">
            <v>0</v>
          </cell>
          <cell r="G73">
            <v>168.82100220999999</v>
          </cell>
        </row>
        <row r="74">
          <cell r="A74">
            <v>53054</v>
          </cell>
          <cell r="B74" t="str">
            <v xml:space="preserve"> MOD,HD,3GB,I,F3,NN,#2,WD,HM</v>
          </cell>
          <cell r="C74" t="str">
            <v>MOD</v>
          </cell>
          <cell r="D74" t="str">
            <v>960903</v>
          </cell>
          <cell r="E74">
            <v>204.05199999999999</v>
          </cell>
          <cell r="F74">
            <v>0</v>
          </cell>
          <cell r="G74">
            <v>204.98451763999998</v>
          </cell>
        </row>
        <row r="75">
          <cell r="A75">
            <v>54523</v>
          </cell>
          <cell r="B75" t="str">
            <v xml:space="preserve"> MOD,PWA,RSR,5 SLT,PASS,HM</v>
          </cell>
          <cell r="C75" t="str">
            <v>MOD</v>
          </cell>
          <cell r="D75" t="str">
            <v>970227</v>
          </cell>
          <cell r="E75">
            <v>13.904999999999999</v>
          </cell>
          <cell r="F75">
            <v>0</v>
          </cell>
          <cell r="G75">
            <v>13.968545849999998</v>
          </cell>
        </row>
        <row r="76">
          <cell r="A76">
            <v>54525</v>
          </cell>
          <cell r="B76" t="str">
            <v xml:space="preserve"> MOD,PWA,RSR,3 SLT,HL</v>
          </cell>
          <cell r="C76" t="str">
            <v>MOD</v>
          </cell>
          <cell r="D76" t="str">
            <v>970227</v>
          </cell>
          <cell r="E76">
            <v>10.063000000000001</v>
          </cell>
          <cell r="F76">
            <v>0</v>
          </cell>
          <cell r="G76">
            <v>10.10898791</v>
          </cell>
        </row>
        <row r="77">
          <cell r="A77">
            <v>54526</v>
          </cell>
          <cell r="B77" t="str">
            <v xml:space="preserve"> MOD,PWA,RSR,3PCI/2ISA,ACTV,H</v>
          </cell>
          <cell r="C77" t="str">
            <v>MOD</v>
          </cell>
          <cell r="D77" t="str">
            <v>970227</v>
          </cell>
          <cell r="E77">
            <v>41.83</v>
          </cell>
          <cell r="F77">
            <v>0</v>
          </cell>
          <cell r="G77">
            <v>42.021163099999995</v>
          </cell>
        </row>
        <row r="78">
          <cell r="A78">
            <v>55601</v>
          </cell>
          <cell r="B78" t="str">
            <v xml:space="preserve"> MOD,FD,1.44,BT,NC,HTRP,TEAC</v>
          </cell>
          <cell r="C78" t="str">
            <v>MOD</v>
          </cell>
          <cell r="D78" t="str">
            <v>970317</v>
          </cell>
          <cell r="E78">
            <v>17.977</v>
          </cell>
          <cell r="F78">
            <v>0</v>
          </cell>
          <cell r="G78">
            <v>18.059154889999999</v>
          </cell>
        </row>
        <row r="79">
          <cell r="A79">
            <v>58581</v>
          </cell>
          <cell r="B79" t="str">
            <v xml:space="preserve"> MOD,MDM,336,INT,TELEP,NT40,U</v>
          </cell>
          <cell r="C79" t="str">
            <v>MOD</v>
          </cell>
          <cell r="D79" t="str">
            <v>960813</v>
          </cell>
          <cell r="E79">
            <v>70.180000000000007</v>
          </cell>
          <cell r="F79">
            <v>1.2</v>
          </cell>
          <cell r="G79">
            <v>71.700722600000006</v>
          </cell>
        </row>
        <row r="80">
          <cell r="A80">
            <v>66186</v>
          </cell>
          <cell r="B80" t="str">
            <v xml:space="preserve"> MOD,HD,2GB,I,F3,NC,#1,WD,HTR</v>
          </cell>
          <cell r="C80" t="str">
            <v>MOD</v>
          </cell>
          <cell r="D80" t="str">
            <v>970407</v>
          </cell>
          <cell r="E80">
            <v>169.85300000000001</v>
          </cell>
          <cell r="F80">
            <v>0</v>
          </cell>
          <cell r="G80">
            <v>170.62922821000001</v>
          </cell>
        </row>
        <row r="81">
          <cell r="A81">
            <v>66189</v>
          </cell>
          <cell r="B81" t="str">
            <v xml:space="preserve"> MOD,CD,680M,I,F5,HH,NN,FS,HT</v>
          </cell>
          <cell r="C81" t="str">
            <v>MOD</v>
          </cell>
          <cell r="D81" t="str">
            <v>970407</v>
          </cell>
          <cell r="E81">
            <v>74.787000000000006</v>
          </cell>
          <cell r="F81">
            <v>0</v>
          </cell>
          <cell r="G81">
            <v>75.128776590000001</v>
          </cell>
        </row>
        <row r="82">
          <cell r="A82">
            <v>66191</v>
          </cell>
          <cell r="B82" t="str">
            <v xml:space="preserve"> MOD,CD,680,I,F5,HH,NN,HTRP</v>
          </cell>
          <cell r="C82" t="str">
            <v>MOD</v>
          </cell>
          <cell r="D82" t="str">
            <v>970407</v>
          </cell>
          <cell r="E82">
            <v>78.611000000000004</v>
          </cell>
          <cell r="F82">
            <v>0</v>
          </cell>
          <cell r="G82">
            <v>78.970252270000003</v>
          </cell>
        </row>
        <row r="83">
          <cell r="A83">
            <v>66258</v>
          </cell>
          <cell r="B83" t="str">
            <v xml:space="preserve"> MOD,HD,2GB,I,F3,NN,#2,MXTR,H</v>
          </cell>
          <cell r="C83" t="str">
            <v>MOD</v>
          </cell>
          <cell r="D83" t="str">
            <v>970407</v>
          </cell>
          <cell r="E83">
            <v>165.05199999999999</v>
          </cell>
          <cell r="F83">
            <v>0</v>
          </cell>
          <cell r="G83">
            <v>165.80628763999999</v>
          </cell>
        </row>
        <row r="84">
          <cell r="A84">
            <v>66263</v>
          </cell>
          <cell r="B84" t="str">
            <v xml:space="preserve"> MOD,HD,3GB,I,F3,NN,#2,MXTR,H</v>
          </cell>
          <cell r="C84" t="str">
            <v>MOD</v>
          </cell>
          <cell r="D84" t="str">
            <v>970407</v>
          </cell>
          <cell r="E84">
            <v>199.05199999999999</v>
          </cell>
          <cell r="F84">
            <v>0</v>
          </cell>
          <cell r="G84">
            <v>199.96166763999997</v>
          </cell>
        </row>
        <row r="85">
          <cell r="A85">
            <v>78274</v>
          </cell>
          <cell r="B85" t="str">
            <v xml:space="preserve"> MOD,NTWK,PCI,RACAL</v>
          </cell>
          <cell r="C85" t="str">
            <v>MOD</v>
          </cell>
          <cell r="D85" t="str">
            <v>940421</v>
          </cell>
          <cell r="E85">
            <v>88.5</v>
          </cell>
          <cell r="F85">
            <v>0</v>
          </cell>
          <cell r="G85">
            <v>88.904444999999996</v>
          </cell>
        </row>
        <row r="86">
          <cell r="A86">
            <v>82053</v>
          </cell>
          <cell r="B86" t="str">
            <v xml:space="preserve"> MOD,CRD,VID,PCI,4M,#9,I128V2</v>
          </cell>
          <cell r="C86" t="str">
            <v>MOD</v>
          </cell>
          <cell r="D86" t="str">
            <v>960308</v>
          </cell>
          <cell r="E86">
            <v>401.82</v>
          </cell>
          <cell r="F86">
            <v>0</v>
          </cell>
          <cell r="G86">
            <v>403.65631739999998</v>
          </cell>
        </row>
        <row r="87">
          <cell r="A87">
            <v>85283</v>
          </cell>
          <cell r="B87" t="str">
            <v xml:space="preserve"> MOD,HD,3G,I,F3,NC,#1,MXTR,HM</v>
          </cell>
          <cell r="C87" t="str">
            <v>MOD</v>
          </cell>
          <cell r="D87" t="str">
            <v>970506</v>
          </cell>
          <cell r="E87">
            <v>200.852</v>
          </cell>
          <cell r="F87">
            <v>0</v>
          </cell>
          <cell r="G87">
            <v>201.76989363999999</v>
          </cell>
        </row>
        <row r="88">
          <cell r="A88">
            <v>93536</v>
          </cell>
          <cell r="B88" t="str">
            <v xml:space="preserve"> MOD,FD/TBU,BT,NC,HL,TEAC/CON</v>
          </cell>
          <cell r="C88" t="str">
            <v>MOD</v>
          </cell>
          <cell r="D88" t="str">
            <v>960327</v>
          </cell>
          <cell r="E88">
            <v>129.84100000000001</v>
          </cell>
          <cell r="F88">
            <v>0</v>
          </cell>
          <cell r="G88">
            <v>130.43437337</v>
          </cell>
        </row>
        <row r="89">
          <cell r="A89">
            <v>94012</v>
          </cell>
          <cell r="B89" t="str">
            <v xml:space="preserve"> MOD,NO FD OPT,OPPLX,HM/HL</v>
          </cell>
          <cell r="C89" t="str">
            <v>MOD</v>
          </cell>
          <cell r="D89" t="str">
            <v>960409</v>
          </cell>
          <cell r="E89">
            <v>0.33900000000000002</v>
          </cell>
          <cell r="F89">
            <v>0</v>
          </cell>
          <cell r="G89">
            <v>0.34054923000000004</v>
          </cell>
        </row>
        <row r="90">
          <cell r="A90">
            <v>95096</v>
          </cell>
          <cell r="B90" t="str">
            <v xml:space="preserve"> MOD,FD,1.44,BT,NC,HM,TEAC</v>
          </cell>
          <cell r="C90" t="str">
            <v>MOD</v>
          </cell>
          <cell r="D90" t="str">
            <v>951020</v>
          </cell>
          <cell r="E90">
            <v>17.766999999999999</v>
          </cell>
          <cell r="F90">
            <v>0</v>
          </cell>
          <cell r="G90">
            <v>17.848195189999998</v>
          </cell>
        </row>
        <row r="91">
          <cell r="A91">
            <v>95132</v>
          </cell>
          <cell r="B91" t="str">
            <v xml:space="preserve"> MOD,HD,1.6GB,I,F3,NC,#1,HONE</v>
          </cell>
          <cell r="C91" t="str">
            <v>MOD</v>
          </cell>
          <cell r="D91" t="str">
            <v>951023</v>
          </cell>
          <cell r="E91">
            <v>225.85599999999999</v>
          </cell>
          <cell r="F91">
            <v>0</v>
          </cell>
          <cell r="G91">
            <v>226.88816191999999</v>
          </cell>
        </row>
        <row r="92">
          <cell r="A92">
            <v>95389</v>
          </cell>
          <cell r="B92" t="str">
            <v xml:space="preserve"> MOD,MM,AWE32,PNP,WAVTBL,CREA</v>
          </cell>
          <cell r="C92" t="str">
            <v>MOD</v>
          </cell>
          <cell r="D92" t="str">
            <v>951031</v>
          </cell>
          <cell r="E92">
            <v>72.17</v>
          </cell>
          <cell r="F92">
            <v>0</v>
          </cell>
          <cell r="G92">
            <v>72.499816899999999</v>
          </cell>
        </row>
        <row r="93">
          <cell r="A93">
            <v>95790</v>
          </cell>
          <cell r="B93" t="str">
            <v xml:space="preserve"> MOD,NO FD OPT,OPPLX,HTRP</v>
          </cell>
          <cell r="C93" t="str">
            <v>MOD</v>
          </cell>
          <cell r="D93" t="str">
            <v>970221</v>
          </cell>
          <cell r="E93">
            <v>0.33200000000000002</v>
          </cell>
          <cell r="F93">
            <v>0</v>
          </cell>
          <cell r="G93">
            <v>0.33351723999999999</v>
          </cell>
        </row>
        <row r="94">
          <cell r="A94">
            <v>98198</v>
          </cell>
          <cell r="B94" t="str">
            <v xml:space="preserve"> MOD,HD,850MB,I,F3,NC,#1,WD,H</v>
          </cell>
          <cell r="C94" t="str">
            <v>MOD</v>
          </cell>
          <cell r="D94" t="str">
            <v>951217</v>
          </cell>
          <cell r="E94">
            <v>142.852</v>
          </cell>
          <cell r="F94">
            <v>0</v>
          </cell>
          <cell r="G94">
            <v>143.50483363999999</v>
          </cell>
        </row>
        <row r="95">
          <cell r="A95">
            <v>98199</v>
          </cell>
          <cell r="B95" t="str">
            <v xml:space="preserve"> MOD,HD,850MB,I,F3,NN,#2,WD,H</v>
          </cell>
          <cell r="C95" t="str">
            <v>MOD</v>
          </cell>
          <cell r="D95" t="str">
            <v>951217</v>
          </cell>
          <cell r="E95">
            <v>141.05199999999999</v>
          </cell>
          <cell r="F95">
            <v>0</v>
          </cell>
          <cell r="G95">
            <v>141.69660764</v>
          </cell>
        </row>
        <row r="96">
          <cell r="A96">
            <v>9656</v>
          </cell>
          <cell r="B96" t="str">
            <v xml:space="preserve"> DIS,MSCN,CLR,17,D,D1726S-HS,</v>
          </cell>
          <cell r="C96" t="str">
            <v>MON</v>
          </cell>
          <cell r="D96" t="str">
            <v>950517</v>
          </cell>
          <cell r="E96">
            <v>580</v>
          </cell>
          <cell r="F96">
            <v>4.37</v>
          </cell>
          <cell r="G96">
            <v>587.02059999999994</v>
          </cell>
        </row>
        <row r="97">
          <cell r="A97">
            <v>9841</v>
          </cell>
          <cell r="B97" t="str">
            <v xml:space="preserve"> DIS,MSCN,CLR,15,D,D1526TX-HS</v>
          </cell>
          <cell r="C97" t="str">
            <v>MON</v>
          </cell>
          <cell r="D97" t="str">
            <v>950525</v>
          </cell>
          <cell r="E97">
            <v>285.19</v>
          </cell>
          <cell r="F97">
            <v>3.07</v>
          </cell>
          <cell r="G97">
            <v>289.56331829999999</v>
          </cell>
        </row>
        <row r="98">
          <cell r="A98">
            <v>65532</v>
          </cell>
          <cell r="B98" t="str">
            <v xml:space="preserve"> DIS,MSCN,CLR,21,D,D2130T-HS,</v>
          </cell>
          <cell r="C98" t="str">
            <v>MON</v>
          </cell>
          <cell r="D98" t="str">
            <v>940829</v>
          </cell>
          <cell r="E98">
            <v>1256</v>
          </cell>
          <cell r="F98">
            <v>5.89</v>
          </cell>
          <cell r="G98">
            <v>1267.6299200000001</v>
          </cell>
        </row>
        <row r="99">
          <cell r="A99">
            <v>90627</v>
          </cell>
          <cell r="B99" t="str">
            <v xml:space="preserve"> DIS,MSCN,CLR,15,D,D1528,DDC,</v>
          </cell>
          <cell r="C99" t="str">
            <v>MON</v>
          </cell>
          <cell r="D99" t="str">
            <v>950823</v>
          </cell>
          <cell r="E99">
            <v>238.626</v>
          </cell>
          <cell r="F99">
            <v>4.18</v>
          </cell>
          <cell r="G99">
            <v>243.89652082000001</v>
          </cell>
        </row>
        <row r="100">
          <cell r="A100">
            <v>15</v>
          </cell>
          <cell r="B100" t="str">
            <v xml:space="preserve"> LBR,EXPED FEE</v>
          </cell>
          <cell r="C100" t="str">
            <v>MSC</v>
          </cell>
          <cell r="D100" t="str">
            <v>900629</v>
          </cell>
          <cell r="E100">
            <v>0</v>
          </cell>
          <cell r="F100">
            <v>0</v>
          </cell>
          <cell r="G100">
            <v>0</v>
          </cell>
        </row>
        <row r="101">
          <cell r="A101">
            <v>78514</v>
          </cell>
          <cell r="B101" t="str">
            <v xml:space="preserve"> SERV,3YR WARR,YR1,NBD,ON-SIT</v>
          </cell>
          <cell r="C101" t="str">
            <v>MSC</v>
          </cell>
          <cell r="D101" t="str">
            <v>940425</v>
          </cell>
          <cell r="E101">
            <v>0</v>
          </cell>
          <cell r="F101">
            <v>0</v>
          </cell>
          <cell r="G101">
            <v>0</v>
          </cell>
        </row>
        <row r="102">
          <cell r="A102">
            <v>78515</v>
          </cell>
          <cell r="B102" t="str">
            <v xml:space="preserve"> SERV,3YR WARR,YRS 2&amp;3,PARTS</v>
          </cell>
          <cell r="C102" t="str">
            <v>MSC</v>
          </cell>
          <cell r="D102" t="str">
            <v>940425</v>
          </cell>
          <cell r="E102">
            <v>0</v>
          </cell>
          <cell r="F102">
            <v>0</v>
          </cell>
          <cell r="G102">
            <v>0</v>
          </cell>
        </row>
        <row r="103">
          <cell r="A103">
            <v>78516</v>
          </cell>
          <cell r="B103" t="str">
            <v xml:space="preserve"> SERV,3YR WARR,YR1,NBD,ON-SIT</v>
          </cell>
          <cell r="C103" t="str">
            <v>MSC</v>
          </cell>
          <cell r="D103" t="str">
            <v>940425</v>
          </cell>
          <cell r="E103">
            <v>0</v>
          </cell>
          <cell r="F103">
            <v>0</v>
          </cell>
          <cell r="G103">
            <v>0</v>
          </cell>
        </row>
        <row r="104">
          <cell r="A104">
            <v>78517</v>
          </cell>
          <cell r="B104" t="str">
            <v xml:space="preserve"> SERV,3YR WARR,YRS 2&amp;3,NBD OS</v>
          </cell>
          <cell r="C104" t="str">
            <v>MSC</v>
          </cell>
          <cell r="D104" t="str">
            <v>940425</v>
          </cell>
          <cell r="E104">
            <v>0</v>
          </cell>
          <cell r="F104">
            <v>0</v>
          </cell>
          <cell r="G104">
            <v>0</v>
          </cell>
        </row>
        <row r="105">
          <cell r="A105">
            <v>78518</v>
          </cell>
          <cell r="B105" t="str">
            <v xml:space="preserve"> SERV,3YR WARR,YR1,DWNGRD PAR</v>
          </cell>
          <cell r="C105" t="str">
            <v>MSC</v>
          </cell>
          <cell r="D105" t="str">
            <v>940425</v>
          </cell>
          <cell r="E105">
            <v>0</v>
          </cell>
          <cell r="F105">
            <v>0</v>
          </cell>
          <cell r="G105">
            <v>0</v>
          </cell>
        </row>
        <row r="106">
          <cell r="A106">
            <v>78519</v>
          </cell>
          <cell r="B106" t="str">
            <v xml:space="preserve"> SERV,3YR WARR,YRS 2&amp;3,PARTS</v>
          </cell>
          <cell r="C106" t="str">
            <v>MSC</v>
          </cell>
          <cell r="D106" t="str">
            <v>940425</v>
          </cell>
          <cell r="E106">
            <v>0</v>
          </cell>
          <cell r="F106">
            <v>0</v>
          </cell>
          <cell r="G106">
            <v>0</v>
          </cell>
        </row>
        <row r="107">
          <cell r="A107">
            <v>81519</v>
          </cell>
          <cell r="B107" t="str">
            <v xml:space="preserve"> INFO,NO HD,OPPLX,HM/HL</v>
          </cell>
          <cell r="C107" t="str">
            <v>MSC</v>
          </cell>
          <cell r="D107" t="str">
            <v>960227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24654</v>
          </cell>
          <cell r="B108" t="str">
            <v xml:space="preserve"> SERV,INIT,ON-SITE,NBD,PC</v>
          </cell>
          <cell r="C108" t="str">
            <v>SFW</v>
          </cell>
          <cell r="D108" t="str">
            <v>920123</v>
          </cell>
          <cell r="E108">
            <v>0</v>
          </cell>
          <cell r="F108">
            <v>0</v>
          </cell>
          <cell r="G108">
            <v>0</v>
          </cell>
        </row>
        <row r="109">
          <cell r="A109">
            <v>34753</v>
          </cell>
          <cell r="B109" t="str">
            <v xml:space="preserve"> SERV,PARTS,INIT,NBD</v>
          </cell>
          <cell r="C109" t="str">
            <v>SFW</v>
          </cell>
          <cell r="D109" t="str">
            <v>921120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>
            <v>35825</v>
          </cell>
          <cell r="B110" t="str">
            <v xml:space="preserve"> INFO,FISA,LABOR,INSTL CHARGE</v>
          </cell>
          <cell r="C110" t="str">
            <v>SFW</v>
          </cell>
          <cell r="D110" t="str">
            <v>921218</v>
          </cell>
          <cell r="E110">
            <v>0</v>
          </cell>
          <cell r="F110">
            <v>0</v>
          </cell>
          <cell r="G110">
            <v>0</v>
          </cell>
        </row>
        <row r="111">
          <cell r="A111">
            <v>59661</v>
          </cell>
          <cell r="E111">
            <v>6.62</v>
          </cell>
          <cell r="F111">
            <v>6.6449999999999996</v>
          </cell>
          <cell r="G111">
            <v>6.6449999999999996</v>
          </cell>
        </row>
        <row r="112">
          <cell r="A112">
            <v>59667</v>
          </cell>
          <cell r="E112">
            <v>6.88</v>
          </cell>
          <cell r="F112">
            <v>6.9070000000000009</v>
          </cell>
          <cell r="G112">
            <v>6.9070000000000009</v>
          </cell>
        </row>
        <row r="113">
          <cell r="A113">
            <v>59670</v>
          </cell>
          <cell r="E113">
            <v>6.88</v>
          </cell>
          <cell r="F113">
            <v>6.9070000000000009</v>
          </cell>
          <cell r="G113">
            <v>6.9070000000000009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SheetMetal"/>
      <sheetName val="Hardware"/>
      <sheetName val="Intel Supplied HDW"/>
      <sheetName val="Data lists"/>
      <sheetName val="Issues List"/>
      <sheetName val="期初B"/>
      <sheetName val="LIST"/>
      <sheetName val="Cos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0">
          <cell r="A20" t="str">
            <v>Preliminary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UF322M COST BOM"/>
      <sheetName val="Data lists"/>
      <sheetName val="Carlin-G costbom"/>
      <sheetName val="期初B"/>
      <sheetName val="FA-LISTING"/>
      <sheetName val="SheetMetal"/>
      <sheetName val="Saturn MVB bom_Aug.18'08"/>
      <sheetName val="MB Costed Bom PV"/>
      <sheetName val="Email"/>
      <sheetName val="TE"/>
      <sheetName val="Sheet2"/>
      <sheetName val="Issues List"/>
      <sheetName val="BU cost"/>
      <sheetName val="Cover"/>
      <sheetName val="Antenna Window"/>
      <sheetName val="Q#3839 Indented Bom d"/>
      <sheetName val=""/>
      <sheetName val="BU targets"/>
    </sheetNames>
    <sheetDataSet>
      <sheetData sheetId="0" refreshError="1">
        <row r="5">
          <cell r="A5">
            <v>340714200101</v>
          </cell>
          <cell r="B5" t="str">
            <v>BRKT HDD RIGHT</v>
          </cell>
          <cell r="C5">
            <v>1</v>
          </cell>
          <cell r="D5" t="str">
            <v>SGCC-SD</v>
          </cell>
          <cell r="E5">
            <v>295</v>
          </cell>
          <cell r="F5">
            <v>203</v>
          </cell>
          <cell r="G5">
            <v>0.8</v>
          </cell>
          <cell r="H5">
            <v>0.37607779999999996</v>
          </cell>
          <cell r="I5">
            <v>0.73</v>
          </cell>
          <cell r="J5">
            <v>8.2361038199999983E-3</v>
          </cell>
          <cell r="K5">
            <v>0.28277289781999998</v>
          </cell>
          <cell r="L5">
            <v>200</v>
          </cell>
          <cell r="M5">
            <v>1</v>
          </cell>
          <cell r="N5">
            <v>7.8E-2</v>
          </cell>
          <cell r="P5">
            <v>2.5999999999999999E-2</v>
          </cell>
          <cell r="X5">
            <v>0.104</v>
          </cell>
          <cell r="Y5">
            <v>1.9338644890999998E-2</v>
          </cell>
          <cell r="Z5">
            <v>3.040892341688E-2</v>
          </cell>
          <cell r="AA5">
            <v>0.43652046612787998</v>
          </cell>
          <cell r="AB5">
            <v>0.43652046612787998</v>
          </cell>
        </row>
        <row r="6">
          <cell r="A6">
            <v>341700300005</v>
          </cell>
          <cell r="B6" t="str">
            <v>FDD FILLER</v>
          </cell>
          <cell r="C6">
            <v>1</v>
          </cell>
          <cell r="I6">
            <v>0.1167</v>
          </cell>
          <cell r="J6">
            <v>0</v>
          </cell>
          <cell r="K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>
            <v>341714200001</v>
          </cell>
          <cell r="B7" t="str">
            <v>EMI SHIELDING</v>
          </cell>
          <cell r="C7">
            <v>1</v>
          </cell>
          <cell r="D7" t="str">
            <v>SUS301</v>
          </cell>
          <cell r="E7">
            <v>189</v>
          </cell>
          <cell r="F7">
            <v>132.5</v>
          </cell>
          <cell r="G7">
            <v>0.2</v>
          </cell>
          <cell r="H7">
            <v>3.9316724999999997E-2</v>
          </cell>
          <cell r="I7">
            <v>4.5</v>
          </cell>
          <cell r="J7">
            <v>5.3077578749999993E-3</v>
          </cell>
          <cell r="K7">
            <v>0.182233020375</v>
          </cell>
          <cell r="L7">
            <v>160</v>
          </cell>
          <cell r="M7">
            <v>1</v>
          </cell>
          <cell r="N7">
            <v>6.2E-2</v>
          </cell>
          <cell r="X7">
            <v>6.2E-2</v>
          </cell>
          <cell r="Y7">
            <v>1.221165101875E-2</v>
          </cell>
          <cell r="Z7">
            <v>2.05155737115E-2</v>
          </cell>
          <cell r="AA7">
            <v>0.27696024510524997</v>
          </cell>
          <cell r="AB7">
            <v>0.27696024510524997</v>
          </cell>
        </row>
        <row r="8">
          <cell r="A8">
            <v>342714200001</v>
          </cell>
          <cell r="B8" t="str">
            <v>BRKT FRONT PANEL</v>
          </cell>
          <cell r="C8">
            <v>1</v>
          </cell>
          <cell r="D8" t="str">
            <v>SGCC-SD</v>
          </cell>
          <cell r="E8">
            <v>233</v>
          </cell>
          <cell r="F8">
            <v>892</v>
          </cell>
          <cell r="G8">
            <v>1</v>
          </cell>
          <cell r="H8">
            <v>1.6315125999999998</v>
          </cell>
          <cell r="I8">
            <v>0.73</v>
          </cell>
          <cell r="J8">
            <v>3.5730125939999996E-2</v>
          </cell>
          <cell r="K8">
            <v>1.2267343239399999</v>
          </cell>
          <cell r="L8">
            <v>200</v>
          </cell>
          <cell r="M8">
            <v>6</v>
          </cell>
          <cell r="N8">
            <v>0.46799999999999997</v>
          </cell>
          <cell r="P8">
            <v>0.14299999999999999</v>
          </cell>
          <cell r="X8">
            <v>0.61099999999999999</v>
          </cell>
          <cell r="Y8">
            <v>9.1886716197000007E-2</v>
          </cell>
          <cell r="Z8">
            <v>0.14292968321096</v>
          </cell>
          <cell r="AA8">
            <v>2.0725507233479599</v>
          </cell>
          <cell r="AB8">
            <v>2.0725507233479599</v>
          </cell>
        </row>
        <row r="9">
          <cell r="A9">
            <v>342714200002</v>
          </cell>
          <cell r="B9" t="str">
            <v>BRKT BOTTOM</v>
          </cell>
          <cell r="C9">
            <v>1</v>
          </cell>
          <cell r="D9" t="str">
            <v>SGCC-SD</v>
          </cell>
          <cell r="E9">
            <v>520</v>
          </cell>
          <cell r="F9">
            <v>278</v>
          </cell>
          <cell r="G9">
            <v>0.8</v>
          </cell>
          <cell r="H9">
            <v>0.90783679999999989</v>
          </cell>
          <cell r="I9">
            <v>0.73</v>
          </cell>
          <cell r="J9">
            <v>1.9881625919999996E-2</v>
          </cell>
          <cell r="K9">
            <v>0.68260248991999983</v>
          </cell>
          <cell r="L9">
            <v>200</v>
          </cell>
          <cell r="M9">
            <v>6</v>
          </cell>
          <cell r="N9">
            <v>0.46799999999999997</v>
          </cell>
          <cell r="X9">
            <v>0.46799999999999997</v>
          </cell>
          <cell r="Y9">
            <v>5.7530124495999993E-2</v>
          </cell>
          <cell r="Z9">
            <v>9.6650609153279984E-2</v>
          </cell>
          <cell r="AA9">
            <v>1.3047832235692798</v>
          </cell>
          <cell r="AB9">
            <v>1.3047832235692798</v>
          </cell>
        </row>
        <row r="10">
          <cell r="A10">
            <v>342714200003</v>
          </cell>
          <cell r="B10" t="str">
            <v>BRKT M/B</v>
          </cell>
          <cell r="C10">
            <v>1</v>
          </cell>
          <cell r="D10" t="str">
            <v>SGCC-SD</v>
          </cell>
          <cell r="E10">
            <v>470</v>
          </cell>
          <cell r="F10">
            <v>462</v>
          </cell>
          <cell r="G10">
            <v>0.8</v>
          </cell>
          <cell r="H10">
            <v>1.3636391999999999</v>
          </cell>
          <cell r="I10">
            <v>0.73</v>
          </cell>
          <cell r="J10">
            <v>2.9863698479999996E-2</v>
          </cell>
          <cell r="K10">
            <v>1.0253203144799998</v>
          </cell>
          <cell r="L10">
            <v>200</v>
          </cell>
          <cell r="M10">
            <v>7</v>
          </cell>
          <cell r="N10">
            <v>0.54600000000000004</v>
          </cell>
          <cell r="P10">
            <v>7.8E-2</v>
          </cell>
          <cell r="X10">
            <v>0.624</v>
          </cell>
          <cell r="Y10">
            <v>8.2466015723999989E-2</v>
          </cell>
          <cell r="Z10">
            <v>0.13230290641632</v>
          </cell>
          <cell r="AA10">
            <v>1.8640892366203197</v>
          </cell>
          <cell r="AB10">
            <v>1.8640892366203197</v>
          </cell>
        </row>
        <row r="11">
          <cell r="A11">
            <v>342714200004</v>
          </cell>
          <cell r="B11" t="str">
            <v>BRKT DVD</v>
          </cell>
          <cell r="C11">
            <v>1</v>
          </cell>
          <cell r="D11" t="str">
            <v>SGCC-SD</v>
          </cell>
          <cell r="E11">
            <v>480</v>
          </cell>
          <cell r="F11">
            <v>172</v>
          </cell>
          <cell r="G11">
            <v>0.8</v>
          </cell>
          <cell r="H11">
            <v>0.51847679999999996</v>
          </cell>
          <cell r="I11">
            <v>0.73</v>
          </cell>
          <cell r="J11">
            <v>1.1354641919999998E-2</v>
          </cell>
          <cell r="K11">
            <v>0.38984270591999998</v>
          </cell>
          <cell r="L11">
            <v>160</v>
          </cell>
          <cell r="M11">
            <v>2</v>
          </cell>
          <cell r="N11">
            <v>0.124</v>
          </cell>
          <cell r="P11">
            <v>2.5999999999999999E-2</v>
          </cell>
          <cell r="X11">
            <v>0.15</v>
          </cell>
          <cell r="Y11">
            <v>2.6992135295999999E-2</v>
          </cell>
          <cell r="Z11">
            <v>4.3266787297279993E-2</v>
          </cell>
          <cell r="AA11">
            <v>0.61010162851327987</v>
          </cell>
          <cell r="AB11">
            <v>0.61010162851327987</v>
          </cell>
        </row>
        <row r="12">
          <cell r="A12">
            <v>342714200005</v>
          </cell>
          <cell r="B12" t="str">
            <v>BRKT FDD</v>
          </cell>
          <cell r="C12">
            <v>1</v>
          </cell>
          <cell r="D12" t="str">
            <v>SGCC-SD</v>
          </cell>
          <cell r="E12">
            <v>333</v>
          </cell>
          <cell r="F12">
            <v>131</v>
          </cell>
          <cell r="G12">
            <v>0.8</v>
          </cell>
          <cell r="H12">
            <v>0.27395243999999996</v>
          </cell>
          <cell r="I12">
            <v>0.73</v>
          </cell>
          <cell r="J12">
            <v>5.9995584359999994E-3</v>
          </cell>
          <cell r="K12">
            <v>0.20598483963599998</v>
          </cell>
          <cell r="L12">
            <v>110</v>
          </cell>
          <cell r="M12">
            <v>9</v>
          </cell>
          <cell r="N12">
            <v>0.34199999999999997</v>
          </cell>
          <cell r="P12">
            <v>2.5999999999999999E-2</v>
          </cell>
          <cell r="X12">
            <v>0.36799999999999999</v>
          </cell>
          <cell r="Y12">
            <v>2.8699241981800003E-2</v>
          </cell>
          <cell r="Z12">
            <v>4.6134726529423999E-2</v>
          </cell>
          <cell r="AA12">
            <v>0.64881880814722392</v>
          </cell>
          <cell r="AB12">
            <v>0.64881880814722392</v>
          </cell>
        </row>
        <row r="13">
          <cell r="A13">
            <v>342714200008</v>
          </cell>
          <cell r="B13" t="str">
            <v>BRKT HDD SUPPORT</v>
          </cell>
          <cell r="C13">
            <v>1</v>
          </cell>
          <cell r="D13" t="str">
            <v>SGCC-SD</v>
          </cell>
          <cell r="E13">
            <v>144</v>
          </cell>
          <cell r="F13">
            <v>104.5</v>
          </cell>
          <cell r="G13">
            <v>0.8</v>
          </cell>
          <cell r="H13">
            <v>9.4501440000000006E-2</v>
          </cell>
          <cell r="I13">
            <v>0.73</v>
          </cell>
          <cell r="J13">
            <v>2.0695815360000001E-3</v>
          </cell>
          <cell r="K13">
            <v>7.1055632736000005E-2</v>
          </cell>
          <cell r="L13">
            <v>200</v>
          </cell>
          <cell r="M13">
            <v>1</v>
          </cell>
          <cell r="N13">
            <v>7.8E-2</v>
          </cell>
          <cell r="X13">
            <v>7.8E-2</v>
          </cell>
          <cell r="Y13">
            <v>7.4527816368000002E-3</v>
          </cell>
          <cell r="Z13">
            <v>1.2520673149824E-2</v>
          </cell>
          <cell r="AA13">
            <v>0.16902908752262399</v>
          </cell>
          <cell r="AB13">
            <v>0.16902908752262399</v>
          </cell>
        </row>
        <row r="14">
          <cell r="A14">
            <v>342714200009</v>
          </cell>
          <cell r="B14" t="str">
            <v>BRKT SUPPORT FRAME</v>
          </cell>
          <cell r="C14">
            <v>1</v>
          </cell>
          <cell r="D14" t="str">
            <v>SGCC-SD</v>
          </cell>
          <cell r="E14">
            <v>460</v>
          </cell>
          <cell r="F14">
            <v>350</v>
          </cell>
          <cell r="G14">
            <v>0.8</v>
          </cell>
          <cell r="H14">
            <v>1.01108</v>
          </cell>
          <cell r="I14">
            <v>0.73</v>
          </cell>
          <cell r="J14">
            <v>2.2142651999999999E-2</v>
          </cell>
          <cell r="K14">
            <v>0.76023105199999996</v>
          </cell>
          <cell r="L14">
            <v>110</v>
          </cell>
          <cell r="M14">
            <v>4</v>
          </cell>
          <cell r="N14">
            <v>0.152</v>
          </cell>
          <cell r="X14">
            <v>0.152</v>
          </cell>
          <cell r="Y14">
            <v>4.5611552600000001E-2</v>
          </cell>
          <cell r="Z14">
            <v>7.6627408368E-2</v>
          </cell>
          <cell r="AA14">
            <v>1.034470012968</v>
          </cell>
          <cell r="AB14">
            <v>1.034470012968</v>
          </cell>
        </row>
        <row r="15">
          <cell r="A15">
            <v>342714200010</v>
          </cell>
          <cell r="B15" t="str">
            <v>BRKT REAR I/O</v>
          </cell>
          <cell r="C15">
            <v>1</v>
          </cell>
          <cell r="D15" t="str">
            <v>SGCC-SD</v>
          </cell>
          <cell r="E15">
            <v>240</v>
          </cell>
          <cell r="F15">
            <v>392</v>
          </cell>
          <cell r="G15">
            <v>0.8</v>
          </cell>
          <cell r="H15">
            <v>0.59082239999999986</v>
          </cell>
          <cell r="I15">
            <v>0.73</v>
          </cell>
          <cell r="J15">
            <v>1.2939010559999997E-2</v>
          </cell>
          <cell r="K15">
            <v>0.44423936255999991</v>
          </cell>
          <cell r="L15">
            <v>80</v>
          </cell>
          <cell r="M15">
            <v>7</v>
          </cell>
          <cell r="N15">
            <v>0.21</v>
          </cell>
          <cell r="P15">
            <v>2.5999999999999999E-2</v>
          </cell>
          <cell r="X15">
            <v>0.23599999999999999</v>
          </cell>
          <cell r="Y15">
            <v>3.4011968127999996E-2</v>
          </cell>
          <cell r="Z15">
            <v>5.5060106455039996E-2</v>
          </cell>
          <cell r="AA15">
            <v>0.76931143714303984</v>
          </cell>
          <cell r="AB15">
            <v>0.76931143714303984</v>
          </cell>
        </row>
        <row r="16">
          <cell r="A16">
            <v>342714200011</v>
          </cell>
          <cell r="B16" t="str">
            <v>后板</v>
          </cell>
          <cell r="C16">
            <v>1</v>
          </cell>
          <cell r="D16" t="str">
            <v>SGCC-SD</v>
          </cell>
          <cell r="E16">
            <v>233</v>
          </cell>
          <cell r="F16">
            <v>892</v>
          </cell>
          <cell r="G16">
            <v>1</v>
          </cell>
          <cell r="H16">
            <v>1.6315125999999998</v>
          </cell>
          <cell r="I16">
            <v>0.73</v>
          </cell>
          <cell r="J16">
            <v>3.5730125939999996E-2</v>
          </cell>
          <cell r="K16">
            <v>1.2267343239399999</v>
          </cell>
          <cell r="L16">
            <v>200</v>
          </cell>
          <cell r="M16">
            <v>6</v>
          </cell>
          <cell r="N16">
            <v>0.46799999999999997</v>
          </cell>
          <cell r="P16">
            <v>0.104</v>
          </cell>
          <cell r="X16">
            <v>0.57199999999999995</v>
          </cell>
          <cell r="Y16">
            <v>8.9936716197E-2</v>
          </cell>
          <cell r="Z16">
            <v>0.14277368321095998</v>
          </cell>
          <cell r="AA16">
            <v>2.0314447233479598</v>
          </cell>
          <cell r="AB16">
            <v>2.0314447233479598</v>
          </cell>
        </row>
        <row r="17">
          <cell r="A17">
            <v>342714200012</v>
          </cell>
          <cell r="B17" t="str">
            <v>TOP PANEL</v>
          </cell>
          <cell r="C17">
            <v>1</v>
          </cell>
          <cell r="D17" t="str">
            <v>SGCC-SD</v>
          </cell>
          <cell r="E17">
            <v>522</v>
          </cell>
          <cell r="F17">
            <v>278</v>
          </cell>
          <cell r="G17">
            <v>0.8</v>
          </cell>
          <cell r="H17">
            <v>0.91132847999999989</v>
          </cell>
          <cell r="I17">
            <v>0.73</v>
          </cell>
          <cell r="J17">
            <v>1.9958093711999997E-2</v>
          </cell>
          <cell r="K17">
            <v>0.68522788411199986</v>
          </cell>
          <cell r="L17">
            <v>110</v>
          </cell>
          <cell r="M17">
            <v>7</v>
          </cell>
          <cell r="N17">
            <v>0.26600000000000001</v>
          </cell>
          <cell r="T17">
            <v>0.16</v>
          </cell>
          <cell r="X17">
            <v>0.42600000000000005</v>
          </cell>
          <cell r="Y17">
            <v>5.5561394205600002E-2</v>
          </cell>
          <cell r="Z17">
            <v>8.0543142265407985E-2</v>
          </cell>
          <cell r="AA17">
            <v>1.2473324205830079</v>
          </cell>
          <cell r="AB17">
            <v>1.2473324205830079</v>
          </cell>
        </row>
        <row r="18">
          <cell r="A18">
            <v>342714200013</v>
          </cell>
          <cell r="B18" t="str">
            <v>COVER LEFT</v>
          </cell>
          <cell r="C18">
            <v>1</v>
          </cell>
          <cell r="D18" t="str">
            <v>SGCC-SD</v>
          </cell>
          <cell r="E18">
            <v>466</v>
          </cell>
          <cell r="F18">
            <v>519</v>
          </cell>
          <cell r="G18">
            <v>0.8</v>
          </cell>
          <cell r="H18">
            <v>1.5188431200000001</v>
          </cell>
          <cell r="I18">
            <v>0.73</v>
          </cell>
          <cell r="J18">
            <v>3.3262664328000006E-2</v>
          </cell>
          <cell r="K18">
            <v>1.1420181419280002</v>
          </cell>
          <cell r="L18">
            <v>160</v>
          </cell>
          <cell r="M18">
            <v>6</v>
          </cell>
          <cell r="N18">
            <v>0.372</v>
          </cell>
          <cell r="P18">
            <v>7.8E-2</v>
          </cell>
          <cell r="Q18">
            <v>0.05</v>
          </cell>
          <cell r="T18">
            <v>0.25</v>
          </cell>
          <cell r="U18">
            <v>0.35</v>
          </cell>
          <cell r="X18">
            <v>1.1000000000000001</v>
          </cell>
          <cell r="Y18">
            <v>0.11210090709640003</v>
          </cell>
          <cell r="Z18">
            <v>0.13008952392195203</v>
          </cell>
          <cell r="AA18">
            <v>2.4842085729463523</v>
          </cell>
          <cell r="AB18">
            <v>2.4842085729463523</v>
          </cell>
        </row>
        <row r="19">
          <cell r="B19" t="str">
            <v>BRKT HDD  LEFT</v>
          </cell>
          <cell r="C19">
            <v>1</v>
          </cell>
          <cell r="D19" t="str">
            <v>SGCC-SD</v>
          </cell>
          <cell r="E19">
            <v>144</v>
          </cell>
          <cell r="F19" t="str">
            <v>104.5</v>
          </cell>
          <cell r="G19" t="str">
            <v>0.5</v>
          </cell>
          <cell r="H19">
            <v>5.8687200000000002E-2</v>
          </cell>
          <cell r="I19">
            <v>0.73</v>
          </cell>
          <cell r="J19">
            <v>1.2852496799999999E-3</v>
          </cell>
          <cell r="K19">
            <v>4.4126905680000002E-2</v>
          </cell>
          <cell r="L19">
            <v>200</v>
          </cell>
          <cell r="M19">
            <v>1</v>
          </cell>
          <cell r="N19">
            <v>7.8E-2</v>
          </cell>
          <cell r="X19">
            <v>7.8E-2</v>
          </cell>
          <cell r="Y19">
            <v>6.1063452840000006E-3</v>
          </cell>
          <cell r="Z19">
            <v>1.0258660077120001E-2</v>
          </cell>
          <cell r="AA19">
            <v>0.13849191104112002</v>
          </cell>
        </row>
        <row r="20">
          <cell r="A20">
            <v>342714200014</v>
          </cell>
          <cell r="B20" t="str">
            <v xml:space="preserve">COVER RIGHT </v>
          </cell>
          <cell r="C20">
            <v>1</v>
          </cell>
          <cell r="D20" t="str">
            <v>SGCC-SD</v>
          </cell>
          <cell r="E20">
            <v>466</v>
          </cell>
          <cell r="F20">
            <v>519</v>
          </cell>
          <cell r="G20">
            <v>0.8</v>
          </cell>
          <cell r="H20">
            <v>1.5188431200000001</v>
          </cell>
          <cell r="I20">
            <v>0.73</v>
          </cell>
          <cell r="J20">
            <v>3.3262664328000006E-2</v>
          </cell>
          <cell r="K20">
            <v>1.1420181419280002</v>
          </cell>
          <cell r="L20">
            <v>160</v>
          </cell>
          <cell r="M20">
            <v>6</v>
          </cell>
          <cell r="N20">
            <v>0.372</v>
          </cell>
          <cell r="P20">
            <v>7.8E-2</v>
          </cell>
          <cell r="Q20">
            <v>0.05</v>
          </cell>
          <cell r="T20">
            <v>0.25</v>
          </cell>
          <cell r="X20">
            <v>0.75</v>
          </cell>
          <cell r="Y20">
            <v>9.4600907096400011E-2</v>
          </cell>
          <cell r="Z20">
            <v>0.12868952392195201</v>
          </cell>
          <cell r="AA20">
            <v>2.1153085729463523</v>
          </cell>
          <cell r="AB20">
            <v>2.1153085729463523</v>
          </cell>
        </row>
        <row r="21">
          <cell r="A21">
            <v>344714200008</v>
          </cell>
          <cell r="B21" t="str">
            <v xml:space="preserve">V-TUBE </v>
          </cell>
          <cell r="C21">
            <v>2</v>
          </cell>
          <cell r="D21" t="str">
            <v>70MM</v>
          </cell>
          <cell r="I21">
            <v>5.2999999999999999E-2</v>
          </cell>
          <cell r="J21">
            <v>1.5899999999999998E-3</v>
          </cell>
          <cell r="K21">
            <v>5.459E-2</v>
          </cell>
          <cell r="X21">
            <v>0</v>
          </cell>
          <cell r="Y21">
            <v>2.7295000000000002E-3</v>
          </cell>
          <cell r="Z21">
            <v>4.5855600000000007E-3</v>
          </cell>
          <cell r="AA21">
            <v>6.1905060000000005E-2</v>
          </cell>
          <cell r="AB21">
            <v>0.12381012000000001</v>
          </cell>
        </row>
        <row r="22">
          <cell r="A22">
            <v>344714200009</v>
          </cell>
          <cell r="B22" t="str">
            <v>V-TUBE</v>
          </cell>
          <cell r="C22">
            <v>1</v>
          </cell>
          <cell r="D22" t="str">
            <v>102MM</v>
          </cell>
          <cell r="I22">
            <v>8.2000000000000003E-2</v>
          </cell>
          <cell r="J22">
            <v>2.4599999999999999E-3</v>
          </cell>
          <cell r="K22">
            <v>8.4460000000000007E-2</v>
          </cell>
          <cell r="X22">
            <v>0</v>
          </cell>
          <cell r="Y22">
            <v>4.2230000000000002E-3</v>
          </cell>
          <cell r="Z22">
            <v>7.094640000000001E-3</v>
          </cell>
          <cell r="AA22">
            <v>9.5777640000000011E-2</v>
          </cell>
          <cell r="AB22">
            <v>9.5777640000000011E-2</v>
          </cell>
        </row>
        <row r="23">
          <cell r="A23">
            <v>344714200010</v>
          </cell>
          <cell r="B23" t="str">
            <v>USB線夾</v>
          </cell>
          <cell r="C23">
            <v>2</v>
          </cell>
          <cell r="I23">
            <v>0.01</v>
          </cell>
          <cell r="J23">
            <v>2.9999999999999997E-4</v>
          </cell>
          <cell r="K23">
            <v>1.03E-2</v>
          </cell>
          <cell r="X23">
            <v>0</v>
          </cell>
          <cell r="Y23">
            <v>5.1500000000000005E-4</v>
          </cell>
          <cell r="Z23">
            <v>8.652E-4</v>
          </cell>
          <cell r="AA23">
            <v>1.16802E-2</v>
          </cell>
          <cell r="AB23">
            <v>2.33604E-2</v>
          </cell>
        </row>
        <row r="24">
          <cell r="A24">
            <v>345600000015</v>
          </cell>
          <cell r="B24" t="str">
            <v>腳墊</v>
          </cell>
          <cell r="C24">
            <v>4</v>
          </cell>
          <cell r="I24">
            <v>0.02</v>
          </cell>
          <cell r="J24">
            <v>5.9999999999999995E-4</v>
          </cell>
          <cell r="K24">
            <v>2.06E-2</v>
          </cell>
          <cell r="X24">
            <v>0</v>
          </cell>
          <cell r="Y24">
            <v>1.0300000000000001E-3</v>
          </cell>
          <cell r="Z24">
            <v>1.7304E-3</v>
          </cell>
          <cell r="AA24">
            <v>2.33604E-2</v>
          </cell>
          <cell r="AB24">
            <v>9.34416E-2</v>
          </cell>
        </row>
        <row r="25">
          <cell r="A25">
            <v>370103010601</v>
          </cell>
          <cell r="B25" t="str">
            <v xml:space="preserve">SCREW </v>
          </cell>
          <cell r="C25">
            <v>6</v>
          </cell>
          <cell r="I25">
            <v>0.02</v>
          </cell>
          <cell r="J25">
            <v>5.9999999999999995E-4</v>
          </cell>
          <cell r="K25">
            <v>2.06E-2</v>
          </cell>
          <cell r="X25">
            <v>0</v>
          </cell>
          <cell r="Y25">
            <v>1.0300000000000001E-3</v>
          </cell>
          <cell r="Z25">
            <v>1.7304E-3</v>
          </cell>
          <cell r="AA25">
            <v>2.33604E-2</v>
          </cell>
          <cell r="AB25">
            <v>0.14016239999999999</v>
          </cell>
        </row>
        <row r="26">
          <cell r="A26">
            <v>371103010503</v>
          </cell>
          <cell r="B26" t="str">
            <v xml:space="preserve">SCREW </v>
          </cell>
          <cell r="C26">
            <v>6</v>
          </cell>
          <cell r="I26">
            <v>1.4E-3</v>
          </cell>
          <cell r="J26">
            <v>4.1999999999999998E-5</v>
          </cell>
          <cell r="K26">
            <v>1.4419999999999999E-3</v>
          </cell>
          <cell r="X26">
            <v>0</v>
          </cell>
          <cell r="Y26">
            <v>7.2100000000000004E-5</v>
          </cell>
          <cell r="Z26">
            <v>1.21128E-4</v>
          </cell>
          <cell r="AA26">
            <v>1.6352280000000001E-3</v>
          </cell>
          <cell r="AB26">
            <v>9.8113680000000009E-3</v>
          </cell>
        </row>
        <row r="27">
          <cell r="A27">
            <v>371263210604</v>
          </cell>
          <cell r="B27" t="str">
            <v xml:space="preserve">SCREW </v>
          </cell>
          <cell r="C27">
            <v>28</v>
          </cell>
          <cell r="I27">
            <v>2.5000000000000001E-3</v>
          </cell>
          <cell r="J27">
            <v>7.4999999999999993E-5</v>
          </cell>
          <cell r="K27">
            <v>2.575E-3</v>
          </cell>
          <cell r="X27">
            <v>0</v>
          </cell>
          <cell r="Y27">
            <v>1.2875000000000001E-4</v>
          </cell>
          <cell r="Z27">
            <v>2.163E-4</v>
          </cell>
          <cell r="AA27">
            <v>2.92005E-3</v>
          </cell>
          <cell r="AB27">
            <v>8.1761399999999998E-2</v>
          </cell>
        </row>
        <row r="28">
          <cell r="A28">
            <v>381200000002</v>
          </cell>
          <cell r="B28" t="str">
            <v>拉釘</v>
          </cell>
          <cell r="C28">
            <v>41</v>
          </cell>
          <cell r="D28" t="str">
            <v>D3.2*6.4L</v>
          </cell>
          <cell r="I28">
            <v>2E-3</v>
          </cell>
          <cell r="J28">
            <v>6.0000000000000002E-5</v>
          </cell>
          <cell r="K28">
            <v>2.0600000000000002E-3</v>
          </cell>
          <cell r="X28">
            <v>0</v>
          </cell>
          <cell r="Y28">
            <v>1.0300000000000001E-4</v>
          </cell>
          <cell r="Z28">
            <v>1.7304000000000001E-4</v>
          </cell>
          <cell r="AA28">
            <v>2.3360400000000002E-3</v>
          </cell>
          <cell r="AB28">
            <v>9.5777640000000011E-2</v>
          </cell>
        </row>
        <row r="29">
          <cell r="A29">
            <v>381300000002</v>
          </cell>
          <cell r="B29" t="str">
            <v>平頭拉釘</v>
          </cell>
          <cell r="C29">
            <v>4</v>
          </cell>
          <cell r="D29" t="str">
            <v>D3.2*6.4L</v>
          </cell>
          <cell r="I29">
            <v>2E-3</v>
          </cell>
          <cell r="J29">
            <v>6.0000000000000002E-5</v>
          </cell>
          <cell r="K29">
            <v>2.0600000000000002E-3</v>
          </cell>
          <cell r="X29">
            <v>0</v>
          </cell>
          <cell r="Y29">
            <v>1.0300000000000001E-4</v>
          </cell>
          <cell r="Z29">
            <v>1.7304000000000001E-4</v>
          </cell>
          <cell r="AA29">
            <v>2.3360400000000002E-3</v>
          </cell>
          <cell r="AB29">
            <v>9.3441600000000007E-3</v>
          </cell>
        </row>
        <row r="30">
          <cell r="B30" t="str">
            <v>銅柱</v>
          </cell>
          <cell r="C30">
            <v>2</v>
          </cell>
          <cell r="I30">
            <v>0.03</v>
          </cell>
          <cell r="J30">
            <v>8.9999999999999998E-4</v>
          </cell>
          <cell r="K30">
            <v>3.09E-2</v>
          </cell>
          <cell r="X30">
            <v>0</v>
          </cell>
          <cell r="Y30">
            <v>1.5450000000000001E-3</v>
          </cell>
          <cell r="Z30">
            <v>2.5956E-3</v>
          </cell>
          <cell r="AA30">
            <v>3.5040600000000005E-2</v>
          </cell>
          <cell r="AB30">
            <v>7.008120000000001E-2</v>
          </cell>
        </row>
        <row r="31">
          <cell r="B31" t="str">
            <v>BAR CLDE LABLE</v>
          </cell>
          <cell r="C31">
            <v>1</v>
          </cell>
          <cell r="I31">
            <v>0.01</v>
          </cell>
          <cell r="J31">
            <v>2.9999999999999997E-4</v>
          </cell>
          <cell r="K31">
            <v>1.03E-2</v>
          </cell>
          <cell r="X31">
            <v>0</v>
          </cell>
          <cell r="Y31">
            <v>5.1500000000000005E-4</v>
          </cell>
          <cell r="Z31">
            <v>8.652E-4</v>
          </cell>
          <cell r="AA31">
            <v>1.16802E-2</v>
          </cell>
          <cell r="AB31">
            <v>1.16802E-2</v>
          </cell>
        </row>
        <row r="32">
          <cell r="B32" t="str">
            <v>空白LABEL</v>
          </cell>
          <cell r="C32">
            <v>1</v>
          </cell>
          <cell r="D32" t="str">
            <v>151*76mm</v>
          </cell>
          <cell r="I32">
            <v>0.01</v>
          </cell>
          <cell r="J32">
            <v>2.9999999999999997E-4</v>
          </cell>
          <cell r="K32">
            <v>1.03E-2</v>
          </cell>
          <cell r="X32">
            <v>0</v>
          </cell>
          <cell r="Y32">
            <v>5.1500000000000005E-4</v>
          </cell>
          <cell r="Z32">
            <v>8.652E-4</v>
          </cell>
          <cell r="AA32">
            <v>1.16802E-2</v>
          </cell>
          <cell r="AB32">
            <v>1.16802E-2</v>
          </cell>
        </row>
        <row r="33">
          <cell r="B33" t="str">
            <v>干燥劑</v>
          </cell>
          <cell r="C33">
            <v>1</v>
          </cell>
          <cell r="D33" t="str">
            <v>30G</v>
          </cell>
          <cell r="I33">
            <v>2.8000000000000001E-2</v>
          </cell>
          <cell r="J33">
            <v>8.4000000000000003E-4</v>
          </cell>
          <cell r="K33">
            <v>2.8840000000000001E-2</v>
          </cell>
          <cell r="X33">
            <v>0</v>
          </cell>
          <cell r="Y33">
            <v>1.4420000000000001E-3</v>
          </cell>
          <cell r="Z33">
            <v>2.4225600000000003E-3</v>
          </cell>
          <cell r="AA33">
            <v>3.2704560000000001E-2</v>
          </cell>
          <cell r="AB33">
            <v>3.2704560000000001E-2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 Control"/>
      <sheetName val="APAC"/>
      <sheetName val="APAC - DHS"/>
      <sheetName val="APAC - BSDT"/>
      <sheetName val="APAC - BSDR"/>
      <sheetName val="AustralAsia"/>
      <sheetName val="AustralAsia - DHS"/>
      <sheetName val="AustralAsia - BSDT"/>
      <sheetName val="AustralAsia - BSDR"/>
      <sheetName val="ANZ"/>
      <sheetName val="ANZ - DHS"/>
      <sheetName val="ANZ - BSDT"/>
      <sheetName val="ANZ - BSDR"/>
      <sheetName val="APCC"/>
      <sheetName val="APCC - DHS"/>
      <sheetName val="APCC - BSDT"/>
      <sheetName val="APCC - BSDR"/>
      <sheetName val="Aust"/>
      <sheetName val="Aust - DHS"/>
      <sheetName val="Aust - BSD"/>
      <sheetName val="Aust - BSDT"/>
      <sheetName val="Aust - BSDR"/>
      <sheetName val="NZ"/>
      <sheetName val="NZ - DHS"/>
      <sheetName val="NZ - BSD"/>
      <sheetName val="NZ - BSDT"/>
      <sheetName val="NZ - BSDR"/>
      <sheetName val="HK"/>
      <sheetName val="HK - DHS"/>
      <sheetName val="HK - BSD"/>
      <sheetName val="HK - BSDT"/>
      <sheetName val="HK - BSDR"/>
      <sheetName val="Mal"/>
      <sheetName val="Mal - DHS"/>
      <sheetName val="Mal - BSD"/>
      <sheetName val="Mal - BSDT"/>
      <sheetName val="Mal - BSDR"/>
      <sheetName val="Spore"/>
      <sheetName val="Spore - DHS"/>
      <sheetName val="Spore - BSD"/>
      <sheetName val="Spore - BSDT"/>
      <sheetName val="Spore - BSDR"/>
      <sheetName val="China"/>
      <sheetName val="China - DHS"/>
      <sheetName val="China - BSD"/>
      <sheetName val="China - BSDT"/>
      <sheetName val="China - BSDR"/>
      <sheetName val="VersionControl"/>
      <sheetName val="Sheet1"/>
      <sheetName val="FA-LISTING"/>
      <sheetName val="Data lists"/>
      <sheetName val="UPC+EAN"/>
      <sheetName val="Display Back"/>
      <sheetName val="Sheet2"/>
      <sheetName val="Team List"/>
      <sheetName val="Antenna Window"/>
      <sheetName val="Bom(P1)"/>
      <sheetName val="C_K810VU"/>
      <sheetName val="Cost Breakdown"/>
      <sheetName val="List"/>
      <sheetName val="Master Lists"/>
      <sheetName val="Raw Data"/>
      <sheetName val="MTL1"/>
      <sheetName val=""/>
    </sheetNames>
    <sheetDataSet>
      <sheetData sheetId="0" refreshError="1">
        <row r="2">
          <cell r="B2" t="str">
            <v>(Q2'01 Forecast) - Version 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周生產"/>
    </sheetNames>
    <sheetDataSet>
      <sheetData sheetId="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"/>
    </sheetNames>
    <sheetDataSet>
      <sheetData sheetId="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周生產"/>
    </sheetNames>
    <sheetDataSet>
      <sheetData sheetId="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"/>
    </sheetNames>
    <sheetDataSet>
      <sheetData sheetId="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PPAP"/>
      <sheetName val="IndicePPAP"/>
      <sheetName val="Warrant"/>
      <sheetName val="RSV"/>
      <sheetName val="ISRDATA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ID2"/>
      <sheetName val="期初B"/>
      <sheetName val="3"/>
      <sheetName val="周生產"/>
      <sheetName val="Sheet2"/>
    </sheetNames>
    <sheetDataSet>
      <sheetData sheetId="0" refreshError="1"/>
      <sheetData sheetId="1" refreshError="1"/>
      <sheetData sheetId="2"/>
      <sheetData sheetId="3" refreshError="1"/>
      <sheetData sheetId="4" refreshError="1">
        <row r="1">
          <cell r="M1" t="str">
            <v>2001-120</v>
          </cell>
        </row>
        <row r="7">
          <cell r="P7" t="str">
            <v>G.A.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135"/>
  <sheetViews>
    <sheetView zoomScaleNormal="100" workbookViewId="0">
      <selection activeCell="G2" sqref="G2"/>
    </sheetView>
  </sheetViews>
  <sheetFormatPr baseColWidth="10" defaultColWidth="8.83203125" defaultRowHeight="15"/>
  <cols>
    <col min="2" max="2" width="12.1640625" customWidth="1"/>
    <col min="3" max="3" width="10.83203125" style="1" customWidth="1"/>
    <col min="4" max="7" width="8.83203125" style="1"/>
    <col min="8" max="8" width="11" style="1" bestFit="1" customWidth="1"/>
  </cols>
  <sheetData>
    <row r="2" spans="2:8" s="2" customFormat="1">
      <c r="C2" s="3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</row>
    <row r="3" spans="2:8">
      <c r="B3" s="329" t="s">
        <v>5</v>
      </c>
      <c r="C3" s="170" t="s">
        <v>6</v>
      </c>
      <c r="D3" s="170" t="s">
        <v>7</v>
      </c>
      <c r="E3" s="170" t="s">
        <v>7</v>
      </c>
      <c r="F3" s="170" t="s">
        <v>7</v>
      </c>
      <c r="G3" s="170"/>
      <c r="H3" s="170" t="s">
        <v>7</v>
      </c>
    </row>
    <row r="4" spans="2:8">
      <c r="B4" s="329"/>
      <c r="C4" s="170" t="s">
        <v>8</v>
      </c>
      <c r="D4" s="4">
        <v>43377</v>
      </c>
      <c r="E4" s="4">
        <v>43377</v>
      </c>
      <c r="F4" s="4">
        <v>43377</v>
      </c>
      <c r="G4" s="4"/>
      <c r="H4" s="4">
        <v>43377</v>
      </c>
    </row>
    <row r="5" spans="2:8">
      <c r="B5" s="329" t="s">
        <v>9</v>
      </c>
      <c r="C5" s="170" t="s">
        <v>6</v>
      </c>
      <c r="D5" s="170" t="s">
        <v>7</v>
      </c>
      <c r="E5" s="170" t="s">
        <v>7</v>
      </c>
      <c r="F5" s="170" t="s">
        <v>10</v>
      </c>
      <c r="G5" s="170"/>
      <c r="H5" s="170" t="s">
        <v>10</v>
      </c>
    </row>
    <row r="6" spans="2:8">
      <c r="B6" s="329"/>
      <c r="C6" s="170" t="s">
        <v>8</v>
      </c>
      <c r="D6" s="170" t="s">
        <v>11</v>
      </c>
      <c r="E6" s="170" t="s">
        <v>11</v>
      </c>
      <c r="F6" s="170"/>
      <c r="G6" s="170"/>
      <c r="H6" s="170"/>
    </row>
    <row r="10" spans="2:8">
      <c r="B10" t="s">
        <v>12</v>
      </c>
      <c r="C10" s="1" t="s">
        <v>13</v>
      </c>
    </row>
    <row r="11" spans="2:8">
      <c r="B11">
        <v>10</v>
      </c>
      <c r="C11" s="65">
        <v>1.4999999999999999E-2</v>
      </c>
      <c r="D11" s="66">
        <f>B11/(1-C11)</f>
        <v>10.152284263959391</v>
      </c>
      <c r="E11" s="66">
        <f>B11*(1+C11)</f>
        <v>10.149999999999999</v>
      </c>
    </row>
    <row r="13" spans="2:8">
      <c r="B13" s="99" t="s">
        <v>14</v>
      </c>
    </row>
    <row r="91" spans="2:2">
      <c r="B91" s="2" t="s">
        <v>15</v>
      </c>
    </row>
    <row r="92" spans="2:2">
      <c r="B92" t="s">
        <v>16</v>
      </c>
    </row>
    <row r="135" spans="2:2">
      <c r="B135" s="112" t="s">
        <v>17</v>
      </c>
    </row>
  </sheetData>
  <mergeCells count="2">
    <mergeCell ref="B3:B4"/>
    <mergeCell ref="B5:B6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AE41"/>
  <sheetViews>
    <sheetView zoomScaleNormal="100" workbookViewId="0">
      <selection activeCell="C11" sqref="C11"/>
    </sheetView>
  </sheetViews>
  <sheetFormatPr baseColWidth="10" defaultColWidth="8.83203125" defaultRowHeight="16"/>
  <cols>
    <col min="1" max="1" width="16.1640625" style="23" customWidth="1"/>
    <col min="2" max="2" width="20.33203125" style="23" bestFit="1" customWidth="1"/>
    <col min="3" max="3" width="14.5" style="23" bestFit="1" customWidth="1"/>
    <col min="4" max="4" width="11.6640625" style="23" bestFit="1" customWidth="1"/>
    <col min="5" max="5" width="17.5" style="23" bestFit="1" customWidth="1"/>
    <col min="6" max="7" width="16.83203125" style="23" bestFit="1" customWidth="1"/>
    <col min="8" max="8" width="18.33203125" style="23" bestFit="1" customWidth="1"/>
    <col min="9" max="9" width="17.6640625" style="23" bestFit="1" customWidth="1"/>
    <col min="10" max="10" width="11.1640625" style="23" bestFit="1" customWidth="1"/>
    <col min="11" max="21" width="8.83203125" style="23"/>
    <col min="22" max="22" width="17.1640625" style="23" bestFit="1" customWidth="1"/>
    <col min="23" max="23" width="18.83203125" style="23" bestFit="1" customWidth="1"/>
    <col min="24" max="24" width="11.5" style="23" bestFit="1" customWidth="1"/>
    <col min="25" max="25" width="17.1640625" style="23" bestFit="1" customWidth="1"/>
    <col min="26" max="26" width="8.83203125" style="23"/>
    <col min="27" max="27" width="12.33203125" style="23" bestFit="1" customWidth="1"/>
    <col min="28" max="30" width="8.83203125" style="23"/>
    <col min="31" max="31" width="17.1640625" style="23" bestFit="1" customWidth="1"/>
    <col min="32" max="16384" width="8.83203125" style="23"/>
  </cols>
  <sheetData>
    <row r="1" spans="1:31">
      <c r="A1" s="334" t="s">
        <v>18</v>
      </c>
      <c r="B1" s="334"/>
      <c r="C1" s="334"/>
      <c r="D1" s="334"/>
      <c r="E1" s="334"/>
      <c r="F1" s="334"/>
      <c r="G1" s="334"/>
      <c r="H1" s="334"/>
    </row>
    <row r="2" spans="1:31">
      <c r="A2" s="24" t="s">
        <v>19</v>
      </c>
      <c r="B2" s="25" t="e">
        <f>#REF!</f>
        <v>#REF!</v>
      </c>
      <c r="C2" s="24" t="s">
        <v>20</v>
      </c>
      <c r="D2" s="92"/>
      <c r="E2" s="24" t="s">
        <v>21</v>
      </c>
      <c r="F2" s="25"/>
      <c r="G2" s="24" t="s">
        <v>22</v>
      </c>
      <c r="H2" s="25"/>
    </row>
    <row r="3" spans="1:31">
      <c r="A3" s="24" t="s">
        <v>23</v>
      </c>
      <c r="B3" s="25"/>
      <c r="C3" s="24" t="s">
        <v>24</v>
      </c>
      <c r="D3" s="26" t="e">
        <f>#REF!</f>
        <v>#REF!</v>
      </c>
      <c r="E3" s="24" t="s">
        <v>25</v>
      </c>
      <c r="F3" s="25" t="e">
        <f>#REF!</f>
        <v>#REF!</v>
      </c>
      <c r="G3" s="24" t="s">
        <v>26</v>
      </c>
      <c r="H3" s="25" t="e">
        <f>#REF!</f>
        <v>#REF!</v>
      </c>
    </row>
    <row r="4" spans="1:31">
      <c r="A4" s="24" t="s">
        <v>27</v>
      </c>
      <c r="B4" s="335"/>
      <c r="C4" s="335"/>
      <c r="D4" s="24"/>
      <c r="E4" s="336"/>
      <c r="F4" s="337"/>
      <c r="G4" s="24" t="s">
        <v>28</v>
      </c>
      <c r="H4" s="25" t="e">
        <f>#REF!</f>
        <v>#REF!</v>
      </c>
      <c r="V4" s="212" t="s">
        <v>29</v>
      </c>
      <c r="W4" s="69"/>
      <c r="X4" s="69"/>
      <c r="Y4" s="212" t="s">
        <v>30</v>
      </c>
      <c r="Z4" s="69"/>
      <c r="AA4" s="212" t="s">
        <v>31</v>
      </c>
      <c r="AC4" s="212" t="s">
        <v>32</v>
      </c>
      <c r="AE4" s="212" t="s">
        <v>33</v>
      </c>
    </row>
    <row r="5" spans="1:31">
      <c r="A5" s="24" t="s">
        <v>34</v>
      </c>
      <c r="B5" s="338" t="e">
        <f>IF(AND(D3="WKS",F3="NB"),"USD",IF(AND(D3="WCQ",F3="NB"),"USD",IF(AND(D3="WCD",F3="NB"),"USD",IF(AND(D3="WTZ",F3="DT"),"RMB",IF(AND(D3="WCQ",F3="DT"),"USD",IF(AND(D3="WCD",F3="DT"),"USD",""))))))</f>
        <v>#REF!</v>
      </c>
      <c r="C5" s="338"/>
      <c r="D5" s="24" t="s">
        <v>35</v>
      </c>
      <c r="E5" s="336"/>
      <c r="F5" s="337"/>
      <c r="G5" s="24" t="s">
        <v>36</v>
      </c>
      <c r="H5" s="25" t="e">
        <f>#REF!</f>
        <v>#REF!</v>
      </c>
      <c r="V5" s="23" t="s">
        <v>37</v>
      </c>
      <c r="Y5" s="98" t="s">
        <v>38</v>
      </c>
      <c r="AA5" s="98" t="s">
        <v>39</v>
      </c>
    </row>
    <row r="6" spans="1:31">
      <c r="V6" s="23" t="s">
        <v>40</v>
      </c>
      <c r="AA6" s="98" t="s">
        <v>41</v>
      </c>
    </row>
    <row r="7" spans="1:31">
      <c r="A7" s="5" t="s">
        <v>42</v>
      </c>
      <c r="V7" s="23" t="s">
        <v>43</v>
      </c>
      <c r="X7" s="210">
        <v>0.3</v>
      </c>
      <c r="AA7" s="98" t="s">
        <v>44</v>
      </c>
    </row>
    <row r="8" spans="1:31">
      <c r="A8" s="339" t="s">
        <v>45</v>
      </c>
      <c r="B8" s="340" t="s">
        <v>46</v>
      </c>
      <c r="C8" s="339" t="s">
        <v>47</v>
      </c>
      <c r="D8" s="339" t="s">
        <v>48</v>
      </c>
      <c r="E8" s="341" t="s">
        <v>49</v>
      </c>
      <c r="F8" s="342"/>
      <c r="G8" s="343"/>
      <c r="H8" s="330" t="s">
        <v>50</v>
      </c>
      <c r="I8" s="332" t="s">
        <v>51</v>
      </c>
      <c r="X8" s="210">
        <v>0.4</v>
      </c>
    </row>
    <row r="9" spans="1:31">
      <c r="A9" s="339"/>
      <c r="B9" s="339"/>
      <c r="C9" s="339"/>
      <c r="D9" s="339"/>
      <c r="E9" s="6" t="s">
        <v>52</v>
      </c>
      <c r="F9" s="308" t="s">
        <v>53</v>
      </c>
      <c r="G9" s="75" t="s">
        <v>54</v>
      </c>
      <c r="H9" s="331"/>
      <c r="I9" s="333"/>
      <c r="X9" s="210">
        <v>0.5</v>
      </c>
    </row>
    <row r="10" spans="1:31">
      <c r="A10" s="307" t="s">
        <v>55</v>
      </c>
      <c r="B10" s="91">
        <v>300</v>
      </c>
      <c r="C10" s="113">
        <v>45</v>
      </c>
      <c r="D10" s="113">
        <v>0.3</v>
      </c>
      <c r="E10" s="113">
        <v>33.71</v>
      </c>
      <c r="F10" s="307">
        <v>30</v>
      </c>
      <c r="G10" s="307" t="e">
        <f>2+C18*(1.25*2)</f>
        <v>#REF!</v>
      </c>
      <c r="H10" s="27">
        <v>0.5</v>
      </c>
      <c r="I10" s="28" t="e">
        <f>E10*(F10+G10)*(B10/1000000)*(1+H10)</f>
        <v>#REF!</v>
      </c>
      <c r="X10" s="210">
        <v>0.6</v>
      </c>
    </row>
    <row r="11" spans="1:31">
      <c r="X11" s="210">
        <v>0.7</v>
      </c>
    </row>
    <row r="12" spans="1:31">
      <c r="X12" s="210">
        <v>0.8</v>
      </c>
    </row>
    <row r="13" spans="1:31">
      <c r="A13" s="5" t="s">
        <v>56</v>
      </c>
      <c r="X13" s="210">
        <v>0.9</v>
      </c>
    </row>
    <row r="14" spans="1:31">
      <c r="A14" s="115" t="s">
        <v>57</v>
      </c>
      <c r="B14" s="115" t="s">
        <v>58</v>
      </c>
      <c r="C14" s="29" t="s">
        <v>59</v>
      </c>
      <c r="D14" s="7" t="s">
        <v>60</v>
      </c>
      <c r="E14" s="115" t="s">
        <v>61</v>
      </c>
      <c r="F14" s="7" t="s">
        <v>62</v>
      </c>
      <c r="V14" s="98" t="s">
        <v>63</v>
      </c>
      <c r="X14" s="211" t="s">
        <v>64</v>
      </c>
    </row>
    <row r="15" spans="1:31">
      <c r="A15" s="307">
        <v>1</v>
      </c>
      <c r="B15" s="31" t="s">
        <v>65</v>
      </c>
      <c r="C15" s="32" t="e">
        <f>I33</f>
        <v>#REF!</v>
      </c>
      <c r="D15" s="307"/>
      <c r="E15" s="32" t="e">
        <f>C15/60*0.045</f>
        <v>#REF!</v>
      </c>
      <c r="F15" s="30"/>
      <c r="V15" s="98"/>
    </row>
    <row r="16" spans="1:31">
      <c r="A16" s="307">
        <v>2</v>
      </c>
      <c r="B16" s="31" t="s">
        <v>66</v>
      </c>
      <c r="C16" s="307" t="e">
        <f>#REF!</f>
        <v>#REF!</v>
      </c>
      <c r="D16" s="59">
        <v>8.0000000000000002E-3</v>
      </c>
      <c r="E16" s="307" t="e">
        <f>C16*D16</f>
        <v>#REF!</v>
      </c>
      <c r="F16" s="30"/>
      <c r="V16" s="98"/>
    </row>
    <row r="17" spans="1:24">
      <c r="A17" s="307">
        <v>3</v>
      </c>
      <c r="B17" s="31" t="s">
        <v>67</v>
      </c>
      <c r="C17" s="307" t="e">
        <f>#REF!</f>
        <v>#REF!</v>
      </c>
      <c r="D17" s="59">
        <v>4.0000000000000001E-3</v>
      </c>
      <c r="E17" s="307" t="e">
        <f>C17*D17</f>
        <v>#REF!</v>
      </c>
      <c r="F17" s="30"/>
      <c r="V17" s="23" t="s">
        <v>68</v>
      </c>
      <c r="W17" s="98" t="s">
        <v>69</v>
      </c>
      <c r="X17" s="98" t="s">
        <v>70</v>
      </c>
    </row>
    <row r="18" spans="1:24">
      <c r="A18" s="307">
        <v>4</v>
      </c>
      <c r="B18" s="31" t="s">
        <v>71</v>
      </c>
      <c r="C18" s="307" t="e">
        <f>#REF!</f>
        <v>#REF!</v>
      </c>
      <c r="D18" s="307">
        <v>1.6E-2</v>
      </c>
      <c r="E18" s="307" t="e">
        <f>C18*D18</f>
        <v>#REF!</v>
      </c>
      <c r="F18" s="30" t="s">
        <v>72</v>
      </c>
      <c r="W18" s="98" t="s">
        <v>73</v>
      </c>
      <c r="X18" s="98" t="s">
        <v>70</v>
      </c>
    </row>
    <row r="19" spans="1:24">
      <c r="A19" s="307">
        <v>5</v>
      </c>
      <c r="B19" s="74" t="s">
        <v>74</v>
      </c>
      <c r="C19" s="307" t="e">
        <f>#REF!</f>
        <v>#REF!</v>
      </c>
      <c r="D19" s="307">
        <f>C10*(D10*0.6)*5*0.00017*2</f>
        <v>1.3770000000000001E-2</v>
      </c>
      <c r="E19" s="307" t="e">
        <f>C19*D19</f>
        <v>#REF!</v>
      </c>
      <c r="F19" s="30" t="s">
        <v>75</v>
      </c>
      <c r="V19" s="23" t="s">
        <v>76</v>
      </c>
      <c r="W19" s="23" t="s">
        <v>77</v>
      </c>
    </row>
    <row r="20" spans="1:24" ht="17" thickBot="1">
      <c r="A20" s="307">
        <v>6</v>
      </c>
      <c r="B20" s="74" t="s">
        <v>78</v>
      </c>
      <c r="C20" s="307" t="e">
        <f>#REF!</f>
        <v>#REF!</v>
      </c>
      <c r="D20" s="307">
        <v>8.0000000000000002E-3</v>
      </c>
      <c r="E20" s="307" t="e">
        <f>C20*D20</f>
        <v>#REF!</v>
      </c>
      <c r="F20" s="307"/>
    </row>
    <row r="21" spans="1:24" ht="17" thickBot="1">
      <c r="A21" s="33"/>
      <c r="C21" s="33"/>
      <c r="D21" s="33"/>
      <c r="E21" s="34" t="s">
        <v>79</v>
      </c>
      <c r="F21" s="28" t="e">
        <f>SUM(E15:E20)</f>
        <v>#REF!</v>
      </c>
      <c r="G21" s="33"/>
      <c r="H21" s="33"/>
    </row>
    <row r="23" spans="1:24">
      <c r="A23" s="73" t="s">
        <v>80</v>
      </c>
    </row>
    <row r="24" spans="1:24">
      <c r="A24" s="115" t="s">
        <v>57</v>
      </c>
      <c r="B24" s="115" t="s">
        <v>81</v>
      </c>
      <c r="C24" s="115" t="s">
        <v>82</v>
      </c>
      <c r="D24" s="115" t="s">
        <v>83</v>
      </c>
      <c r="E24" s="115" t="s">
        <v>84</v>
      </c>
      <c r="F24" s="115" t="s">
        <v>85</v>
      </c>
      <c r="G24" s="115" t="s">
        <v>50</v>
      </c>
      <c r="H24" s="115" t="s">
        <v>86</v>
      </c>
      <c r="I24" s="115" t="s">
        <v>87</v>
      </c>
      <c r="J24" s="7" t="s">
        <v>62</v>
      </c>
    </row>
    <row r="25" spans="1:24">
      <c r="A25" s="307">
        <v>1</v>
      </c>
      <c r="B25" s="307"/>
      <c r="C25" s="307" t="s">
        <v>88</v>
      </c>
      <c r="D25" s="307"/>
      <c r="E25" s="307" t="e">
        <f>#REF!</f>
        <v>#REF!</v>
      </c>
      <c r="F25" s="94" t="e">
        <f>(#REF!*#REF!*0.000001)*(10*0.145584)</f>
        <v>#REF!</v>
      </c>
      <c r="G25" s="64">
        <v>1.4999999999999999E-2</v>
      </c>
      <c r="H25" s="93" t="e">
        <f t="shared" ref="H25:H30" si="0">E25*F25*(1+G25)</f>
        <v>#REF!</v>
      </c>
      <c r="I25" s="307" t="e">
        <f t="shared" ref="I25:I30" si="1">12*E25</f>
        <v>#REF!</v>
      </c>
      <c r="J25" s="30"/>
    </row>
    <row r="26" spans="1:24">
      <c r="A26" s="307">
        <v>2</v>
      </c>
      <c r="B26" s="307"/>
      <c r="C26" s="307" t="s">
        <v>89</v>
      </c>
      <c r="D26" s="307"/>
      <c r="E26" s="307" t="e">
        <f>#REF!</f>
        <v>#REF!</v>
      </c>
      <c r="F26" s="94">
        <f>(10*F10*0.000001)*0.83</f>
        <v>2.4899999999999998E-4</v>
      </c>
      <c r="G26" s="64">
        <v>1.4999999999999999E-2</v>
      </c>
      <c r="H26" s="93" t="e">
        <f t="shared" si="0"/>
        <v>#REF!</v>
      </c>
      <c r="I26" s="307" t="e">
        <f t="shared" si="1"/>
        <v>#REF!</v>
      </c>
      <c r="J26" s="30"/>
    </row>
    <row r="27" spans="1:24">
      <c r="A27" s="307">
        <v>3</v>
      </c>
      <c r="B27" s="307"/>
      <c r="C27" s="307" t="s">
        <v>90</v>
      </c>
      <c r="D27" s="307"/>
      <c r="E27" s="307" t="e">
        <f>#REF!</f>
        <v>#REF!</v>
      </c>
      <c r="F27" s="94">
        <v>1E-3</v>
      </c>
      <c r="G27" s="64">
        <v>1.4999999999999999E-2</v>
      </c>
      <c r="H27" s="93" t="e">
        <f t="shared" si="0"/>
        <v>#REF!</v>
      </c>
      <c r="I27" s="307" t="e">
        <f t="shared" si="1"/>
        <v>#REF!</v>
      </c>
      <c r="J27" s="30"/>
    </row>
    <row r="28" spans="1:24">
      <c r="A28" s="307">
        <v>4</v>
      </c>
      <c r="B28" s="307"/>
      <c r="C28" s="307" t="s">
        <v>91</v>
      </c>
      <c r="D28" s="307"/>
      <c r="E28" s="307" t="e">
        <f>#REF!</f>
        <v>#REF!</v>
      </c>
      <c r="F28" s="94" t="e">
        <f>(#REF!*#REF!*0.000001)*32.5</f>
        <v>#REF!</v>
      </c>
      <c r="G28" s="64">
        <v>1.4999999999999999E-2</v>
      </c>
      <c r="H28" s="93" t="e">
        <f t="shared" si="0"/>
        <v>#REF!</v>
      </c>
      <c r="I28" s="307" t="e">
        <f t="shared" si="1"/>
        <v>#REF!</v>
      </c>
      <c r="J28" s="30"/>
    </row>
    <row r="29" spans="1:24">
      <c r="A29" s="307">
        <v>5</v>
      </c>
      <c r="B29" s="307"/>
      <c r="C29" s="307" t="s">
        <v>92</v>
      </c>
      <c r="D29" s="307"/>
      <c r="E29" s="307" t="e">
        <f>#REF!</f>
        <v>#REF!</v>
      </c>
      <c r="F29" s="93" t="e">
        <f>0.00000151*#REF!*#REF!</f>
        <v>#REF!</v>
      </c>
      <c r="G29" s="64">
        <v>1.4999999999999999E-2</v>
      </c>
      <c r="H29" s="93" t="e">
        <f t="shared" si="0"/>
        <v>#REF!</v>
      </c>
      <c r="I29" s="307" t="e">
        <f t="shared" si="1"/>
        <v>#REF!</v>
      </c>
      <c r="J29" s="30"/>
    </row>
    <row r="30" spans="1:24">
      <c r="A30" s="307">
        <v>6</v>
      </c>
      <c r="B30" s="307"/>
      <c r="C30" s="307" t="s">
        <v>93</v>
      </c>
      <c r="D30" s="307"/>
      <c r="E30" s="307" t="e">
        <f>#REF!</f>
        <v>#REF!</v>
      </c>
      <c r="F30" s="93" t="e">
        <f>0.00000151*#REF!*#REF!</f>
        <v>#REF!</v>
      </c>
      <c r="G30" s="64">
        <v>1.4999999999999999E-2</v>
      </c>
      <c r="H30" s="93" t="e">
        <f t="shared" si="0"/>
        <v>#REF!</v>
      </c>
      <c r="I30" s="307" t="e">
        <f t="shared" si="1"/>
        <v>#REF!</v>
      </c>
      <c r="J30" s="30"/>
    </row>
    <row r="31" spans="1:24">
      <c r="A31" s="307"/>
      <c r="B31" s="307"/>
      <c r="C31" s="307"/>
      <c r="D31" s="307"/>
      <c r="E31" s="307"/>
      <c r="F31" s="307"/>
      <c r="G31" s="307"/>
      <c r="H31" s="43"/>
      <c r="I31" s="307"/>
      <c r="J31" s="30"/>
    </row>
    <row r="32" spans="1:24">
      <c r="A32" s="307"/>
      <c r="B32" s="307"/>
      <c r="C32" s="307"/>
      <c r="D32" s="307"/>
      <c r="E32" s="307"/>
      <c r="F32" s="307"/>
      <c r="G32" s="307"/>
      <c r="H32" s="43"/>
      <c r="I32" s="307"/>
      <c r="J32" s="30"/>
    </row>
    <row r="33" spans="1:9" ht="17" thickBot="1">
      <c r="G33" s="84" t="s">
        <v>79</v>
      </c>
      <c r="H33" s="85" t="e">
        <f>SUM(H25:H32)</f>
        <v>#REF!</v>
      </c>
      <c r="I33" s="86" t="e">
        <f>SUM(I25:I32)</f>
        <v>#REF!</v>
      </c>
    </row>
    <row r="34" spans="1:9" ht="17" thickBot="1"/>
    <row r="35" spans="1:9">
      <c r="A35" s="35" t="s">
        <v>94</v>
      </c>
      <c r="B35" s="36" t="s">
        <v>95</v>
      </c>
      <c r="C35" s="37" t="s">
        <v>96</v>
      </c>
      <c r="D35" s="38" t="s">
        <v>97</v>
      </c>
      <c r="E35" s="39" t="s">
        <v>98</v>
      </c>
      <c r="F35" s="81" t="s">
        <v>99</v>
      </c>
      <c r="G35" s="83" t="s">
        <v>100</v>
      </c>
      <c r="H35" s="79" t="s">
        <v>101</v>
      </c>
      <c r="I35" s="63"/>
    </row>
    <row r="36" spans="1:9" ht="17" thickBot="1">
      <c r="A36" s="80" t="e">
        <f>I10</f>
        <v>#REF!</v>
      </c>
      <c r="B36" s="40" t="e">
        <f>F21</f>
        <v>#REF!</v>
      </c>
      <c r="C36" s="60">
        <v>0.04</v>
      </c>
      <c r="D36" s="40" t="e">
        <f>H33</f>
        <v>#REF!</v>
      </c>
      <c r="E36" s="40" t="e">
        <f>B36*10%</f>
        <v>#REF!</v>
      </c>
      <c r="F36" s="82" t="e">
        <f>SUM(A36:E36)</f>
        <v>#REF!</v>
      </c>
      <c r="G36" s="40"/>
      <c r="H36" s="76"/>
      <c r="I36" s="63"/>
    </row>
    <row r="41" spans="1:9">
      <c r="A41" s="41"/>
      <c r="C41" s="42"/>
    </row>
  </sheetData>
  <mergeCells count="12">
    <mergeCell ref="H8:H9"/>
    <mergeCell ref="I8:I9"/>
    <mergeCell ref="A1:H1"/>
    <mergeCell ref="B4:C4"/>
    <mergeCell ref="E4:F4"/>
    <mergeCell ref="B5:C5"/>
    <mergeCell ref="E5:F5"/>
    <mergeCell ref="A8:A9"/>
    <mergeCell ref="B8:B9"/>
    <mergeCell ref="C8:C9"/>
    <mergeCell ref="D8:D9"/>
    <mergeCell ref="E8:G8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AW71"/>
  <sheetViews>
    <sheetView topLeftCell="A28" zoomScale="70" zoomScaleNormal="70" zoomScaleSheetLayoutView="70" workbookViewId="0">
      <selection activeCell="C11" sqref="C11"/>
    </sheetView>
  </sheetViews>
  <sheetFormatPr baseColWidth="10" defaultColWidth="8.83203125" defaultRowHeight="16"/>
  <cols>
    <col min="1" max="1" width="15.33203125" style="9" bestFit="1" customWidth="1"/>
    <col min="2" max="2" width="19" style="9" customWidth="1"/>
    <col min="3" max="3" width="39" style="9" bestFit="1" customWidth="1"/>
    <col min="4" max="4" width="14.83203125" style="9" customWidth="1"/>
    <col min="5" max="5" width="39.5" style="9" bestFit="1" customWidth="1"/>
    <col min="6" max="6" width="16.83203125" style="9" bestFit="1" customWidth="1"/>
    <col min="7" max="7" width="16.83203125" style="9" customWidth="1"/>
    <col min="8" max="8" width="13.1640625" style="9" customWidth="1"/>
    <col min="9" max="9" width="14.1640625" style="9" customWidth="1"/>
    <col min="10" max="10" width="17.1640625" style="57" bestFit="1" customWidth="1"/>
    <col min="11" max="11" width="17.1640625" style="57" customWidth="1"/>
    <col min="12" max="12" width="25.5" style="57" bestFit="1" customWidth="1"/>
    <col min="13" max="13" width="25.5" style="57" customWidth="1"/>
    <col min="14" max="14" width="15.6640625" style="57" customWidth="1"/>
    <col min="15" max="15" width="11.83203125" style="57" bestFit="1" customWidth="1"/>
    <col min="16" max="16" width="37.1640625" style="57" bestFit="1" customWidth="1"/>
    <col min="17" max="17" width="32.5" style="57" customWidth="1"/>
    <col min="18" max="18" width="15.6640625" style="57" bestFit="1" customWidth="1"/>
    <col min="19" max="19" width="10.83203125" style="57" bestFit="1" customWidth="1"/>
    <col min="20" max="20" width="30.83203125" style="57" bestFit="1" customWidth="1"/>
    <col min="21" max="21" width="25.6640625" style="57" bestFit="1" customWidth="1"/>
    <col min="22" max="22" width="28.83203125" style="57" bestFit="1" customWidth="1"/>
    <col min="23" max="23" width="15.6640625" style="57" bestFit="1" customWidth="1"/>
    <col min="24" max="24" width="10.83203125" style="57" customWidth="1"/>
    <col min="25" max="25" width="27.1640625" style="57" bestFit="1" customWidth="1"/>
    <col min="26" max="26" width="17.1640625" style="57" bestFit="1" customWidth="1"/>
    <col min="27" max="27" width="28.83203125" style="57" bestFit="1" customWidth="1"/>
    <col min="28" max="28" width="15.6640625" style="57" bestFit="1" customWidth="1"/>
    <col min="29" max="29" width="10.83203125" style="57" customWidth="1"/>
    <col min="30" max="30" width="13" style="57" bestFit="1" customWidth="1"/>
    <col min="31" max="31" width="16.1640625" style="57" bestFit="1" customWidth="1"/>
    <col min="32" max="32" width="28.83203125" style="57" bestFit="1" customWidth="1"/>
    <col min="33" max="33" width="11.83203125" style="57" bestFit="1" customWidth="1"/>
    <col min="34" max="34" width="33.1640625" style="57" bestFit="1" customWidth="1"/>
    <col min="35" max="35" width="38.1640625" style="57" bestFit="1" customWidth="1"/>
    <col min="36" max="36" width="38.1640625" style="57" customWidth="1"/>
    <col min="37" max="37" width="27.83203125" style="57" customWidth="1"/>
    <col min="38" max="38" width="11.83203125" style="57" bestFit="1" customWidth="1"/>
    <col min="39" max="39" width="40" style="57" bestFit="1" customWidth="1"/>
    <col min="40" max="40" width="40" style="57" customWidth="1"/>
    <col min="41" max="42" width="15.6640625" style="57" customWidth="1"/>
    <col min="43" max="43" width="11.83203125" style="57" bestFit="1" customWidth="1"/>
    <col min="44" max="44" width="11.83203125" style="57" customWidth="1"/>
    <col min="45" max="45" width="21.83203125" style="57" bestFit="1" customWidth="1"/>
    <col min="46" max="46" width="19.33203125" style="57" bestFit="1" customWidth="1"/>
    <col min="47" max="47" width="20.83203125" style="57" bestFit="1" customWidth="1"/>
    <col min="48" max="48" width="20.83203125" style="103" bestFit="1" customWidth="1"/>
    <col min="49" max="49" width="103" style="57" bestFit="1" customWidth="1"/>
    <col min="50" max="16384" width="8.83203125" style="57"/>
  </cols>
  <sheetData>
    <row r="1" spans="1:49" s="23" customFormat="1">
      <c r="A1" s="334" t="s">
        <v>102</v>
      </c>
      <c r="B1" s="334"/>
      <c r="C1" s="334"/>
      <c r="D1" s="334"/>
      <c r="E1" s="334"/>
      <c r="F1" s="334"/>
      <c r="G1" s="334"/>
      <c r="H1" s="334"/>
      <c r="AV1" s="41"/>
    </row>
    <row r="2" spans="1:49" s="23" customFormat="1">
      <c r="A2" s="24" t="s">
        <v>19</v>
      </c>
      <c r="B2" s="25" t="e">
        <f>#REF!</f>
        <v>#REF!</v>
      </c>
      <c r="C2" s="24" t="s">
        <v>20</v>
      </c>
      <c r="D2" s="92" t="e">
        <f>#REF!</f>
        <v>#REF!</v>
      </c>
      <c r="E2" s="24" t="s">
        <v>21</v>
      </c>
      <c r="F2" s="25" t="e">
        <f>#REF!</f>
        <v>#REF!</v>
      </c>
      <c r="G2" s="24" t="s">
        <v>22</v>
      </c>
      <c r="H2" s="25"/>
      <c r="AV2" s="41"/>
    </row>
    <row r="3" spans="1:49" s="23" customFormat="1">
      <c r="A3" s="24" t="s">
        <v>23</v>
      </c>
      <c r="B3" s="25"/>
      <c r="C3" s="24" t="s">
        <v>24</v>
      </c>
      <c r="D3" s="26" t="e">
        <f>#REF!</f>
        <v>#REF!</v>
      </c>
      <c r="E3" s="24" t="s">
        <v>25</v>
      </c>
      <c r="F3" s="25" t="e">
        <f>#REF!</f>
        <v>#REF!</v>
      </c>
      <c r="G3" s="24" t="s">
        <v>26</v>
      </c>
      <c r="H3" s="25" t="e">
        <f>#REF!</f>
        <v>#REF!</v>
      </c>
      <c r="AV3" s="41"/>
    </row>
    <row r="4" spans="1:49" s="23" customFormat="1">
      <c r="A4" s="24" t="s">
        <v>27</v>
      </c>
      <c r="B4" s="335" t="e">
        <f>#REF!</f>
        <v>#REF!</v>
      </c>
      <c r="C4" s="335"/>
      <c r="D4" s="24"/>
      <c r="E4" s="336"/>
      <c r="F4" s="337"/>
      <c r="G4" s="24" t="s">
        <v>28</v>
      </c>
      <c r="H4" s="25" t="e">
        <f>#REF!</f>
        <v>#REF!</v>
      </c>
      <c r="AV4" s="41"/>
    </row>
    <row r="5" spans="1:49" s="23" customFormat="1">
      <c r="A5" s="24" t="s">
        <v>34</v>
      </c>
      <c r="B5" s="338" t="e">
        <f>IF(AND(D3="WKS",F3="NB"),"USD",IF(AND(D3="WCQ",F3="NB"),"USD",IF(AND(D3="WCD",F3="NB"),"USD",IF(AND(D3="WTZ",F3="DT"),"RMB",IF(AND(D3="WCQ",F3="DT"),"USD",IF(AND(D3="WCD",F3="DT"),"USD",""))))))</f>
        <v>#REF!</v>
      </c>
      <c r="C5" s="338"/>
      <c r="D5" s="24" t="s">
        <v>35</v>
      </c>
      <c r="E5" s="336" t="e">
        <f>#REF!</f>
        <v>#REF!</v>
      </c>
      <c r="F5" s="337"/>
      <c r="G5" s="24" t="s">
        <v>36</v>
      </c>
      <c r="H5" s="25" t="e">
        <f>#REF!</f>
        <v>#REF!</v>
      </c>
      <c r="AV5" s="41"/>
    </row>
    <row r="6" spans="1:49" s="9" customFormat="1" ht="17" thickBot="1">
      <c r="A6" s="53"/>
      <c r="B6" s="53"/>
      <c r="C6" s="12"/>
      <c r="D6" s="10"/>
      <c r="E6" s="10"/>
      <c r="F6" s="11"/>
      <c r="H6" s="13"/>
      <c r="I6" s="8"/>
      <c r="AV6" s="101"/>
    </row>
    <row r="7" spans="1:49" s="9" customFormat="1" ht="18.75" customHeight="1">
      <c r="A7" s="361" t="s">
        <v>103</v>
      </c>
      <c r="B7" s="361"/>
      <c r="C7" s="14"/>
      <c r="D7" s="362"/>
      <c r="E7" s="363"/>
      <c r="F7" s="363"/>
      <c r="G7" s="364"/>
      <c r="H7" s="48"/>
      <c r="L7" s="351" t="s">
        <v>104</v>
      </c>
      <c r="M7" s="352"/>
      <c r="N7" s="352"/>
      <c r="O7" s="353"/>
      <c r="P7" s="354" t="s">
        <v>105</v>
      </c>
      <c r="Q7" s="355"/>
      <c r="R7" s="355"/>
      <c r="S7" s="356"/>
      <c r="T7" s="354" t="s">
        <v>106</v>
      </c>
      <c r="U7" s="355"/>
      <c r="V7" s="355"/>
      <c r="W7" s="355"/>
      <c r="X7" s="356"/>
      <c r="Y7" s="354" t="s">
        <v>107</v>
      </c>
      <c r="Z7" s="355"/>
      <c r="AA7" s="355"/>
      <c r="AB7" s="355"/>
      <c r="AC7" s="355"/>
      <c r="AD7" s="354" t="s">
        <v>108</v>
      </c>
      <c r="AE7" s="355"/>
      <c r="AF7" s="355"/>
      <c r="AG7" s="355"/>
      <c r="AH7" s="351" t="s">
        <v>109</v>
      </c>
      <c r="AI7" s="352"/>
      <c r="AJ7" s="352"/>
      <c r="AK7" s="352"/>
      <c r="AL7" s="353"/>
      <c r="AM7" s="351" t="s">
        <v>110</v>
      </c>
      <c r="AN7" s="352"/>
      <c r="AO7" s="352"/>
      <c r="AP7" s="352"/>
      <c r="AQ7" s="352"/>
      <c r="AR7" s="353"/>
      <c r="AS7" s="351" t="s">
        <v>111</v>
      </c>
      <c r="AT7" s="352"/>
      <c r="AU7" s="352"/>
      <c r="AV7" s="353"/>
      <c r="AW7" s="201" t="s">
        <v>101</v>
      </c>
    </row>
    <row r="8" spans="1:49" s="9" customFormat="1" ht="18.75" customHeight="1">
      <c r="A8" s="357" t="s">
        <v>112</v>
      </c>
      <c r="B8" s="357"/>
      <c r="C8" s="312" t="s">
        <v>113</v>
      </c>
      <c r="D8" s="312" t="s">
        <v>114</v>
      </c>
      <c r="E8" s="312" t="s">
        <v>115</v>
      </c>
      <c r="F8" s="312" t="s">
        <v>50</v>
      </c>
      <c r="G8" s="312" t="s">
        <v>116</v>
      </c>
      <c r="H8" s="357" t="s">
        <v>117</v>
      </c>
      <c r="I8" s="344"/>
      <c r="L8" s="310" t="s">
        <v>118</v>
      </c>
      <c r="M8" s="114" t="s">
        <v>119</v>
      </c>
      <c r="N8" s="114" t="s">
        <v>120</v>
      </c>
      <c r="O8" s="171" t="s">
        <v>121</v>
      </c>
      <c r="P8" s="310" t="s">
        <v>118</v>
      </c>
      <c r="Q8" s="114" t="s">
        <v>119</v>
      </c>
      <c r="R8" s="114" t="s">
        <v>120</v>
      </c>
      <c r="S8" s="171" t="s">
        <v>121</v>
      </c>
      <c r="T8" s="310" t="s">
        <v>118</v>
      </c>
      <c r="U8" s="114" t="s">
        <v>119</v>
      </c>
      <c r="V8" s="114" t="s">
        <v>122</v>
      </c>
      <c r="W8" s="114" t="s">
        <v>120</v>
      </c>
      <c r="X8" s="171" t="s">
        <v>121</v>
      </c>
      <c r="Y8" s="310" t="s">
        <v>118</v>
      </c>
      <c r="Z8" s="114" t="s">
        <v>119</v>
      </c>
      <c r="AA8" s="114" t="s">
        <v>122</v>
      </c>
      <c r="AB8" s="114" t="s">
        <v>120</v>
      </c>
      <c r="AC8" s="184" t="s">
        <v>121</v>
      </c>
      <c r="AD8" s="310" t="s">
        <v>119</v>
      </c>
      <c r="AE8" s="114" t="s">
        <v>120</v>
      </c>
      <c r="AF8" s="184" t="s">
        <v>123</v>
      </c>
      <c r="AG8" s="184" t="s">
        <v>121</v>
      </c>
      <c r="AH8" s="310" t="s">
        <v>118</v>
      </c>
      <c r="AI8" s="114" t="s">
        <v>119</v>
      </c>
      <c r="AJ8" s="114" t="s">
        <v>122</v>
      </c>
      <c r="AK8" s="114" t="s">
        <v>120</v>
      </c>
      <c r="AL8" s="171" t="s">
        <v>121</v>
      </c>
      <c r="AM8" s="310" t="s">
        <v>118</v>
      </c>
      <c r="AN8" s="114" t="s">
        <v>119</v>
      </c>
      <c r="AO8" s="114" t="s">
        <v>120</v>
      </c>
      <c r="AP8" s="114" t="s">
        <v>124</v>
      </c>
      <c r="AQ8" s="114" t="s">
        <v>121</v>
      </c>
      <c r="AR8" s="171" t="s">
        <v>125</v>
      </c>
      <c r="AS8" s="349" t="s">
        <v>126</v>
      </c>
      <c r="AT8" s="114" t="s">
        <v>127</v>
      </c>
      <c r="AU8" s="114" t="s">
        <v>128</v>
      </c>
      <c r="AV8" s="171" t="s">
        <v>129</v>
      </c>
      <c r="AW8" s="202" t="s">
        <v>130</v>
      </c>
    </row>
    <row r="9" spans="1:49" s="9" customFormat="1" ht="18.75" customHeight="1">
      <c r="A9" s="344" t="s">
        <v>131</v>
      </c>
      <c r="B9" s="344"/>
      <c r="C9" s="58">
        <f>VLOOKUP('Cable list'!K4,AT9:AU14,2,0)</f>
        <v>3.2000000000000001E-2</v>
      </c>
      <c r="D9" s="49">
        <f>SUM('Cable list'!I4:I6)</f>
        <v>650</v>
      </c>
      <c r="E9" s="50">
        <f>'Cable list'!J4</f>
        <v>4</v>
      </c>
      <c r="F9" s="51">
        <v>0.03</v>
      </c>
      <c r="G9" s="47">
        <f>(C9*0.001)*D9*E9*(1+F9)</f>
        <v>8.5695999999999994E-2</v>
      </c>
      <c r="H9" s="344"/>
      <c r="I9" s="344"/>
      <c r="L9" s="172" t="s">
        <v>132</v>
      </c>
      <c r="M9" s="170" t="s">
        <v>133</v>
      </c>
      <c r="N9" s="114">
        <v>4.2000000000000003E-2</v>
      </c>
      <c r="O9" s="173">
        <v>44</v>
      </c>
      <c r="P9" s="310" t="s">
        <v>134</v>
      </c>
      <c r="Q9" s="114" t="s">
        <v>135</v>
      </c>
      <c r="R9" s="119">
        <v>0.11</v>
      </c>
      <c r="S9" s="171">
        <v>210</v>
      </c>
      <c r="T9" s="179" t="s">
        <v>136</v>
      </c>
      <c r="U9" s="108" t="s">
        <v>137</v>
      </c>
      <c r="V9" s="207" t="s">
        <v>138</v>
      </c>
      <c r="W9" s="120">
        <v>0.26</v>
      </c>
      <c r="X9" s="180">
        <v>275</v>
      </c>
      <c r="Y9" s="185" t="s">
        <v>139</v>
      </c>
      <c r="Z9" s="105" t="s">
        <v>140</v>
      </c>
      <c r="AA9" s="185" t="s">
        <v>141</v>
      </c>
      <c r="AB9" s="105">
        <v>0.15</v>
      </c>
      <c r="AC9" s="185">
        <v>20</v>
      </c>
      <c r="AD9" s="310" t="s">
        <v>142</v>
      </c>
      <c r="AE9" s="114">
        <v>0.04</v>
      </c>
      <c r="AF9" s="205" t="s">
        <v>143</v>
      </c>
      <c r="AG9" s="184">
        <v>140</v>
      </c>
      <c r="AH9" s="172" t="s">
        <v>144</v>
      </c>
      <c r="AI9" s="104" t="s">
        <v>145</v>
      </c>
      <c r="AJ9" s="104" t="s">
        <v>146</v>
      </c>
      <c r="AK9" s="114">
        <v>7.7999999999999996E-3</v>
      </c>
      <c r="AL9" s="171">
        <v>42</v>
      </c>
      <c r="AM9" s="310" t="s">
        <v>147</v>
      </c>
      <c r="AN9" s="114" t="s">
        <v>148</v>
      </c>
      <c r="AO9" s="110">
        <v>0.16</v>
      </c>
      <c r="AP9" s="114"/>
      <c r="AQ9" s="114">
        <v>68</v>
      </c>
      <c r="AR9" s="171" t="s">
        <v>149</v>
      </c>
      <c r="AS9" s="349"/>
      <c r="AT9" s="114">
        <v>24</v>
      </c>
      <c r="AU9" s="114">
        <v>9.8000000000000004E-2</v>
      </c>
      <c r="AV9" s="171"/>
      <c r="AW9" s="203" t="s">
        <v>150</v>
      </c>
    </row>
    <row r="10" spans="1:49" s="9" customFormat="1" ht="18.75" customHeight="1" thickBot="1">
      <c r="A10" s="344" t="s">
        <v>151</v>
      </c>
      <c r="B10" s="344"/>
      <c r="C10" s="58">
        <f>VLOOKUP('Cable list'!K5,AT9:AU14,2,0)</f>
        <v>3.2000000000000001E-2</v>
      </c>
      <c r="D10" s="49">
        <f>'Cable list'!I5</f>
        <v>250</v>
      </c>
      <c r="E10" s="50">
        <f>'Cable list'!J5</f>
        <v>26</v>
      </c>
      <c r="F10" s="51">
        <v>0.03</v>
      </c>
      <c r="G10" s="47">
        <f t="shared" ref="G10:G15" si="0">(C10*0.001)*D10*E10*(1+F10)</f>
        <v>0.21424000000000001</v>
      </c>
      <c r="H10" s="344"/>
      <c r="I10" s="344"/>
      <c r="L10" s="172" t="s">
        <v>152</v>
      </c>
      <c r="M10" s="170" t="s">
        <v>153</v>
      </c>
      <c r="N10" s="114">
        <v>4.3999999999999997E-2</v>
      </c>
      <c r="O10" s="173">
        <v>46</v>
      </c>
      <c r="P10" s="310" t="s">
        <v>154</v>
      </c>
      <c r="Q10" s="114" t="s">
        <v>155</v>
      </c>
      <c r="R10" s="119">
        <v>7.4999999999999997E-2</v>
      </c>
      <c r="S10" s="178">
        <v>210</v>
      </c>
      <c r="T10" s="179" t="s">
        <v>156</v>
      </c>
      <c r="U10" s="108" t="s">
        <v>157</v>
      </c>
      <c r="V10" s="207" t="s">
        <v>158</v>
      </c>
      <c r="W10" s="120">
        <v>0.16</v>
      </c>
      <c r="X10" s="180">
        <v>260</v>
      </c>
      <c r="Y10" s="183"/>
      <c r="Z10" s="105"/>
      <c r="AA10" s="105"/>
      <c r="AB10" s="105"/>
      <c r="AC10" s="185"/>
      <c r="AD10" s="310" t="s">
        <v>159</v>
      </c>
      <c r="AE10" s="114">
        <v>4.2000000000000003E-2</v>
      </c>
      <c r="AF10" s="208" t="s">
        <v>160</v>
      </c>
      <c r="AG10" s="184">
        <v>146</v>
      </c>
      <c r="AH10" s="172" t="s">
        <v>161</v>
      </c>
      <c r="AI10" s="104" t="s">
        <v>162</v>
      </c>
      <c r="AJ10" s="104" t="s">
        <v>163</v>
      </c>
      <c r="AK10" s="114">
        <v>0.26</v>
      </c>
      <c r="AL10" s="171">
        <v>320</v>
      </c>
      <c r="AM10" s="310" t="s">
        <v>147</v>
      </c>
      <c r="AN10" s="114" t="s">
        <v>164</v>
      </c>
      <c r="AO10" s="110">
        <v>0.28499999999999998</v>
      </c>
      <c r="AP10" s="114"/>
      <c r="AQ10" s="114">
        <v>68</v>
      </c>
      <c r="AR10" s="171" t="s">
        <v>149</v>
      </c>
      <c r="AS10" s="349"/>
      <c r="AT10" s="114">
        <v>26</v>
      </c>
      <c r="AU10" s="114">
        <v>7.1999999999999995E-2</v>
      </c>
      <c r="AV10" s="171"/>
      <c r="AW10" s="204" t="s">
        <v>165</v>
      </c>
    </row>
    <row r="11" spans="1:49" s="9" customFormat="1" ht="18.75" customHeight="1" thickBot="1">
      <c r="A11" s="344" t="s">
        <v>166</v>
      </c>
      <c r="B11" s="344"/>
      <c r="C11" s="58">
        <f>VLOOKUP('Cable list'!K6,AT9:AU14,2,0)</f>
        <v>3.2000000000000001E-2</v>
      </c>
      <c r="D11" s="49">
        <f>'Cable list'!I6</f>
        <v>0</v>
      </c>
      <c r="E11" s="50">
        <f>'Cable list'!J6</f>
        <v>0</v>
      </c>
      <c r="F11" s="51">
        <v>0.03</v>
      </c>
      <c r="G11" s="47">
        <f t="shared" si="0"/>
        <v>0</v>
      </c>
      <c r="H11" s="344"/>
      <c r="I11" s="344"/>
      <c r="L11" s="172" t="s">
        <v>167</v>
      </c>
      <c r="M11" s="170" t="s">
        <v>168</v>
      </c>
      <c r="N11" s="114">
        <v>4.5999999999999999E-2</v>
      </c>
      <c r="O11" s="173">
        <v>48</v>
      </c>
      <c r="P11" s="169" t="s">
        <v>169</v>
      </c>
      <c r="Q11" s="169" t="s">
        <v>170</v>
      </c>
      <c r="R11" s="169">
        <v>0.32</v>
      </c>
      <c r="S11" s="180">
        <v>275</v>
      </c>
      <c r="T11" s="106" t="s">
        <v>171</v>
      </c>
      <c r="U11" s="106" t="s">
        <v>172</v>
      </c>
      <c r="V11" s="206" t="s">
        <v>173</v>
      </c>
      <c r="W11" s="105">
        <v>0.105</v>
      </c>
      <c r="X11" s="178">
        <v>210</v>
      </c>
      <c r="Y11" s="181"/>
      <c r="Z11" s="176"/>
      <c r="AA11" s="176"/>
      <c r="AB11" s="176"/>
      <c r="AC11" s="186"/>
      <c r="AD11" s="310" t="s">
        <v>174</v>
      </c>
      <c r="AE11" s="114">
        <v>5.2999999999999999E-2</v>
      </c>
      <c r="AF11" s="208" t="s">
        <v>175</v>
      </c>
      <c r="AG11" s="184">
        <v>164</v>
      </c>
      <c r="AH11" s="172" t="s">
        <v>176</v>
      </c>
      <c r="AI11" s="104" t="s">
        <v>177</v>
      </c>
      <c r="AJ11" s="104" t="s">
        <v>178</v>
      </c>
      <c r="AK11" s="114">
        <v>6.5000000000000002E-2</v>
      </c>
      <c r="AL11" s="171">
        <v>60</v>
      </c>
      <c r="AM11" s="183" t="s">
        <v>179</v>
      </c>
      <c r="AN11" s="105" t="s">
        <v>180</v>
      </c>
      <c r="AO11" s="168">
        <v>0.16</v>
      </c>
      <c r="AP11" s="105"/>
      <c r="AQ11" s="105">
        <v>68</v>
      </c>
      <c r="AR11" s="171" t="s">
        <v>181</v>
      </c>
      <c r="AS11" s="349"/>
      <c r="AT11" s="114">
        <v>28</v>
      </c>
      <c r="AU11" s="114">
        <v>7.0999999999999994E-2</v>
      </c>
      <c r="AV11" s="171"/>
    </row>
    <row r="12" spans="1:49" s="9" customFormat="1" ht="18.75" customHeight="1">
      <c r="A12" s="345" t="s">
        <v>182</v>
      </c>
      <c r="B12" s="346"/>
      <c r="C12" s="58">
        <f>VLOOKUP('Cable list'!K7,AT9:AU14,2,0)</f>
        <v>3.2000000000000001E-2</v>
      </c>
      <c r="D12" s="158"/>
      <c r="E12" s="159"/>
      <c r="F12" s="160"/>
      <c r="G12" s="161"/>
      <c r="H12" s="344"/>
      <c r="I12" s="344"/>
      <c r="L12" s="172" t="s">
        <v>183</v>
      </c>
      <c r="M12" s="170" t="s">
        <v>184</v>
      </c>
      <c r="N12" s="114">
        <v>5.1999999999999998E-2</v>
      </c>
      <c r="O12" s="173">
        <v>52</v>
      </c>
      <c r="P12" s="169" t="s">
        <v>185</v>
      </c>
      <c r="Q12" s="169" t="s">
        <v>186</v>
      </c>
      <c r="R12" s="169">
        <v>0.12</v>
      </c>
      <c r="S12" s="180">
        <v>260</v>
      </c>
      <c r="T12" s="183"/>
      <c r="U12" s="105"/>
      <c r="V12" s="105"/>
      <c r="W12" s="105"/>
      <c r="X12" s="178"/>
      <c r="Y12" s="123"/>
      <c r="Z12" s="123"/>
      <c r="AA12" s="123"/>
      <c r="AB12" s="123"/>
      <c r="AC12" s="123"/>
      <c r="AD12" s="310" t="s">
        <v>171</v>
      </c>
      <c r="AE12" s="105">
        <v>0.105</v>
      </c>
      <c r="AF12" s="208" t="s">
        <v>187</v>
      </c>
      <c r="AG12" s="178">
        <v>210</v>
      </c>
      <c r="AH12" s="172" t="s">
        <v>176</v>
      </c>
      <c r="AI12" s="104" t="s">
        <v>188</v>
      </c>
      <c r="AJ12" s="104" t="s">
        <v>189</v>
      </c>
      <c r="AK12" s="114">
        <v>8.8999999999999996E-2</v>
      </c>
      <c r="AL12" s="171">
        <v>60</v>
      </c>
      <c r="AM12" s="194" t="s">
        <v>147</v>
      </c>
      <c r="AN12" s="107" t="s">
        <v>190</v>
      </c>
      <c r="AO12" s="111">
        <f>AP12/6.92233144</f>
        <v>0.2816970000500294</v>
      </c>
      <c r="AP12" s="107">
        <v>1.95</v>
      </c>
      <c r="AQ12" s="107">
        <v>68</v>
      </c>
      <c r="AR12" s="195" t="s">
        <v>191</v>
      </c>
      <c r="AS12" s="349"/>
      <c r="AT12" s="114">
        <v>30</v>
      </c>
      <c r="AU12" s="114">
        <v>5.1999999999999998E-2</v>
      </c>
      <c r="AV12" s="171"/>
    </row>
    <row r="13" spans="1:49" s="9" customFormat="1" ht="18.75" customHeight="1" thickBot="1">
      <c r="A13" s="345" t="s">
        <v>192</v>
      </c>
      <c r="B13" s="346"/>
      <c r="C13" s="58">
        <f>VLOOKUP('Cable list'!K8,AT9:AU14,2,0)</f>
        <v>3.2000000000000001E-2</v>
      </c>
      <c r="D13" s="158"/>
      <c r="E13" s="159"/>
      <c r="F13" s="160"/>
      <c r="G13" s="161"/>
      <c r="H13" s="344"/>
      <c r="I13" s="344"/>
      <c r="L13" s="174" t="s">
        <v>193</v>
      </c>
      <c r="M13" s="175" t="s">
        <v>194</v>
      </c>
      <c r="N13" s="176">
        <v>6.8000000000000005E-2</v>
      </c>
      <c r="O13" s="177">
        <v>64</v>
      </c>
      <c r="P13" s="181"/>
      <c r="Q13" s="176"/>
      <c r="R13" s="176"/>
      <c r="S13" s="182"/>
      <c r="T13" s="181"/>
      <c r="U13" s="176"/>
      <c r="V13" s="176"/>
      <c r="W13" s="176"/>
      <c r="X13" s="182"/>
      <c r="Y13" s="123"/>
      <c r="Z13" s="123"/>
      <c r="AA13" s="123"/>
      <c r="AB13" s="123"/>
      <c r="AC13" s="123"/>
      <c r="AD13" s="311" t="s">
        <v>195</v>
      </c>
      <c r="AE13" s="187">
        <v>0.1</v>
      </c>
      <c r="AF13" s="209" t="s">
        <v>196</v>
      </c>
      <c r="AG13" s="189">
        <v>188</v>
      </c>
      <c r="AH13" s="172" t="s">
        <v>144</v>
      </c>
      <c r="AI13" s="104" t="s">
        <v>197</v>
      </c>
      <c r="AJ13" s="104" t="s">
        <v>198</v>
      </c>
      <c r="AK13" s="114">
        <v>0.16200000000000001</v>
      </c>
      <c r="AL13" s="171">
        <v>162</v>
      </c>
      <c r="AM13" s="194" t="s">
        <v>147</v>
      </c>
      <c r="AN13" s="107" t="s">
        <v>199</v>
      </c>
      <c r="AO13" s="111">
        <f>AP13/6.92233144</f>
        <v>0.2816970000500294</v>
      </c>
      <c r="AP13" s="107">
        <v>1.95</v>
      </c>
      <c r="AQ13" s="107">
        <v>68</v>
      </c>
      <c r="AR13" s="195" t="s">
        <v>191</v>
      </c>
      <c r="AS13" s="349" t="s">
        <v>200</v>
      </c>
      <c r="AT13" s="114">
        <v>34</v>
      </c>
      <c r="AU13" s="114">
        <v>3.2000000000000001E-2</v>
      </c>
      <c r="AV13" s="171">
        <v>0.1</v>
      </c>
    </row>
    <row r="14" spans="1:49" s="9" customFormat="1" ht="18.75" customHeight="1">
      <c r="A14" s="345" t="s">
        <v>201</v>
      </c>
      <c r="B14" s="346"/>
      <c r="C14" s="58">
        <f>VLOOKUP('Cable list'!K9,AT9:AU14,2,0)</f>
        <v>3.2000000000000001E-2</v>
      </c>
      <c r="D14" s="158"/>
      <c r="E14" s="159"/>
      <c r="F14" s="160"/>
      <c r="G14" s="161"/>
      <c r="H14" s="344"/>
      <c r="I14" s="344"/>
      <c r="Y14" s="123"/>
      <c r="Z14" s="123"/>
      <c r="AA14" s="123"/>
      <c r="AB14" s="123"/>
      <c r="AC14" s="123"/>
      <c r="AD14" s="129"/>
      <c r="AE14" s="130"/>
      <c r="AF14" s="130"/>
      <c r="AG14" s="129"/>
      <c r="AH14" s="172" t="s">
        <v>202</v>
      </c>
      <c r="AI14" s="104" t="s">
        <v>203</v>
      </c>
      <c r="AJ14" s="104" t="s">
        <v>204</v>
      </c>
      <c r="AK14" s="114">
        <v>0.49</v>
      </c>
      <c r="AL14" s="171">
        <v>435</v>
      </c>
      <c r="AM14" s="194" t="s">
        <v>147</v>
      </c>
      <c r="AN14" s="107" t="s">
        <v>205</v>
      </c>
      <c r="AO14" s="111">
        <v>0.2</v>
      </c>
      <c r="AP14" s="107"/>
      <c r="AQ14" s="107">
        <v>68</v>
      </c>
      <c r="AR14" s="195" t="s">
        <v>191</v>
      </c>
      <c r="AS14" s="349"/>
      <c r="AT14" s="114">
        <v>36</v>
      </c>
      <c r="AU14" s="114">
        <v>3.2000000000000001E-2</v>
      </c>
      <c r="AV14" s="171">
        <v>0.1</v>
      </c>
    </row>
    <row r="15" spans="1:49" s="9" customFormat="1" ht="18.75" customHeight="1" thickBot="1">
      <c r="A15" s="344" t="s">
        <v>206</v>
      </c>
      <c r="B15" s="344"/>
      <c r="C15" s="58">
        <f>VLOOKUP('Cable list'!K10,AT13:AV14,3,0)</f>
        <v>0.1</v>
      </c>
      <c r="D15" s="49">
        <f>'Cable list'!I10</f>
        <v>0</v>
      </c>
      <c r="E15" s="50">
        <f>'Cable list'!J10</f>
        <v>0</v>
      </c>
      <c r="F15" s="51">
        <v>0.03</v>
      </c>
      <c r="G15" s="47">
        <f t="shared" si="0"/>
        <v>0</v>
      </c>
      <c r="H15" s="344" t="s">
        <v>207</v>
      </c>
      <c r="I15" s="344"/>
      <c r="Y15" s="123"/>
      <c r="Z15" s="123"/>
      <c r="AA15" s="123"/>
      <c r="AB15" s="123"/>
      <c r="AC15" s="123"/>
      <c r="AD15" s="129"/>
      <c r="AE15" s="130"/>
      <c r="AF15" s="130"/>
      <c r="AG15" s="129"/>
      <c r="AH15" s="179" t="s">
        <v>176</v>
      </c>
      <c r="AI15" s="108" t="s">
        <v>208</v>
      </c>
      <c r="AJ15" s="108" t="s">
        <v>209</v>
      </c>
      <c r="AK15" s="109">
        <v>3.5000000000000003E-2</v>
      </c>
      <c r="AL15" s="180">
        <v>60</v>
      </c>
      <c r="AM15" s="194" t="s">
        <v>147</v>
      </c>
      <c r="AN15" s="107" t="s">
        <v>210</v>
      </c>
      <c r="AO15" s="111">
        <v>0.2</v>
      </c>
      <c r="AP15" s="107"/>
      <c r="AQ15" s="107">
        <v>68</v>
      </c>
      <c r="AR15" s="195" t="s">
        <v>191</v>
      </c>
      <c r="AS15" s="350"/>
      <c r="AT15" s="176">
        <v>40</v>
      </c>
      <c r="AU15" s="200"/>
      <c r="AV15" s="188">
        <v>0.12</v>
      </c>
    </row>
    <row r="16" spans="1:49" s="9" customFormat="1" ht="18.75" customHeight="1" thickBot="1">
      <c r="A16" s="344" t="s">
        <v>211</v>
      </c>
      <c r="B16" s="344"/>
      <c r="C16" s="58">
        <f>VLOOKUP('Cable list'!K11,AT13:AV14,3,0)</f>
        <v>0.1</v>
      </c>
      <c r="D16" s="49">
        <f>'Cable list'!I10</f>
        <v>0</v>
      </c>
      <c r="E16" s="50">
        <f>'Cable list'!J10</f>
        <v>0</v>
      </c>
      <c r="F16" s="51">
        <v>0.03</v>
      </c>
      <c r="G16" s="47">
        <f t="shared" ref="G16" si="1">(C16*0.001)*D16*E16*(1+F16)</f>
        <v>0</v>
      </c>
      <c r="H16" s="344"/>
      <c r="I16" s="344"/>
      <c r="Y16" s="123"/>
      <c r="Z16" s="123"/>
      <c r="AA16" s="123"/>
      <c r="AB16" s="123"/>
      <c r="AC16" s="123"/>
      <c r="AD16" s="129"/>
      <c r="AH16" s="179" t="s">
        <v>144</v>
      </c>
      <c r="AI16" s="108" t="s">
        <v>212</v>
      </c>
      <c r="AJ16" s="108" t="s">
        <v>213</v>
      </c>
      <c r="AK16" s="109">
        <v>7.7999999999999996E-3</v>
      </c>
      <c r="AL16" s="180">
        <v>51</v>
      </c>
      <c r="AM16" s="196" t="s">
        <v>147</v>
      </c>
      <c r="AN16" s="197" t="s">
        <v>214</v>
      </c>
      <c r="AO16" s="198">
        <v>0.2</v>
      </c>
      <c r="AP16" s="197"/>
      <c r="AQ16" s="197">
        <v>68</v>
      </c>
      <c r="AR16" s="199" t="s">
        <v>191</v>
      </c>
    </row>
    <row r="17" spans="1:48" s="9" customFormat="1" ht="18.75" customHeight="1">
      <c r="A17" s="345" t="s">
        <v>215</v>
      </c>
      <c r="B17" s="346"/>
      <c r="C17" s="58">
        <f>VLOOKUP('Cable list'!K12,AT13:AV14,3,0)</f>
        <v>0.1</v>
      </c>
      <c r="D17" s="158"/>
      <c r="E17" s="159"/>
      <c r="F17" s="160"/>
      <c r="G17" s="161"/>
      <c r="H17" s="344"/>
      <c r="I17" s="344"/>
      <c r="Y17" s="123"/>
      <c r="Z17" s="123"/>
      <c r="AA17" s="123"/>
      <c r="AB17" s="123"/>
      <c r="AC17" s="123"/>
      <c r="AD17" s="88"/>
      <c r="AE17" s="88"/>
      <c r="AF17" s="88"/>
      <c r="AG17" s="88"/>
      <c r="AH17" s="179" t="s">
        <v>216</v>
      </c>
      <c r="AI17" s="108" t="s">
        <v>217</v>
      </c>
      <c r="AJ17" s="108" t="s">
        <v>218</v>
      </c>
      <c r="AK17" s="109">
        <v>3.7999999999999999E-2</v>
      </c>
      <c r="AL17" s="180">
        <v>48</v>
      </c>
      <c r="AR17" s="88"/>
      <c r="AV17" s="102"/>
    </row>
    <row r="18" spans="1:48" s="9" customFormat="1" ht="18.75" customHeight="1">
      <c r="A18" s="345" t="s">
        <v>219</v>
      </c>
      <c r="B18" s="346"/>
      <c r="C18" s="58">
        <f>VLOOKUP('Cable list'!K13,AT13:AV14,3,0)</f>
        <v>0.1</v>
      </c>
      <c r="D18" s="158"/>
      <c r="E18" s="159"/>
      <c r="F18" s="160"/>
      <c r="G18" s="161"/>
      <c r="H18" s="344"/>
      <c r="I18" s="344"/>
      <c r="Y18" s="123"/>
      <c r="Z18" s="123"/>
      <c r="AA18" s="123"/>
      <c r="AB18" s="123"/>
      <c r="AC18" s="123"/>
      <c r="AD18" s="88"/>
      <c r="AE18" s="88"/>
      <c r="AF18" s="88"/>
      <c r="AG18" s="88"/>
      <c r="AH18" s="179" t="s">
        <v>176</v>
      </c>
      <c r="AI18" s="108" t="s">
        <v>220</v>
      </c>
      <c r="AJ18" s="108" t="s">
        <v>221</v>
      </c>
      <c r="AK18" s="109">
        <v>8.5000000000000006E-2</v>
      </c>
      <c r="AL18" s="180">
        <v>52</v>
      </c>
      <c r="AR18" s="88"/>
      <c r="AV18" s="102"/>
    </row>
    <row r="19" spans="1:48" s="9" customFormat="1" ht="18.75" customHeight="1">
      <c r="A19" s="345" t="s">
        <v>222</v>
      </c>
      <c r="B19" s="346"/>
      <c r="C19" s="58">
        <f>VLOOKUP('Cable list'!K14,AT13:AV14,3,0)</f>
        <v>0.1</v>
      </c>
      <c r="D19" s="158"/>
      <c r="E19" s="159"/>
      <c r="F19" s="160"/>
      <c r="G19" s="161"/>
      <c r="H19" s="344"/>
      <c r="I19" s="344"/>
      <c r="Y19" s="123"/>
      <c r="Z19" s="123"/>
      <c r="AA19" s="123"/>
      <c r="AB19" s="123"/>
      <c r="AC19" s="123"/>
      <c r="AD19" s="88"/>
      <c r="AE19" s="88"/>
      <c r="AF19" s="88"/>
      <c r="AG19" s="88"/>
      <c r="AH19" s="179" t="s">
        <v>223</v>
      </c>
      <c r="AI19" s="108" t="s">
        <v>224</v>
      </c>
      <c r="AJ19" s="108" t="s">
        <v>225</v>
      </c>
      <c r="AK19" s="109">
        <v>0.15</v>
      </c>
      <c r="AL19" s="180">
        <v>64</v>
      </c>
      <c r="AR19" s="88"/>
      <c r="AV19" s="102"/>
    </row>
    <row r="20" spans="1:48" s="9" customFormat="1" ht="18.75" customHeight="1">
      <c r="A20" s="345" t="s">
        <v>0</v>
      </c>
      <c r="B20" s="346"/>
      <c r="C20" s="157"/>
      <c r="D20" s="158"/>
      <c r="E20" s="159"/>
      <c r="F20" s="160"/>
      <c r="G20" s="161"/>
      <c r="H20" s="344"/>
      <c r="I20" s="344"/>
      <c r="Y20" s="123"/>
      <c r="Z20" s="123"/>
      <c r="AA20" s="123"/>
      <c r="AB20" s="123"/>
      <c r="AC20" s="123"/>
      <c r="AD20" s="88"/>
      <c r="AE20" s="88"/>
      <c r="AF20" s="88"/>
      <c r="AG20" s="88"/>
      <c r="AH20" s="179" t="s">
        <v>216</v>
      </c>
      <c r="AI20" s="108" t="s">
        <v>226</v>
      </c>
      <c r="AJ20" s="108" t="s">
        <v>198</v>
      </c>
      <c r="AK20" s="109">
        <v>2.8000000000000001E-2</v>
      </c>
      <c r="AL20" s="180">
        <v>48</v>
      </c>
      <c r="AR20" s="88"/>
      <c r="AV20" s="102"/>
    </row>
    <row r="21" spans="1:48" s="9" customFormat="1" ht="18.75" customHeight="1">
      <c r="A21" s="347" t="s">
        <v>55</v>
      </c>
      <c r="B21" s="348"/>
      <c r="C21" s="152"/>
      <c r="D21" s="153"/>
      <c r="E21" s="154"/>
      <c r="F21" s="155"/>
      <c r="G21" s="156"/>
      <c r="H21" s="344"/>
      <c r="I21" s="344"/>
      <c r="Y21" s="123"/>
      <c r="Z21" s="123"/>
      <c r="AA21" s="123"/>
      <c r="AB21" s="123"/>
      <c r="AC21" s="123"/>
      <c r="AD21" s="88"/>
      <c r="AE21" s="88"/>
      <c r="AF21" s="88"/>
      <c r="AG21" s="88"/>
      <c r="AH21" s="179" t="s">
        <v>144</v>
      </c>
      <c r="AI21" s="108" t="s">
        <v>227</v>
      </c>
      <c r="AJ21" s="108" t="s">
        <v>228</v>
      </c>
      <c r="AK21" s="109">
        <v>3.3000000000000002E-2</v>
      </c>
      <c r="AL21" s="180">
        <v>52</v>
      </c>
      <c r="AR21" s="88"/>
      <c r="AV21" s="102"/>
    </row>
    <row r="22" spans="1:48" s="9" customFormat="1" ht="18.75" customHeight="1">
      <c r="A22" s="8"/>
      <c r="B22" s="8"/>
      <c r="C22" s="8"/>
      <c r="D22" s="131">
        <f>SUM(D9:D21)</f>
        <v>900</v>
      </c>
      <c r="E22" s="132">
        <f>SUM(E9:E21)</f>
        <v>30</v>
      </c>
      <c r="F22" s="133" t="s">
        <v>229</v>
      </c>
      <c r="G22" s="367">
        <f>SUM(G9:G21)</f>
        <v>0.29993599999999998</v>
      </c>
      <c r="H22" s="368"/>
      <c r="I22" s="368"/>
      <c r="Y22" s="123"/>
      <c r="Z22" s="123"/>
      <c r="AA22" s="123"/>
      <c r="AB22" s="123"/>
      <c r="AC22" s="123"/>
      <c r="AD22" s="88"/>
      <c r="AE22" s="88"/>
      <c r="AF22" s="88"/>
      <c r="AG22" s="88"/>
      <c r="AH22" s="179" t="s">
        <v>176</v>
      </c>
      <c r="AI22" s="108" t="s">
        <v>230</v>
      </c>
      <c r="AJ22" s="108" t="s">
        <v>231</v>
      </c>
      <c r="AK22" s="109">
        <v>3.7999999999999999E-2</v>
      </c>
      <c r="AL22" s="180">
        <v>56</v>
      </c>
      <c r="AR22" s="88"/>
      <c r="AV22" s="102"/>
    </row>
    <row r="23" spans="1:48" s="9" customFormat="1" ht="18.75" customHeight="1" thickBot="1">
      <c r="A23" s="313"/>
      <c r="B23" s="313"/>
      <c r="C23" s="14"/>
      <c r="D23" s="14"/>
      <c r="E23" s="14"/>
      <c r="F23" s="14"/>
      <c r="G23" s="14"/>
      <c r="H23" s="14"/>
      <c r="I23" s="14"/>
      <c r="AD23" s="88"/>
      <c r="AE23" s="88"/>
      <c r="AF23" s="88"/>
      <c r="AG23" s="88"/>
      <c r="AH23" s="190" t="s">
        <v>223</v>
      </c>
      <c r="AI23" s="191" t="s">
        <v>232</v>
      </c>
      <c r="AJ23" s="191" t="s">
        <v>233</v>
      </c>
      <c r="AK23" s="192">
        <v>6.3E-2</v>
      </c>
      <c r="AL23" s="193">
        <v>64</v>
      </c>
      <c r="AR23" s="97"/>
      <c r="AV23" s="97"/>
    </row>
    <row r="24" spans="1:48" s="9" customFormat="1" ht="18.75" customHeight="1">
      <c r="A24" s="359" t="s">
        <v>234</v>
      </c>
      <c r="B24" s="359"/>
      <c r="C24" s="14"/>
      <c r="D24" s="14"/>
      <c r="E24" s="14"/>
      <c r="F24" s="14"/>
      <c r="G24" s="14"/>
      <c r="H24" s="14"/>
      <c r="I24" s="14"/>
      <c r="AD24" s="96"/>
      <c r="AE24" s="96"/>
      <c r="AF24" s="96"/>
      <c r="AG24" s="96"/>
      <c r="AV24" s="101"/>
    </row>
    <row r="25" spans="1:48" s="9" customFormat="1" ht="18.75" customHeight="1">
      <c r="A25" s="312" t="s">
        <v>235</v>
      </c>
      <c r="B25" s="357" t="s">
        <v>236</v>
      </c>
      <c r="C25" s="357"/>
      <c r="D25" s="357"/>
      <c r="E25" s="357"/>
      <c r="F25" s="312" t="s">
        <v>237</v>
      </c>
      <c r="G25" s="357" t="s">
        <v>117</v>
      </c>
      <c r="H25" s="344"/>
      <c r="I25" s="344"/>
      <c r="L25" s="316"/>
      <c r="AD25" s="97"/>
      <c r="AE25" s="97"/>
      <c r="AF25" s="97"/>
      <c r="AG25" s="97"/>
      <c r="AV25" s="101"/>
    </row>
    <row r="26" spans="1:48" s="9" customFormat="1" ht="18.75" customHeight="1">
      <c r="A26" s="312">
        <v>1</v>
      </c>
      <c r="B26" s="134" t="s">
        <v>238</v>
      </c>
      <c r="C26" s="312"/>
      <c r="D26" s="312"/>
      <c r="E26" s="135"/>
      <c r="F26" s="136" t="e">
        <f>J65</f>
        <v>#N/A</v>
      </c>
      <c r="G26" s="365" t="s">
        <v>239</v>
      </c>
      <c r="H26" s="366"/>
      <c r="I26" s="366"/>
      <c r="L26" s="89"/>
      <c r="AV26" s="101"/>
    </row>
    <row r="27" spans="1:48" s="9" customFormat="1" ht="18.75" customHeight="1">
      <c r="A27" s="312">
        <v>2</v>
      </c>
      <c r="B27" s="134" t="s">
        <v>240</v>
      </c>
      <c r="C27" s="312"/>
      <c r="D27" s="312"/>
      <c r="E27" s="135">
        <v>0.08</v>
      </c>
      <c r="F27" s="137" t="e">
        <f>F26*E27</f>
        <v>#N/A</v>
      </c>
      <c r="G27" s="366"/>
      <c r="H27" s="366"/>
      <c r="I27" s="366"/>
      <c r="L27" s="89"/>
      <c r="AV27" s="101"/>
    </row>
    <row r="28" spans="1:48" s="9" customFormat="1" ht="18.75" customHeight="1">
      <c r="A28" s="312">
        <v>3</v>
      </c>
      <c r="B28" s="134" t="s">
        <v>241</v>
      </c>
      <c r="C28" s="312"/>
      <c r="D28" s="312"/>
      <c r="E28" s="135">
        <v>0.08</v>
      </c>
      <c r="F28" s="138"/>
      <c r="G28" s="366"/>
      <c r="H28" s="366"/>
      <c r="I28" s="366"/>
      <c r="L28" s="89"/>
      <c r="AV28" s="101"/>
    </row>
    <row r="29" spans="1:48" s="9" customFormat="1" ht="18.75" customHeight="1">
      <c r="A29" s="312">
        <v>4</v>
      </c>
      <c r="B29" s="139" t="s">
        <v>242</v>
      </c>
      <c r="C29" s="312"/>
      <c r="D29" s="309"/>
      <c r="E29" s="135"/>
      <c r="F29" s="312"/>
      <c r="G29" s="366"/>
      <c r="H29" s="366"/>
      <c r="I29" s="366"/>
      <c r="L29" s="89"/>
      <c r="AV29" s="101"/>
    </row>
    <row r="30" spans="1:48" s="9" customFormat="1" ht="18.75" customHeight="1">
      <c r="A30" s="312">
        <v>5</v>
      </c>
      <c r="B30" s="140" t="s">
        <v>243</v>
      </c>
      <c r="C30" s="312"/>
      <c r="D30" s="309"/>
      <c r="E30" s="135"/>
      <c r="F30" s="312">
        <f>5*'Cable list'!H39</f>
        <v>0</v>
      </c>
      <c r="G30" s="366"/>
      <c r="H30" s="366"/>
      <c r="I30" s="366"/>
      <c r="L30" s="89"/>
      <c r="AV30" s="101"/>
    </row>
    <row r="31" spans="1:48" s="9" customFormat="1" ht="18.75" customHeight="1">
      <c r="A31" s="357" t="s">
        <v>244</v>
      </c>
      <c r="B31" s="344"/>
      <c r="C31" s="344"/>
      <c r="D31" s="344"/>
      <c r="E31" s="344"/>
      <c r="F31" s="141" t="e">
        <f>F26+F27+F28</f>
        <v>#N/A</v>
      </c>
      <c r="G31" s="133" t="s">
        <v>245</v>
      </c>
      <c r="H31" s="358" t="e">
        <f>F31/60*0.067</f>
        <v>#N/A</v>
      </c>
      <c r="I31" s="358"/>
      <c r="L31" s="89"/>
      <c r="AV31" s="101"/>
    </row>
    <row r="32" spans="1:48" s="9" customFormat="1" ht="18.75" customHeight="1">
      <c r="A32" s="316"/>
      <c r="B32" s="317"/>
      <c r="C32" s="317"/>
      <c r="D32" s="317"/>
      <c r="E32" s="317"/>
      <c r="F32" s="15"/>
      <c r="G32" s="316"/>
      <c r="H32" s="16"/>
      <c r="I32" s="16"/>
      <c r="L32" s="89"/>
      <c r="AV32" s="101"/>
    </row>
    <row r="33" spans="1:49" s="9" customFormat="1" ht="18.75" customHeight="1">
      <c r="A33" s="359" t="s">
        <v>246</v>
      </c>
      <c r="B33" s="359"/>
      <c r="C33" s="316"/>
      <c r="D33" s="316"/>
      <c r="E33" s="316"/>
      <c r="F33" s="316"/>
      <c r="G33" s="316"/>
      <c r="H33" s="316"/>
      <c r="I33" s="317"/>
      <c r="L33" s="89"/>
      <c r="AV33" s="101"/>
    </row>
    <row r="34" spans="1:49" s="9" customFormat="1" ht="18.75" customHeight="1">
      <c r="A34" s="312" t="s">
        <v>235</v>
      </c>
      <c r="B34" s="312" t="s">
        <v>247</v>
      </c>
      <c r="C34" s="312" t="s">
        <v>248</v>
      </c>
      <c r="D34" s="312" t="s">
        <v>249</v>
      </c>
      <c r="E34" s="312" t="s">
        <v>250</v>
      </c>
      <c r="F34" s="312" t="s">
        <v>251</v>
      </c>
      <c r="G34" s="312" t="s">
        <v>252</v>
      </c>
      <c r="H34" s="312" t="s">
        <v>50</v>
      </c>
      <c r="I34" s="142" t="s">
        <v>253</v>
      </c>
      <c r="J34" s="312" t="s">
        <v>254</v>
      </c>
      <c r="K34" s="312" t="s">
        <v>62</v>
      </c>
      <c r="AV34" s="101"/>
      <c r="AW34" s="95"/>
    </row>
    <row r="35" spans="1:49" s="9" customFormat="1" ht="18.75" customHeight="1">
      <c r="A35" s="143">
        <v>1</v>
      </c>
      <c r="B35" s="44"/>
      <c r="C35" s="45" t="str">
        <f>'Cable list'!D17</f>
        <v>Panel connector(with pull bar)</v>
      </c>
      <c r="D35" s="19"/>
      <c r="E35" s="19"/>
      <c r="F35" s="52">
        <f>'Cable list'!H17</f>
        <v>1</v>
      </c>
      <c r="G35" s="46" t="e">
        <f>VLOOKUP(C35,P9:S12,3,0)</f>
        <v>#N/A</v>
      </c>
      <c r="H35" s="20">
        <v>0.03</v>
      </c>
      <c r="I35" s="46" t="e">
        <f t="shared" ref="I35:I64" si="2">F35*G35*(1+H35)</f>
        <v>#N/A</v>
      </c>
      <c r="J35" s="144" t="e">
        <f>F35*VLOOKUP(C35,P9:S12,4,0)</f>
        <v>#N/A</v>
      </c>
      <c r="K35" s="312"/>
      <c r="L35" s="90"/>
    </row>
    <row r="36" spans="1:49" s="9" customFormat="1" ht="18.75" customHeight="1">
      <c r="A36" s="143">
        <v>3</v>
      </c>
      <c r="B36" s="44"/>
      <c r="C36" s="45" t="str">
        <f>'Cable list'!D18</f>
        <v>WTB焊接式MB conn(30 pin)</v>
      </c>
      <c r="D36" s="19"/>
      <c r="E36" s="19"/>
      <c r="F36" s="52">
        <f>'Cable list'!H18</f>
        <v>1</v>
      </c>
      <c r="G36" s="46" t="e">
        <f>VLOOKUP(C36,T9:X11,4,0)</f>
        <v>#N/A</v>
      </c>
      <c r="H36" s="20">
        <v>0.03</v>
      </c>
      <c r="I36" s="46" t="e">
        <f t="shared" si="2"/>
        <v>#N/A</v>
      </c>
      <c r="J36" s="144" t="e">
        <f>F36*VLOOKUP(C36,T9:X11,5,0)</f>
        <v>#N/A</v>
      </c>
      <c r="K36" s="312"/>
      <c r="L36" s="90"/>
    </row>
    <row r="37" spans="1:49" s="9" customFormat="1" ht="18.75" customHeight="1">
      <c r="A37" s="143">
        <v>4</v>
      </c>
      <c r="B37" s="44"/>
      <c r="C37" s="45" t="str">
        <f>'Cable list'!D19</f>
        <v>CCD connector(4 pin)</v>
      </c>
      <c r="D37" s="19"/>
      <c r="E37" s="19"/>
      <c r="F37" s="52">
        <f>'Cable list'!H19</f>
        <v>1</v>
      </c>
      <c r="G37" s="46">
        <f>VLOOKUP(C37,L9:O13,3,0)</f>
        <v>4.2000000000000003E-2</v>
      </c>
      <c r="H37" s="20">
        <v>0.03</v>
      </c>
      <c r="I37" s="46">
        <f t="shared" si="2"/>
        <v>4.3260000000000007E-2</v>
      </c>
      <c r="J37" s="144">
        <f>F37*VLOOKUP(C37,L9:O13,4,0)</f>
        <v>44</v>
      </c>
      <c r="K37" s="312"/>
      <c r="L37" s="90"/>
    </row>
    <row r="38" spans="1:49" s="9" customFormat="1" ht="18.75" customHeight="1">
      <c r="A38" s="143">
        <v>5</v>
      </c>
      <c r="B38" s="44"/>
      <c r="C38" s="45" t="s">
        <v>255</v>
      </c>
      <c r="D38" s="19"/>
      <c r="E38" s="19"/>
      <c r="F38" s="52">
        <f>'Cable list'!H20</f>
        <v>0</v>
      </c>
      <c r="G38" s="318">
        <f>VLOOKUP(C38,Y9:AC11,4,0)</f>
        <v>0.15</v>
      </c>
      <c r="H38" s="20">
        <v>0.03</v>
      </c>
      <c r="I38" s="46">
        <f t="shared" si="2"/>
        <v>0</v>
      </c>
      <c r="J38" s="144">
        <f>F38*VLOOKUP(C38,Y9:AC11,5,0)</f>
        <v>0</v>
      </c>
      <c r="K38" s="312"/>
      <c r="L38" s="90"/>
    </row>
    <row r="39" spans="1:49" s="9" customFormat="1" ht="18.75" customHeight="1">
      <c r="A39" s="143">
        <v>6</v>
      </c>
      <c r="B39" s="44"/>
      <c r="C39" s="45" t="str">
        <f>'Cable list'!D21</f>
        <v>FPC 12PIN</v>
      </c>
      <c r="D39" s="19"/>
      <c r="E39" s="19"/>
      <c r="F39" s="52">
        <f>'Cable list'!H21</f>
        <v>0</v>
      </c>
      <c r="G39" s="318">
        <f>VLOOKUP(C39,AD10:AG13,2,0)</f>
        <v>4.2000000000000003E-2</v>
      </c>
      <c r="H39" s="20">
        <v>0.03</v>
      </c>
      <c r="I39" s="46">
        <f t="shared" si="2"/>
        <v>0</v>
      </c>
      <c r="J39" s="144">
        <f>F39*VLOOKUP(C39,AD9:AG13,4,0)</f>
        <v>0</v>
      </c>
      <c r="K39" s="312"/>
      <c r="L39" s="90"/>
    </row>
    <row r="40" spans="1:49" s="9" customFormat="1" ht="18.75" customHeight="1">
      <c r="A40" s="143">
        <v>7</v>
      </c>
      <c r="B40" s="44"/>
      <c r="C40" s="45" t="str">
        <f>'Cable list'!D22</f>
        <v>DC in Jack</v>
      </c>
      <c r="D40" s="19"/>
      <c r="E40" s="124" t="str">
        <f>'Cable list'!F22</f>
        <v>信音:2DC3069-002114F</v>
      </c>
      <c r="F40" s="52">
        <f>'Cable list'!H22</f>
        <v>1</v>
      </c>
      <c r="G40" s="318">
        <f>VLOOKUP(E40,AN9:AR16,2,0)</f>
        <v>0.16</v>
      </c>
      <c r="H40" s="20">
        <v>0.03</v>
      </c>
      <c r="I40" s="46">
        <f t="shared" si="2"/>
        <v>0.1648</v>
      </c>
      <c r="J40" s="144">
        <f>F40*VLOOKUP(E40,AN9:AR16,4,0)</f>
        <v>68</v>
      </c>
      <c r="K40" s="312"/>
      <c r="L40" s="90"/>
    </row>
    <row r="41" spans="1:49" s="9" customFormat="1" ht="18.75" customHeight="1">
      <c r="A41" s="143">
        <v>8</v>
      </c>
      <c r="B41" s="44"/>
      <c r="C41" s="45" t="s">
        <v>256</v>
      </c>
      <c r="D41" s="19"/>
      <c r="E41" s="19" t="str">
        <f>'Cable list'!F23</f>
        <v>STACONN: 111H50-100000=G2-R1</v>
      </c>
      <c r="F41" s="52">
        <f>'Cable list'!H23</f>
        <v>0</v>
      </c>
      <c r="G41" s="318">
        <f>VLOOKUP(E41,AI9:AL23,3,0)</f>
        <v>0.26</v>
      </c>
      <c r="H41" s="20">
        <v>0.03</v>
      </c>
      <c r="I41" s="46">
        <f t="shared" si="2"/>
        <v>0</v>
      </c>
      <c r="J41" s="144">
        <f>F41*VLOOKUP(E41,AI9:AL23,4,0)</f>
        <v>0</v>
      </c>
      <c r="K41" s="312"/>
      <c r="L41" s="90"/>
    </row>
    <row r="42" spans="1:49" s="9" customFormat="1" ht="18.75" customHeight="1">
      <c r="A42" s="143">
        <v>9</v>
      </c>
      <c r="B42" s="44"/>
      <c r="C42" s="45" t="s">
        <v>257</v>
      </c>
      <c r="D42" s="19"/>
      <c r="E42" s="19" t="str">
        <f>'Cable list'!F24</f>
        <v>ACESS: 50459-010H0M0-001</v>
      </c>
      <c r="F42" s="52">
        <f>'Cable list'!H24</f>
        <v>0</v>
      </c>
      <c r="G42" s="318">
        <f>VLOOKUP(E42,AI9:AL23,3,0)</f>
        <v>6.5000000000000002E-2</v>
      </c>
      <c r="H42" s="20">
        <v>0.03</v>
      </c>
      <c r="I42" s="46">
        <f t="shared" si="2"/>
        <v>0</v>
      </c>
      <c r="J42" s="144">
        <f>F42*VLOOKUP(E42,AI9:AL23,4,0)</f>
        <v>0</v>
      </c>
      <c r="K42" s="312"/>
      <c r="L42" s="90"/>
    </row>
    <row r="43" spans="1:49" s="9" customFormat="1" ht="18.75" customHeight="1">
      <c r="A43" s="143">
        <v>10</v>
      </c>
      <c r="B43" s="17"/>
      <c r="C43" s="128" t="s">
        <v>258</v>
      </c>
      <c r="D43" s="145"/>
      <c r="E43" s="145"/>
      <c r="F43" s="125"/>
      <c r="G43" s="126"/>
      <c r="H43" s="127">
        <v>0.03</v>
      </c>
      <c r="I43" s="126"/>
      <c r="J43" s="146"/>
      <c r="K43" s="146"/>
      <c r="L43" s="90"/>
    </row>
    <row r="44" spans="1:49" s="9" customFormat="1" ht="18.75" customHeight="1">
      <c r="A44" s="143">
        <v>11</v>
      </c>
      <c r="B44" s="17"/>
      <c r="C44" s="54" t="s">
        <v>259</v>
      </c>
      <c r="D44" s="54"/>
      <c r="E44" s="54"/>
      <c r="F44" s="52">
        <f>'Cable list'!H26</f>
        <v>1</v>
      </c>
      <c r="G44" s="46">
        <v>4.8999999999999998E-3</v>
      </c>
      <c r="H44" s="20">
        <v>1.4999999999999999E-2</v>
      </c>
      <c r="I44" s="46">
        <f t="shared" si="2"/>
        <v>4.9734999999999996E-3</v>
      </c>
      <c r="J44" s="147">
        <f>F44*12</f>
        <v>12</v>
      </c>
      <c r="K44" s="312"/>
      <c r="L44" s="90"/>
    </row>
    <row r="45" spans="1:49" s="9" customFormat="1" ht="18.75" customHeight="1">
      <c r="A45" s="143">
        <v>12</v>
      </c>
      <c r="B45" s="17"/>
      <c r="C45" s="54" t="s">
        <v>260</v>
      </c>
      <c r="D45" s="54"/>
      <c r="E45" s="54"/>
      <c r="F45" s="52">
        <f>'Cable list'!H27</f>
        <v>1</v>
      </c>
      <c r="G45" s="46">
        <v>4.8999999999999998E-3</v>
      </c>
      <c r="H45" s="20">
        <v>1.4999999999999999E-2</v>
      </c>
      <c r="I45" s="46">
        <f t="shared" si="2"/>
        <v>4.9734999999999996E-3</v>
      </c>
      <c r="J45" s="147">
        <f>F45*12</f>
        <v>12</v>
      </c>
      <c r="K45" s="312"/>
      <c r="L45" s="90"/>
    </row>
    <row r="46" spans="1:49" s="9" customFormat="1" ht="18.75" customHeight="1">
      <c r="A46" s="143">
        <v>13</v>
      </c>
      <c r="B46" s="17"/>
      <c r="C46" s="54" t="s">
        <v>261</v>
      </c>
      <c r="D46" s="54"/>
      <c r="E46" s="54"/>
      <c r="F46" s="52">
        <f>'Cable list'!H28</f>
        <v>1</v>
      </c>
      <c r="G46" s="46">
        <f>8/6.94</f>
        <v>1.1527377521613833</v>
      </c>
      <c r="H46" s="20">
        <v>1.4999999999999999E-2</v>
      </c>
      <c r="I46" s="46">
        <f>F46*G46*('Cable list'!L28*'Cable list'!M28/1000000)*(1+H46)</f>
        <v>1.170028818443804E-4</v>
      </c>
      <c r="J46" s="147">
        <f>F46*12</f>
        <v>12</v>
      </c>
      <c r="K46" s="312"/>
      <c r="L46" s="90"/>
    </row>
    <row r="47" spans="1:49" s="9" customFormat="1" ht="18.75" customHeight="1">
      <c r="A47" s="143">
        <v>14</v>
      </c>
      <c r="B47" s="17"/>
      <c r="C47" s="54" t="s">
        <v>262</v>
      </c>
      <c r="D47" s="54"/>
      <c r="E47" s="54"/>
      <c r="F47" s="52">
        <f>'Cable list'!H29</f>
        <v>0</v>
      </c>
      <c r="G47" s="46">
        <f>8/6.94</f>
        <v>1.1527377521613833</v>
      </c>
      <c r="H47" s="20">
        <v>1.4999999999999999E-2</v>
      </c>
      <c r="I47" s="46">
        <f>F47*G47*('Cable list'!L29*'Cable list'!M29/1000000)*(1+H47)</f>
        <v>0</v>
      </c>
      <c r="J47" s="147">
        <f>F47*12</f>
        <v>0</v>
      </c>
      <c r="K47" s="312"/>
      <c r="L47" s="90"/>
    </row>
    <row r="48" spans="1:49" s="9" customFormat="1" ht="18.75" customHeight="1">
      <c r="A48" s="143">
        <v>15</v>
      </c>
      <c r="B48" s="17"/>
      <c r="C48" s="55" t="s">
        <v>263</v>
      </c>
      <c r="D48" s="55"/>
      <c r="E48" s="55"/>
      <c r="F48" s="52">
        <f>'Cable list'!H30</f>
        <v>1</v>
      </c>
      <c r="G48" s="46">
        <v>0.8</v>
      </c>
      <c r="H48" s="20">
        <v>1.4999999999999999E-2</v>
      </c>
      <c r="I48" s="46">
        <f>F48*G48*((D22*2)*(E22*0.5)/1000000)*(1+H48)</f>
        <v>2.1923999999999999E-2</v>
      </c>
      <c r="J48" s="147">
        <f>F48*(D22/30)</f>
        <v>30</v>
      </c>
      <c r="K48" s="312"/>
      <c r="L48" s="90"/>
    </row>
    <row r="49" spans="1:47" s="9" customFormat="1" ht="18.75" customHeight="1">
      <c r="A49" s="143">
        <v>16</v>
      </c>
      <c r="B49" s="17"/>
      <c r="C49" s="55" t="s">
        <v>264</v>
      </c>
      <c r="D49" s="55"/>
      <c r="E49" s="55"/>
      <c r="F49" s="52">
        <f>'Cable list'!H31</f>
        <v>0</v>
      </c>
      <c r="G49" s="46">
        <f>21/6.94</f>
        <v>3.0259365994236309</v>
      </c>
      <c r="H49" s="20">
        <v>1.4999999999999999E-2</v>
      </c>
      <c r="I49" s="46">
        <f>F49*G49*('Cable list'!L31*'Cable list'!M31/1000000)*(1+H49)</f>
        <v>0</v>
      </c>
      <c r="J49" s="147">
        <f t="shared" ref="J49:J64" si="3">F49*12</f>
        <v>0</v>
      </c>
      <c r="K49" s="312"/>
      <c r="L49" s="90"/>
    </row>
    <row r="50" spans="1:47" s="9" customFormat="1" ht="18.75" customHeight="1">
      <c r="A50" s="143">
        <v>17</v>
      </c>
      <c r="B50" s="44"/>
      <c r="C50" s="56" t="s">
        <v>265</v>
      </c>
      <c r="D50" s="55"/>
      <c r="E50" s="55"/>
      <c r="F50" s="52">
        <f>'Cable list'!H32</f>
        <v>1</v>
      </c>
      <c r="G50" s="46">
        <f>(5*10*0.000001)*32.5</f>
        <v>1.6249999999999999E-3</v>
      </c>
      <c r="H50" s="20">
        <v>1.4999999999999999E-2</v>
      </c>
      <c r="I50" s="46">
        <f t="shared" si="2"/>
        <v>1.6493749999999998E-3</v>
      </c>
      <c r="J50" s="147">
        <f t="shared" si="3"/>
        <v>12</v>
      </c>
      <c r="K50" s="312"/>
      <c r="L50" s="90"/>
    </row>
    <row r="51" spans="1:47" s="9" customFormat="1" ht="18.75" customHeight="1">
      <c r="A51" s="143">
        <v>18</v>
      </c>
      <c r="B51" s="44"/>
      <c r="C51" s="56" t="s">
        <v>266</v>
      </c>
      <c r="D51" s="55"/>
      <c r="E51" s="55"/>
      <c r="F51" s="52">
        <f>'Cable list'!H33</f>
        <v>0</v>
      </c>
      <c r="G51" s="118"/>
      <c r="H51" s="20">
        <v>1.4999999999999999E-2</v>
      </c>
      <c r="I51" s="46">
        <f t="shared" si="2"/>
        <v>0</v>
      </c>
      <c r="J51" s="147">
        <f t="shared" si="3"/>
        <v>0</v>
      </c>
      <c r="K51" s="312"/>
      <c r="L51" s="90"/>
    </row>
    <row r="52" spans="1:47" s="9" customFormat="1" ht="18.75" customHeight="1">
      <c r="A52" s="143">
        <v>19</v>
      </c>
      <c r="B52" s="44"/>
      <c r="C52" s="56" t="s">
        <v>267</v>
      </c>
      <c r="D52" s="55"/>
      <c r="E52" s="55"/>
      <c r="F52" s="52">
        <f>'Cable list'!H34</f>
        <v>0</v>
      </c>
      <c r="G52" s="118"/>
      <c r="H52" s="20">
        <v>1.4999999999999999E-2</v>
      </c>
      <c r="I52" s="46">
        <f t="shared" si="2"/>
        <v>0</v>
      </c>
      <c r="J52" s="147">
        <f t="shared" si="3"/>
        <v>0</v>
      </c>
      <c r="K52" s="312"/>
      <c r="L52" s="90"/>
    </row>
    <row r="53" spans="1:47" s="9" customFormat="1" ht="18.75" customHeight="1">
      <c r="A53" s="143">
        <v>20</v>
      </c>
      <c r="B53" s="44"/>
      <c r="C53" s="56" t="s">
        <v>268</v>
      </c>
      <c r="D53" s="55"/>
      <c r="E53" s="55"/>
      <c r="F53" s="52">
        <f>'Cable list'!H35</f>
        <v>0</v>
      </c>
      <c r="G53" s="118"/>
      <c r="H53" s="20">
        <v>1.4999999999999999E-2</v>
      </c>
      <c r="I53" s="46">
        <f t="shared" si="2"/>
        <v>0</v>
      </c>
      <c r="J53" s="147">
        <f t="shared" si="3"/>
        <v>0</v>
      </c>
      <c r="K53" s="312"/>
      <c r="L53" s="90"/>
    </row>
    <row r="54" spans="1:47" s="9" customFormat="1" ht="18.75" customHeight="1">
      <c r="A54" s="143">
        <v>21</v>
      </c>
      <c r="B54" s="17"/>
      <c r="C54" s="55" t="s">
        <v>269</v>
      </c>
      <c r="D54" s="55"/>
      <c r="E54" s="55"/>
      <c r="F54" s="52">
        <v>1</v>
      </c>
      <c r="G54" s="46">
        <v>1E-4</v>
      </c>
      <c r="H54" s="20">
        <v>1.4999999999999999E-2</v>
      </c>
      <c r="I54" s="46">
        <f t="shared" si="2"/>
        <v>1.015E-4</v>
      </c>
      <c r="J54" s="147">
        <f t="shared" si="3"/>
        <v>12</v>
      </c>
      <c r="K54" s="312"/>
      <c r="L54" s="90"/>
    </row>
    <row r="55" spans="1:47" s="9" customFormat="1" ht="18.75" customHeight="1">
      <c r="A55" s="143">
        <v>22</v>
      </c>
      <c r="B55" s="17"/>
      <c r="C55" s="55" t="s">
        <v>270</v>
      </c>
      <c r="D55" s="55"/>
      <c r="E55" s="55"/>
      <c r="F55" s="52">
        <v>1</v>
      </c>
      <c r="G55" s="46">
        <v>1E-3</v>
      </c>
      <c r="H55" s="20">
        <v>1.4999999999999999E-2</v>
      </c>
      <c r="I55" s="46">
        <f t="shared" si="2"/>
        <v>1.0149999999999998E-3</v>
      </c>
      <c r="J55" s="147">
        <f t="shared" si="3"/>
        <v>12</v>
      </c>
      <c r="K55" s="312"/>
      <c r="L55" s="90"/>
      <c r="AI55" s="57"/>
      <c r="AJ55" s="57"/>
      <c r="AK55" s="57"/>
      <c r="AL55" s="57"/>
    </row>
    <row r="56" spans="1:47" s="9" customFormat="1" ht="18.75" customHeight="1">
      <c r="A56" s="143">
        <v>23</v>
      </c>
      <c r="B56" s="369" t="s">
        <v>271</v>
      </c>
      <c r="C56" s="18" t="s">
        <v>272</v>
      </c>
      <c r="D56" s="19"/>
      <c r="E56" s="19"/>
      <c r="F56" s="52">
        <v>1</v>
      </c>
      <c r="G56" s="46">
        <v>1E-4</v>
      </c>
      <c r="H56" s="20">
        <v>1.4999999999999999E-2</v>
      </c>
      <c r="I56" s="46">
        <f t="shared" si="2"/>
        <v>1.015E-4</v>
      </c>
      <c r="J56" s="147">
        <f t="shared" si="3"/>
        <v>12</v>
      </c>
      <c r="K56" s="312"/>
      <c r="AH56" s="57"/>
      <c r="AI56" s="57"/>
      <c r="AJ56" s="57"/>
      <c r="AK56" s="57"/>
      <c r="AL56" s="57"/>
      <c r="AM56" s="57"/>
    </row>
    <row r="57" spans="1:47" s="9" customFormat="1" ht="18.75" customHeight="1">
      <c r="A57" s="143">
        <v>24</v>
      </c>
      <c r="B57" s="370"/>
      <c r="C57" s="18" t="s">
        <v>273</v>
      </c>
      <c r="D57" s="19"/>
      <c r="E57" s="19"/>
      <c r="F57" s="52">
        <v>1</v>
      </c>
      <c r="G57" s="46">
        <v>1E-4</v>
      </c>
      <c r="H57" s="20">
        <v>1.4999999999999999E-2</v>
      </c>
      <c r="I57" s="46">
        <f t="shared" si="2"/>
        <v>1.015E-4</v>
      </c>
      <c r="J57" s="147">
        <f t="shared" si="3"/>
        <v>12</v>
      </c>
      <c r="K57" s="312"/>
      <c r="AH57" s="57"/>
      <c r="AI57" s="57"/>
      <c r="AJ57" s="57"/>
      <c r="AK57" s="57"/>
      <c r="AL57" s="57"/>
    </row>
    <row r="58" spans="1:47" s="9" customFormat="1" ht="18.75" customHeight="1">
      <c r="A58" s="143">
        <v>25</v>
      </c>
      <c r="B58" s="370"/>
      <c r="C58" s="18" t="s">
        <v>274</v>
      </c>
      <c r="D58" s="19"/>
      <c r="E58" s="19"/>
      <c r="F58" s="52">
        <v>1</v>
      </c>
      <c r="G58" s="46">
        <v>2.9999999999999997E-4</v>
      </c>
      <c r="H58" s="20">
        <v>1.4999999999999999E-2</v>
      </c>
      <c r="I58" s="46">
        <f t="shared" si="2"/>
        <v>3.0449999999999992E-4</v>
      </c>
      <c r="J58" s="147">
        <f t="shared" si="3"/>
        <v>12</v>
      </c>
      <c r="K58" s="312"/>
      <c r="AH58" s="57"/>
      <c r="AI58" s="57"/>
      <c r="AJ58" s="57"/>
      <c r="AK58" s="57"/>
      <c r="AL58" s="57"/>
    </row>
    <row r="59" spans="1:47" s="9" customFormat="1" ht="18.75" customHeight="1">
      <c r="A59" s="143">
        <v>26</v>
      </c>
      <c r="B59" s="370"/>
      <c r="C59" s="18" t="s">
        <v>275</v>
      </c>
      <c r="D59" s="19"/>
      <c r="E59" s="19"/>
      <c r="F59" s="52">
        <v>1</v>
      </c>
      <c r="G59" s="46">
        <v>0</v>
      </c>
      <c r="H59" s="20">
        <v>1.4999999999999999E-2</v>
      </c>
      <c r="I59" s="46">
        <f t="shared" si="2"/>
        <v>0</v>
      </c>
      <c r="J59" s="147">
        <f t="shared" si="3"/>
        <v>12</v>
      </c>
      <c r="K59" s="312"/>
      <c r="AH59" s="57"/>
      <c r="AI59" s="57"/>
      <c r="AJ59" s="57"/>
      <c r="AK59" s="57"/>
      <c r="AL59" s="57"/>
    </row>
    <row r="60" spans="1:47" s="9" customFormat="1" ht="18.75" customHeight="1">
      <c r="A60" s="143">
        <v>27</v>
      </c>
      <c r="B60" s="370"/>
      <c r="C60" s="18" t="s">
        <v>276</v>
      </c>
      <c r="D60" s="19"/>
      <c r="E60" s="19"/>
      <c r="F60" s="52">
        <v>1</v>
      </c>
      <c r="G60" s="46">
        <v>1E-4</v>
      </c>
      <c r="H60" s="20">
        <v>1.4999999999999999E-2</v>
      </c>
      <c r="I60" s="46">
        <f t="shared" si="2"/>
        <v>1.015E-4</v>
      </c>
      <c r="J60" s="147">
        <f t="shared" si="3"/>
        <v>12</v>
      </c>
      <c r="K60" s="312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AH60" s="57"/>
      <c r="AI60" s="57"/>
      <c r="AJ60" s="57"/>
      <c r="AK60" s="57"/>
      <c r="AL60" s="57"/>
    </row>
    <row r="61" spans="1:47" s="9" customFormat="1" ht="18.75" customHeight="1">
      <c r="A61" s="143">
        <v>28</v>
      </c>
      <c r="B61" s="370"/>
      <c r="C61" s="18" t="s">
        <v>277</v>
      </c>
      <c r="D61" s="19"/>
      <c r="E61" s="19"/>
      <c r="F61" s="52">
        <v>1</v>
      </c>
      <c r="G61" s="46">
        <v>6.9999999999999999E-4</v>
      </c>
      <c r="H61" s="20">
        <v>1.4999999999999999E-2</v>
      </c>
      <c r="I61" s="46">
        <f t="shared" si="2"/>
        <v>7.1049999999999998E-4</v>
      </c>
      <c r="J61" s="147">
        <f t="shared" si="3"/>
        <v>12</v>
      </c>
      <c r="K61" s="312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S61" s="57"/>
    </row>
    <row r="62" spans="1:47" s="9" customFormat="1" ht="18.75" customHeight="1">
      <c r="A62" s="143">
        <v>29</v>
      </c>
      <c r="B62" s="370"/>
      <c r="C62" s="18" t="s">
        <v>278</v>
      </c>
      <c r="D62" s="19"/>
      <c r="E62" s="19"/>
      <c r="F62" s="52">
        <v>1</v>
      </c>
      <c r="G62" s="46">
        <v>1.0800000000000001E-2</v>
      </c>
      <c r="H62" s="20">
        <v>1.4999999999999999E-2</v>
      </c>
      <c r="I62" s="46">
        <f t="shared" si="2"/>
        <v>1.0962E-2</v>
      </c>
      <c r="J62" s="147">
        <f t="shared" si="3"/>
        <v>12</v>
      </c>
      <c r="K62" s="312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S62" s="57"/>
      <c r="AT62" s="57"/>
      <c r="AU62" s="57"/>
    </row>
    <row r="63" spans="1:47" s="9" customFormat="1" ht="18.75" customHeight="1">
      <c r="A63" s="143">
        <v>30</v>
      </c>
      <c r="B63" s="370"/>
      <c r="C63" s="21" t="s">
        <v>279</v>
      </c>
      <c r="D63" s="19"/>
      <c r="E63" s="19"/>
      <c r="F63" s="52">
        <v>1</v>
      </c>
      <c r="G63" s="46">
        <v>4.7000000000000002E-3</v>
      </c>
      <c r="H63" s="20">
        <v>1.4999999999999999E-2</v>
      </c>
      <c r="I63" s="46">
        <f t="shared" si="2"/>
        <v>4.7704999999999996E-3</v>
      </c>
      <c r="J63" s="147">
        <f t="shared" si="3"/>
        <v>12</v>
      </c>
      <c r="K63" s="312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S63" s="57"/>
      <c r="AT63" s="57"/>
      <c r="AU63" s="57"/>
    </row>
    <row r="64" spans="1:47" s="9" customFormat="1" ht="18.75" customHeight="1">
      <c r="A64" s="143">
        <v>31</v>
      </c>
      <c r="B64" s="370"/>
      <c r="C64" s="148" t="s">
        <v>280</v>
      </c>
      <c r="D64" s="19"/>
      <c r="E64" s="19"/>
      <c r="F64" s="52">
        <v>1</v>
      </c>
      <c r="G64" s="46">
        <v>6.7999999999999996E-3</v>
      </c>
      <c r="H64" s="20">
        <v>1.4999999999999999E-2</v>
      </c>
      <c r="I64" s="46">
        <f t="shared" si="2"/>
        <v>6.9019999999999993E-3</v>
      </c>
      <c r="J64" s="147">
        <f t="shared" si="3"/>
        <v>12</v>
      </c>
      <c r="K64" s="312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S64" s="57"/>
      <c r="AT64" s="57"/>
      <c r="AU64" s="57"/>
    </row>
    <row r="65" spans="1:49" s="9" customFormat="1" ht="18.75" customHeight="1">
      <c r="A65" s="316"/>
      <c r="B65" s="22"/>
      <c r="C65" s="315"/>
      <c r="D65" s="316"/>
      <c r="E65" s="316"/>
      <c r="F65" s="316"/>
      <c r="G65" s="133" t="s">
        <v>281</v>
      </c>
      <c r="H65" s="358" t="e">
        <f>SUM(I35:I64)</f>
        <v>#N/A</v>
      </c>
      <c r="I65" s="358"/>
      <c r="J65" s="147" t="e">
        <f>SUM(J35:J64)</f>
        <v>#N/A</v>
      </c>
      <c r="K65" s="90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S65" s="57"/>
      <c r="AT65" s="57"/>
      <c r="AU65" s="57"/>
    </row>
    <row r="66" spans="1:49" s="9" customFormat="1" ht="18.75" customHeight="1">
      <c r="A66" s="10"/>
      <c r="B66" s="14"/>
      <c r="C66" s="8"/>
      <c r="D66" s="8"/>
      <c r="E66" s="8"/>
      <c r="F66" s="8"/>
      <c r="G66" s="8"/>
      <c r="H66" s="8"/>
      <c r="I66" s="31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S66" s="57"/>
      <c r="AT66" s="57"/>
      <c r="AU66" s="57"/>
      <c r="AV66" s="101"/>
    </row>
    <row r="67" spans="1:49" s="9" customFormat="1" ht="18.75" customHeight="1">
      <c r="A67" s="357" t="s">
        <v>282</v>
      </c>
      <c r="B67" s="344"/>
      <c r="C67" s="312" t="s">
        <v>283</v>
      </c>
      <c r="D67" s="312" t="s">
        <v>284</v>
      </c>
      <c r="E67" s="312" t="s">
        <v>285</v>
      </c>
      <c r="F67" s="149" t="s">
        <v>286</v>
      </c>
      <c r="G67" s="133" t="s">
        <v>287</v>
      </c>
      <c r="H67" s="62" t="s">
        <v>100</v>
      </c>
      <c r="I67" s="62" t="s">
        <v>101</v>
      </c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S67" s="57"/>
      <c r="AT67" s="57"/>
      <c r="AU67" s="57"/>
      <c r="AV67" s="101"/>
    </row>
    <row r="68" spans="1:49" s="9" customFormat="1" ht="18.75" customHeight="1">
      <c r="A68" s="360">
        <f>G22</f>
        <v>0.29993599999999998</v>
      </c>
      <c r="B68" s="360"/>
      <c r="C68" s="314" t="e">
        <f>H31</f>
        <v>#N/A</v>
      </c>
      <c r="D68" s="150" t="e">
        <f>IF((A68+C68+E68)&gt;0.8,0.08,0.04)</f>
        <v>#N/A</v>
      </c>
      <c r="E68" s="314" t="e">
        <f>H65</f>
        <v>#N/A</v>
      </c>
      <c r="F68" s="314" t="e">
        <f>(C68)*0.1</f>
        <v>#N/A</v>
      </c>
      <c r="G68" s="151" t="e">
        <f>SUM(A68:F68)</f>
        <v>#N/A</v>
      </c>
      <c r="H68" s="61"/>
      <c r="I68" s="30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S68" s="57"/>
      <c r="AT68" s="57"/>
      <c r="AU68" s="57"/>
      <c r="AV68" s="101"/>
      <c r="AW68" s="57"/>
    </row>
    <row r="69" spans="1:49">
      <c r="AD69" s="9"/>
      <c r="AE69" s="9"/>
      <c r="AF69" s="9"/>
      <c r="AG69" s="9"/>
      <c r="AR69" s="9"/>
      <c r="AV69" s="101"/>
    </row>
    <row r="70" spans="1:49">
      <c r="AD70" s="9"/>
      <c r="AE70" s="9"/>
      <c r="AF70" s="9"/>
      <c r="AG70" s="9"/>
    </row>
    <row r="71" spans="1:49">
      <c r="AD71" s="9"/>
      <c r="AE71" s="9"/>
      <c r="AF71" s="9"/>
      <c r="AG71" s="9"/>
    </row>
  </sheetData>
  <mergeCells count="57">
    <mergeCell ref="A68:B68"/>
    <mergeCell ref="E5:F5"/>
    <mergeCell ref="A33:B33"/>
    <mergeCell ref="A31:E31"/>
    <mergeCell ref="A7:B7"/>
    <mergeCell ref="D7:G7"/>
    <mergeCell ref="A11:B11"/>
    <mergeCell ref="A15:B15"/>
    <mergeCell ref="G26:I30"/>
    <mergeCell ref="H65:I65"/>
    <mergeCell ref="G22:I22"/>
    <mergeCell ref="B56:B64"/>
    <mergeCell ref="H11:I11"/>
    <mergeCell ref="A10:B10"/>
    <mergeCell ref="H15:I15"/>
    <mergeCell ref="H19:I19"/>
    <mergeCell ref="AS7:AV7"/>
    <mergeCell ref="A67:B67"/>
    <mergeCell ref="A1:H1"/>
    <mergeCell ref="H31:I31"/>
    <mergeCell ref="A8:B8"/>
    <mergeCell ref="H8:I8"/>
    <mergeCell ref="A9:B9"/>
    <mergeCell ref="H9:I9"/>
    <mergeCell ref="A20:B20"/>
    <mergeCell ref="H20:I20"/>
    <mergeCell ref="A24:B24"/>
    <mergeCell ref="B25:E25"/>
    <mergeCell ref="G25:I25"/>
    <mergeCell ref="B4:C4"/>
    <mergeCell ref="E4:F4"/>
    <mergeCell ref="B5:C5"/>
    <mergeCell ref="AH7:AL7"/>
    <mergeCell ref="P7:S7"/>
    <mergeCell ref="T7:X7"/>
    <mergeCell ref="Y7:AC7"/>
    <mergeCell ref="AM7:AR7"/>
    <mergeCell ref="AD7:AG7"/>
    <mergeCell ref="L7:O7"/>
    <mergeCell ref="H12:I12"/>
    <mergeCell ref="H13:I13"/>
    <mergeCell ref="H14:I14"/>
    <mergeCell ref="H10:I10"/>
    <mergeCell ref="AS13:AS15"/>
    <mergeCell ref="A12:B12"/>
    <mergeCell ref="A13:B13"/>
    <mergeCell ref="A14:B14"/>
    <mergeCell ref="AS8:AS12"/>
    <mergeCell ref="H21:I21"/>
    <mergeCell ref="H17:I17"/>
    <mergeCell ref="H18:I18"/>
    <mergeCell ref="H16:I16"/>
    <mergeCell ref="A16:B16"/>
    <mergeCell ref="A17:B17"/>
    <mergeCell ref="A18:B18"/>
    <mergeCell ref="A21:B21"/>
    <mergeCell ref="A19:B19"/>
  </mergeCells>
  <phoneticPr fontId="2" type="noConversion"/>
  <pageMargins left="0.7" right="0.7" top="0.75" bottom="0.75" header="0.3" footer="0.3"/>
  <pageSetup paperSize="9" scale="41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2:N39"/>
  <sheetViews>
    <sheetView zoomScale="70" zoomScaleNormal="70" workbookViewId="0">
      <selection activeCell="C11" sqref="C11"/>
    </sheetView>
  </sheetViews>
  <sheetFormatPr baseColWidth="10" defaultColWidth="8.83203125" defaultRowHeight="16"/>
  <cols>
    <col min="1" max="1" width="16.33203125" style="67" bestFit="1" customWidth="1"/>
    <col min="2" max="2" width="27" style="67" bestFit="1" customWidth="1"/>
    <col min="3" max="3" width="12.83203125" style="67" bestFit="1" customWidth="1"/>
    <col min="4" max="4" width="35.83203125" style="23" bestFit="1" customWidth="1"/>
    <col min="5" max="5" width="9.1640625" style="23" bestFit="1" customWidth="1"/>
    <col min="6" max="6" width="38.1640625" style="23" bestFit="1" customWidth="1"/>
    <col min="7" max="7" width="31.1640625" style="23" bestFit="1" customWidth="1"/>
    <col min="8" max="8" width="5" style="67" bestFit="1" customWidth="1"/>
    <col min="9" max="9" width="16.1640625" style="67" bestFit="1" customWidth="1"/>
    <col min="10" max="10" width="6.83203125" style="67" bestFit="1" customWidth="1"/>
    <col min="11" max="11" width="10.83203125" style="67" bestFit="1" customWidth="1"/>
    <col min="12" max="13" width="6.5" style="67" bestFit="1" customWidth="1"/>
    <col min="14" max="16384" width="8.83203125" style="23"/>
  </cols>
  <sheetData>
    <row r="2" spans="1:14" s="71" customFormat="1" ht="23">
      <c r="A2" s="70" t="s">
        <v>288</v>
      </c>
      <c r="B2" s="70"/>
      <c r="C2" s="70"/>
      <c r="H2" s="70"/>
      <c r="I2" s="70"/>
      <c r="J2" s="70"/>
      <c r="K2" s="70"/>
      <c r="L2" s="70"/>
      <c r="M2" s="70"/>
    </row>
    <row r="3" spans="1:14" s="69" customFormat="1">
      <c r="A3" s="72" t="s">
        <v>289</v>
      </c>
      <c r="B3" s="72" t="s">
        <v>290</v>
      </c>
      <c r="C3" s="72" t="s">
        <v>291</v>
      </c>
      <c r="D3" s="72" t="s">
        <v>292</v>
      </c>
      <c r="E3" s="72" t="s">
        <v>22</v>
      </c>
      <c r="F3" s="72" t="s">
        <v>119</v>
      </c>
      <c r="G3" s="121" t="s">
        <v>293</v>
      </c>
      <c r="H3" s="72" t="s">
        <v>294</v>
      </c>
      <c r="I3" s="72" t="s">
        <v>295</v>
      </c>
      <c r="J3" s="72" t="s">
        <v>296</v>
      </c>
      <c r="K3" s="165" t="s">
        <v>297</v>
      </c>
      <c r="L3" s="72" t="s">
        <v>52</v>
      </c>
      <c r="M3" s="72" t="s">
        <v>53</v>
      </c>
      <c r="N3" s="24" t="s">
        <v>101</v>
      </c>
    </row>
    <row r="4" spans="1:14">
      <c r="A4" s="338">
        <v>1</v>
      </c>
      <c r="B4" s="371" t="s">
        <v>298</v>
      </c>
      <c r="C4" s="371"/>
      <c r="D4" s="68" t="s">
        <v>299</v>
      </c>
      <c r="E4" s="68"/>
      <c r="F4" s="68"/>
      <c r="G4" s="87"/>
      <c r="H4" s="166">
        <v>1</v>
      </c>
      <c r="I4" s="100">
        <v>400</v>
      </c>
      <c r="J4" s="116">
        <v>4</v>
      </c>
      <c r="K4" s="116">
        <v>34</v>
      </c>
      <c r="L4" s="78"/>
      <c r="M4" s="78"/>
      <c r="N4" s="30"/>
    </row>
    <row r="5" spans="1:14">
      <c r="A5" s="338"/>
      <c r="B5" s="371"/>
      <c r="C5" s="371"/>
      <c r="D5" s="68" t="s">
        <v>300</v>
      </c>
      <c r="E5" s="68"/>
      <c r="F5" s="68"/>
      <c r="G5" s="87"/>
      <c r="H5" s="166">
        <v>1</v>
      </c>
      <c r="I5" s="100">
        <v>250</v>
      </c>
      <c r="J5" s="116">
        <v>26</v>
      </c>
      <c r="K5" s="116">
        <v>34</v>
      </c>
      <c r="L5" s="78"/>
      <c r="M5" s="78"/>
      <c r="N5" s="30"/>
    </row>
    <row r="6" spans="1:14">
      <c r="A6" s="338"/>
      <c r="B6" s="371"/>
      <c r="C6" s="371"/>
      <c r="D6" s="68" t="s">
        <v>301</v>
      </c>
      <c r="E6" s="68"/>
      <c r="F6" s="68"/>
      <c r="G6" s="87"/>
      <c r="H6" s="166">
        <v>0</v>
      </c>
      <c r="I6" s="100"/>
      <c r="J6" s="100"/>
      <c r="K6" s="116">
        <v>34</v>
      </c>
      <c r="L6" s="78"/>
      <c r="M6" s="78"/>
      <c r="N6" s="30"/>
    </row>
    <row r="7" spans="1:14">
      <c r="A7" s="338"/>
      <c r="B7" s="371"/>
      <c r="C7" s="371"/>
      <c r="D7" s="163" t="s">
        <v>302</v>
      </c>
      <c r="E7" s="68"/>
      <c r="F7" s="68"/>
      <c r="G7" s="87"/>
      <c r="H7" s="166">
        <v>0</v>
      </c>
      <c r="I7" s="100"/>
      <c r="J7" s="100"/>
      <c r="K7" s="116">
        <v>34</v>
      </c>
      <c r="L7" s="78"/>
      <c r="M7" s="78"/>
      <c r="N7" s="30"/>
    </row>
    <row r="8" spans="1:14">
      <c r="A8" s="338"/>
      <c r="B8" s="371"/>
      <c r="C8" s="371"/>
      <c r="D8" s="163" t="s">
        <v>303</v>
      </c>
      <c r="E8" s="68"/>
      <c r="F8" s="68"/>
      <c r="G8" s="87"/>
      <c r="H8" s="166">
        <v>0</v>
      </c>
      <c r="I8" s="100"/>
      <c r="J8" s="100"/>
      <c r="K8" s="116">
        <v>34</v>
      </c>
      <c r="L8" s="78"/>
      <c r="M8" s="78"/>
      <c r="N8" s="30"/>
    </row>
    <row r="9" spans="1:14">
      <c r="A9" s="338"/>
      <c r="B9" s="371"/>
      <c r="C9" s="371"/>
      <c r="D9" s="163" t="s">
        <v>304</v>
      </c>
      <c r="E9" s="68"/>
      <c r="F9" s="68"/>
      <c r="G9" s="87"/>
      <c r="H9" s="166">
        <v>0</v>
      </c>
      <c r="I9" s="100"/>
      <c r="J9" s="100"/>
      <c r="K9" s="116">
        <v>34</v>
      </c>
      <c r="L9" s="78"/>
      <c r="M9" s="78"/>
      <c r="N9" s="30"/>
    </row>
    <row r="10" spans="1:14">
      <c r="A10" s="338"/>
      <c r="B10" s="371"/>
      <c r="C10" s="371"/>
      <c r="D10" s="68" t="s">
        <v>305</v>
      </c>
      <c r="E10" s="68"/>
      <c r="F10" s="68"/>
      <c r="G10" s="87"/>
      <c r="H10" s="166">
        <v>0</v>
      </c>
      <c r="I10" s="100"/>
      <c r="J10" s="100"/>
      <c r="K10" s="116">
        <v>34</v>
      </c>
      <c r="L10" s="78"/>
      <c r="M10" s="78"/>
      <c r="N10" s="30"/>
    </row>
    <row r="11" spans="1:14">
      <c r="A11" s="338"/>
      <c r="B11" s="371"/>
      <c r="C11" s="371"/>
      <c r="D11" s="68" t="s">
        <v>306</v>
      </c>
      <c r="E11" s="68"/>
      <c r="F11" s="68"/>
      <c r="G11" s="87"/>
      <c r="H11" s="166">
        <v>0</v>
      </c>
      <c r="I11" s="100"/>
      <c r="J11" s="100"/>
      <c r="K11" s="116">
        <v>34</v>
      </c>
      <c r="L11" s="78"/>
      <c r="M11" s="78"/>
      <c r="N11" s="30"/>
    </row>
    <row r="12" spans="1:14">
      <c r="A12" s="338"/>
      <c r="B12" s="371"/>
      <c r="C12" s="371"/>
      <c r="D12" s="163" t="s">
        <v>307</v>
      </c>
      <c r="E12" s="68"/>
      <c r="F12" s="68"/>
      <c r="G12" s="87"/>
      <c r="H12" s="166">
        <v>0</v>
      </c>
      <c r="I12" s="100"/>
      <c r="J12" s="100"/>
      <c r="K12" s="116">
        <v>34</v>
      </c>
      <c r="L12" s="78"/>
      <c r="M12" s="78"/>
      <c r="N12" s="30"/>
    </row>
    <row r="13" spans="1:14">
      <c r="A13" s="338"/>
      <c r="B13" s="371"/>
      <c r="C13" s="371"/>
      <c r="D13" s="163" t="s">
        <v>308</v>
      </c>
      <c r="E13" s="68"/>
      <c r="F13" s="68"/>
      <c r="G13" s="87"/>
      <c r="H13" s="166">
        <v>0</v>
      </c>
      <c r="I13" s="100"/>
      <c r="J13" s="100"/>
      <c r="K13" s="116">
        <v>34</v>
      </c>
      <c r="L13" s="78"/>
      <c r="M13" s="78"/>
      <c r="N13" s="30"/>
    </row>
    <row r="14" spans="1:14">
      <c r="A14" s="338"/>
      <c r="B14" s="371"/>
      <c r="C14" s="371"/>
      <c r="D14" s="163" t="s">
        <v>309</v>
      </c>
      <c r="E14" s="68"/>
      <c r="F14" s="68"/>
      <c r="G14" s="87"/>
      <c r="H14" s="166">
        <v>0</v>
      </c>
      <c r="I14" s="100"/>
      <c r="J14" s="100"/>
      <c r="K14" s="116">
        <v>34</v>
      </c>
      <c r="L14" s="78"/>
      <c r="M14" s="78"/>
      <c r="N14" s="30"/>
    </row>
    <row r="15" spans="1:14">
      <c r="A15" s="338"/>
      <c r="B15" s="371"/>
      <c r="C15" s="371"/>
      <c r="D15" s="163" t="s">
        <v>310</v>
      </c>
      <c r="E15" s="68"/>
      <c r="F15" s="68"/>
      <c r="G15" s="87"/>
      <c r="H15" s="166">
        <v>0</v>
      </c>
      <c r="I15" s="77"/>
      <c r="J15" s="307"/>
      <c r="K15" s="307"/>
      <c r="L15" s="78"/>
      <c r="M15" s="78"/>
      <c r="N15" s="30"/>
    </row>
    <row r="16" spans="1:14">
      <c r="A16" s="338"/>
      <c r="B16" s="371"/>
      <c r="C16" s="371"/>
      <c r="D16" s="117" t="s">
        <v>311</v>
      </c>
      <c r="E16" s="68"/>
      <c r="F16" s="68"/>
      <c r="G16" s="87"/>
      <c r="H16" s="166">
        <v>0</v>
      </c>
      <c r="I16" s="77"/>
      <c r="J16" s="307"/>
      <c r="K16" s="307"/>
      <c r="L16" s="78"/>
      <c r="M16" s="78"/>
      <c r="N16" s="30"/>
    </row>
    <row r="17" spans="1:14">
      <c r="A17" s="338"/>
      <c r="B17" s="371"/>
      <c r="C17" s="371"/>
      <c r="D17" s="122" t="s">
        <v>312</v>
      </c>
      <c r="E17" s="309" t="s">
        <v>313</v>
      </c>
      <c r="F17" s="68"/>
      <c r="G17" s="68"/>
      <c r="H17" s="166">
        <v>1</v>
      </c>
      <c r="I17" s="87"/>
      <c r="J17" s="307"/>
      <c r="K17" s="87"/>
      <c r="L17" s="78"/>
      <c r="M17" s="78"/>
      <c r="N17" s="30"/>
    </row>
    <row r="18" spans="1:14">
      <c r="A18" s="338"/>
      <c r="B18" s="371"/>
      <c r="C18" s="371"/>
      <c r="D18" s="122" t="s">
        <v>314</v>
      </c>
      <c r="E18" s="68"/>
      <c r="F18" s="68"/>
      <c r="G18" s="164"/>
      <c r="H18" s="166">
        <v>1</v>
      </c>
      <c r="I18" s="87"/>
      <c r="J18" s="307"/>
      <c r="K18" s="87"/>
      <c r="L18" s="78"/>
      <c r="M18" s="78"/>
      <c r="N18" s="30"/>
    </row>
    <row r="19" spans="1:14">
      <c r="A19" s="338"/>
      <c r="B19" s="371"/>
      <c r="C19" s="371"/>
      <c r="D19" s="122" t="s">
        <v>315</v>
      </c>
      <c r="E19" s="68"/>
      <c r="F19" s="68"/>
      <c r="G19" s="164"/>
      <c r="H19" s="166">
        <v>1</v>
      </c>
      <c r="I19" s="87"/>
      <c r="J19" s="307"/>
      <c r="K19" s="87"/>
      <c r="L19" s="78"/>
      <c r="M19" s="78"/>
      <c r="N19" s="30"/>
    </row>
    <row r="20" spans="1:14">
      <c r="A20" s="338"/>
      <c r="B20" s="371"/>
      <c r="C20" s="371"/>
      <c r="D20" s="68" t="s">
        <v>255</v>
      </c>
      <c r="E20" s="68"/>
      <c r="F20" s="68"/>
      <c r="G20" s="164"/>
      <c r="H20" s="166">
        <v>0</v>
      </c>
      <c r="I20" s="87"/>
      <c r="J20" s="307"/>
      <c r="K20" s="87"/>
      <c r="L20" s="78"/>
      <c r="M20" s="78"/>
      <c r="N20" s="30"/>
    </row>
    <row r="21" spans="1:14">
      <c r="A21" s="338"/>
      <c r="B21" s="371"/>
      <c r="C21" s="371"/>
      <c r="D21" s="68" t="s">
        <v>316</v>
      </c>
      <c r="E21" s="68"/>
      <c r="F21" s="68"/>
      <c r="G21" s="87"/>
      <c r="H21" s="166">
        <v>0</v>
      </c>
      <c r="I21" s="87"/>
      <c r="J21" s="307"/>
      <c r="K21" s="87"/>
      <c r="L21" s="78"/>
      <c r="M21" s="78"/>
      <c r="N21" s="30"/>
    </row>
    <row r="22" spans="1:14">
      <c r="A22" s="338"/>
      <c r="B22" s="371"/>
      <c r="C22" s="371"/>
      <c r="D22" s="68" t="s">
        <v>179</v>
      </c>
      <c r="E22" s="68"/>
      <c r="F22" s="68" t="s">
        <v>317</v>
      </c>
      <c r="G22" s="164"/>
      <c r="H22" s="166">
        <v>1</v>
      </c>
      <c r="I22" s="87"/>
      <c r="J22" s="307"/>
      <c r="K22" s="87"/>
      <c r="L22" s="78"/>
      <c r="M22" s="78"/>
      <c r="N22" s="30"/>
    </row>
    <row r="23" spans="1:14">
      <c r="A23" s="338"/>
      <c r="B23" s="371"/>
      <c r="C23" s="371"/>
      <c r="D23" s="164" t="s">
        <v>256</v>
      </c>
      <c r="E23" s="68"/>
      <c r="F23" s="68" t="s">
        <v>318</v>
      </c>
      <c r="G23" s="164"/>
      <c r="H23" s="166">
        <v>0</v>
      </c>
      <c r="I23" s="87"/>
      <c r="J23" s="307"/>
      <c r="K23" s="87"/>
      <c r="L23" s="78"/>
      <c r="M23" s="78"/>
      <c r="N23" s="30"/>
    </row>
    <row r="24" spans="1:14">
      <c r="A24" s="338"/>
      <c r="B24" s="371"/>
      <c r="C24" s="371"/>
      <c r="D24" s="164" t="s">
        <v>319</v>
      </c>
      <c r="E24" s="68"/>
      <c r="F24" s="68" t="s">
        <v>320</v>
      </c>
      <c r="G24" s="164"/>
      <c r="H24" s="166">
        <v>0</v>
      </c>
      <c r="I24" s="87"/>
      <c r="J24" s="307"/>
      <c r="K24" s="87"/>
      <c r="L24" s="78"/>
      <c r="M24" s="78"/>
      <c r="N24" s="30"/>
    </row>
    <row r="25" spans="1:14">
      <c r="A25" s="338"/>
      <c r="B25" s="371"/>
      <c r="C25" s="371"/>
      <c r="D25" s="162" t="s">
        <v>258</v>
      </c>
      <c r="E25" s="68"/>
      <c r="F25" s="68"/>
      <c r="G25" s="164"/>
      <c r="H25" s="166">
        <v>0</v>
      </c>
      <c r="I25" s="87"/>
      <c r="J25" s="307"/>
      <c r="K25" s="87"/>
      <c r="L25" s="78"/>
      <c r="M25" s="78"/>
      <c r="N25" s="30"/>
    </row>
    <row r="26" spans="1:14" ht="17">
      <c r="A26" s="338"/>
      <c r="B26" s="371"/>
      <c r="C26" s="371"/>
      <c r="D26" s="54" t="s">
        <v>259</v>
      </c>
      <c r="E26" s="68"/>
      <c r="F26" s="68"/>
      <c r="G26" s="87"/>
      <c r="H26" s="166">
        <v>1</v>
      </c>
      <c r="I26" s="87"/>
      <c r="J26" s="307"/>
      <c r="K26" s="87"/>
      <c r="L26" s="78"/>
      <c r="M26" s="78"/>
      <c r="N26" s="30"/>
    </row>
    <row r="27" spans="1:14" ht="17">
      <c r="A27" s="338"/>
      <c r="B27" s="371"/>
      <c r="C27" s="371"/>
      <c r="D27" s="54" t="s">
        <v>260</v>
      </c>
      <c r="E27" s="68"/>
      <c r="F27" s="68"/>
      <c r="G27" s="87"/>
      <c r="H27" s="166">
        <v>1</v>
      </c>
      <c r="I27" s="87"/>
      <c r="J27" s="307"/>
      <c r="K27" s="87"/>
      <c r="L27" s="78"/>
      <c r="M27" s="78"/>
      <c r="N27" s="30"/>
    </row>
    <row r="28" spans="1:14">
      <c r="A28" s="338"/>
      <c r="B28" s="371"/>
      <c r="C28" s="371"/>
      <c r="D28" s="54" t="s">
        <v>261</v>
      </c>
      <c r="E28" s="68"/>
      <c r="F28" s="68"/>
      <c r="G28" s="87"/>
      <c r="H28" s="166">
        <v>1</v>
      </c>
      <c r="I28" s="87"/>
      <c r="J28" s="307"/>
      <c r="K28" s="87"/>
      <c r="L28" s="78">
        <v>10</v>
      </c>
      <c r="M28" s="78">
        <v>10</v>
      </c>
      <c r="N28" s="30"/>
    </row>
    <row r="29" spans="1:14">
      <c r="A29" s="338"/>
      <c r="B29" s="371"/>
      <c r="C29" s="371"/>
      <c r="D29" s="54" t="s">
        <v>262</v>
      </c>
      <c r="E29" s="68"/>
      <c r="F29" s="68"/>
      <c r="G29" s="87"/>
      <c r="H29" s="166">
        <v>0</v>
      </c>
      <c r="I29" s="87"/>
      <c r="J29" s="307"/>
      <c r="K29" s="87"/>
      <c r="L29" s="78"/>
      <c r="M29" s="78"/>
      <c r="N29" s="30"/>
    </row>
    <row r="30" spans="1:14" ht="17">
      <c r="A30" s="338"/>
      <c r="B30" s="371"/>
      <c r="C30" s="371"/>
      <c r="D30" s="55" t="s">
        <v>263</v>
      </c>
      <c r="E30" s="68"/>
      <c r="F30" s="68"/>
      <c r="G30" s="87"/>
      <c r="H30" s="166">
        <v>1</v>
      </c>
      <c r="I30" s="87"/>
      <c r="J30" s="307"/>
      <c r="K30" s="87"/>
      <c r="L30" s="78"/>
      <c r="M30" s="78"/>
      <c r="N30" s="30"/>
    </row>
    <row r="31" spans="1:14" ht="17">
      <c r="A31" s="338"/>
      <c r="B31" s="371"/>
      <c r="C31" s="371"/>
      <c r="D31" s="55" t="s">
        <v>264</v>
      </c>
      <c r="E31" s="68"/>
      <c r="F31" s="68"/>
      <c r="G31" s="87"/>
      <c r="H31" s="166">
        <v>0</v>
      </c>
      <c r="I31" s="87"/>
      <c r="J31" s="307"/>
      <c r="K31" s="87"/>
      <c r="L31" s="78"/>
      <c r="M31" s="78"/>
      <c r="N31" s="30"/>
    </row>
    <row r="32" spans="1:14">
      <c r="A32" s="338"/>
      <c r="B32" s="371"/>
      <c r="C32" s="371"/>
      <c r="D32" s="68" t="s">
        <v>321</v>
      </c>
      <c r="E32" s="68"/>
      <c r="F32" s="68"/>
      <c r="G32" s="87"/>
      <c r="H32" s="166">
        <v>1</v>
      </c>
      <c r="I32" s="87"/>
      <c r="J32" s="87"/>
      <c r="K32" s="87"/>
      <c r="L32" s="167">
        <v>5</v>
      </c>
      <c r="M32" s="167">
        <v>10</v>
      </c>
      <c r="N32" s="30"/>
    </row>
    <row r="33" spans="1:14">
      <c r="A33" s="338"/>
      <c r="B33" s="371"/>
      <c r="C33" s="371"/>
      <c r="D33" s="68" t="s">
        <v>322</v>
      </c>
      <c r="E33" s="68"/>
      <c r="F33" s="68"/>
      <c r="G33" s="87"/>
      <c r="H33" s="166">
        <v>0</v>
      </c>
      <c r="I33" s="87"/>
      <c r="J33" s="87"/>
      <c r="K33" s="87"/>
      <c r="L33" s="78"/>
      <c r="M33" s="78"/>
      <c r="N33" s="30"/>
    </row>
    <row r="34" spans="1:14">
      <c r="A34" s="338"/>
      <c r="B34" s="371"/>
      <c r="C34" s="371"/>
      <c r="D34" s="68" t="s">
        <v>323</v>
      </c>
      <c r="E34" s="30"/>
      <c r="F34" s="30"/>
      <c r="G34" s="87"/>
      <c r="H34" s="116">
        <v>0</v>
      </c>
      <c r="I34" s="87"/>
      <c r="J34" s="87"/>
      <c r="K34" s="87"/>
      <c r="L34" s="78"/>
      <c r="M34" s="78"/>
      <c r="N34" s="30"/>
    </row>
    <row r="35" spans="1:14">
      <c r="A35" s="338"/>
      <c r="B35" s="371"/>
      <c r="C35" s="371"/>
      <c r="D35" s="68" t="s">
        <v>321</v>
      </c>
      <c r="E35" s="30"/>
      <c r="F35" s="30"/>
      <c r="G35" s="87"/>
      <c r="H35" s="116">
        <v>0</v>
      </c>
      <c r="I35" s="87"/>
      <c r="J35" s="87"/>
      <c r="K35" s="87"/>
      <c r="L35" s="78"/>
      <c r="M35" s="78"/>
      <c r="N35" s="30"/>
    </row>
    <row r="36" spans="1:14">
      <c r="A36" s="338"/>
      <c r="B36" s="371"/>
      <c r="C36" s="371"/>
      <c r="D36" s="68" t="s">
        <v>322</v>
      </c>
      <c r="E36" s="30"/>
      <c r="F36" s="30"/>
      <c r="G36" s="87"/>
      <c r="H36" s="116">
        <v>0</v>
      </c>
      <c r="I36" s="87"/>
      <c r="J36" s="87"/>
      <c r="K36" s="87"/>
      <c r="L36" s="78"/>
      <c r="M36" s="78"/>
      <c r="N36" s="30"/>
    </row>
    <row r="37" spans="1:14" ht="17">
      <c r="A37" s="338"/>
      <c r="B37" s="371"/>
      <c r="C37" s="371"/>
      <c r="D37" s="68" t="s">
        <v>324</v>
      </c>
      <c r="E37" s="30"/>
      <c r="F37" s="30"/>
      <c r="G37" s="87"/>
      <c r="H37" s="116">
        <v>0</v>
      </c>
      <c r="I37" s="87"/>
      <c r="J37" s="307"/>
      <c r="K37" s="87"/>
      <c r="L37" s="78"/>
      <c r="M37" s="78"/>
      <c r="N37" s="30"/>
    </row>
    <row r="38" spans="1:14" ht="17">
      <c r="A38" s="338"/>
      <c r="B38" s="371"/>
      <c r="C38" s="371"/>
      <c r="D38" s="68" t="s">
        <v>325</v>
      </c>
      <c r="E38" s="30"/>
      <c r="F38" s="30"/>
      <c r="G38" s="87"/>
      <c r="H38" s="116">
        <v>0</v>
      </c>
      <c r="I38" s="87"/>
      <c r="J38" s="307"/>
      <c r="K38" s="87"/>
      <c r="L38" s="78"/>
      <c r="M38" s="78"/>
      <c r="N38" s="30"/>
    </row>
    <row r="39" spans="1:14">
      <c r="A39" s="338"/>
      <c r="B39" s="371"/>
      <c r="C39" s="371"/>
      <c r="D39" s="68" t="s">
        <v>243</v>
      </c>
      <c r="E39" s="68"/>
      <c r="F39" s="68"/>
      <c r="G39" s="87"/>
      <c r="H39" s="166">
        <v>0</v>
      </c>
      <c r="I39" s="87"/>
      <c r="J39" s="307"/>
      <c r="K39" s="87"/>
      <c r="L39" s="78"/>
      <c r="M39" s="78"/>
      <c r="N39" s="30"/>
    </row>
  </sheetData>
  <mergeCells count="3">
    <mergeCell ref="C4:C39"/>
    <mergeCell ref="B4:B39"/>
    <mergeCell ref="A4:A39"/>
  </mergeCells>
  <phoneticPr fontId="2" type="noConversion"/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300-000000000000}">
          <x14:formula1>
            <xm:f>'Clean Sheet Wire Cable  '!$T$9:$T$11</xm:f>
          </x14:formula1>
          <xm:sqref>D18</xm:sqref>
        </x14:dataValidation>
        <x14:dataValidation type="list" allowBlank="1" showInputMessage="1" showErrorMessage="1" xr:uid="{00000000-0002-0000-0300-000001000000}">
          <x14:formula1>
            <xm:f>'Clean Sheet Wire Cable  '!$Y$9</xm:f>
          </x14:formula1>
          <xm:sqref>D20</xm:sqref>
        </x14:dataValidation>
        <x14:dataValidation type="list" allowBlank="1" showInputMessage="1" showErrorMessage="1" xr:uid="{00000000-0002-0000-0300-000002000000}">
          <x14:formula1>
            <xm:f>'Clean Sheet Wire Cable  '!$L$9:$L$13</xm:f>
          </x14:formula1>
          <xm:sqref>D19</xm:sqref>
        </x14:dataValidation>
        <x14:dataValidation type="list" allowBlank="1" showInputMessage="1" showErrorMessage="1" xr:uid="{00000000-0002-0000-0300-000003000000}">
          <x14:formula1>
            <xm:f>'Clean Sheet Wire Cable  '!$P$9:$P$12</xm:f>
          </x14:formula1>
          <xm:sqref>D17</xm:sqref>
        </x14:dataValidation>
        <x14:dataValidation type="list" allowBlank="1" showInputMessage="1" showErrorMessage="1" xr:uid="{00000000-0002-0000-0300-000004000000}">
          <x14:formula1>
            <xm:f>'Clean Sheet Wire Cable  '!$AI$9:$AI$23</xm:f>
          </x14:formula1>
          <xm:sqref>F23:F24</xm:sqref>
        </x14:dataValidation>
        <x14:dataValidation type="list" allowBlank="1" showInputMessage="1" showErrorMessage="1" xr:uid="{00000000-0002-0000-0300-000005000000}">
          <x14:formula1>
            <xm:f>'Clean Sheet Wire Cable  '!$AT$9:$AT$14</xm:f>
          </x14:formula1>
          <xm:sqref>K4:K9</xm:sqref>
        </x14:dataValidation>
        <x14:dataValidation type="list" allowBlank="1" showInputMessage="1" showErrorMessage="1" xr:uid="{00000000-0002-0000-0300-000006000000}">
          <x14:formula1>
            <xm:f>'Clean Sheet Wire Cable  '!$AT$13:$AT$15</xm:f>
          </x14:formula1>
          <xm:sqref>K10:K14</xm:sqref>
        </x14:dataValidation>
        <x14:dataValidation type="list" allowBlank="1" showInputMessage="1" showErrorMessage="1" xr:uid="{00000000-0002-0000-0300-000007000000}">
          <x14:formula1>
            <xm:f>'Clean Sheet Wire Cable  '!$AN$9:$AN$16</xm:f>
          </x14:formula1>
          <xm:sqref>F22</xm:sqref>
        </x14:dataValidation>
        <x14:dataValidation type="list" allowBlank="1" showInputMessage="1" showErrorMessage="1" xr:uid="{00000000-0002-0000-0300-000008000000}">
          <x14:formula1>
            <xm:f>'Clean Sheet Wire Cable  '!$AD$10:$AD$13</xm:f>
          </x14:formula1>
          <xm:sqref>D21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83"/>
  <sheetViews>
    <sheetView tabSelected="1" topLeftCell="A151" zoomScale="207" zoomScaleNormal="115" workbookViewId="0">
      <selection activeCell="C153" sqref="C153"/>
    </sheetView>
  </sheetViews>
  <sheetFormatPr baseColWidth="10" defaultColWidth="8.83203125" defaultRowHeight="15"/>
  <cols>
    <col min="1" max="1" width="12.5" customWidth="1"/>
    <col min="2" max="2" width="20" bestFit="1" customWidth="1"/>
    <col min="3" max="3" width="58.5" customWidth="1"/>
    <col min="4" max="4" width="15.5" customWidth="1"/>
    <col min="5" max="5" width="16.33203125" customWidth="1"/>
    <col min="6" max="6" width="18.1640625" customWidth="1"/>
    <col min="7" max="7" width="13.6640625" customWidth="1"/>
    <col min="8" max="8" width="17.6640625" customWidth="1"/>
  </cols>
  <sheetData>
    <row r="1" spans="1:9" ht="16">
      <c r="A1" s="218" t="s">
        <v>326</v>
      </c>
      <c r="B1" s="216" t="s">
        <v>327</v>
      </c>
      <c r="C1" s="69" t="s">
        <v>328</v>
      </c>
      <c r="D1" s="23"/>
      <c r="E1" s="220"/>
      <c r="F1" s="222"/>
      <c r="G1" s="213"/>
      <c r="H1" s="224"/>
    </row>
    <row r="2" spans="1:9" ht="17" thickBot="1">
      <c r="A2" s="219" t="s">
        <v>329</v>
      </c>
      <c r="B2" s="217" t="s">
        <v>330</v>
      </c>
      <c r="C2" s="215" t="s">
        <v>331</v>
      </c>
      <c r="D2" s="214"/>
      <c r="E2" s="221"/>
      <c r="F2" s="223"/>
      <c r="G2" s="233"/>
      <c r="H2" s="234"/>
    </row>
    <row r="3" spans="1:9" ht="17" thickBot="1">
      <c r="A3" s="235"/>
      <c r="B3" s="235"/>
      <c r="C3" s="236"/>
      <c r="D3" s="237"/>
      <c r="E3" s="238"/>
      <c r="F3" s="235"/>
      <c r="G3" s="238"/>
      <c r="H3" s="235"/>
    </row>
    <row r="4" spans="1:9" ht="16">
      <c r="A4" s="376" t="s">
        <v>333</v>
      </c>
      <c r="B4" s="377"/>
      <c r="C4" s="247" t="s">
        <v>334</v>
      </c>
      <c r="D4" s="23"/>
      <c r="E4" s="23"/>
      <c r="F4" s="23"/>
      <c r="G4" s="23"/>
      <c r="H4" s="23"/>
    </row>
    <row r="5" spans="1:9" ht="16">
      <c r="A5" s="387" t="s">
        <v>335</v>
      </c>
      <c r="B5" s="388"/>
      <c r="C5" s="248" t="s">
        <v>336</v>
      </c>
      <c r="D5" s="23"/>
      <c r="E5" s="23"/>
      <c r="F5" s="23"/>
      <c r="G5" s="23"/>
      <c r="H5" s="23"/>
    </row>
    <row r="6" spans="1:9" ht="16">
      <c r="A6" s="387" t="s">
        <v>34</v>
      </c>
      <c r="B6" s="388"/>
      <c r="C6" s="249" t="s">
        <v>337</v>
      </c>
      <c r="D6" s="23"/>
      <c r="E6" s="23"/>
      <c r="F6" s="23"/>
      <c r="G6" s="23"/>
      <c r="H6" s="23"/>
    </row>
    <row r="7" spans="1:9" ht="16">
      <c r="A7" s="387" t="s">
        <v>338</v>
      </c>
      <c r="B7" s="388"/>
      <c r="C7" s="250" t="s">
        <v>339</v>
      </c>
      <c r="D7" s="23"/>
      <c r="E7" s="23"/>
      <c r="F7" s="23"/>
      <c r="G7" s="23"/>
      <c r="H7" s="23"/>
    </row>
    <row r="8" spans="1:9" ht="16">
      <c r="A8" s="387" t="s">
        <v>340</v>
      </c>
      <c r="B8" s="388"/>
      <c r="C8" s="251" t="s">
        <v>341</v>
      </c>
      <c r="D8" s="225"/>
    </row>
    <row r="9" spans="1:9" ht="16">
      <c r="A9" s="385" t="s">
        <v>342</v>
      </c>
      <c r="B9" s="386"/>
      <c r="C9" s="252" t="s">
        <v>343</v>
      </c>
      <c r="D9" s="225"/>
    </row>
    <row r="10" spans="1:9" s="291" customFormat="1" ht="16">
      <c r="A10" s="287" t="s">
        <v>331</v>
      </c>
      <c r="B10" s="288"/>
      <c r="C10" s="289" t="s">
        <v>332</v>
      </c>
      <c r="D10" s="289"/>
      <c r="E10" s="289"/>
      <c r="F10" s="289"/>
      <c r="G10" s="289"/>
      <c r="H10" s="289"/>
      <c r="I10" s="290"/>
    </row>
    <row r="11" spans="1:9" s="294" customFormat="1" ht="20">
      <c r="A11" s="326" t="s">
        <v>344</v>
      </c>
      <c r="B11" s="327"/>
      <c r="C11" s="292" t="s">
        <v>345</v>
      </c>
      <c r="D11" s="292"/>
      <c r="E11" s="292"/>
      <c r="F11" s="292"/>
      <c r="G11" s="292"/>
      <c r="H11" s="292"/>
      <c r="I11" s="293"/>
    </row>
    <row r="12" spans="1:9" ht="16">
      <c r="A12" s="375" t="s">
        <v>346</v>
      </c>
      <c r="B12" s="375"/>
      <c r="C12" s="324">
        <v>3.3413714999999997E-2</v>
      </c>
      <c r="D12" s="23"/>
      <c r="E12" s="23"/>
      <c r="F12" s="23"/>
      <c r="G12" s="23"/>
      <c r="H12" s="23"/>
    </row>
    <row r="13" spans="1:9" ht="16">
      <c r="A13" s="383" t="s">
        <v>347</v>
      </c>
      <c r="B13" s="325" t="s">
        <v>348</v>
      </c>
      <c r="C13" s="323">
        <v>1</v>
      </c>
      <c r="D13" s="23"/>
      <c r="E13" s="23"/>
      <c r="F13" s="23"/>
      <c r="G13" s="23"/>
      <c r="H13" s="23"/>
    </row>
    <row r="14" spans="1:9" ht="16">
      <c r="A14" s="383"/>
      <c r="B14" s="325" t="s">
        <v>349</v>
      </c>
      <c r="C14" s="253">
        <v>18</v>
      </c>
      <c r="D14" s="23"/>
      <c r="E14" s="23"/>
      <c r="F14" s="23"/>
      <c r="G14" s="23"/>
      <c r="H14" s="23"/>
    </row>
    <row r="15" spans="1:9" ht="16">
      <c r="A15" s="383"/>
      <c r="B15" s="261" t="s">
        <v>350</v>
      </c>
      <c r="C15" s="243">
        <v>8</v>
      </c>
      <c r="D15" s="23"/>
      <c r="E15" s="23"/>
      <c r="F15" s="23"/>
      <c r="G15" s="23"/>
      <c r="H15" s="23"/>
    </row>
    <row r="16" spans="1:9" ht="16">
      <c r="A16" s="383"/>
      <c r="B16" s="261" t="s">
        <v>351</v>
      </c>
      <c r="C16" s="239">
        <v>1</v>
      </c>
      <c r="D16" s="23"/>
      <c r="E16" s="23"/>
      <c r="F16" s="23"/>
      <c r="G16" s="23"/>
      <c r="H16" s="23"/>
    </row>
    <row r="17" spans="1:8" ht="16">
      <c r="A17" s="383"/>
      <c r="B17" s="261" t="s">
        <v>352</v>
      </c>
      <c r="C17" s="240">
        <v>133.5</v>
      </c>
      <c r="D17" s="23"/>
      <c r="E17" s="23"/>
      <c r="F17" s="23"/>
      <c r="G17" s="23"/>
      <c r="H17" s="23"/>
    </row>
    <row r="18" spans="1:8" ht="16">
      <c r="A18" s="383"/>
      <c r="B18" s="261" t="s">
        <v>353</v>
      </c>
      <c r="C18" s="243">
        <f>(C15+1)*C16</f>
        <v>9</v>
      </c>
      <c r="D18" s="23"/>
      <c r="E18" s="23"/>
      <c r="F18" s="23"/>
      <c r="G18" s="23"/>
      <c r="H18" s="23"/>
    </row>
    <row r="19" spans="1:8" ht="17">
      <c r="A19" s="383"/>
      <c r="B19" s="262" t="s">
        <v>354</v>
      </c>
      <c r="C19" s="240">
        <v>4.5</v>
      </c>
      <c r="D19" s="23"/>
      <c r="E19" s="23"/>
      <c r="F19" s="23"/>
      <c r="G19" s="23"/>
      <c r="H19" s="23"/>
    </row>
    <row r="20" spans="1:8" ht="17">
      <c r="A20" s="383"/>
      <c r="B20" s="262" t="s">
        <v>355</v>
      </c>
      <c r="C20" s="240">
        <v>1000000</v>
      </c>
      <c r="D20" s="23"/>
      <c r="E20" s="23"/>
      <c r="F20" s="23"/>
      <c r="G20" s="23"/>
      <c r="H20" s="23"/>
    </row>
    <row r="21" spans="1:8" ht="16" customHeight="1">
      <c r="A21" s="383"/>
      <c r="B21" s="262" t="s">
        <v>356</v>
      </c>
      <c r="C21" s="278">
        <v>0.03</v>
      </c>
      <c r="D21" s="284"/>
      <c r="E21" s="23"/>
      <c r="F21" s="23"/>
    </row>
    <row r="22" spans="1:8" ht="17.25" customHeight="1">
      <c r="A22" s="384"/>
      <c r="B22" s="259" t="s">
        <v>357</v>
      </c>
      <c r="C22" s="260" t="s">
        <v>358</v>
      </c>
      <c r="D22" s="23"/>
      <c r="E22" s="23"/>
      <c r="F22" s="23"/>
      <c r="G22" s="23"/>
      <c r="H22" s="23"/>
    </row>
    <row r="23" spans="1:8" ht="16">
      <c r="A23" s="376" t="s">
        <v>359</v>
      </c>
      <c r="B23" s="377"/>
      <c r="C23" s="298">
        <f>C27+C31+C35+C39+C43+C47</f>
        <v>0.28992350000000006</v>
      </c>
      <c r="D23" s="23"/>
      <c r="E23" s="23"/>
      <c r="F23" s="23"/>
      <c r="G23" s="23"/>
      <c r="H23" s="23"/>
    </row>
    <row r="24" spans="1:8" ht="16">
      <c r="A24" s="378" t="s">
        <v>360</v>
      </c>
      <c r="B24" s="254" t="s">
        <v>87</v>
      </c>
      <c r="C24" s="243">
        <v>219</v>
      </c>
      <c r="D24" s="282"/>
      <c r="E24" s="282"/>
      <c r="F24" s="23"/>
      <c r="G24" s="23"/>
      <c r="H24" s="23"/>
    </row>
    <row r="25" spans="1:8" ht="16">
      <c r="A25" s="379"/>
      <c r="B25" s="254" t="s">
        <v>361</v>
      </c>
      <c r="C25" s="256">
        <v>0.06</v>
      </c>
      <c r="D25" s="23"/>
      <c r="E25" s="23"/>
      <c r="F25" s="23"/>
      <c r="G25" s="23"/>
      <c r="H25" s="23"/>
    </row>
    <row r="26" spans="1:8" ht="16">
      <c r="A26" s="380"/>
      <c r="B26" s="263" t="s">
        <v>357</v>
      </c>
      <c r="C26" s="257" t="s">
        <v>362</v>
      </c>
      <c r="D26" s="23"/>
      <c r="E26" s="23"/>
      <c r="F26" s="23"/>
      <c r="G26" s="23"/>
      <c r="H26" s="23"/>
    </row>
    <row r="27" spans="1:8" ht="16">
      <c r="A27" s="380"/>
      <c r="B27" s="264" t="s">
        <v>363</v>
      </c>
      <c r="C27" s="299">
        <v>0.2197635</v>
      </c>
      <c r="D27" s="23"/>
      <c r="E27" s="23"/>
      <c r="F27" s="23"/>
      <c r="G27" s="23"/>
      <c r="H27" s="23"/>
    </row>
    <row r="28" spans="1:8" ht="16">
      <c r="A28" s="381" t="s">
        <v>364</v>
      </c>
      <c r="B28" s="265" t="s">
        <v>365</v>
      </c>
      <c r="C28" s="243">
        <v>4</v>
      </c>
      <c r="D28" s="23"/>
      <c r="E28" s="23"/>
      <c r="F28" s="23"/>
      <c r="G28" s="23"/>
      <c r="H28" s="23"/>
    </row>
    <row r="29" spans="1:8" ht="16">
      <c r="A29" s="380"/>
      <c r="B29" s="266" t="s">
        <v>366</v>
      </c>
      <c r="C29" s="256">
        <v>8.0000000000000002E-3</v>
      </c>
      <c r="D29" s="23"/>
      <c r="E29" s="23"/>
      <c r="F29" s="23"/>
      <c r="G29" s="23"/>
      <c r="H29" s="23"/>
    </row>
    <row r="30" spans="1:8" ht="16">
      <c r="A30" s="380"/>
      <c r="B30" s="263" t="s">
        <v>357</v>
      </c>
      <c r="C30" s="267" t="s">
        <v>367</v>
      </c>
      <c r="D30" s="23"/>
      <c r="E30" s="23"/>
      <c r="F30" s="23"/>
      <c r="G30" s="23"/>
      <c r="H30" s="23"/>
    </row>
    <row r="31" spans="1:8" ht="16">
      <c r="A31" s="380"/>
      <c r="B31" s="264" t="s">
        <v>363</v>
      </c>
      <c r="C31" s="242">
        <v>3.2000000000000001E-2</v>
      </c>
      <c r="D31" s="23"/>
      <c r="E31" s="23"/>
      <c r="F31" s="23"/>
      <c r="G31" s="23"/>
      <c r="H31" s="23"/>
    </row>
    <row r="32" spans="1:8" ht="16">
      <c r="A32" s="381" t="s">
        <v>368</v>
      </c>
      <c r="B32" s="265" t="s">
        <v>369</v>
      </c>
      <c r="C32" s="243">
        <v>1</v>
      </c>
      <c r="D32" s="23"/>
      <c r="E32" s="23"/>
      <c r="F32" s="23"/>
      <c r="G32" s="23"/>
      <c r="H32" s="23"/>
    </row>
    <row r="33" spans="1:8" ht="16">
      <c r="A33" s="380"/>
      <c r="B33" s="266" t="s">
        <v>370</v>
      </c>
      <c r="C33" s="256">
        <v>6.0000000000000001E-3</v>
      </c>
      <c r="D33" s="23"/>
      <c r="E33" s="23"/>
      <c r="F33" s="23"/>
      <c r="G33" s="23"/>
      <c r="H33" s="67"/>
    </row>
    <row r="34" spans="1:8" ht="16">
      <c r="A34" s="380"/>
      <c r="B34" s="263" t="s">
        <v>357</v>
      </c>
      <c r="C34" s="267" t="s">
        <v>367</v>
      </c>
      <c r="D34" s="23"/>
      <c r="E34" s="23"/>
      <c r="F34" s="23"/>
      <c r="G34" s="23"/>
      <c r="H34" s="67"/>
    </row>
    <row r="35" spans="1:8" ht="16">
      <c r="A35" s="380"/>
      <c r="B35" s="264" t="s">
        <v>363</v>
      </c>
      <c r="C35" s="242">
        <v>6.0000000000000001E-3</v>
      </c>
      <c r="D35" s="23"/>
      <c r="E35" s="23"/>
      <c r="F35" s="23"/>
      <c r="G35" s="23"/>
      <c r="H35" s="67"/>
    </row>
    <row r="36" spans="1:8" ht="16">
      <c r="A36" s="381" t="s">
        <v>371</v>
      </c>
      <c r="B36" s="265" t="s">
        <v>369</v>
      </c>
      <c r="C36" s="243">
        <v>1</v>
      </c>
      <c r="D36" s="23"/>
      <c r="E36" s="67"/>
      <c r="F36" s="67"/>
      <c r="G36" s="67"/>
      <c r="H36" s="67"/>
    </row>
    <row r="37" spans="1:8" ht="16">
      <c r="A37" s="380"/>
      <c r="B37" s="266" t="s">
        <v>366</v>
      </c>
      <c r="C37" s="256">
        <v>1.6E-2</v>
      </c>
      <c r="D37" s="285"/>
      <c r="E37" s="67"/>
      <c r="F37" s="67"/>
      <c r="G37" s="67"/>
      <c r="H37" s="67"/>
    </row>
    <row r="38" spans="1:8" ht="16">
      <c r="A38" s="380"/>
      <c r="B38" s="263" t="s">
        <v>357</v>
      </c>
      <c r="C38" s="267" t="s">
        <v>367</v>
      </c>
      <c r="D38" s="67"/>
      <c r="E38" s="67"/>
      <c r="F38" s="67"/>
      <c r="G38" s="67"/>
      <c r="H38" s="67"/>
    </row>
    <row r="39" spans="1:8" ht="16">
      <c r="A39" s="380"/>
      <c r="B39" s="264" t="s">
        <v>363</v>
      </c>
      <c r="C39" s="242">
        <f>C36*C37</f>
        <v>1.6E-2</v>
      </c>
      <c r="D39" s="285"/>
      <c r="E39" s="67"/>
      <c r="F39" s="67"/>
      <c r="G39" s="67"/>
      <c r="H39" s="23"/>
    </row>
    <row r="40" spans="1:8" ht="16">
      <c r="A40" s="381" t="s">
        <v>372</v>
      </c>
      <c r="B40" s="265" t="s">
        <v>369</v>
      </c>
      <c r="C40" s="243">
        <v>1</v>
      </c>
      <c r="D40" s="23"/>
      <c r="E40" s="67"/>
      <c r="F40" s="67"/>
      <c r="G40" s="67"/>
      <c r="H40" s="23"/>
    </row>
    <row r="41" spans="1:8" ht="16">
      <c r="A41" s="380"/>
      <c r="B41" s="266" t="s">
        <v>366</v>
      </c>
      <c r="C41" s="258">
        <f>C15*(C16*0.6)*5*0.00017*2</f>
        <v>8.1600000000000006E-3</v>
      </c>
      <c r="D41" s="285"/>
      <c r="E41" s="67"/>
      <c r="F41" s="67"/>
      <c r="G41" s="67"/>
      <c r="H41" s="23"/>
    </row>
    <row r="42" spans="1:8" ht="16">
      <c r="A42" s="380"/>
      <c r="B42" s="263" t="s">
        <v>357</v>
      </c>
      <c r="C42" s="267" t="s">
        <v>367</v>
      </c>
      <c r="D42" s="23"/>
      <c r="E42" s="23"/>
      <c r="F42" s="23"/>
      <c r="G42" s="23"/>
      <c r="H42" s="23"/>
    </row>
    <row r="43" spans="1:8" ht="16">
      <c r="A43" s="380"/>
      <c r="B43" s="264" t="s">
        <v>363</v>
      </c>
      <c r="C43" s="389">
        <v>8.1600000000000006E-3</v>
      </c>
      <c r="D43" s="23"/>
      <c r="E43" s="23"/>
      <c r="F43" s="23"/>
      <c r="G43" s="23"/>
      <c r="H43" s="23"/>
    </row>
    <row r="44" spans="1:8" ht="16">
      <c r="A44" s="381" t="s">
        <v>78</v>
      </c>
      <c r="B44" s="265" t="s">
        <v>369</v>
      </c>
      <c r="C44" s="243">
        <v>1</v>
      </c>
      <c r="D44" s="23"/>
      <c r="E44" s="23"/>
      <c r="F44" s="23"/>
      <c r="G44" s="23"/>
      <c r="H44" s="23"/>
    </row>
    <row r="45" spans="1:8" ht="16">
      <c r="A45" s="379"/>
      <c r="B45" s="266" t="s">
        <v>373</v>
      </c>
      <c r="C45" s="256">
        <v>8.0000000000000002E-3</v>
      </c>
      <c r="D45" s="23"/>
      <c r="E45" s="23"/>
      <c r="F45" s="23"/>
      <c r="G45" s="23"/>
      <c r="H45" s="23"/>
    </row>
    <row r="46" spans="1:8" ht="16">
      <c r="A46" s="379"/>
      <c r="B46" s="263" t="s">
        <v>357</v>
      </c>
      <c r="C46" s="267" t="s">
        <v>367</v>
      </c>
      <c r="D46" s="23"/>
      <c r="E46" s="23"/>
      <c r="F46" s="23"/>
      <c r="G46" s="23"/>
      <c r="H46" s="23"/>
    </row>
    <row r="47" spans="1:8" ht="17" thickBot="1">
      <c r="A47" s="382"/>
      <c r="B47" s="259" t="s">
        <v>363</v>
      </c>
      <c r="C47" s="268">
        <f>C44*C45</f>
        <v>8.0000000000000002E-3</v>
      </c>
      <c r="D47" s="23"/>
      <c r="E47" s="23"/>
      <c r="F47" s="23"/>
      <c r="G47" s="23"/>
      <c r="H47" s="23"/>
    </row>
    <row r="48" spans="1:8" ht="16">
      <c r="A48" s="376" t="s">
        <v>374</v>
      </c>
      <c r="B48" s="377"/>
      <c r="C48" s="230">
        <f>IFERROR(C58+C68+C74+C80+C90+C101+C112+C123+C134+C145+C156+C167+C178, "")</f>
        <v>0.2823496291</v>
      </c>
      <c r="D48" s="23"/>
      <c r="E48" s="23"/>
      <c r="F48" s="23"/>
      <c r="G48" s="23"/>
      <c r="H48" s="23"/>
    </row>
    <row r="49" spans="1:8" ht="16">
      <c r="A49" s="372" t="s">
        <v>375</v>
      </c>
      <c r="B49" s="254" t="s">
        <v>87</v>
      </c>
      <c r="C49" s="227">
        <f>12*C53</f>
        <v>12</v>
      </c>
      <c r="D49" s="23"/>
      <c r="E49" s="23"/>
      <c r="F49" s="23"/>
      <c r="G49" s="23"/>
      <c r="H49" s="23"/>
    </row>
    <row r="50" spans="1:8" ht="16">
      <c r="A50" s="373"/>
      <c r="B50" s="254" t="s">
        <v>376</v>
      </c>
      <c r="C50" s="227">
        <v>22</v>
      </c>
      <c r="D50" s="23"/>
      <c r="E50" s="23"/>
      <c r="F50" s="23"/>
      <c r="G50" s="23"/>
      <c r="H50" s="23"/>
    </row>
    <row r="51" spans="1:8" ht="16">
      <c r="A51" s="373"/>
      <c r="B51" s="280" t="s">
        <v>377</v>
      </c>
      <c r="C51" s="283">
        <v>6</v>
      </c>
      <c r="D51" s="23"/>
      <c r="E51" s="23"/>
      <c r="F51" s="23"/>
      <c r="G51" s="23"/>
      <c r="H51" s="23"/>
    </row>
    <row r="52" spans="1:8" ht="16">
      <c r="A52" s="373"/>
      <c r="B52" s="280" t="s">
        <v>378</v>
      </c>
      <c r="C52" s="283">
        <v>6</v>
      </c>
      <c r="D52" s="23"/>
      <c r="E52" s="23"/>
      <c r="F52" s="23"/>
      <c r="G52" s="23"/>
      <c r="H52" s="23"/>
    </row>
    <row r="53" spans="1:8" ht="16">
      <c r="A53" s="373"/>
      <c r="B53" s="226" t="s">
        <v>379</v>
      </c>
      <c r="C53" s="227">
        <v>1</v>
      </c>
      <c r="D53" s="23"/>
      <c r="E53" s="23"/>
      <c r="F53" s="23"/>
      <c r="G53" s="23"/>
      <c r="H53" s="23"/>
    </row>
    <row r="54" spans="1:8" ht="16">
      <c r="A54" s="373"/>
      <c r="B54" s="226" t="s">
        <v>380</v>
      </c>
      <c r="C54" s="269">
        <v>1.25</v>
      </c>
      <c r="D54" s="23"/>
      <c r="E54" s="23"/>
      <c r="F54" s="23"/>
      <c r="G54" s="23"/>
      <c r="H54" s="23"/>
    </row>
    <row r="55" spans="1:8" ht="17">
      <c r="A55" s="373"/>
      <c r="B55" s="262" t="s">
        <v>356</v>
      </c>
      <c r="C55" s="279">
        <v>0.01</v>
      </c>
      <c r="D55" s="286"/>
      <c r="E55" s="23"/>
      <c r="F55" s="23"/>
      <c r="G55" s="23"/>
      <c r="H55" s="23"/>
    </row>
    <row r="56" spans="1:8" ht="16">
      <c r="A56" s="373"/>
      <c r="B56" s="328" t="s">
        <v>381</v>
      </c>
      <c r="C56" s="269" t="s">
        <v>375</v>
      </c>
      <c r="D56" s="23"/>
      <c r="E56" s="23"/>
      <c r="F56" s="23"/>
      <c r="G56" s="23"/>
      <c r="H56" s="23"/>
    </row>
    <row r="57" spans="1:8" ht="16">
      <c r="A57" s="373"/>
      <c r="B57" s="232" t="s">
        <v>382</v>
      </c>
      <c r="C57" s="275" t="s">
        <v>383</v>
      </c>
      <c r="D57" s="23"/>
      <c r="E57" s="23"/>
      <c r="F57" s="23"/>
      <c r="G57" s="23"/>
      <c r="H57" s="23"/>
    </row>
    <row r="58" spans="1:8" ht="16">
      <c r="A58" s="373"/>
      <c r="B58" s="231" t="s">
        <v>363</v>
      </c>
      <c r="C58" s="297">
        <v>5.3025000000000001E-4</v>
      </c>
      <c r="D58" s="23"/>
      <c r="E58" s="23"/>
      <c r="F58" s="23"/>
      <c r="G58" s="23"/>
      <c r="H58" s="23"/>
    </row>
    <row r="59" spans="1:8" ht="16">
      <c r="A59" s="372" t="s">
        <v>384</v>
      </c>
      <c r="B59" s="254" t="s">
        <v>87</v>
      </c>
      <c r="C59" s="227">
        <f>12*C63</f>
        <v>12</v>
      </c>
      <c r="D59" s="23"/>
      <c r="E59" s="23"/>
      <c r="F59" s="23"/>
      <c r="G59" s="23"/>
      <c r="H59" s="23"/>
    </row>
    <row r="60" spans="1:8" ht="16">
      <c r="A60" s="373"/>
      <c r="B60" s="254" t="s">
        <v>376</v>
      </c>
      <c r="C60" s="227">
        <v>10</v>
      </c>
      <c r="D60" s="23"/>
      <c r="E60" s="23"/>
      <c r="F60" s="23"/>
      <c r="G60" s="23"/>
      <c r="H60" s="23"/>
    </row>
    <row r="61" spans="1:8" ht="16">
      <c r="A61" s="373"/>
      <c r="B61" s="280" t="s">
        <v>377</v>
      </c>
      <c r="C61" s="283">
        <v>6</v>
      </c>
      <c r="D61" s="23"/>
      <c r="E61" s="23"/>
      <c r="F61" s="23"/>
      <c r="G61" s="23"/>
      <c r="H61" s="23"/>
    </row>
    <row r="62" spans="1:8" ht="16">
      <c r="A62" s="373"/>
      <c r="B62" s="280" t="s">
        <v>378</v>
      </c>
      <c r="C62" s="283">
        <v>6</v>
      </c>
      <c r="D62" s="23"/>
      <c r="E62" s="23"/>
      <c r="F62" s="23"/>
      <c r="G62" s="23"/>
      <c r="H62" s="23"/>
    </row>
    <row r="63" spans="1:8" ht="16">
      <c r="A63" s="373"/>
      <c r="B63" s="226" t="s">
        <v>379</v>
      </c>
      <c r="C63" s="227">
        <v>1</v>
      </c>
      <c r="D63" s="23"/>
      <c r="E63" s="23"/>
      <c r="F63" s="23"/>
      <c r="G63" s="23"/>
      <c r="H63" s="23"/>
    </row>
    <row r="64" spans="1:8" ht="16">
      <c r="A64" s="373"/>
      <c r="B64" s="226" t="s">
        <v>380</v>
      </c>
      <c r="C64" s="390">
        <v>2.609</v>
      </c>
      <c r="D64" s="23"/>
      <c r="E64" s="23"/>
      <c r="F64" s="23"/>
      <c r="G64" s="23"/>
      <c r="H64" s="23"/>
    </row>
    <row r="65" spans="1:8" ht="17">
      <c r="A65" s="373"/>
      <c r="B65" s="262" t="s">
        <v>356</v>
      </c>
      <c r="C65" s="279">
        <v>0.01</v>
      </c>
      <c r="D65" s="286"/>
      <c r="E65" s="23"/>
      <c r="F65" s="23"/>
      <c r="G65" s="23"/>
      <c r="H65" s="23"/>
    </row>
    <row r="66" spans="1:8" ht="16">
      <c r="A66" s="373"/>
      <c r="B66" s="328" t="s">
        <v>381</v>
      </c>
      <c r="C66" s="269" t="s">
        <v>384</v>
      </c>
      <c r="D66" s="23"/>
      <c r="E66" s="23"/>
      <c r="F66" s="23"/>
      <c r="G66" s="23"/>
      <c r="H66" s="23"/>
    </row>
    <row r="67" spans="1:8" ht="16">
      <c r="A67" s="373"/>
      <c r="B67" s="232" t="s">
        <v>382</v>
      </c>
      <c r="C67" s="270" t="s">
        <v>383</v>
      </c>
      <c r="D67" s="23"/>
      <c r="E67" s="23"/>
      <c r="F67" s="23"/>
      <c r="G67" s="23"/>
      <c r="H67" s="23"/>
    </row>
    <row r="68" spans="1:8" ht="16">
      <c r="A68" s="373"/>
      <c r="B68" s="231" t="s">
        <v>363</v>
      </c>
      <c r="C68" s="304">
        <v>6.3242159999999997E-4</v>
      </c>
      <c r="D68" s="23"/>
      <c r="E68" s="23"/>
      <c r="F68" s="23"/>
      <c r="G68" s="23"/>
      <c r="H68" s="23"/>
    </row>
    <row r="69" spans="1:8" ht="16">
      <c r="A69" s="372" t="s">
        <v>385</v>
      </c>
      <c r="B69" s="254" t="s">
        <v>87</v>
      </c>
      <c r="C69" s="227">
        <f>5*C70</f>
        <v>5</v>
      </c>
      <c r="D69" s="23"/>
      <c r="E69" s="23"/>
      <c r="F69" s="23"/>
      <c r="G69" s="23"/>
      <c r="H69" s="23"/>
    </row>
    <row r="70" spans="1:8" ht="16">
      <c r="A70" s="373"/>
      <c r="B70" s="226" t="s">
        <v>379</v>
      </c>
      <c r="C70" s="227">
        <v>1</v>
      </c>
      <c r="D70" s="23"/>
      <c r="E70" s="23"/>
      <c r="F70" s="23"/>
      <c r="G70" s="23"/>
      <c r="H70" s="23"/>
    </row>
    <row r="71" spans="1:8" ht="16">
      <c r="A71" s="373"/>
      <c r="B71" s="226" t="s">
        <v>386</v>
      </c>
      <c r="C71" s="229">
        <v>1.5E-3</v>
      </c>
      <c r="D71" s="23"/>
      <c r="E71" s="23"/>
      <c r="F71" s="23"/>
      <c r="G71" s="23"/>
      <c r="H71" s="23"/>
    </row>
    <row r="72" spans="1:8" ht="16">
      <c r="A72" s="373"/>
      <c r="B72" s="328" t="s">
        <v>381</v>
      </c>
      <c r="C72" s="269" t="s">
        <v>385</v>
      </c>
      <c r="D72" s="23"/>
      <c r="E72" s="23"/>
      <c r="F72" s="23"/>
      <c r="G72" s="23"/>
      <c r="H72" s="23"/>
    </row>
    <row r="73" spans="1:8" ht="16">
      <c r="A73" s="373"/>
      <c r="B73" s="232" t="s">
        <v>382</v>
      </c>
      <c r="C73" s="255" t="s">
        <v>387</v>
      </c>
      <c r="D73" s="23"/>
      <c r="E73" s="23"/>
      <c r="F73" s="23"/>
      <c r="G73" s="23"/>
      <c r="H73" s="23"/>
    </row>
    <row r="74" spans="1:8" ht="16">
      <c r="A74" s="373"/>
      <c r="B74" s="231" t="s">
        <v>363</v>
      </c>
      <c r="C74" s="306">
        <f>C70*C71</f>
        <v>1.5E-3</v>
      </c>
      <c r="D74" s="23"/>
      <c r="E74" s="23"/>
      <c r="F74" s="23"/>
      <c r="G74" s="23"/>
      <c r="H74" s="23"/>
    </row>
    <row r="75" spans="1:8" ht="16">
      <c r="A75" s="372" t="s">
        <v>388</v>
      </c>
      <c r="B75" s="254" t="s">
        <v>87</v>
      </c>
      <c r="C75" s="227">
        <f>5*C76</f>
        <v>5</v>
      </c>
      <c r="D75" s="23"/>
      <c r="E75" s="23"/>
      <c r="F75" s="23"/>
      <c r="G75" s="23"/>
      <c r="H75" s="23"/>
    </row>
    <row r="76" spans="1:8" ht="16">
      <c r="A76" s="373"/>
      <c r="B76" s="226" t="s">
        <v>379</v>
      </c>
      <c r="C76" s="227">
        <v>1</v>
      </c>
      <c r="D76" s="23"/>
      <c r="E76" s="23"/>
      <c r="F76" s="23"/>
      <c r="G76" s="23"/>
      <c r="H76" s="23"/>
    </row>
    <row r="77" spans="1:8" ht="16">
      <c r="A77" s="373"/>
      <c r="B77" s="226" t="s">
        <v>386</v>
      </c>
      <c r="C77" s="229">
        <v>1E-3</v>
      </c>
      <c r="D77" s="23"/>
      <c r="E77" s="23"/>
      <c r="F77" s="23"/>
      <c r="G77" s="23"/>
      <c r="H77" s="23"/>
    </row>
    <row r="78" spans="1:8" ht="16">
      <c r="A78" s="373"/>
      <c r="B78" s="328" t="s">
        <v>381</v>
      </c>
      <c r="C78" s="269" t="s">
        <v>389</v>
      </c>
      <c r="D78" s="23"/>
      <c r="E78" s="23"/>
      <c r="F78" s="23"/>
      <c r="G78" s="23"/>
      <c r="H78" s="23"/>
    </row>
    <row r="79" spans="1:8" ht="16">
      <c r="A79" s="373"/>
      <c r="B79" s="232" t="s">
        <v>382</v>
      </c>
      <c r="C79" s="255" t="s">
        <v>387</v>
      </c>
      <c r="D79" s="23"/>
      <c r="E79" s="23"/>
      <c r="F79" s="23"/>
      <c r="G79" s="23"/>
      <c r="H79" s="23"/>
    </row>
    <row r="80" spans="1:8" ht="16">
      <c r="A80" s="373"/>
      <c r="B80" s="231" t="s">
        <v>363</v>
      </c>
      <c r="C80" s="306">
        <v>1E-3</v>
      </c>
      <c r="D80" s="23"/>
      <c r="E80" s="23"/>
      <c r="F80" s="23"/>
      <c r="G80" s="23"/>
      <c r="H80" s="23"/>
    </row>
    <row r="81" spans="1:8" ht="16">
      <c r="A81" s="372" t="s">
        <v>390</v>
      </c>
      <c r="B81" s="254" t="s">
        <v>87</v>
      </c>
      <c r="C81" s="227">
        <f>5*C85</f>
        <v>5</v>
      </c>
      <c r="D81" s="23"/>
      <c r="E81" s="23"/>
      <c r="F81" s="23"/>
      <c r="G81" s="23"/>
      <c r="H81" s="23"/>
    </row>
    <row r="82" spans="1:8" ht="16">
      <c r="A82" s="373"/>
      <c r="B82" s="254" t="s">
        <v>376</v>
      </c>
      <c r="C82" s="241">
        <v>85.5</v>
      </c>
      <c r="D82" s="23"/>
      <c r="E82" s="23"/>
      <c r="F82" s="23"/>
      <c r="G82" s="23"/>
      <c r="H82" s="23"/>
    </row>
    <row r="83" spans="1:8" ht="16">
      <c r="A83" s="373"/>
      <c r="B83" s="280" t="s">
        <v>377</v>
      </c>
      <c r="C83" s="283">
        <v>6</v>
      </c>
      <c r="D83" s="23"/>
      <c r="E83" s="23"/>
      <c r="F83" s="23"/>
      <c r="G83" s="23"/>
      <c r="H83" s="23"/>
    </row>
    <row r="84" spans="1:8" ht="16">
      <c r="A84" s="373"/>
      <c r="B84" s="280" t="s">
        <v>378</v>
      </c>
      <c r="C84" s="283">
        <v>6</v>
      </c>
      <c r="D84" s="23"/>
      <c r="E84" s="23"/>
      <c r="F84" s="23"/>
      <c r="G84" s="23"/>
      <c r="H84" s="23"/>
    </row>
    <row r="85" spans="1:8" ht="16">
      <c r="A85" s="373"/>
      <c r="B85" s="226" t="s">
        <v>379</v>
      </c>
      <c r="C85" s="227">
        <v>1</v>
      </c>
      <c r="D85" s="23"/>
      <c r="E85" s="23"/>
      <c r="F85" s="23"/>
      <c r="G85" s="23"/>
      <c r="H85" s="23"/>
    </row>
    <row r="86" spans="1:8" ht="16">
      <c r="A86" s="373"/>
      <c r="B86" s="226" t="s">
        <v>380</v>
      </c>
      <c r="C86" s="271">
        <v>17</v>
      </c>
      <c r="D86" s="23"/>
      <c r="E86" s="23"/>
      <c r="F86" s="23"/>
      <c r="G86" s="23"/>
      <c r="H86" s="23"/>
    </row>
    <row r="87" spans="1:8" ht="17">
      <c r="A87" s="373"/>
      <c r="B87" s="262" t="s">
        <v>356</v>
      </c>
      <c r="C87" s="279">
        <v>0</v>
      </c>
      <c r="D87" s="23"/>
      <c r="E87" s="23"/>
      <c r="F87" s="23"/>
      <c r="G87" s="23"/>
      <c r="H87" s="23"/>
    </row>
    <row r="88" spans="1:8" ht="16">
      <c r="A88" s="373"/>
      <c r="B88" s="328" t="s">
        <v>381</v>
      </c>
      <c r="C88" s="269" t="s">
        <v>390</v>
      </c>
      <c r="D88" s="23"/>
      <c r="E88" s="23"/>
      <c r="F88" s="23"/>
      <c r="G88" s="23"/>
      <c r="H88" s="23"/>
    </row>
    <row r="89" spans="1:8" ht="16">
      <c r="A89" s="373"/>
      <c r="B89" s="232" t="s">
        <v>382</v>
      </c>
      <c r="C89" s="270" t="s">
        <v>383</v>
      </c>
      <c r="D89" s="23"/>
      <c r="E89" s="23"/>
      <c r="F89" s="23"/>
      <c r="G89" s="23"/>
      <c r="H89" s="23"/>
    </row>
    <row r="90" spans="1:8" ht="16">
      <c r="A90" s="374"/>
      <c r="B90" s="231" t="s">
        <v>363</v>
      </c>
      <c r="C90" s="296">
        <v>2.3332499999999999E-2</v>
      </c>
      <c r="D90" s="23"/>
      <c r="E90" s="23"/>
      <c r="F90" s="23"/>
      <c r="G90" s="23"/>
      <c r="H90" s="23"/>
    </row>
    <row r="91" spans="1:8" ht="16">
      <c r="A91" s="372" t="s">
        <v>391</v>
      </c>
      <c r="B91" s="254" t="s">
        <v>87</v>
      </c>
      <c r="C91" s="227">
        <f>5*C96</f>
        <v>5</v>
      </c>
      <c r="D91" s="23"/>
      <c r="E91" s="23"/>
      <c r="F91" s="23"/>
      <c r="G91" s="23"/>
      <c r="H91" s="23"/>
    </row>
    <row r="92" spans="1:8" ht="16">
      <c r="A92" s="373"/>
      <c r="B92" s="254" t="s">
        <v>376</v>
      </c>
      <c r="C92" s="227">
        <v>12</v>
      </c>
      <c r="D92" s="23"/>
      <c r="E92" s="23"/>
      <c r="F92" s="23"/>
      <c r="G92" s="23"/>
      <c r="H92" s="23"/>
    </row>
    <row r="93" spans="1:8" ht="16">
      <c r="A93" s="373"/>
      <c r="B93" s="254" t="s">
        <v>392</v>
      </c>
      <c r="C93" s="227">
        <v>7</v>
      </c>
      <c r="D93" s="23"/>
      <c r="E93" s="23"/>
      <c r="F93" s="23"/>
      <c r="G93" s="23"/>
      <c r="H93" s="23"/>
    </row>
    <row r="94" spans="1:8" ht="16">
      <c r="A94" s="373"/>
      <c r="B94" s="280" t="s">
        <v>377</v>
      </c>
      <c r="C94" s="283">
        <v>6</v>
      </c>
      <c r="D94" s="23"/>
      <c r="E94" s="23"/>
      <c r="F94" s="23"/>
      <c r="G94" s="23"/>
      <c r="H94" s="23"/>
    </row>
    <row r="95" spans="1:8" ht="16">
      <c r="A95" s="373"/>
      <c r="B95" s="280" t="s">
        <v>378</v>
      </c>
      <c r="C95" s="283">
        <v>6</v>
      </c>
      <c r="D95" s="23"/>
      <c r="E95" s="23"/>
      <c r="F95" s="23"/>
      <c r="G95" s="23"/>
      <c r="H95" s="23"/>
    </row>
    <row r="96" spans="1:8" ht="16">
      <c r="A96" s="373"/>
      <c r="B96" s="226" t="s">
        <v>379</v>
      </c>
      <c r="C96" s="227">
        <v>1</v>
      </c>
      <c r="D96" s="23"/>
      <c r="E96" s="23"/>
      <c r="F96" s="23"/>
      <c r="G96" s="23"/>
      <c r="H96" s="23"/>
    </row>
    <row r="97" spans="1:8" ht="16">
      <c r="A97" s="373"/>
      <c r="B97" s="277" t="s">
        <v>393</v>
      </c>
      <c r="C97" s="272">
        <v>2.1324000000000001</v>
      </c>
      <c r="D97" s="23"/>
      <c r="E97" s="23"/>
      <c r="F97" s="23"/>
      <c r="G97" s="23"/>
      <c r="H97" s="23"/>
    </row>
    <row r="98" spans="1:8" ht="17">
      <c r="A98" s="373"/>
      <c r="B98" s="262" t="s">
        <v>356</v>
      </c>
      <c r="C98" s="279">
        <v>0</v>
      </c>
      <c r="D98" s="286"/>
      <c r="E98" s="23"/>
      <c r="F98" s="23"/>
      <c r="G98" s="23"/>
      <c r="H98" s="23"/>
    </row>
    <row r="99" spans="1:8" ht="16">
      <c r="A99" s="373"/>
      <c r="B99" s="328" t="s">
        <v>381</v>
      </c>
      <c r="C99" s="269" t="s">
        <v>391</v>
      </c>
      <c r="D99" s="23"/>
      <c r="E99" s="23"/>
      <c r="F99" s="23"/>
      <c r="G99" s="23"/>
      <c r="H99" s="23"/>
    </row>
    <row r="100" spans="1:8" ht="16">
      <c r="A100" s="373"/>
      <c r="B100" s="232" t="s">
        <v>382</v>
      </c>
      <c r="C100" s="270" t="s">
        <v>383</v>
      </c>
      <c r="D100" s="23"/>
      <c r="E100" s="23"/>
      <c r="F100" s="23"/>
      <c r="G100" s="23"/>
      <c r="H100" s="23"/>
    </row>
    <row r="101" spans="1:8" ht="16">
      <c r="A101" s="373"/>
      <c r="B101" s="231" t="s">
        <v>363</v>
      </c>
      <c r="C101" s="295">
        <f>C96*C97*((C92+C94)*($C$18+C95)/$C$20)*(1+C98)</f>
        <v>5.7574800000000006E-4</v>
      </c>
      <c r="D101" s="23"/>
      <c r="E101" s="23"/>
      <c r="F101" s="23"/>
      <c r="G101" s="23"/>
      <c r="H101" s="23"/>
    </row>
    <row r="102" spans="1:8" ht="16">
      <c r="A102" s="372" t="s">
        <v>394</v>
      </c>
      <c r="B102" s="254" t="s">
        <v>87</v>
      </c>
      <c r="C102" s="227">
        <f>5*C107</f>
        <v>5</v>
      </c>
      <c r="D102" s="23"/>
      <c r="E102" s="23"/>
      <c r="F102" s="23"/>
      <c r="G102" s="23"/>
      <c r="H102" s="23"/>
    </row>
    <row r="103" spans="1:8" ht="16">
      <c r="A103" s="373"/>
      <c r="B103" s="254" t="s">
        <v>376</v>
      </c>
      <c r="C103" s="227">
        <v>5</v>
      </c>
      <c r="D103" s="23"/>
      <c r="E103" s="23"/>
      <c r="F103" s="23"/>
      <c r="G103" s="23"/>
      <c r="H103" s="23"/>
    </row>
    <row r="104" spans="1:8" ht="16">
      <c r="A104" s="373"/>
      <c r="B104" s="254" t="s">
        <v>392</v>
      </c>
      <c r="C104" s="227">
        <v>15</v>
      </c>
      <c r="D104" s="23"/>
      <c r="E104" s="23"/>
      <c r="F104" s="23"/>
      <c r="G104" s="23"/>
      <c r="H104" s="23"/>
    </row>
    <row r="105" spans="1:8" ht="16">
      <c r="A105" s="373"/>
      <c r="B105" s="280" t="s">
        <v>377</v>
      </c>
      <c r="C105" s="283">
        <v>6</v>
      </c>
      <c r="D105" s="285"/>
      <c r="E105" s="23"/>
      <c r="F105" s="23"/>
      <c r="G105" s="23"/>
      <c r="H105" s="23"/>
    </row>
    <row r="106" spans="1:8" ht="16">
      <c r="A106" s="373"/>
      <c r="B106" s="280" t="s">
        <v>378</v>
      </c>
      <c r="C106" s="283">
        <v>6</v>
      </c>
      <c r="D106" s="285"/>
      <c r="E106" s="23"/>
      <c r="F106" s="23"/>
      <c r="G106" s="23"/>
      <c r="H106" s="23"/>
    </row>
    <row r="107" spans="1:8" ht="16">
      <c r="A107" s="373"/>
      <c r="B107" s="226" t="s">
        <v>379</v>
      </c>
      <c r="C107" s="227">
        <v>1</v>
      </c>
      <c r="D107" s="23"/>
      <c r="E107" s="23"/>
      <c r="F107" s="23"/>
      <c r="G107" s="23"/>
      <c r="H107" s="23"/>
    </row>
    <row r="108" spans="1:8" ht="16">
      <c r="A108" s="373"/>
      <c r="B108" s="277" t="s">
        <v>393</v>
      </c>
      <c r="C108" s="228">
        <v>1.1527000000000001</v>
      </c>
      <c r="D108" s="285"/>
    </row>
    <row r="109" spans="1:8" ht="17">
      <c r="A109" s="373"/>
      <c r="B109" s="262" t="s">
        <v>356</v>
      </c>
      <c r="C109" s="279">
        <v>0</v>
      </c>
      <c r="D109" s="286"/>
    </row>
    <row r="110" spans="1:8" ht="16">
      <c r="A110" s="373"/>
      <c r="B110" s="328" t="s">
        <v>381</v>
      </c>
      <c r="C110" s="269" t="s">
        <v>394</v>
      </c>
      <c r="D110" s="23"/>
      <c r="E110" s="23"/>
      <c r="F110" s="23"/>
      <c r="G110" s="23"/>
      <c r="H110" s="23"/>
    </row>
    <row r="111" spans="1:8" ht="16">
      <c r="A111" s="373"/>
      <c r="B111" s="232" t="s">
        <v>382</v>
      </c>
      <c r="C111" s="270" t="s">
        <v>383</v>
      </c>
    </row>
    <row r="112" spans="1:8" ht="16">
      <c r="A112" s="373"/>
      <c r="B112" s="231" t="s">
        <v>363</v>
      </c>
      <c r="C112" s="297">
        <f>C107*C108*((C103+C105)*($C$18+C106)/$C$20)*(1+C109)</f>
        <v>1.901955E-4</v>
      </c>
      <c r="D112" s="285"/>
    </row>
    <row r="113" spans="1:8" ht="16">
      <c r="A113" s="372" t="s">
        <v>395</v>
      </c>
      <c r="B113" s="254" t="s">
        <v>87</v>
      </c>
      <c r="C113" s="227">
        <f>5*C118</f>
        <v>5</v>
      </c>
      <c r="D113" s="23"/>
    </row>
    <row r="114" spans="1:8" ht="16">
      <c r="A114" s="373"/>
      <c r="B114" s="254" t="s">
        <v>376</v>
      </c>
      <c r="C114" s="227">
        <v>17</v>
      </c>
      <c r="D114" s="23"/>
    </row>
    <row r="115" spans="1:8" ht="16">
      <c r="A115" s="373"/>
      <c r="B115" s="254" t="s">
        <v>392</v>
      </c>
      <c r="C115" s="227">
        <v>7</v>
      </c>
      <c r="D115" s="23"/>
      <c r="E115" s="23"/>
      <c r="F115" s="23"/>
      <c r="G115" s="23"/>
      <c r="H115" s="23"/>
    </row>
    <row r="116" spans="1:8" ht="16">
      <c r="A116" s="373"/>
      <c r="B116" s="280" t="s">
        <v>377</v>
      </c>
      <c r="C116" s="283">
        <v>6</v>
      </c>
      <c r="D116" s="285"/>
    </row>
    <row r="117" spans="1:8" ht="16">
      <c r="A117" s="373"/>
      <c r="B117" s="280" t="s">
        <v>378</v>
      </c>
      <c r="C117" s="283">
        <v>6</v>
      </c>
      <c r="D117" s="285"/>
    </row>
    <row r="118" spans="1:8" ht="16">
      <c r="A118" s="373"/>
      <c r="B118" s="226" t="s">
        <v>379</v>
      </c>
      <c r="C118" s="227">
        <v>1</v>
      </c>
      <c r="D118" s="23"/>
    </row>
    <row r="119" spans="1:8" ht="16">
      <c r="A119" s="373"/>
      <c r="B119" s="277" t="s">
        <v>393</v>
      </c>
      <c r="C119" s="272">
        <v>0.66180000000000005</v>
      </c>
    </row>
    <row r="120" spans="1:8" ht="17">
      <c r="A120" s="373"/>
      <c r="B120" s="262" t="s">
        <v>356</v>
      </c>
      <c r="C120" s="279">
        <v>0</v>
      </c>
      <c r="D120" s="286"/>
    </row>
    <row r="121" spans="1:8" ht="16">
      <c r="A121" s="373"/>
      <c r="B121" s="328" t="s">
        <v>381</v>
      </c>
      <c r="C121" s="269" t="s">
        <v>395</v>
      </c>
      <c r="D121" s="23"/>
      <c r="E121" s="23"/>
      <c r="F121" s="23"/>
      <c r="G121" s="23"/>
      <c r="H121" s="23"/>
    </row>
    <row r="122" spans="1:8" ht="16">
      <c r="A122" s="373"/>
      <c r="B122" s="232" t="s">
        <v>382</v>
      </c>
      <c r="C122" s="270" t="s">
        <v>383</v>
      </c>
    </row>
    <row r="123" spans="1:8" ht="16">
      <c r="A123" s="374"/>
      <c r="B123" s="231" t="s">
        <v>363</v>
      </c>
      <c r="C123" s="297">
        <f>C118*C119*((C114+C116)*($C$18+C117)/$C$20)*(1+C120)</f>
        <v>2.28321E-4</v>
      </c>
    </row>
    <row r="124" spans="1:8" ht="16">
      <c r="A124" s="372" t="s">
        <v>396</v>
      </c>
      <c r="B124" s="254" t="s">
        <v>87</v>
      </c>
      <c r="C124" s="227">
        <f>5*C129</f>
        <v>5</v>
      </c>
      <c r="D124" s="23"/>
    </row>
    <row r="125" spans="1:8" ht="16">
      <c r="A125" s="373"/>
      <c r="B125" s="254" t="s">
        <v>376</v>
      </c>
      <c r="C125" s="227">
        <v>29</v>
      </c>
      <c r="D125" s="23"/>
    </row>
    <row r="126" spans="1:8" ht="16">
      <c r="A126" s="373"/>
      <c r="B126" s="254" t="s">
        <v>392</v>
      </c>
      <c r="C126" s="227">
        <v>22</v>
      </c>
      <c r="D126" s="23"/>
      <c r="E126" s="23"/>
      <c r="F126" s="23"/>
      <c r="G126" s="23"/>
      <c r="H126" s="23"/>
    </row>
    <row r="127" spans="1:8" ht="16">
      <c r="A127" s="373"/>
      <c r="B127" s="280" t="s">
        <v>377</v>
      </c>
      <c r="C127" s="283">
        <v>6</v>
      </c>
    </row>
    <row r="128" spans="1:8" ht="16">
      <c r="A128" s="373"/>
      <c r="B128" s="280" t="s">
        <v>378</v>
      </c>
      <c r="C128" s="283">
        <v>6</v>
      </c>
    </row>
    <row r="129" spans="1:8" ht="16">
      <c r="A129" s="373"/>
      <c r="B129" s="226" t="s">
        <v>379</v>
      </c>
      <c r="C129" s="227">
        <v>1</v>
      </c>
      <c r="D129" s="23"/>
    </row>
    <row r="130" spans="1:8" ht="16">
      <c r="A130" s="373"/>
      <c r="B130" s="277" t="s">
        <v>393</v>
      </c>
      <c r="C130" s="228">
        <v>0.31909999999999999</v>
      </c>
    </row>
    <row r="131" spans="1:8" ht="17">
      <c r="A131" s="373"/>
      <c r="B131" s="262" t="s">
        <v>356</v>
      </c>
      <c r="C131" s="279">
        <v>0</v>
      </c>
      <c r="D131" s="286"/>
    </row>
    <row r="132" spans="1:8" ht="16">
      <c r="A132" s="373"/>
      <c r="B132" s="328" t="s">
        <v>381</v>
      </c>
      <c r="C132" s="269" t="s">
        <v>396</v>
      </c>
      <c r="D132" s="23"/>
      <c r="E132" s="23"/>
      <c r="F132" s="23"/>
      <c r="G132" s="23"/>
      <c r="H132" s="23"/>
    </row>
    <row r="133" spans="1:8" ht="16">
      <c r="A133" s="373"/>
      <c r="B133" s="232" t="s">
        <v>382</v>
      </c>
      <c r="C133" s="270" t="s">
        <v>383</v>
      </c>
    </row>
    <row r="134" spans="1:8" ht="16">
      <c r="A134" s="373"/>
      <c r="B134" s="231" t="s">
        <v>363</v>
      </c>
      <c r="C134" s="305">
        <f>C129*C130*((C125+C127)*($C$18+C128)/$C$20)*(1+C131)</f>
        <v>1.6752749999999998E-4</v>
      </c>
    </row>
    <row r="135" spans="1:8" ht="16">
      <c r="A135" s="372" t="s">
        <v>397</v>
      </c>
      <c r="B135" s="254" t="s">
        <v>87</v>
      </c>
      <c r="C135" s="227">
        <f>5*C140</f>
        <v>5</v>
      </c>
      <c r="D135" s="23"/>
    </row>
    <row r="136" spans="1:8" ht="16">
      <c r="A136" s="373"/>
      <c r="B136" s="254" t="s">
        <v>376</v>
      </c>
      <c r="C136" s="227">
        <v>20</v>
      </c>
      <c r="D136" s="23"/>
    </row>
    <row r="137" spans="1:8" ht="16">
      <c r="A137" s="373"/>
      <c r="B137" s="254" t="s">
        <v>392</v>
      </c>
      <c r="C137" s="227">
        <v>5</v>
      </c>
      <c r="D137" s="23"/>
      <c r="E137" s="23"/>
      <c r="F137" s="23"/>
      <c r="G137" s="23"/>
      <c r="H137" s="23"/>
    </row>
    <row r="138" spans="1:8" ht="16">
      <c r="A138" s="373"/>
      <c r="B138" s="280" t="s">
        <v>377</v>
      </c>
      <c r="C138" s="283">
        <v>6</v>
      </c>
    </row>
    <row r="139" spans="1:8" ht="16">
      <c r="A139" s="373"/>
      <c r="B139" s="280" t="s">
        <v>378</v>
      </c>
      <c r="C139" s="283">
        <v>6</v>
      </c>
    </row>
    <row r="140" spans="1:8" ht="16">
      <c r="A140" s="373"/>
      <c r="B140" s="226" t="s">
        <v>379</v>
      </c>
      <c r="C140" s="227">
        <v>1</v>
      </c>
      <c r="D140" s="23"/>
    </row>
    <row r="141" spans="1:8" ht="16">
      <c r="A141" s="373"/>
      <c r="B141" s="277" t="s">
        <v>393</v>
      </c>
      <c r="C141" s="228">
        <v>0.80879999999999996</v>
      </c>
    </row>
    <row r="142" spans="1:8" ht="17">
      <c r="A142" s="373"/>
      <c r="B142" s="262" t="s">
        <v>356</v>
      </c>
      <c r="C142" s="279">
        <v>0</v>
      </c>
      <c r="D142" s="286"/>
    </row>
    <row r="143" spans="1:8" ht="16">
      <c r="A143" s="373"/>
      <c r="B143" s="328" t="s">
        <v>381</v>
      </c>
      <c r="C143" s="269" t="s">
        <v>397</v>
      </c>
      <c r="D143" s="23"/>
      <c r="E143" s="23"/>
      <c r="F143" s="23"/>
      <c r="G143" s="23"/>
      <c r="H143" s="23"/>
    </row>
    <row r="144" spans="1:8" ht="16">
      <c r="A144" s="373"/>
      <c r="B144" s="232" t="s">
        <v>382</v>
      </c>
      <c r="C144" s="270" t="s">
        <v>383</v>
      </c>
    </row>
    <row r="145" spans="1:8" ht="16">
      <c r="A145" s="373"/>
      <c r="B145" s="231" t="s">
        <v>363</v>
      </c>
      <c r="C145" s="297">
        <f>C140*C141*((C136+C138)*($C$18+C139)/$C$20)*(1+C142)</f>
        <v>3.1543199999999998E-4</v>
      </c>
    </row>
    <row r="146" spans="1:8" ht="16">
      <c r="A146" s="372" t="s">
        <v>398</v>
      </c>
      <c r="B146" s="254" t="s">
        <v>87</v>
      </c>
      <c r="C146" s="227">
        <f>5*C151</f>
        <v>5</v>
      </c>
      <c r="D146" s="23"/>
    </row>
    <row r="147" spans="1:8" ht="16">
      <c r="A147" s="373"/>
      <c r="B147" s="254" t="s">
        <v>376</v>
      </c>
      <c r="C147" s="227">
        <v>5</v>
      </c>
      <c r="D147" s="23"/>
    </row>
    <row r="148" spans="1:8" ht="16">
      <c r="A148" s="373"/>
      <c r="B148" s="254" t="s">
        <v>392</v>
      </c>
      <c r="C148" s="227">
        <v>20</v>
      </c>
      <c r="D148" s="23"/>
      <c r="E148" s="23"/>
      <c r="F148" s="23"/>
      <c r="G148" s="23"/>
      <c r="H148" s="23"/>
    </row>
    <row r="149" spans="1:8" ht="16">
      <c r="A149" s="373"/>
      <c r="B149" s="280" t="s">
        <v>377</v>
      </c>
      <c r="C149" s="283">
        <v>6</v>
      </c>
    </row>
    <row r="150" spans="1:8" ht="16">
      <c r="A150" s="373"/>
      <c r="B150" s="280" t="s">
        <v>378</v>
      </c>
      <c r="C150" s="283">
        <v>6</v>
      </c>
    </row>
    <row r="151" spans="1:8" ht="16">
      <c r="A151" s="373"/>
      <c r="B151" s="226" t="s">
        <v>379</v>
      </c>
      <c r="C151" s="227">
        <v>1</v>
      </c>
      <c r="D151" s="23"/>
    </row>
    <row r="152" spans="1:8" ht="16">
      <c r="A152" s="373"/>
      <c r="B152" s="277" t="s">
        <v>393</v>
      </c>
      <c r="C152" s="228">
        <v>2.2059000000000002</v>
      </c>
    </row>
    <row r="153" spans="1:8" ht="17">
      <c r="A153" s="373"/>
      <c r="B153" s="262" t="s">
        <v>356</v>
      </c>
      <c r="C153" s="279">
        <v>0</v>
      </c>
      <c r="D153" s="286"/>
    </row>
    <row r="154" spans="1:8" ht="16">
      <c r="A154" s="373"/>
      <c r="B154" s="328" t="s">
        <v>381</v>
      </c>
      <c r="C154" s="269" t="s">
        <v>398</v>
      </c>
      <c r="D154" s="23"/>
      <c r="E154" s="23"/>
      <c r="F154" s="23"/>
      <c r="G154" s="23"/>
      <c r="H154" s="23"/>
    </row>
    <row r="155" spans="1:8" ht="16">
      <c r="A155" s="373"/>
      <c r="B155" s="232" t="s">
        <v>382</v>
      </c>
      <c r="C155" s="270" t="s">
        <v>383</v>
      </c>
    </row>
    <row r="156" spans="1:8" ht="16">
      <c r="A156" s="373"/>
      <c r="B156" s="231" t="s">
        <v>363</v>
      </c>
      <c r="C156" s="304">
        <f>C151*C152*((C147+C149)*($C$18+C150)/$C$20)*(1+C153)</f>
        <v>3.6397350000000003E-4</v>
      </c>
    </row>
    <row r="157" spans="1:8" ht="16">
      <c r="A157" s="372" t="s">
        <v>399</v>
      </c>
      <c r="B157" s="254" t="s">
        <v>87</v>
      </c>
      <c r="C157" s="227">
        <f>IF(OR(C158="Other_Fill_ME_Remark", C160="Other_Fill_ME_Remark"), 0, 75*C162)</f>
        <v>75</v>
      </c>
      <c r="D157" s="23"/>
    </row>
    <row r="158" spans="1:8" ht="16">
      <c r="A158" s="373"/>
      <c r="B158" s="280" t="s">
        <v>400</v>
      </c>
      <c r="C158" s="281" t="s">
        <v>401</v>
      </c>
    </row>
    <row r="159" spans="1:8" ht="16">
      <c r="A159" s="373"/>
      <c r="B159" s="254" t="s">
        <v>402</v>
      </c>
      <c r="C159" s="227" t="s">
        <v>399</v>
      </c>
      <c r="D159" s="23"/>
      <c r="E159" s="23"/>
      <c r="F159" s="23"/>
      <c r="G159" s="23"/>
      <c r="H159" s="23"/>
    </row>
    <row r="160" spans="1:8" ht="16">
      <c r="A160" s="373"/>
      <c r="B160" s="280" t="s">
        <v>403</v>
      </c>
      <c r="C160" s="281" t="s">
        <v>404</v>
      </c>
    </row>
    <row r="161" spans="1:8" ht="16">
      <c r="A161" s="373"/>
      <c r="B161" s="254" t="s">
        <v>119</v>
      </c>
      <c r="C161" s="276" t="s">
        <v>405</v>
      </c>
    </row>
    <row r="162" spans="1:8" ht="16">
      <c r="A162" s="373"/>
      <c r="B162" s="226" t="s">
        <v>379</v>
      </c>
      <c r="C162" s="227">
        <v>1</v>
      </c>
      <c r="D162" s="23"/>
    </row>
    <row r="163" spans="1:8" ht="16">
      <c r="A163" s="373"/>
      <c r="B163" s="226" t="s">
        <v>60</v>
      </c>
      <c r="C163" s="272">
        <v>0.13600000000000001</v>
      </c>
    </row>
    <row r="164" spans="1:8" ht="17">
      <c r="A164" s="373"/>
      <c r="B164" s="262" t="s">
        <v>356</v>
      </c>
      <c r="C164" s="279">
        <v>1E-3</v>
      </c>
      <c r="D164" s="286"/>
    </row>
    <row r="165" spans="1:8" ht="16">
      <c r="A165" s="373"/>
      <c r="B165" s="328" t="s">
        <v>381</v>
      </c>
      <c r="C165" s="269" t="s">
        <v>399</v>
      </c>
      <c r="D165" s="23"/>
      <c r="E165" s="23"/>
      <c r="F165" s="23"/>
      <c r="G165" s="23"/>
      <c r="H165" s="23"/>
    </row>
    <row r="166" spans="1:8" ht="16">
      <c r="A166" s="373"/>
      <c r="B166" s="232" t="s">
        <v>382</v>
      </c>
      <c r="C166" s="255" t="s">
        <v>406</v>
      </c>
    </row>
    <row r="167" spans="1:8" ht="16">
      <c r="A167" s="373"/>
      <c r="B167" s="231" t="s">
        <v>363</v>
      </c>
      <c r="C167" s="273">
        <v>0.13627613999999999</v>
      </c>
    </row>
    <row r="168" spans="1:8" ht="16">
      <c r="A168" s="372" t="s">
        <v>407</v>
      </c>
      <c r="B168" s="254" t="s">
        <v>87</v>
      </c>
      <c r="C168" s="227">
        <f>IF(OR(C169="Other_Fill_ME_Remark", C171="Other_Fill_ME_Remark"), 0, 75*C173)</f>
        <v>75</v>
      </c>
      <c r="D168" s="23"/>
    </row>
    <row r="169" spans="1:8" ht="16">
      <c r="A169" s="373"/>
      <c r="B169" s="280" t="s">
        <v>400</v>
      </c>
      <c r="C169" s="281" t="s">
        <v>408</v>
      </c>
    </row>
    <row r="170" spans="1:8" ht="16">
      <c r="A170" s="373"/>
      <c r="B170" s="254" t="s">
        <v>402</v>
      </c>
      <c r="C170" s="227" t="s">
        <v>407</v>
      </c>
      <c r="D170" s="23"/>
      <c r="E170" s="23"/>
      <c r="F170" s="23"/>
      <c r="G170" s="23"/>
      <c r="H170" s="23"/>
    </row>
    <row r="171" spans="1:8" ht="16">
      <c r="A171" s="373"/>
      <c r="B171" s="280" t="s">
        <v>403</v>
      </c>
      <c r="C171" s="281" t="s">
        <v>409</v>
      </c>
    </row>
    <row r="172" spans="1:8" ht="16">
      <c r="A172" s="373"/>
      <c r="B172" s="254" t="s">
        <v>119</v>
      </c>
      <c r="C172" s="276" t="s">
        <v>410</v>
      </c>
    </row>
    <row r="173" spans="1:8" ht="16">
      <c r="A173" s="373"/>
      <c r="B173" s="226" t="s">
        <v>379</v>
      </c>
      <c r="C173" s="227">
        <v>1</v>
      </c>
      <c r="D173" s="23"/>
    </row>
    <row r="174" spans="1:8" ht="16">
      <c r="A174" s="373"/>
      <c r="B174" s="226" t="s">
        <v>60</v>
      </c>
      <c r="C174" s="272">
        <v>0.11700000000000001</v>
      </c>
    </row>
    <row r="175" spans="1:8" ht="17">
      <c r="A175" s="373"/>
      <c r="B175" s="262" t="s">
        <v>356</v>
      </c>
      <c r="C175" s="279">
        <v>1E-3</v>
      </c>
      <c r="D175" s="286"/>
    </row>
    <row r="176" spans="1:8" ht="16">
      <c r="A176" s="373"/>
      <c r="B176" s="328" t="s">
        <v>381</v>
      </c>
      <c r="C176" s="269" t="s">
        <v>407</v>
      </c>
      <c r="D176" s="23"/>
      <c r="E176" s="23"/>
      <c r="F176" s="23"/>
      <c r="G176" s="23"/>
      <c r="H176" s="23"/>
    </row>
    <row r="177" spans="1:3" ht="16">
      <c r="A177" s="373"/>
      <c r="B177" s="232" t="s">
        <v>382</v>
      </c>
      <c r="C177" s="255" t="s">
        <v>406</v>
      </c>
    </row>
    <row r="178" spans="1:3" ht="16">
      <c r="A178" s="373"/>
      <c r="B178" s="231" t="s">
        <v>363</v>
      </c>
      <c r="C178" s="273">
        <v>0.11723712</v>
      </c>
    </row>
    <row r="179" spans="1:3" ht="16">
      <c r="A179" s="319" t="s">
        <v>346</v>
      </c>
      <c r="B179" s="320"/>
      <c r="C179" s="300">
        <f>C12</f>
        <v>3.3413714999999997E-2</v>
      </c>
    </row>
    <row r="180" spans="1:3" ht="16">
      <c r="A180" s="321" t="s">
        <v>411</v>
      </c>
      <c r="B180" s="322"/>
      <c r="C180" s="301">
        <f>C23</f>
        <v>0.28992350000000006</v>
      </c>
    </row>
    <row r="181" spans="1:3" ht="16">
      <c r="A181" s="321" t="s">
        <v>412</v>
      </c>
      <c r="B181" s="322"/>
      <c r="C181" s="301">
        <f>C48</f>
        <v>0.2823496291</v>
      </c>
    </row>
    <row r="182" spans="1:3" ht="16">
      <c r="A182" s="245" t="s">
        <v>413</v>
      </c>
      <c r="B182" s="246"/>
      <c r="C182" s="302">
        <f>C180*0.1</f>
        <v>2.8992350000000007E-2</v>
      </c>
    </row>
    <row r="183" spans="1:3" ht="16">
      <c r="A183" s="244" t="s">
        <v>414</v>
      </c>
      <c r="B183" s="274"/>
      <c r="C183" s="303">
        <f>IFERROR(C179+C180+C181+C182, "")</f>
        <v>0.63467919410000007</v>
      </c>
    </row>
  </sheetData>
  <mergeCells count="29">
    <mergeCell ref="A9:B9"/>
    <mergeCell ref="A4:B4"/>
    <mergeCell ref="A5:B5"/>
    <mergeCell ref="A6:B6"/>
    <mergeCell ref="A7:B7"/>
    <mergeCell ref="A8:B8"/>
    <mergeCell ref="A12:B12"/>
    <mergeCell ref="A23:B23"/>
    <mergeCell ref="A24:A27"/>
    <mergeCell ref="A48:B48"/>
    <mergeCell ref="A28:A31"/>
    <mergeCell ref="A32:A35"/>
    <mergeCell ref="A36:A39"/>
    <mergeCell ref="A40:A43"/>
    <mergeCell ref="A44:A47"/>
    <mergeCell ref="A13:A22"/>
    <mergeCell ref="A49:A58"/>
    <mergeCell ref="A59:A68"/>
    <mergeCell ref="A69:A74"/>
    <mergeCell ref="A102:A112"/>
    <mergeCell ref="A81:A90"/>
    <mergeCell ref="A91:A101"/>
    <mergeCell ref="A75:A80"/>
    <mergeCell ref="A146:A156"/>
    <mergeCell ref="A168:A178"/>
    <mergeCell ref="A113:A123"/>
    <mergeCell ref="A124:A134"/>
    <mergeCell ref="A135:A145"/>
    <mergeCell ref="A157:A167"/>
  </mergeCells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E4ECEF0103A82D459127BD2B00801A15" ma:contentTypeVersion="9" ma:contentTypeDescription="建立新的文件。" ma:contentTypeScope="" ma:versionID="a7cf6db9359e6500a417ab025c45937b">
  <xsd:schema xmlns:xsd="http://www.w3.org/2001/XMLSchema" xmlns:xs="http://www.w3.org/2001/XMLSchema" xmlns:p="http://schemas.microsoft.com/office/2006/metadata/properties" xmlns:ns2="7f9ab708-c0d1-4631-b236-a59903791775" xmlns:ns3="110403a9-fab8-47bb-8327-79594a4418f1" targetNamespace="http://schemas.microsoft.com/office/2006/metadata/properties" ma:root="true" ma:fieldsID="5b6e379e43ea3fba06da6e43bbb3f5d3" ns2:_="" ns3:_="">
    <xsd:import namespace="7f9ab708-c0d1-4631-b236-a59903791775"/>
    <xsd:import namespace="110403a9-fab8-47bb-8327-79594a4418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9ab708-c0d1-4631-b236-a599037917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0403a9-fab8-47bb-8327-79594a4418f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共用對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共用詳細資料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46BDD8E-9661-4539-9445-C08BF44A3F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9ab708-c0d1-4631-b236-a59903791775"/>
    <ds:schemaRef ds:uri="110403a9-fab8-47bb-8327-79594a4418f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B64CD8D-6F59-4A8D-B1FF-E60F052F9C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5D48C42-3BD1-4D8C-BD04-105A36C9116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1</vt:i4>
      </vt:variant>
    </vt:vector>
  </HeadingPairs>
  <TitlesOfParts>
    <vt:vector size="6" baseType="lpstr">
      <vt:lpstr>工作表1</vt:lpstr>
      <vt:lpstr>Clean Sheet FPC</vt:lpstr>
      <vt:lpstr>Clean Sheet Wire Cable  </vt:lpstr>
      <vt:lpstr>Cable list</vt:lpstr>
      <vt:lpstr>NB_CableFFC</vt:lpstr>
      <vt:lpstr>'Clean Sheet Wire Cable  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Rick Chen/WHQ/Wistron</dc:creator>
  <cp:keywords/>
  <dc:description/>
  <cp:lastModifiedBy>Tommy Tsai/WHQ/Wistron</cp:lastModifiedBy>
  <cp:revision/>
  <dcterms:created xsi:type="dcterms:W3CDTF">2018-10-01T07:04:03Z</dcterms:created>
  <dcterms:modified xsi:type="dcterms:W3CDTF">2020-09-02T11:44:39Z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0x010100E4ECEF0103A82D459127BD2B00801A15</vt:lpwstr>
  </property>
</Properties>
</file>