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/>
  <xr:revisionPtr revIDLastSave="0" documentId="8_{05B31593-47EC-4257-B00D-AAEFCF974292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ayfa1" sheetId="1" r:id="rId1"/>
    <sheet name="Sayfa2" sheetId="2" r:id="rId2"/>
    <sheet name="Sayf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25" i="1"/>
  <c r="C33" i="1"/>
  <c r="B33" i="1"/>
  <c r="C37" i="1"/>
  <c r="F36" i="1"/>
  <c r="E36" i="1"/>
  <c r="F35" i="1"/>
  <c r="C35" i="1"/>
  <c r="F34" i="1"/>
  <c r="C34" i="1"/>
  <c r="K15" i="1"/>
  <c r="K20" i="1" s="1"/>
  <c r="F32" i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4" i="1"/>
  <c r="J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4" i="1"/>
  <c r="G4" i="1" s="1"/>
  <c r="J7" i="1"/>
  <c r="K21" i="1" l="1"/>
  <c r="B32" i="1" s="1"/>
  <c r="J15" i="1"/>
  <c r="J23" i="1" s="1"/>
  <c r="G15" i="1"/>
  <c r="J24" i="1" l="1"/>
  <c r="K25" i="1" s="1"/>
  <c r="J16" i="1"/>
  <c r="J19" i="1" s="1"/>
  <c r="C38" i="1" l="1"/>
  <c r="F31" i="1"/>
  <c r="F38" i="1"/>
  <c r="F37" i="1"/>
  <c r="F40" i="1" l="1"/>
  <c r="F33" i="1"/>
</calcChain>
</file>

<file path=xl/sharedStrings.xml><?xml version="1.0" encoding="utf-8"?>
<sst xmlns="http://schemas.openxmlformats.org/spreadsheetml/2006/main" count="65" uniqueCount="57">
  <si>
    <t>KAÇ SAAT</t>
  </si>
  <si>
    <t>TOPLAM</t>
  </si>
  <si>
    <t>1 SA TÜK</t>
  </si>
  <si>
    <t>BUZDOLABI</t>
  </si>
  <si>
    <t>GÜNDÜZ TÜKETİM MİKTARI W</t>
  </si>
  <si>
    <t>GECE TÜKETİM MİKTARI W</t>
  </si>
  <si>
    <t>Evde kullanılan Malzemenin adı</t>
  </si>
  <si>
    <t>TV</t>
  </si>
  <si>
    <t>LAMBA</t>
  </si>
  <si>
    <t>BULAŞIK MAKİNESİ</t>
  </si>
  <si>
    <t>ÇAMAŞIR MAKİNE</t>
  </si>
  <si>
    <t>ELEKTRİK SÜPÜRG.</t>
  </si>
  <si>
    <t>BİLGİSAYAYAR</t>
  </si>
  <si>
    <t>ÜTÜ</t>
  </si>
  <si>
    <t>ŞARJ</t>
  </si>
  <si>
    <t>KETIL</t>
  </si>
  <si>
    <t>URETIM TESİSİ TOPLAM BÜYÜKLÜK KWp</t>
  </si>
  <si>
    <t>AYNI ANDA ÇALIŞAN CİHAZLARIN 1 SA TUKETİMİ</t>
  </si>
  <si>
    <t>İNVERTÖR BÜYÜKLÜĞÜ WP</t>
  </si>
  <si>
    <t>İNVERTÖR BÜYÜKLÜĞÜ KWP</t>
  </si>
  <si>
    <t>V</t>
  </si>
  <si>
    <t>AKÜ BÜYÜKLÜĞÜ W</t>
  </si>
  <si>
    <t>1 sa tük. W</t>
  </si>
  <si>
    <t>Ah</t>
  </si>
  <si>
    <t>AKÜ BÜYÜKLÜĞÜ Ah</t>
  </si>
  <si>
    <t>MALİYET ANALİZİ</t>
  </si>
  <si>
    <t>MALZEMENİN ADI</t>
  </si>
  <si>
    <t>MİKTARI</t>
  </si>
  <si>
    <t>BİRİM</t>
  </si>
  <si>
    <t>BİR.FİYAT</t>
  </si>
  <si>
    <t>TUTAR</t>
  </si>
  <si>
    <t>ADET</t>
  </si>
  <si>
    <t>MONTAJ</t>
  </si>
  <si>
    <t>OFFGRİD GES HESAP CETVELİ</t>
  </si>
  <si>
    <t>GEPA dan</t>
  </si>
  <si>
    <t>1 günde kullanılan süre SAAT</t>
  </si>
  <si>
    <t>GECE VE GÜNDÜZ TÜKETİM TOPLAMI WATT</t>
  </si>
  <si>
    <t>kwp</t>
  </si>
  <si>
    <t>1 SAATLİK TÜKETİM W</t>
  </si>
  <si>
    <t>NAKLİYE</t>
  </si>
  <si>
    <t>Enerji Değeri</t>
  </si>
  <si>
    <t>PANEL  w</t>
  </si>
  <si>
    <t>İNVERTÖR  w</t>
  </si>
  <si>
    <t>TL/WATT</t>
  </si>
  <si>
    <t>PROJELENDİRME BEDELİ</t>
  </si>
  <si>
    <t xml:space="preserve">Sarı kahverengiler müşteri tarafından doldurulur. </t>
  </si>
  <si>
    <t>İLİNİZİN GÜNLÜK GÜNEŞLENME SÜRESİ SAAT/GÜN</t>
  </si>
  <si>
    <t>TOPLAM GÜNLÜK TÜKETİM WATT</t>
  </si>
  <si>
    <t>SOHBEN/Klima</t>
  </si>
  <si>
    <t>AKÜ ADEDİ Ah lik</t>
  </si>
  <si>
    <t>AKÜ Ah</t>
  </si>
  <si>
    <t>KABLO ve BAĞLANTI PARÇALARI</t>
  </si>
  <si>
    <t>ALT KONSRUKTİON</t>
  </si>
  <si>
    <t>H4-H14</t>
  </si>
  <si>
    <t>Gri renkli fiyatlar Firmamızın arka planda güncellenen fiyat listelerinden alınır.</t>
  </si>
  <si>
    <t>Sarı, yeşil, mavi ve turuncu renkler müşteri tarafından doldurulur.</t>
  </si>
  <si>
    <t>CDEH4-CDEH14 ve 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</si>
</sst>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7]"/>
    <numFmt numFmtId="165" formatCode="&quot;₺&quot;#,##0.00;[Red]&quot;₺&quot;#,##0.00"/>
  </numFmts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0" borderId="0" xfId="0" applyBorder="1"/>
    <xf numFmtId="164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4" fontId="0" fillId="0" borderId="0" xfId="0" applyNumberFormat="1"/>
    <xf numFmtId="4" fontId="0" fillId="0" borderId="1" xfId="0" applyNumberFormat="1" applyBorder="1"/>
    <xf numFmtId="2" fontId="0" fillId="0" borderId="0" xfId="0" applyNumberFormat="1"/>
    <xf numFmtId="0" fontId="0" fillId="7" borderId="1" xfId="0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right"/>
    </xf>
    <xf numFmtId="4" fontId="0" fillId="0" borderId="0" xfId="0" applyNumberFormat="1" applyBorder="1"/>
    <xf numFmtId="4" fontId="1" fillId="8" borderId="1" xfId="0" applyNumberFormat="1" applyFont="1" applyFill="1" applyBorder="1"/>
    <xf numFmtId="0" fontId="1" fillId="2" borderId="0" xfId="0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4" fontId="3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3" fillId="0" borderId="0" xfId="0" applyNumberFormat="1" applyFont="1" applyAlignment="1">
      <alignment horizontal="right"/>
    </xf>
    <xf numFmtId="4" fontId="3" fillId="6" borderId="1" xfId="0" applyNumberFormat="1" applyFont="1" applyFill="1" applyBorder="1"/>
    <xf numFmtId="4" fontId="1" fillId="9" borderId="1" xfId="0" applyNumberFormat="1" applyFont="1" applyFill="1" applyBorder="1"/>
    <xf numFmtId="0" fontId="1" fillId="9" borderId="1" xfId="0" applyFont="1" applyFill="1" applyBorder="1"/>
    <xf numFmtId="0" fontId="0" fillId="5" borderId="1" xfId="0" applyFill="1" applyBorder="1"/>
    <xf numFmtId="4" fontId="0" fillId="10" borderId="1" xfId="0" applyNumberFormat="1" applyFill="1" applyBorder="1"/>
    <xf numFmtId="165" fontId="3" fillId="8" borderId="1" xfId="0" applyNumberFormat="1" applyFont="1" applyFill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Cumba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8" workbookViewId="0">
      <selection activeCell="C31" sqref="C31"/>
    </sheetView>
  </sheetViews>
  <sheetFormatPr baseColWidth="10" defaultColWidth="8.7109375" defaultRowHeight="15" x14ac:dyDescent="0.25"/>
  <cols>
    <col min="1" max="2" width="16.85546875" customWidth="1"/>
    <col min="3" max="3" width="10.7109375" customWidth="1"/>
    <col min="4" max="4" width="18.28515625" customWidth="1"/>
    <col min="5" max="5" width="9.140625" bestFit="1" customWidth="1"/>
    <col min="6" max="6" width="16.7109375" customWidth="1"/>
    <col min="7" max="7" width="11.28515625" customWidth="1"/>
    <col min="10" max="10" width="11.28515625" bestFit="1" customWidth="1"/>
    <col min="11" max="11" width="19.28515625" customWidth="1"/>
    <col min="12" max="12" width="15.42578125" customWidth="1"/>
  </cols>
  <sheetData>
    <row r="1" spans="1:13" ht="24" customHeight="1" x14ac:dyDescent="0.3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3" ht="32.25" customHeight="1" x14ac:dyDescent="0.25">
      <c r="A2" s="37" t="s">
        <v>6</v>
      </c>
      <c r="B2" s="9" t="s">
        <v>31</v>
      </c>
      <c r="C2" s="37" t="s">
        <v>22</v>
      </c>
      <c r="D2" s="37" t="s">
        <v>35</v>
      </c>
      <c r="E2" s="33" t="s">
        <v>4</v>
      </c>
      <c r="F2" s="33"/>
      <c r="G2" s="33"/>
      <c r="H2" s="33" t="s">
        <v>5</v>
      </c>
      <c r="I2" s="33"/>
      <c r="J2" s="33"/>
      <c r="K2" s="37" t="s">
        <v>17</v>
      </c>
      <c r="L2" s="34"/>
      <c r="M2" s="35"/>
    </row>
    <row r="3" spans="1:13" x14ac:dyDescent="0.25">
      <c r="A3" s="37"/>
      <c r="B3" s="9"/>
      <c r="C3" s="37"/>
      <c r="D3" s="37"/>
      <c r="E3" s="1" t="s">
        <v>0</v>
      </c>
      <c r="F3" s="2" t="s">
        <v>38</v>
      </c>
      <c r="G3" s="2" t="s">
        <v>1</v>
      </c>
      <c r="H3" s="1" t="s">
        <v>0</v>
      </c>
      <c r="I3" s="2" t="s">
        <v>2</v>
      </c>
      <c r="J3" s="2" t="s">
        <v>1</v>
      </c>
      <c r="K3" s="37"/>
      <c r="L3" s="34"/>
      <c r="M3" s="35"/>
    </row>
    <row r="4" spans="1:13" x14ac:dyDescent="0.25">
      <c r="A4" s="2" t="s">
        <v>3</v>
      </c>
      <c r="B4" s="2">
        <v>1</v>
      </c>
      <c r="C4" s="19">
        <v>50</v>
      </c>
      <c r="D4" s="3">
        <v>24</v>
      </c>
      <c r="E4" s="4">
        <v>10</v>
      </c>
      <c r="F4" s="2">
        <f>C4</f>
        <v>50</v>
      </c>
      <c r="G4" s="2">
        <f>E4*F4</f>
        <v>500</v>
      </c>
      <c r="H4" s="29">
        <v>14</v>
      </c>
      <c r="I4" s="2">
        <f>C4</f>
        <v>50</v>
      </c>
      <c r="J4" s="2">
        <f>H4*I4</f>
        <v>700</v>
      </c>
      <c r="K4" s="2">
        <v>0</v>
      </c>
    </row>
    <row r="5" spans="1:13" x14ac:dyDescent="0.25">
      <c r="A5" s="2" t="s">
        <v>7</v>
      </c>
      <c r="B5" s="2">
        <v>2</v>
      </c>
      <c r="C5" s="19">
        <v>40</v>
      </c>
      <c r="D5" s="3">
        <v>14</v>
      </c>
      <c r="E5" s="5">
        <v>10</v>
      </c>
      <c r="F5" s="2">
        <f t="shared" ref="F5:F14" si="0">C5</f>
        <v>40</v>
      </c>
      <c r="G5" s="2">
        <f>E5*F5</f>
        <v>400</v>
      </c>
      <c r="H5" s="29">
        <v>4</v>
      </c>
      <c r="I5" s="2">
        <f t="shared" ref="I5:I14" si="1">C5</f>
        <v>40</v>
      </c>
      <c r="J5" s="2">
        <f>H5*I5</f>
        <v>160</v>
      </c>
      <c r="K5" s="2">
        <v>0</v>
      </c>
    </row>
    <row r="6" spans="1:13" x14ac:dyDescent="0.25">
      <c r="A6" s="2" t="s">
        <v>8</v>
      </c>
      <c r="B6" s="2">
        <v>7</v>
      </c>
      <c r="C6" s="19">
        <v>6</v>
      </c>
      <c r="D6" s="3">
        <v>8</v>
      </c>
      <c r="E6" s="5">
        <v>0</v>
      </c>
      <c r="F6" s="2">
        <f t="shared" si="0"/>
        <v>6</v>
      </c>
      <c r="G6" s="2">
        <f>E6*F6</f>
        <v>0</v>
      </c>
      <c r="H6" s="29">
        <v>8</v>
      </c>
      <c r="I6" s="2">
        <f t="shared" si="1"/>
        <v>6</v>
      </c>
      <c r="J6" s="2">
        <f>H6*I6</f>
        <v>48</v>
      </c>
      <c r="K6" s="2">
        <v>0</v>
      </c>
    </row>
    <row r="7" spans="1:13" x14ac:dyDescent="0.25">
      <c r="A7" s="2" t="s">
        <v>9</v>
      </c>
      <c r="B7" s="2">
        <v>1</v>
      </c>
      <c r="C7" s="19">
        <v>600</v>
      </c>
      <c r="D7" s="3">
        <v>1</v>
      </c>
      <c r="E7" s="5">
        <v>1</v>
      </c>
      <c r="F7" s="2">
        <f t="shared" si="0"/>
        <v>600</v>
      </c>
      <c r="G7" s="2">
        <f>E7*F7</f>
        <v>600</v>
      </c>
      <c r="H7" s="29">
        <v>0</v>
      </c>
      <c r="I7" s="2">
        <f t="shared" si="1"/>
        <v>600</v>
      </c>
      <c r="J7" s="2">
        <f>H7*I7</f>
        <v>0</v>
      </c>
      <c r="K7" s="2">
        <v>0</v>
      </c>
    </row>
    <row r="8" spans="1:13" x14ac:dyDescent="0.25">
      <c r="A8" s="2" t="s">
        <v>10</v>
      </c>
      <c r="B8" s="2">
        <v>1</v>
      </c>
      <c r="C8" s="19">
        <v>1200</v>
      </c>
      <c r="D8" s="21">
        <v>1</v>
      </c>
      <c r="E8" s="5">
        <v>0.33</v>
      </c>
      <c r="F8" s="2">
        <f t="shared" si="0"/>
        <v>1200</v>
      </c>
      <c r="G8" s="2">
        <f>E8*F8</f>
        <v>396</v>
      </c>
      <c r="H8" s="29">
        <v>0</v>
      </c>
      <c r="I8" s="2">
        <f t="shared" si="1"/>
        <v>1200</v>
      </c>
      <c r="J8" s="2">
        <f>H8*I8</f>
        <v>0</v>
      </c>
      <c r="K8" s="2">
        <v>0</v>
      </c>
    </row>
    <row r="9" spans="1:13" x14ac:dyDescent="0.25">
      <c r="A9" s="2" t="s">
        <v>11</v>
      </c>
      <c r="B9" s="2">
        <v>1</v>
      </c>
      <c r="C9" s="19">
        <v>2400</v>
      </c>
      <c r="D9" s="3">
        <v>0.5</v>
      </c>
      <c r="E9" s="5">
        <v>0.5</v>
      </c>
      <c r="F9" s="2">
        <f t="shared" si="0"/>
        <v>2400</v>
      </c>
      <c r="G9" s="2">
        <f t="shared" ref="G9:G14" si="2">E9*F9</f>
        <v>1200</v>
      </c>
      <c r="H9" s="29">
        <v>0</v>
      </c>
      <c r="I9" s="2">
        <f t="shared" si="1"/>
        <v>2400</v>
      </c>
      <c r="J9" s="2">
        <f t="shared" ref="J9:J14" si="3">H9*I9</f>
        <v>0</v>
      </c>
      <c r="K9" s="2">
        <v>0</v>
      </c>
    </row>
    <row r="10" spans="1:13" x14ac:dyDescent="0.25">
      <c r="A10" s="2" t="s">
        <v>48</v>
      </c>
      <c r="B10" s="2">
        <v>1</v>
      </c>
      <c r="C10" s="19">
        <v>2500</v>
      </c>
      <c r="D10" s="20">
        <v>1.5</v>
      </c>
      <c r="E10" s="5">
        <v>0</v>
      </c>
      <c r="F10" s="2">
        <f t="shared" si="0"/>
        <v>2500</v>
      </c>
      <c r="G10" s="2">
        <f t="shared" si="2"/>
        <v>0</v>
      </c>
      <c r="H10" s="29">
        <v>0.5</v>
      </c>
      <c r="I10" s="2">
        <f t="shared" si="1"/>
        <v>2500</v>
      </c>
      <c r="J10" s="2">
        <f t="shared" si="3"/>
        <v>1250</v>
      </c>
      <c r="K10" s="2">
        <v>2400</v>
      </c>
    </row>
    <row r="11" spans="1:13" x14ac:dyDescent="0.25">
      <c r="A11" s="2" t="s">
        <v>12</v>
      </c>
      <c r="B11" s="2">
        <v>3</v>
      </c>
      <c r="C11" s="19">
        <v>10</v>
      </c>
      <c r="D11" s="3">
        <v>10</v>
      </c>
      <c r="E11" s="5">
        <v>4</v>
      </c>
      <c r="F11" s="2">
        <f t="shared" si="0"/>
        <v>10</v>
      </c>
      <c r="G11" s="2">
        <f t="shared" si="2"/>
        <v>40</v>
      </c>
      <c r="H11" s="29">
        <v>4</v>
      </c>
      <c r="I11" s="2">
        <f t="shared" si="1"/>
        <v>10</v>
      </c>
      <c r="J11" s="2">
        <f t="shared" si="3"/>
        <v>40</v>
      </c>
      <c r="K11" s="2">
        <v>0</v>
      </c>
    </row>
    <row r="12" spans="1:13" x14ac:dyDescent="0.25">
      <c r="A12" s="2" t="s">
        <v>13</v>
      </c>
      <c r="B12" s="2">
        <v>1</v>
      </c>
      <c r="C12" s="19">
        <v>2400</v>
      </c>
      <c r="D12" s="3">
        <v>0.5</v>
      </c>
      <c r="E12" s="5">
        <v>0.5</v>
      </c>
      <c r="F12" s="2">
        <f t="shared" si="0"/>
        <v>2400</v>
      </c>
      <c r="G12" s="2">
        <f t="shared" si="2"/>
        <v>1200</v>
      </c>
      <c r="H12" s="29">
        <v>0</v>
      </c>
      <c r="I12" s="2">
        <f t="shared" si="1"/>
        <v>2400</v>
      </c>
      <c r="J12" s="2">
        <f t="shared" si="3"/>
        <v>0</v>
      </c>
      <c r="K12" s="2">
        <v>0</v>
      </c>
    </row>
    <row r="13" spans="1:13" x14ac:dyDescent="0.25">
      <c r="A13" s="2" t="s">
        <v>14</v>
      </c>
      <c r="B13" s="2">
        <v>5</v>
      </c>
      <c r="C13" s="19">
        <v>1</v>
      </c>
      <c r="D13" s="3">
        <v>12</v>
      </c>
      <c r="E13" s="5">
        <v>12</v>
      </c>
      <c r="F13" s="2">
        <f t="shared" si="0"/>
        <v>1</v>
      </c>
      <c r="G13" s="2">
        <f t="shared" si="2"/>
        <v>12</v>
      </c>
      <c r="H13" s="29">
        <v>10</v>
      </c>
      <c r="I13" s="2">
        <f t="shared" si="1"/>
        <v>1</v>
      </c>
      <c r="J13" s="2">
        <f t="shared" si="3"/>
        <v>10</v>
      </c>
      <c r="K13" s="2">
        <v>0</v>
      </c>
    </row>
    <row r="14" spans="1:13" x14ac:dyDescent="0.25">
      <c r="A14" s="2" t="s">
        <v>15</v>
      </c>
      <c r="B14" s="2">
        <v>1</v>
      </c>
      <c r="C14" s="19">
        <v>2400</v>
      </c>
      <c r="D14" s="3">
        <v>0.25</v>
      </c>
      <c r="E14" s="5">
        <v>0.25</v>
      </c>
      <c r="F14" s="2">
        <f t="shared" si="0"/>
        <v>2400</v>
      </c>
      <c r="G14" s="2">
        <f t="shared" si="2"/>
        <v>600</v>
      </c>
      <c r="H14" s="29">
        <v>0.25</v>
      </c>
      <c r="I14" s="2">
        <f t="shared" si="1"/>
        <v>2400</v>
      </c>
      <c r="J14" s="2">
        <f t="shared" si="3"/>
        <v>600</v>
      </c>
      <c r="K14" s="2">
        <v>0</v>
      </c>
    </row>
    <row r="15" spans="1:13" ht="15.75" x14ac:dyDescent="0.25">
      <c r="A15" t="s">
        <v>47</v>
      </c>
      <c r="G15" s="17">
        <f>SUM(G4:G14)</f>
        <v>4948</v>
      </c>
      <c r="J15" s="17">
        <f>SUM(J4:J14)</f>
        <v>2808</v>
      </c>
      <c r="K15" s="12">
        <f>SUM(K4:K14)</f>
        <v>2400</v>
      </c>
    </row>
    <row r="16" spans="1:13" ht="18.75" x14ac:dyDescent="0.3">
      <c r="A16" t="s">
        <v>36</v>
      </c>
      <c r="J16" s="26">
        <f>G15+J15</f>
        <v>7756</v>
      </c>
    </row>
    <row r="18" spans="1:11" ht="16.5" customHeight="1" x14ac:dyDescent="0.25">
      <c r="A18" s="6" t="s">
        <v>46</v>
      </c>
      <c r="B18" s="6"/>
      <c r="C18" s="6"/>
      <c r="D18" s="6"/>
      <c r="E18" s="6"/>
      <c r="F18" s="6"/>
      <c r="G18" s="6"/>
      <c r="H18" s="6"/>
      <c r="I18" s="6"/>
      <c r="J18" s="18">
        <v>4</v>
      </c>
      <c r="K18" s="6" t="s">
        <v>34</v>
      </c>
    </row>
    <row r="19" spans="1:11" ht="18.75" x14ac:dyDescent="0.3">
      <c r="A19" s="23" t="s">
        <v>16</v>
      </c>
      <c r="J19" s="22">
        <f>J16/J18</f>
        <v>1939</v>
      </c>
    </row>
    <row r="20" spans="1:11" ht="15.75" x14ac:dyDescent="0.25">
      <c r="A20" t="s">
        <v>18</v>
      </c>
      <c r="D20">
        <v>24</v>
      </c>
      <c r="E20" t="s">
        <v>20</v>
      </c>
      <c r="K20" s="24">
        <f>K15</f>
        <v>2400</v>
      </c>
    </row>
    <row r="21" spans="1:11" ht="18.75" x14ac:dyDescent="0.3">
      <c r="A21" t="s">
        <v>19</v>
      </c>
      <c r="D21">
        <v>24</v>
      </c>
      <c r="E21" t="s">
        <v>20</v>
      </c>
      <c r="K21" s="25">
        <f>ROUNDUP(K15,-3)/1000</f>
        <v>3</v>
      </c>
    </row>
    <row r="23" spans="1:11" x14ac:dyDescent="0.25">
      <c r="A23" t="s">
        <v>21</v>
      </c>
      <c r="J23" s="10">
        <f>J15*2</f>
        <v>5616</v>
      </c>
    </row>
    <row r="24" spans="1:11" x14ac:dyDescent="0.25">
      <c r="A24" t="s">
        <v>24</v>
      </c>
      <c r="J24" s="10">
        <f>J23/12</f>
        <v>468</v>
      </c>
      <c r="K24" t="s">
        <v>23</v>
      </c>
    </row>
    <row r="25" spans="1:11" ht="18.75" x14ac:dyDescent="0.3">
      <c r="A25" t="s">
        <v>49</v>
      </c>
      <c r="D25" s="32">
        <f>J24/120</f>
        <v>3.9</v>
      </c>
      <c r="K25">
        <f>J23/J24</f>
        <v>12</v>
      </c>
    </row>
    <row r="29" spans="1:11" ht="15.75" x14ac:dyDescent="0.25">
      <c r="A29" s="33" t="s">
        <v>25</v>
      </c>
      <c r="B29" s="33"/>
      <c r="C29" s="33"/>
      <c r="D29" s="33"/>
      <c r="E29" s="33"/>
      <c r="F29" s="33"/>
    </row>
    <row r="30" spans="1:11" x14ac:dyDescent="0.25">
      <c r="A30" s="2" t="s">
        <v>26</v>
      </c>
      <c r="B30" s="2" t="s">
        <v>40</v>
      </c>
      <c r="C30" s="2" t="s">
        <v>27</v>
      </c>
      <c r="D30" s="2" t="s">
        <v>28</v>
      </c>
      <c r="E30" s="2" t="s">
        <v>29</v>
      </c>
      <c r="F30" s="2" t="s">
        <v>30</v>
      </c>
    </row>
    <row r="31" spans="1:11" ht="15.75" x14ac:dyDescent="0.25">
      <c r="A31" s="13" t="s">
        <v>41</v>
      </c>
      <c r="B31" s="15">
        <v>290</v>
      </c>
      <c r="C31" s="8">
        <f>J19/B31</f>
        <v>6.6862068965517238</v>
      </c>
      <c r="D31" s="2" t="s">
        <v>31</v>
      </c>
      <c r="E31" s="27">
        <v>2500</v>
      </c>
      <c r="F31" s="11">
        <f>C31*E31</f>
        <v>16715.517241379308</v>
      </c>
    </row>
    <row r="32" spans="1:11" ht="15.75" x14ac:dyDescent="0.25">
      <c r="A32" s="2" t="s">
        <v>42</v>
      </c>
      <c r="B32" s="14">
        <f>K21*1000</f>
        <v>3000</v>
      </c>
      <c r="C32" s="2">
        <v>1</v>
      </c>
      <c r="D32" s="2" t="s">
        <v>31</v>
      </c>
      <c r="E32" s="27">
        <v>7000</v>
      </c>
      <c r="F32" s="11">
        <f>C32*E32</f>
        <v>7000</v>
      </c>
    </row>
    <row r="33" spans="1:7" ht="15.75" x14ac:dyDescent="0.25">
      <c r="A33" s="2" t="s">
        <v>50</v>
      </c>
      <c r="B33" s="11">
        <f>J24</f>
        <v>468</v>
      </c>
      <c r="C33" s="11">
        <f>(B33/120)</f>
        <v>3.9</v>
      </c>
      <c r="D33" s="2" t="s">
        <v>31</v>
      </c>
      <c r="E33" s="27">
        <v>30</v>
      </c>
      <c r="F33" s="11">
        <f>B33*E33</f>
        <v>14040</v>
      </c>
    </row>
    <row r="34" spans="1:7" ht="15.75" x14ac:dyDescent="0.25">
      <c r="A34" s="2" t="s">
        <v>52</v>
      </c>
      <c r="B34" s="11"/>
      <c r="C34" s="11">
        <f>J19</f>
        <v>1939</v>
      </c>
      <c r="D34" s="2" t="s">
        <v>37</v>
      </c>
      <c r="E34" s="27">
        <v>1</v>
      </c>
      <c r="F34" s="11">
        <f>(C34*E34)</f>
        <v>1939</v>
      </c>
    </row>
    <row r="35" spans="1:7" ht="15.75" x14ac:dyDescent="0.25">
      <c r="A35" s="2" t="s">
        <v>51</v>
      </c>
      <c r="B35" s="2"/>
      <c r="C35" s="30">
        <f>J19</f>
        <v>1939</v>
      </c>
      <c r="D35" s="2"/>
      <c r="E35" s="28">
        <v>2</v>
      </c>
      <c r="F35" s="11">
        <f>C35*E35</f>
        <v>3878</v>
      </c>
    </row>
    <row r="36" spans="1:7" ht="15.75" x14ac:dyDescent="0.25">
      <c r="A36" s="2" t="s">
        <v>39</v>
      </c>
      <c r="B36" s="2"/>
      <c r="C36" s="30">
        <v>2000</v>
      </c>
      <c r="D36" s="2"/>
      <c r="E36" s="27">
        <f>C36</f>
        <v>2000</v>
      </c>
      <c r="F36" s="11">
        <f>C36</f>
        <v>2000</v>
      </c>
    </row>
    <row r="37" spans="1:7" ht="15.75" x14ac:dyDescent="0.25">
      <c r="A37" s="2" t="s">
        <v>32</v>
      </c>
      <c r="B37" s="2"/>
      <c r="C37" s="11">
        <f>J19</f>
        <v>1939</v>
      </c>
      <c r="D37" s="2" t="s">
        <v>43</v>
      </c>
      <c r="E37" s="28">
        <v>4</v>
      </c>
      <c r="F37" s="11">
        <f>C37*E37</f>
        <v>7756</v>
      </c>
    </row>
    <row r="38" spans="1:7" ht="15.75" x14ac:dyDescent="0.25">
      <c r="A38" s="2" t="s">
        <v>44</v>
      </c>
      <c r="B38" s="2"/>
      <c r="C38" s="11">
        <f>J19</f>
        <v>1939</v>
      </c>
      <c r="D38" s="2" t="s">
        <v>43</v>
      </c>
      <c r="E38" s="28">
        <v>12</v>
      </c>
      <c r="F38" s="11">
        <f>C38*E38</f>
        <v>23268</v>
      </c>
    </row>
    <row r="39" spans="1:7" ht="15.75" x14ac:dyDescent="0.25">
      <c r="A39" s="6"/>
      <c r="B39" s="6"/>
      <c r="C39" s="16"/>
      <c r="D39" s="6"/>
      <c r="E39" s="28"/>
      <c r="F39" s="11"/>
    </row>
    <row r="40" spans="1:7" ht="18.75" x14ac:dyDescent="0.3">
      <c r="E40" s="2" t="s">
        <v>1</v>
      </c>
      <c r="F40" s="31">
        <f>SUM(F31:F38)</f>
        <v>76596.517241379304</v>
      </c>
      <c r="G40" s="7"/>
    </row>
    <row r="43" spans="1:7" x14ac:dyDescent="0.25">
      <c r="A43" t="s">
        <v>54</v>
      </c>
    </row>
    <row r="44" spans="1:7" x14ac:dyDescent="0.25">
      <c r="A44" t="s">
        <v>55</v>
      </c>
      <c r="E44" t="s">
        <v>56</v>
      </c>
    </row>
    <row r="45" spans="1:7" x14ac:dyDescent="0.25">
      <c r="A45" t="s">
        <v>45</v>
      </c>
      <c r="D45" t="s">
        <v>53</v>
      </c>
    </row>
  </sheetData>
  <mergeCells count="10">
    <mergeCell ref="A29:F29"/>
    <mergeCell ref="L2:L3"/>
    <mergeCell ref="M2:M3"/>
    <mergeCell ref="A1:K1"/>
    <mergeCell ref="E2:G2"/>
    <mergeCell ref="H2:J2"/>
    <mergeCell ref="A2:A3"/>
    <mergeCell ref="C2:C3"/>
    <mergeCell ref="D2:D3"/>
    <mergeCell ref="K2:K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8" sqref="D8"/>
    </sheetView>
  </sheetViews>
  <sheetFormatPr baseColWidth="10" defaultColWidth="8.710937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2022-03-15T08:14:33Z</dcterms:modified>
</cp:coreProperties>
</file>