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B23B6A82-E751-48EA-9B2C-220B41BFE87E}" xr6:coauthVersionLast="47" xr6:coauthVersionMax="47" xr10:uidLastSave="{00000000-0000-0000-0000-000000000000}"/>
  <bookViews>
    <workbookView xWindow="-120" yWindow="-120" windowWidth="19440" windowHeight="10440" xr2:uid="{91CAF0D8-A702-4366-B387-1DFBD40AD1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H25" i="1" s="1"/>
  <c r="F7" i="1"/>
  <c r="D19" i="1" s="1"/>
  <c r="G10" i="1"/>
  <c r="G11" i="1" s="1"/>
  <c r="G8" i="1" l="1"/>
  <c r="H8" i="1" s="1"/>
  <c r="H14" i="1" s="1"/>
  <c r="G13" i="1"/>
  <c r="H11" i="1"/>
  <c r="H13" i="1" s="1"/>
  <c r="H24" i="1"/>
  <c r="G19" i="1"/>
  <c r="H19" i="1" s="1"/>
  <c r="D21" i="1"/>
  <c r="G21" i="1" s="1"/>
  <c r="H21" i="1" s="1"/>
  <c r="G12" i="1"/>
  <c r="G20" i="1"/>
  <c r="H20" i="1" s="1"/>
  <c r="G14" i="1" l="1"/>
  <c r="I12" i="1"/>
  <c r="I15" i="1" s="1"/>
  <c r="H12" i="1"/>
  <c r="H15" i="1" s="1"/>
  <c r="G15" i="1"/>
  <c r="J12" i="1"/>
  <c r="J15" i="1" s="1"/>
  <c r="D26" i="1" s="1"/>
  <c r="J8" i="1"/>
  <c r="J14" i="1" s="1"/>
  <c r="D24" i="1" s="1"/>
  <c r="I8" i="1"/>
  <c r="I14" i="1" s="1"/>
  <c r="J11" i="1"/>
  <c r="J13" i="1" s="1"/>
  <c r="D25" i="1" s="1"/>
  <c r="I11" i="1"/>
  <c r="I13" i="1" s="1"/>
</calcChain>
</file>

<file path=xl/sharedStrings.xml><?xml version="1.0" encoding="utf-8"?>
<sst xmlns="http://schemas.openxmlformats.org/spreadsheetml/2006/main" count="48" uniqueCount="36">
  <si>
    <t>Geçen Yılki Enerji Tüketimi</t>
  </si>
  <si>
    <t>GES Yeri Yıllık Güneşlenme Saati</t>
  </si>
  <si>
    <t>Mevzuata Göre Yapabileceği GES Büyüklüğü:</t>
  </si>
  <si>
    <t>Aylık</t>
  </si>
  <si>
    <t>Günlük</t>
  </si>
  <si>
    <t>Saatlik</t>
  </si>
  <si>
    <t>Yıllık</t>
  </si>
  <si>
    <t>kwh</t>
  </si>
  <si>
    <t>h</t>
  </si>
  <si>
    <t>kw</t>
  </si>
  <si>
    <t>TL</t>
  </si>
  <si>
    <t>Maksimum Üretimden Hareketle Total Üretim</t>
  </si>
  <si>
    <t>kwp</t>
  </si>
  <si>
    <t xml:space="preserve">Öz Tüketim Büyüklüğü </t>
  </si>
  <si>
    <t>Total Üretimden Gelir</t>
  </si>
  <si>
    <t>Öz Tüketimden Sonra Kalan Satışa Esas Üretim</t>
  </si>
  <si>
    <t>Öz Tüketimden Sonra Kalan Satışa Esas  Geliri</t>
  </si>
  <si>
    <t>YATIRIM</t>
  </si>
  <si>
    <t>GELİRLER</t>
  </si>
  <si>
    <t>Öz Tüketim Yatırımı</t>
  </si>
  <si>
    <t>Maksimum Yatırım</t>
  </si>
  <si>
    <t>Satışa Esas Yatırım</t>
  </si>
  <si>
    <t>Yatırım Birim Fiyat $</t>
  </si>
  <si>
    <t>Yatırım $</t>
  </si>
  <si>
    <t>Yatırım TL 15.03.2022</t>
  </si>
  <si>
    <t>AMORTİSMAN</t>
  </si>
  <si>
    <t>Yıl</t>
  </si>
  <si>
    <t xml:space="preserve">ALAN İHTİYACI </t>
  </si>
  <si>
    <t>m2/kwp</t>
  </si>
  <si>
    <t>Enerji Alış ve Satış Bedeli</t>
  </si>
  <si>
    <t>Sözleşme Gücü</t>
  </si>
  <si>
    <t xml:space="preserve">Dolar/TL Kur  </t>
  </si>
  <si>
    <t xml:space="preserve"> m2</t>
  </si>
  <si>
    <t>m2</t>
  </si>
  <si>
    <t>Öz Tüketim Olarak Tüketilen Gelir</t>
  </si>
  <si>
    <t>Öz Tüketim Olarak Tüketilen Üretim  Miktarı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</si>
</sst>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2" borderId="0" xfId="0" applyNumberFormat="1" applyFill="1" applyAlignment="1">
      <alignment horizontal="right"/>
    </xf>
    <xf numFmtId="0" fontId="0" fillId="2" borderId="0" xfId="0" applyFill="1"/>
    <xf numFmtId="4" fontId="0" fillId="2" borderId="0" xfId="0" applyNumberForma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5" borderId="0" xfId="0" applyFont="1" applyFill="1"/>
    <xf numFmtId="0" fontId="0" fillId="5" borderId="0" xfId="0" applyFill="1"/>
    <xf numFmtId="4" fontId="0" fillId="6" borderId="0" xfId="0" applyNumberFormat="1" applyFill="1"/>
    <xf numFmtId="0" fontId="0" fillId="6" borderId="0" xfId="0" applyFill="1"/>
    <xf numFmtId="4" fontId="2" fillId="7" borderId="0" xfId="0" applyNumberFormat="1" applyFont="1" applyFill="1"/>
    <xf numFmtId="4" fontId="0" fillId="7" borderId="0" xfId="0" applyNumberForma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1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5" fillId="11" borderId="0" xfId="0" applyFont="1" applyFill="1"/>
    <xf numFmtId="0" fontId="6" fillId="11" borderId="0" xfId="0" applyFont="1" applyFill="1"/>
    <xf numFmtId="4" fontId="7" fillId="10" borderId="0" xfId="0" applyNumberFormat="1" applyFont="1" applyFill="1"/>
    <xf numFmtId="4" fontId="0" fillId="12" borderId="0" xfId="0" applyNumberFormat="1" applyFill="1"/>
    <xf numFmtId="0" fontId="3" fillId="8" borderId="0" xfId="0" applyFont="1" applyFill="1"/>
    <xf numFmtId="0" fontId="5" fillId="13" borderId="0" xfId="0" applyFont="1" applyFill="1"/>
    <xf numFmtId="0" fontId="5" fillId="6" borderId="0" xfId="0" applyFont="1" applyFill="1"/>
    <xf numFmtId="0" fontId="7" fillId="6" borderId="0" xfId="0" applyFont="1" applyFill="1"/>
    <xf numFmtId="0" fontId="7" fillId="13" borderId="0" xfId="0" applyFont="1" applyFill="1"/>
    <xf numFmtId="0" fontId="7" fillId="8" borderId="0" xfId="0" applyFont="1" applyFill="1"/>
    <xf numFmtId="0" fontId="8" fillId="2" borderId="0" xfId="0" applyFont="1" applyFill="1"/>
    <xf numFmtId="0" fontId="2" fillId="14" borderId="0" xfId="0" applyFont="1" applyFill="1"/>
    <xf numFmtId="0" fontId="2" fillId="5" borderId="0" xfId="0" applyFont="1" applyFill="1"/>
    <xf numFmtId="0" fontId="0" fillId="15" borderId="0" xfId="0" applyFill="1" applyAlignment="1">
      <alignment horizontal="right"/>
    </xf>
    <xf numFmtId="4" fontId="3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DD5D-E7C7-4736-973F-929C641DAD84}">
  <dimension ref="B1:J26"/>
  <sheetViews>
    <sheetView tabSelected="1" topLeftCell="A13" workbookViewId="0">
      <selection activeCell="E29" sqref="E29"/>
    </sheetView>
  </sheetViews>
  <sheetFormatPr baseColWidth="10" defaultRowHeight="15" x14ac:dyDescent="0.25"/>
  <cols>
    <col min="4" max="4" width="16.85546875" customWidth="1"/>
    <col min="5" max="5" width="15.42578125" customWidth="1"/>
    <col min="6" max="6" width="10.85546875" customWidth="1"/>
    <col min="7" max="7" width="11.85546875" customWidth="1"/>
    <col min="8" max="8" width="14" customWidth="1"/>
    <col min="10" max="10" width="13.5703125" customWidth="1"/>
  </cols>
  <sheetData>
    <row r="1" spans="2:10" ht="18.75" x14ac:dyDescent="0.3">
      <c r="B1" s="27" t="s">
        <v>18</v>
      </c>
    </row>
    <row r="3" spans="2:10" ht="15.75" x14ac:dyDescent="0.25">
      <c r="B3" s="17"/>
      <c r="C3" s="17"/>
      <c r="D3" s="17"/>
      <c r="E3" s="17"/>
      <c r="F3" s="17"/>
      <c r="G3" s="18" t="s">
        <v>5</v>
      </c>
      <c r="H3" s="18" t="s">
        <v>4</v>
      </c>
      <c r="I3" s="18" t="s">
        <v>3</v>
      </c>
      <c r="J3" s="18" t="s">
        <v>6</v>
      </c>
    </row>
    <row r="4" spans="2:10" ht="18.75" x14ac:dyDescent="0.3">
      <c r="B4" s="19" t="s">
        <v>0</v>
      </c>
      <c r="C4" s="19"/>
      <c r="D4" s="19"/>
      <c r="E4" s="24" t="s">
        <v>7</v>
      </c>
      <c r="F4" s="3">
        <v>290944.64000000001</v>
      </c>
      <c r="G4" s="2"/>
    </row>
    <row r="5" spans="2:10" ht="18.75" x14ac:dyDescent="0.3">
      <c r="B5" s="19" t="s">
        <v>1</v>
      </c>
      <c r="C5" s="19"/>
      <c r="D5" s="19"/>
      <c r="E5" s="24" t="s">
        <v>8</v>
      </c>
      <c r="F5" s="4">
        <v>10</v>
      </c>
    </row>
    <row r="6" spans="2:10" ht="18.75" x14ac:dyDescent="0.3">
      <c r="B6" s="19" t="s">
        <v>30</v>
      </c>
      <c r="C6" s="19"/>
      <c r="D6" s="19"/>
      <c r="E6" s="24" t="s">
        <v>9</v>
      </c>
      <c r="F6" s="4">
        <v>238.64</v>
      </c>
    </row>
    <row r="7" spans="2:10" ht="18.75" x14ac:dyDescent="0.3">
      <c r="B7" s="28" t="s">
        <v>13</v>
      </c>
      <c r="C7" s="25"/>
      <c r="D7" s="25"/>
      <c r="E7" s="24" t="s">
        <v>12</v>
      </c>
      <c r="F7" s="5">
        <f>(F4/365/F5)</f>
        <v>79.7108602739726</v>
      </c>
      <c r="G7" s="1"/>
      <c r="H7" s="1"/>
      <c r="I7" s="1"/>
      <c r="J7" s="1"/>
    </row>
    <row r="8" spans="2:10" ht="18.75" x14ac:dyDescent="0.3">
      <c r="B8" s="19" t="s">
        <v>35</v>
      </c>
      <c r="C8" s="19"/>
      <c r="D8" s="19"/>
      <c r="E8" s="19"/>
      <c r="F8" s="30"/>
      <c r="G8" s="12">
        <f>F7</f>
        <v>79.7108602739726</v>
      </c>
      <c r="H8" s="13">
        <f>(G8*F5)</f>
        <v>797.10860273972594</v>
      </c>
      <c r="I8" s="13">
        <f>(H8*30)</f>
        <v>23913.25808219178</v>
      </c>
      <c r="J8" s="13">
        <f>(H8*365)</f>
        <v>290944.63999999996</v>
      </c>
    </row>
    <row r="9" spans="2:10" ht="18.75" x14ac:dyDescent="0.3">
      <c r="B9" s="19" t="s">
        <v>29</v>
      </c>
      <c r="C9" s="19"/>
      <c r="D9" s="19"/>
      <c r="E9" s="29" t="s">
        <v>10</v>
      </c>
      <c r="F9" s="4">
        <v>1.92</v>
      </c>
      <c r="G9" s="14"/>
      <c r="H9" s="14"/>
      <c r="I9" s="14"/>
      <c r="J9" s="14"/>
    </row>
    <row r="10" spans="2:10" ht="18.75" x14ac:dyDescent="0.3">
      <c r="B10" s="27" t="s">
        <v>2</v>
      </c>
      <c r="C10" s="26"/>
      <c r="D10" s="26"/>
      <c r="E10" s="26"/>
      <c r="F10" s="16" t="s">
        <v>12</v>
      </c>
      <c r="G10" s="15">
        <f>F6</f>
        <v>238.64</v>
      </c>
      <c r="H10" s="14"/>
      <c r="I10" s="14"/>
      <c r="J10" s="14"/>
    </row>
    <row r="11" spans="2:10" ht="18.75" x14ac:dyDescent="0.3">
      <c r="B11" s="19" t="s">
        <v>11</v>
      </c>
      <c r="C11" s="19"/>
      <c r="D11" s="19"/>
      <c r="E11" s="19"/>
      <c r="F11" s="16" t="s">
        <v>7</v>
      </c>
      <c r="G11" s="13">
        <f>(G10-G7)</f>
        <v>238.64</v>
      </c>
      <c r="H11" s="13">
        <f>(G11*F5)</f>
        <v>2386.3999999999996</v>
      </c>
      <c r="I11" s="13">
        <f>(H11*30)</f>
        <v>71591.999999999985</v>
      </c>
      <c r="J11" s="13">
        <f>(H11*365)</f>
        <v>871035.99999999988</v>
      </c>
    </row>
    <row r="12" spans="2:10" ht="18.75" x14ac:dyDescent="0.3">
      <c r="B12" s="19" t="s">
        <v>15</v>
      </c>
      <c r="C12" s="19"/>
      <c r="D12" s="19"/>
      <c r="E12" s="19"/>
      <c r="F12" s="16" t="s">
        <v>7</v>
      </c>
      <c r="G12" s="13">
        <f>F6-G8</f>
        <v>158.92913972602739</v>
      </c>
      <c r="H12" s="13">
        <f>SUM(G12*F5)</f>
        <v>1589.2913972602739</v>
      </c>
      <c r="I12" s="13">
        <f>SUM(G12*F5*30)</f>
        <v>47678.74191780822</v>
      </c>
      <c r="J12" s="13">
        <f>SUM(G12*F5*365)</f>
        <v>580091.36</v>
      </c>
    </row>
    <row r="13" spans="2:10" ht="18.75" x14ac:dyDescent="0.3">
      <c r="B13" s="19" t="s">
        <v>14</v>
      </c>
      <c r="C13" s="19"/>
      <c r="D13" s="19"/>
      <c r="E13" s="19"/>
      <c r="F13" s="16" t="s">
        <v>10</v>
      </c>
      <c r="G13" s="13">
        <f>(G11*F9)</f>
        <v>458.18879999999996</v>
      </c>
      <c r="H13" s="13">
        <f>(H11*F9)</f>
        <v>4581.887999999999</v>
      </c>
      <c r="I13" s="13">
        <f>(I11*F9)</f>
        <v>137456.63999999996</v>
      </c>
      <c r="J13" s="13">
        <f>(J11*F9)</f>
        <v>1672389.1199999996</v>
      </c>
    </row>
    <row r="14" spans="2:10" ht="18.75" x14ac:dyDescent="0.3">
      <c r="B14" s="19" t="s">
        <v>34</v>
      </c>
      <c r="C14" s="19"/>
      <c r="D14" s="19"/>
      <c r="E14" s="19"/>
      <c r="F14" s="16" t="s">
        <v>10</v>
      </c>
      <c r="G14" s="13">
        <f>G8</f>
        <v>79.7108602739726</v>
      </c>
      <c r="H14" s="13">
        <f>(H8*F9)</f>
        <v>1530.4485172602738</v>
      </c>
      <c r="I14" s="13">
        <f>(I8*F9)</f>
        <v>45913.455517808216</v>
      </c>
      <c r="J14" s="13">
        <f>(J8*F9)</f>
        <v>558613.70879999991</v>
      </c>
    </row>
    <row r="15" spans="2:10" ht="18.75" x14ac:dyDescent="0.3">
      <c r="B15" s="19" t="s">
        <v>16</v>
      </c>
      <c r="C15" s="19"/>
      <c r="D15" s="19"/>
      <c r="E15" s="19"/>
      <c r="F15" s="16" t="s">
        <v>10</v>
      </c>
      <c r="G15" s="13">
        <f>(G12*F9)</f>
        <v>305.14394827397257</v>
      </c>
      <c r="H15" s="13">
        <f>(H12*F9)</f>
        <v>3051.4394827397259</v>
      </c>
      <c r="I15" s="13">
        <f>(I12*F9)</f>
        <v>91543.184482191777</v>
      </c>
      <c r="J15" s="13">
        <f>(J12*F9)</f>
        <v>1113775.4112</v>
      </c>
    </row>
    <row r="17" spans="2:10" ht="18.75" x14ac:dyDescent="0.3">
      <c r="B17" s="8" t="s">
        <v>17</v>
      </c>
    </row>
    <row r="18" spans="2:10" ht="18.75" x14ac:dyDescent="0.3">
      <c r="C18" s="9"/>
      <c r="D18" s="8" t="s">
        <v>12</v>
      </c>
      <c r="E18" s="8" t="s">
        <v>22</v>
      </c>
      <c r="F18" s="8"/>
      <c r="G18" s="8" t="s">
        <v>23</v>
      </c>
      <c r="H18" s="8" t="s">
        <v>24</v>
      </c>
      <c r="I18" s="8"/>
      <c r="J18" s="32" t="s">
        <v>31</v>
      </c>
    </row>
    <row r="19" spans="2:10" ht="18.75" x14ac:dyDescent="0.3">
      <c r="B19" s="8" t="s">
        <v>19</v>
      </c>
      <c r="C19" s="8"/>
      <c r="D19" s="10">
        <f>F7</f>
        <v>79.7108602739726</v>
      </c>
      <c r="E19" s="23">
        <v>1200</v>
      </c>
      <c r="F19" s="11"/>
      <c r="G19" s="10">
        <f>(D19*E19)</f>
        <v>95653.03232876712</v>
      </c>
      <c r="H19" s="10">
        <f>(G19*J19)</f>
        <v>1374534.0745643834</v>
      </c>
      <c r="J19" s="31">
        <v>14.37</v>
      </c>
    </row>
    <row r="20" spans="2:10" ht="18.75" x14ac:dyDescent="0.3">
      <c r="B20" s="8" t="s">
        <v>20</v>
      </c>
      <c r="C20" s="8"/>
      <c r="D20" s="11">
        <f>F6</f>
        <v>238.64</v>
      </c>
      <c r="E20" s="23">
        <v>800</v>
      </c>
      <c r="F20" s="11"/>
      <c r="G20" s="10">
        <f>(D20*E20)</f>
        <v>190912</v>
      </c>
      <c r="H20" s="10">
        <f>(G20*J19)</f>
        <v>2743405.44</v>
      </c>
    </row>
    <row r="21" spans="2:10" ht="18.75" x14ac:dyDescent="0.3">
      <c r="B21" s="8" t="s">
        <v>21</v>
      </c>
      <c r="C21" s="8"/>
      <c r="D21" s="10">
        <f>(D20-D19)</f>
        <v>158.92913972602739</v>
      </c>
      <c r="E21" s="23">
        <v>1000</v>
      </c>
      <c r="F21" s="11"/>
      <c r="G21" s="10">
        <f>(D21*E21)</f>
        <v>158929.13972602738</v>
      </c>
      <c r="H21" s="10">
        <f>(G21*J19)</f>
        <v>2283811.7378630135</v>
      </c>
    </row>
    <row r="23" spans="2:10" ht="18.75" x14ac:dyDescent="0.3">
      <c r="B23" s="19" t="s">
        <v>25</v>
      </c>
      <c r="C23" s="19"/>
      <c r="D23" s="7" t="s">
        <v>26</v>
      </c>
      <c r="F23" s="19" t="s">
        <v>27</v>
      </c>
      <c r="G23" s="19"/>
      <c r="H23" s="20">
        <v>10</v>
      </c>
      <c r="I23" s="20" t="s">
        <v>28</v>
      </c>
    </row>
    <row r="24" spans="2:10" ht="18.75" x14ac:dyDescent="0.3">
      <c r="B24" s="6" t="s">
        <v>19</v>
      </c>
      <c r="C24" s="6"/>
      <c r="D24" s="34">
        <f>(H19/J14)</f>
        <v>2.4606164383561646</v>
      </c>
      <c r="F24" s="20" t="s">
        <v>19</v>
      </c>
      <c r="G24" s="21"/>
      <c r="H24" s="22">
        <f>(D19*H23)</f>
        <v>797.10860273972594</v>
      </c>
      <c r="I24" s="33" t="s">
        <v>32</v>
      </c>
    </row>
    <row r="25" spans="2:10" ht="18.75" x14ac:dyDescent="0.3">
      <c r="B25" s="6" t="s">
        <v>20</v>
      </c>
      <c r="C25" s="6"/>
      <c r="D25" s="34">
        <f>(H20/J13)</f>
        <v>1.6404109589041098</v>
      </c>
      <c r="F25" s="20" t="s">
        <v>20</v>
      </c>
      <c r="G25" s="21"/>
      <c r="H25" s="22">
        <f>(D20*H23)</f>
        <v>2386.3999999999996</v>
      </c>
      <c r="I25" s="33" t="s">
        <v>33</v>
      </c>
    </row>
    <row r="26" spans="2:10" ht="18.75" x14ac:dyDescent="0.3">
      <c r="B26" s="6" t="s">
        <v>21</v>
      </c>
      <c r="C26" s="6"/>
      <c r="D26" s="34">
        <f>(H21/J15)</f>
        <v>2.0505136986301369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2022-03-15T21:08:28Z</cp:lastPrinted>
  <dcterms:created xsi:type="dcterms:W3CDTF">2022-03-15T18:29:50Z</dcterms:created>
  <dcterms:modified xsi:type="dcterms:W3CDTF">2022-03-15T21:45:24Z</dcterms:modified>
</cp:coreProperties>
</file>