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eaumont Profile" sheetId="1" r:id="rId1"/>
    <sheet name="City of Winnipeg" sheetId="2" r:id="rId2"/>
  </sheets>
  <definedNames>
    <definedName name="_xlnm.Print_Area" localSheetId="0">'Beaumont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D515" i="1"/>
  <c r="C395" i="1"/>
  <c r="C391" i="1"/>
  <c r="C275" i="1"/>
  <c r="C276" i="1"/>
  <c r="C272" i="1"/>
  <c r="D478" i="1" l="1"/>
  <c r="C38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<sst xmlns="http://schemas.openxmlformats.org/spreadsheetml/2006/main" count="1409" uniqueCount="564">
  <si>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</si>
  <si>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</si>
  <si>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</si>
  <si>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</si>
  <si>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</si>
  <si>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</si>
  <si>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</si>
  <si>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</si>
  <si>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</si>
  <si>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</si>
  <si>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</si>
  <si>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</si>
  <si>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</si>
  <si>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</si>
  <si>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</si>
  <si>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</si>
  <si>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</si>
  <si>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</si>
  <si>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</si>
  <si>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</si>
  <si>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</si>
  <si>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</si>
  <si>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</si>
  <si>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</si>
  <si>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</si>
  <si>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</si>
  <si>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</si>
  <si>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</si>
  <si>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</si>
  <si>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</si>
  <si>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</si>
  <si>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</si>
  <si>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</si>
  <si>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</si>
  <si>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</si>
  <si>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</si>
  <si>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</si>
  <si>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</si>
  <si>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</si>
  <si>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</si>
  <si>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</si>
  <si>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</si>
  <si>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</si>
  <si>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</si>
  <si>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</si>
  <si>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</si>
  <si>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</si>
  <si>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</si>
  <si>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</si>
  <si>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</si>
  <si>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</si>
  <si>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</si>
  <si>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</si>
  <si>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</si>
  <si>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</si>
  <si>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</si>
  <si>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</si>
  <si>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</si>
  <si>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</si>
  <si>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</si>
  <si>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</si>
  <si>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</si>
  <si>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</si>
  <si>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</si>
  <si>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</si>
  <si>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</si>
  <si>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</si>
  <si>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</si>
  <si>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</si>
  <si>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</si>
  <si>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</si>
  <si>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</si>
  <si>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</si>
  <si>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</si>
  <si>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</si>
  <si>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</si>
  <si>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</si>
  <si>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</si>
  <si>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</si>
  <si>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</si>
  <si>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</si>
  <si>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</si>
  <si>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</si>
  <si>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</si>
  <si>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</si>
  <si>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</si>
  <si>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</si>
  <si>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</si>
  <si>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</si>
  <si>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</si>
  <si>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</si>
  <si>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</si>
  <si>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</si>
  <si>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</si>
  <si>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</si>
  <si>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</si>
  <si>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</si>
  <si>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</si>
  <si>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</si>
  <si>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</si>
  <si>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</si>
  <si>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</si>
  <si>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</si>
  <si>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</si>
  <si>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</si>
  <si>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</si>
  <si>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</si>
  <si>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</si>
  <si>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</si>
  <si>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</si>
  <si>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</si>
  <si>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</si>
  <si>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</si>
  <si>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</si>
  <si>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</si>
  <si>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</si>
  <si>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</si>
  <si>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</si>
  <si>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</si>
  <si>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</si>
  <si>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</si>
  <si>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</si>
  <si>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</si>
  <si>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</si>
  <si>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</si>
  <si>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</si>
  <si>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</si>
  <si>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</si>
  <si>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</si>
  <si>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</si>
  <si>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</si>
  <si>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</si>
  <si>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</si>
  <si>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</si>
  <si>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</si>
  <si>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</si>
  <si>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</si>
  <si>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</si>
  <si>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</si>
  <si>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</si>
  <si>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</si>
  <si>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</si>
  <si>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</si>
  <si>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</si>
  <si>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</si>
  <si>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</si>
  <si>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</si>
  <si>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</si>
  <si>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</si>
  <si>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</si>
  <si>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</si>
  <si>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</si>
  <si>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</si>
  <si>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</si>
  <si>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</si>
  <si>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</si>
  <si>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</si>
  <si>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</si>
  <si>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</si>
  <si>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</si>
  <si>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</si>
  <si>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</si>
  <si>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</si>
  <si>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</si>
  <si>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</si>
  <si>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</si>
  <si>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</si>
  <si>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</si>
  <si>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</si>
  <si>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</si>
  <si>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</si>
  <si>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</si>
  <si>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</si>
  <si>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</si>
  <si>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</si>
  <si>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</si>
  <si>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</si>
  <si>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</si>
  <si>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</si>
  <si>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</si>
  <si>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</si>
  <si>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</si>
  <si>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</si>
  <si>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</si>
  <si>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</si>
  <si>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</si>
  <si>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</si>
  <si>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</si>
  <si>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</si>
  <si>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</si>
  <si>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</si>
  <si>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</si>
  <si>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</si>
  <si>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</si>
  <si>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</si>
  <si>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</si>
  <si>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</si>
  <si>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</si>
  <si>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</si>
  <si>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</si>
  <si>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</si>
  <si>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</si>
  <si>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</si>
  <si>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</si>
  <si>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</si>
  <si>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</si>
  <si>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</si>
  <si>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</si>
  <si>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</si>
  <si>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</si>
  <si>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</si>
  <si>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</si>
  <si>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</si>
  <si>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</si>
  <si>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</si>
  <si>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</si>
  <si>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</si>
  <si>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</si>
  <si>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</si>
  <si>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</si>
  <si>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</si>
  <si>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</si>
  <si>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</si>
  <si>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</si>
  <si>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</si>
  <si>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</si>
  <si>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</si>
  <si>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</si>
  <si>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</si>
  <si>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</si>
  <si>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</si>
  <si>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</si>
  <si>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</si>
  <si>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</si>
  <si>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</si>
  <si>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</si>
  <si>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</si>
  <si>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</si>
  <si>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</si>
  <si>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</si>
  <si>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</si>
  <si>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</si>
  <si>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</si>
  <si>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</si>
  <si>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</si>
  <si>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</si>
  <si>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</si>
  <si>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</si>
  <si>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</si>
  <si>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</si>
  <si>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</si>
  <si>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</si>
  <si>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</si>
  <si>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</si>
  <si>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</si>
  <si>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</si>
  <si>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</si>
  <si>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</si>
  <si>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</si>
  <si>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</si>
  <si>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</si>
  <si>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</si>
  <si>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</si>
  <si>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</si>
  <si>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</si>
  <si>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</si>
  <si>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</si>
  <si>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</si>
  <si>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</si>
  <si>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</si>
  <si>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</si>
  <si>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</si>
  <si>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</si>
  <si>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</si>
  <si>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</si>
  <si>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</si>
  <si>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</si>
  <si>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</si>
  <si>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</si>
  <si>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</si>
  <si>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</si>
  <si>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</si>
  <si>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</si>
  <si>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</si>
  <si>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</si>
  <si>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</si>
  <si>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</si>
  <si>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</si>
  <si>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</si>
  <si>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</si>
  <si>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</si>
  <si>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</si>
  <si>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</si>
  <si>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</si>
  <si>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</si>
  <si>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</si>
  <si>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</si>
  <si>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</si>
  <si>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</si>
  <si>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</si>
  <si>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</si>
  <si>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</si>
  <si>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</si>
  <si>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</si>
  <si>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</si>
  <si>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</si>
  <si>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</si>
  <si>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</si>
  <si>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</si>
  <si>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</si>
  <si>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</si>
  <si>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</si>
  <si>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</si>
  <si>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</si>
  <si>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</si>
  <si>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</si>
  <si>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</si>
  <si>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</si>
  <si>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</si>
  <si>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</si>
  <si>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</si>
  <si>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</si>
  <si>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</si>
  <si>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</si>
  <si>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</si>
  <si>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</si>
  <si>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</si>
  <si>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</si>
  <si>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</si>
  <si>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</si>
  <si>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</si>
  <si>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</si>
  <si>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</si>
  <si>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</si>
  <si>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</si>
  <si>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</si>
  <si>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</si>
  <si>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</si>
  <si>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</si>
  <si>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</si>
  <si>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</si>
  <si>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</si>
  <si>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</si>
  <si>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</si>
  <si>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</si>
  <si>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</si>
  <si>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</si>
  <si>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</si>
  <si>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</si>
  <si>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</si>
  <si>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</si>
  <si>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</si>
  <si>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</si>
  <si>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</si>
  <si>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</si>
  <si>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</si>
  <si>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</si>
  <si>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</si>
  <si>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</si>
  <si>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</si>
  <si>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</si>
  <si>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</si>
  <si>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</si>
  <si>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</si>
  <si>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</si>
  <si>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</si>
  <si>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</si>
  <si>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</si>
  <si>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</si>
  <si>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</si>
  <si>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</si>
  <si>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</si>
  <si>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</si>
  <si>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</si>
  <si>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</si>
  <si>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</si>
  <si>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</si>
  <si>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</si>
  <si>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</si>
  <si>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</si>
  <si>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</si>
  <si>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</si>
  <si>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</si>
  <si>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</si>
  <si>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</si>
  <si>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</si>
  <si>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</si>
  <si>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</si>
  <si>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</si>
  <si>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</si>
  <si>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</si>
  <si>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</si>
  <si>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</si>
  <si>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</si>
  <si>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</si>
  <si>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</si>
  <si>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</si>
  <si>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</si>
  <si>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</si>
  <si>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</si>
  <si>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</si>
  <si>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</si>
  <si>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</si>
  <si>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</si>
  <si>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</si>
  <si>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</si>
  <si>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</si>
  <si>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</si>
  <si>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</si>
  <si>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</si>
  <si>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</si>
  <si>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</si>
  <si>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</si>
  <si>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</si>
  <si>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</si>
  <si>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</si>
  <si>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</si>
  <si>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</si>
  <si>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</si>
  <si>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</si>
  <si>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</si>
  <si>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</si>
  <si>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</si>
  <si>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</si>
  <si>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</si>
  <si>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</si>
  <si>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</si>
  <si>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</si>
  <si>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</si>
  <si>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</si>
  <si>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</si>
  <si>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</si>
  <si>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</si>
  <si>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</si>
  <si>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</si>
  <si>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</si>
  <si>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</si>
  <si>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</si>
  <si>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</si>
  <si>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</si>
  <si>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</si>
  <si>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</si>
  <si>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</si>
  <si>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</si>
  <si>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</si>
  <si>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</si>
  <si>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</si>
  <si>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</si>
  <si>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</si>
  <si>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</si>
  <si>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</si>
  <si>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</si>
  <si>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</si>
  <si>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</si>
  <si>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</si>
  <si>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</si>
  <si>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</si>
  <si>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</si>
  <si>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</si>
  <si>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</si>
  <si>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</si>
  <si>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</si>
  <si>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</si>
  <si>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</si>
  <si>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</si>
  <si>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</si>
  <si>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</si>
  <si>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</si>
  <si>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</si>
  <si>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</si>
  <si>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</si>
  <si>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</si>
  <si>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</si>
  <si>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</si>
  <si>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</si>
  <si>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</si>
  <si>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</si>
  <si>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</si>
  <si>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</si>
  <si>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</si>
  <si>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</si>
  <si>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</si>
  <si>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</si>
  <si>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</si>
  <si>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</si>
  <si>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</si>
  <si>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</si>
  <si>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</si>
  <si>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</si>
  <si>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</si>
  <si>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</si>
  <si>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</si>
  <si>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</si>
  <si>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</si>
  <si>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</si>
  <si>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</si>
  <si>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</si>
  <si>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</si>
  <si>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</si>
  <si>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</si>
  <si>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</si>
  <si>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</si>
  <si>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</si>
  <si>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</si>
  <si>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</si>
  <si>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</si>
  <si>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</si>
  <si>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</si>
  <si>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</si>
  <si>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</si>
  <si>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</si>
  <si>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</si>
  <si>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</si>
  <si>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</si>
  <si>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</si>
  <si>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</si>
  <si>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</si>
  <si>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</si>
  <si>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</si>
  <si>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</si>
  <si>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</si>
  <si>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</si>
  <si>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</si>
  <si>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</si>
  <si>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</si>
  <si>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</si>
  <si>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</si>
  <si>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</si>
  <si>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</si>
  <si>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</si>
  <si>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</si>
  <si>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</si>
  <si>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</si>
  <si>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</si>
  <si>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</si>
  <si>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</si>
  <si>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</si>
  <si>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</si>
  <si>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</si>
  <si>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</si>
  <si>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</si>
  <si>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</si>
  <si>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</si>
  <si>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</si>
  <si>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</si>
  <si>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</si>
  <si>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</si>
  <si>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</si>
  <si>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</si>
  <si>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</si>
  <si>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</si>
  <si>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</si>
  <si>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</si>
  <si>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</si>
  <si>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</si>
  <si>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</si>
  <si>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</si>
  <si>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</si>
  <si>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</si>
  <si>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</si>
  <si>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</si>
  <si>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</si>
  <si>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Beaumont</t>
  </si>
  <si>
    <t>Beaumont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</si>
</sst>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2310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2310</v>
      </c>
      <c r="C55" s="27">
        <f t="shared" ref="C55:C64" si="0">IF(AND(B56&lt;&gt;0,ISNUMBER(B56)),(B55-B56)/B56,"-")</f>
        <v>-3.5490605427974949E-2</v>
      </c>
      <c r="D55" s="231">
        <f>'City of Winnipeg'!E55</f>
        <v>705244</v>
      </c>
      <c r="E55" s="310">
        <f>'City of Winnipeg'!F55</f>
        <v>6.2727446704951798E-2</v>
      </c>
    </row>
    <row r="56" spans="1:5" ht="14.4" customHeight="1" x14ac:dyDescent="0.25">
      <c r="A56" s="25" t="s">
        <v>429</v>
      </c>
      <c r="B56" s="26">
        <v>2395</v>
      </c>
      <c r="C56" s="27">
        <f t="shared" si="0"/>
        <v>1.4830508474576272E-2</v>
      </c>
      <c r="D56" s="28">
        <f>'City of Winnipeg'!E56</f>
        <v>663617</v>
      </c>
      <c r="E56" s="29">
        <f>'City of Winnipeg'!F56</f>
        <v>4.7621678709166136E-2</v>
      </c>
    </row>
    <row r="57" spans="1:5" ht="14.4" customHeight="1" x14ac:dyDescent="0.25">
      <c r="A57" s="25" t="s">
        <v>28</v>
      </c>
      <c r="B57" s="26">
        <v>2360</v>
      </c>
      <c r="C57" s="27">
        <f>IF(AND(B58&lt;&gt;0,ISNUMBER(B58)),(B57-B58)/B58,"-")</f>
        <v>-1.2552301255230125E-2</v>
      </c>
      <c r="D57" s="28">
        <f>'City of Winnipeg'!E57</f>
        <v>633451</v>
      </c>
      <c r="E57" s="29">
        <f>'City of Winnipeg'!F57</f>
        <v>2.2447154681507691E-2</v>
      </c>
    </row>
    <row r="58" spans="1:5" ht="14.4" customHeight="1" x14ac:dyDescent="0.25">
      <c r="A58" s="25" t="s">
        <v>29</v>
      </c>
      <c r="B58" s="26">
        <v>2390</v>
      </c>
      <c r="C58" s="27">
        <f t="shared" si="0"/>
        <v>-8.2987551867219917E-3</v>
      </c>
      <c r="D58" s="28">
        <f>'City of Winnipeg'!E58</f>
        <v>619544</v>
      </c>
      <c r="E58" s="29">
        <f>'City of Winnipeg'!F58</f>
        <v>1.7252056260782535E-3</v>
      </c>
    </row>
    <row r="59" spans="1:5" ht="14.4" customHeight="1" x14ac:dyDescent="0.25">
      <c r="A59" s="30" t="s">
        <v>30</v>
      </c>
      <c r="B59" s="31">
        <v>2410</v>
      </c>
      <c r="C59" s="27">
        <f t="shared" si="0"/>
        <v>-4.1322314049586778E-3</v>
      </c>
      <c r="D59" s="28">
        <f>'City of Winnipeg'!E59</f>
        <v>618477</v>
      </c>
      <c r="E59" s="29">
        <f>'City of Winnipeg'!F59</f>
        <v>5.3022114220231953E-3</v>
      </c>
    </row>
    <row r="60" spans="1:5" ht="14.4" customHeight="1" x14ac:dyDescent="0.25">
      <c r="A60" s="30" t="s">
        <v>31</v>
      </c>
      <c r="B60" s="31">
        <v>2420</v>
      </c>
      <c r="C60" s="27">
        <f t="shared" si="0"/>
        <v>-4.9115913555992138E-2</v>
      </c>
      <c r="D60" s="28">
        <f>'City of Winnipeg'!E60</f>
        <v>615215</v>
      </c>
      <c r="E60" s="29">
        <f>'City of Winnipeg'!F60</f>
        <v>3.4748677582393556E-2</v>
      </c>
    </row>
    <row r="61" spans="1:5" ht="14.4" customHeight="1" x14ac:dyDescent="0.25">
      <c r="A61" s="30" t="s">
        <v>32</v>
      </c>
      <c r="B61" s="31">
        <v>2545</v>
      </c>
      <c r="C61" s="27">
        <f t="shared" si="0"/>
        <v>3.0364372469635626E-2</v>
      </c>
      <c r="D61" s="28">
        <f>'City of Winnipeg'!E61</f>
        <v>594555</v>
      </c>
      <c r="E61" s="29">
        <f>'City of Winnipeg'!F61</f>
        <v>5.3288453873067895E-2</v>
      </c>
    </row>
    <row r="62" spans="1:5" ht="14.4" customHeight="1" x14ac:dyDescent="0.25">
      <c r="A62" s="30" t="s">
        <v>33</v>
      </c>
      <c r="B62" s="31">
        <v>2470</v>
      </c>
      <c r="C62" s="27">
        <f t="shared" si="0"/>
        <v>-0.1598639455782313</v>
      </c>
      <c r="D62" s="28">
        <f>'City of Winnipeg'!E62</f>
        <v>564475</v>
      </c>
      <c r="E62" s="29">
        <f>'City of Winnipeg'!F62</f>
        <v>6.4185424559839539E-3</v>
      </c>
    </row>
    <row r="63" spans="1:5" ht="14.4" customHeight="1" x14ac:dyDescent="0.25">
      <c r="A63" s="30" t="s">
        <v>34</v>
      </c>
      <c r="B63" s="31">
        <v>2940</v>
      </c>
      <c r="C63" s="27">
        <f t="shared" si="0"/>
        <v>-0.12238805970149254</v>
      </c>
      <c r="D63" s="28">
        <f>'City of Winnipeg'!E63</f>
        <v>560875</v>
      </c>
      <c r="E63" s="29">
        <f>'City of Winnipeg'!F63</f>
        <v>4.8168566623061113E-2</v>
      </c>
    </row>
    <row r="64" spans="1:5" ht="15" customHeight="1" thickBot="1" x14ac:dyDescent="0.3">
      <c r="A64" s="32" t="s">
        <v>35</v>
      </c>
      <c r="B64" s="33">
        <v>3350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1.2056629999999999</v>
      </c>
      <c r="C74" s="40">
        <f>IF(B74&lt;&gt;0,$B$55/B74,0)</f>
        <v>1915.9582735805943</v>
      </c>
      <c r="D74" s="41">
        <f>IF(E74&lt;&gt;0,B74/E74,0)</f>
        <v>2.5371696127946125E-3</v>
      </c>
      <c r="E74" s="42">
        <f>'City of Winnipeg'!E74</f>
        <v>475.2</v>
      </c>
    </row>
    <row r="75" spans="1:5" ht="15" customHeight="1" thickBot="1" x14ac:dyDescent="0.3">
      <c r="A75" s="43" t="s">
        <v>41</v>
      </c>
      <c r="B75" s="44">
        <v>1.2056629999999999</v>
      </c>
      <c r="C75" s="45">
        <f>IF(B75&lt;&gt;0,$B$55/B75,0)</f>
        <v>1915.9582735805943</v>
      </c>
      <c r="D75" s="34">
        <f>IF(E75&lt;&gt;0,B75/E75,0)</f>
        <v>3.2744785442694185E-3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60</v>
      </c>
      <c r="D100" s="64">
        <f t="shared" ref="D100:D120" si="1">IF((B$121+C$121)&lt;&gt;0,(B100+C100)/(B$121+C$121),0)</f>
        <v>5.8823529411764705E-2</v>
      </c>
      <c r="E100" s="65">
        <f>'City of Winnipeg'!F100</f>
        <v>5.6572873716476207E-2</v>
      </c>
    </row>
    <row r="101" spans="1:5" ht="14.4" customHeight="1" x14ac:dyDescent="0.25">
      <c r="A101" s="66" t="s">
        <v>51</v>
      </c>
      <c r="B101" s="31">
        <v>45</v>
      </c>
      <c r="C101" s="67">
        <v>85</v>
      </c>
      <c r="D101" s="68">
        <f t="shared" si="1"/>
        <v>5.6644880174291937E-2</v>
      </c>
      <c r="E101" s="69">
        <f>'City of Winnipeg'!F101</f>
        <v>5.8290277465778736E-2</v>
      </c>
    </row>
    <row r="102" spans="1:5" ht="14.4" customHeight="1" x14ac:dyDescent="0.25">
      <c r="A102" s="66" t="s">
        <v>52</v>
      </c>
      <c r="B102" s="31">
        <v>65</v>
      </c>
      <c r="C102" s="67">
        <v>50</v>
      </c>
      <c r="D102" s="68">
        <f t="shared" si="1"/>
        <v>5.0108932461873638E-2</v>
      </c>
      <c r="E102" s="69">
        <f>'City of Winnipeg'!F102</f>
        <v>5.6768527308168899E-2</v>
      </c>
    </row>
    <row r="103" spans="1:5" ht="14.4" customHeight="1" x14ac:dyDescent="0.25">
      <c r="A103" s="66" t="s">
        <v>53</v>
      </c>
      <c r="B103" s="31">
        <v>80</v>
      </c>
      <c r="C103" s="67">
        <v>40</v>
      </c>
      <c r="D103" s="68">
        <f t="shared" si="1"/>
        <v>5.2287581699346407E-2</v>
      </c>
      <c r="E103" s="69">
        <f>'City of Winnipeg'!F103</f>
        <v>6.2029434995905769E-2</v>
      </c>
    </row>
    <row r="104" spans="1:5" ht="14.4" customHeight="1" x14ac:dyDescent="0.25">
      <c r="A104" s="66" t="s">
        <v>54</v>
      </c>
      <c r="B104" s="31">
        <v>95</v>
      </c>
      <c r="C104" s="67">
        <v>60</v>
      </c>
      <c r="D104" s="68">
        <f t="shared" si="1"/>
        <v>6.7538126361655779E-2</v>
      </c>
      <c r="E104" s="69">
        <f>'City of Winnipeg'!F104</f>
        <v>7.2717918245784385E-2</v>
      </c>
    </row>
    <row r="105" spans="1:5" ht="14.4" customHeight="1" x14ac:dyDescent="0.25">
      <c r="A105" s="66" t="s">
        <v>55</v>
      </c>
      <c r="B105" s="31">
        <v>90</v>
      </c>
      <c r="C105" s="67">
        <v>85</v>
      </c>
      <c r="D105" s="68">
        <f t="shared" si="1"/>
        <v>7.6252723311546838E-2</v>
      </c>
      <c r="E105" s="69">
        <f>'City of Winnipeg'!F105</f>
        <v>7.50077899115211E-2</v>
      </c>
    </row>
    <row r="106" spans="1:5" ht="14.4" customHeight="1" x14ac:dyDescent="0.25">
      <c r="A106" s="66" t="s">
        <v>56</v>
      </c>
      <c r="B106" s="31">
        <v>105</v>
      </c>
      <c r="C106" s="67">
        <v>95</v>
      </c>
      <c r="D106" s="68">
        <f t="shared" si="1"/>
        <v>8.714596949891068E-2</v>
      </c>
      <c r="E106" s="69">
        <f>'City of Winnipeg'!F106</f>
        <v>7.3609229052384442E-2</v>
      </c>
    </row>
    <row r="107" spans="1:5" ht="14.4" customHeight="1" x14ac:dyDescent="0.25">
      <c r="A107" s="66" t="s">
        <v>57</v>
      </c>
      <c r="B107" s="31">
        <v>90</v>
      </c>
      <c r="C107" s="67">
        <v>80</v>
      </c>
      <c r="D107" s="68">
        <f t="shared" si="1"/>
        <v>7.407407407407407E-2</v>
      </c>
      <c r="E107" s="69">
        <f>'City of Winnipeg'!F107</f>
        <v>6.8964267857013456E-2</v>
      </c>
    </row>
    <row r="108" spans="1:5" ht="14.4" customHeight="1" x14ac:dyDescent="0.25">
      <c r="A108" s="66" t="s">
        <v>58</v>
      </c>
      <c r="B108" s="31">
        <v>40</v>
      </c>
      <c r="C108" s="67">
        <v>50</v>
      </c>
      <c r="D108" s="68">
        <f t="shared" si="1"/>
        <v>3.9215686274509803E-2</v>
      </c>
      <c r="E108" s="69">
        <f>'City of Winnipeg'!F108</f>
        <v>6.5768592526032801E-2</v>
      </c>
    </row>
    <row r="109" spans="1:5" ht="14.4" customHeight="1" x14ac:dyDescent="0.25">
      <c r="A109" s="66" t="s">
        <v>59</v>
      </c>
      <c r="B109" s="31">
        <v>70</v>
      </c>
      <c r="C109" s="67">
        <v>60</v>
      </c>
      <c r="D109" s="68">
        <f t="shared" si="1"/>
        <v>5.6644880174291937E-2</v>
      </c>
      <c r="E109" s="69">
        <f>'City of Winnipeg'!F109</f>
        <v>6.4920760295364463E-2</v>
      </c>
    </row>
    <row r="110" spans="1:5" ht="14.4" customHeight="1" x14ac:dyDescent="0.25">
      <c r="A110" s="66" t="s">
        <v>60</v>
      </c>
      <c r="B110" s="31">
        <v>80</v>
      </c>
      <c r="C110" s="67">
        <v>90</v>
      </c>
      <c r="D110" s="68">
        <f t="shared" si="1"/>
        <v>7.407407407407407E-2</v>
      </c>
      <c r="E110" s="69">
        <f>'City of Winnipeg'!F110</f>
        <v>7.1964289596301426E-2</v>
      </c>
    </row>
    <row r="111" spans="1:5" ht="14.4" customHeight="1" x14ac:dyDescent="0.25">
      <c r="A111" s="66" t="s">
        <v>61</v>
      </c>
      <c r="B111" s="31">
        <v>80</v>
      </c>
      <c r="C111" s="67">
        <v>85</v>
      </c>
      <c r="D111" s="68">
        <f t="shared" si="1"/>
        <v>7.1895424836601302E-2</v>
      </c>
      <c r="E111" s="69">
        <f>'City of Winnipeg'!F111</f>
        <v>6.8659917825491495E-2</v>
      </c>
    </row>
    <row r="112" spans="1:5" ht="14.4" customHeight="1" x14ac:dyDescent="0.25">
      <c r="A112" s="66" t="s">
        <v>62</v>
      </c>
      <c r="B112" s="31">
        <v>70</v>
      </c>
      <c r="C112" s="67">
        <v>110</v>
      </c>
      <c r="D112" s="68">
        <f t="shared" si="1"/>
        <v>7.8431372549019607E-2</v>
      </c>
      <c r="E112" s="69">
        <f>'City of Winnipeg'!F112</f>
        <v>6.0065652649656881E-2</v>
      </c>
    </row>
    <row r="113" spans="1:5" ht="14.4" customHeight="1" x14ac:dyDescent="0.25">
      <c r="A113" s="66" t="s">
        <v>63</v>
      </c>
      <c r="B113" s="31">
        <v>65</v>
      </c>
      <c r="C113" s="67">
        <v>45</v>
      </c>
      <c r="D113" s="68">
        <f t="shared" si="1"/>
        <v>4.793028322440087E-2</v>
      </c>
      <c r="E113" s="69">
        <f>'City of Winnipeg'!F113</f>
        <v>5.056558380857832E-2</v>
      </c>
    </row>
    <row r="114" spans="1:5" ht="14.4" customHeight="1" x14ac:dyDescent="0.25">
      <c r="A114" s="66" t="s">
        <v>64</v>
      </c>
      <c r="B114" s="31">
        <v>25</v>
      </c>
      <c r="C114" s="67">
        <v>45</v>
      </c>
      <c r="D114" s="68">
        <f t="shared" si="1"/>
        <v>3.0501089324618737E-2</v>
      </c>
      <c r="E114" s="69">
        <f>'City of Winnipeg'!F114</f>
        <v>3.4746628598757962E-2</v>
      </c>
    </row>
    <row r="115" spans="1:5" ht="14.4" customHeight="1" x14ac:dyDescent="0.25">
      <c r="A115" s="66" t="s">
        <v>65</v>
      </c>
      <c r="B115" s="31">
        <v>40</v>
      </c>
      <c r="C115" s="67">
        <v>50</v>
      </c>
      <c r="D115" s="68">
        <f t="shared" si="1"/>
        <v>3.9215686274509803E-2</v>
      </c>
      <c r="E115" s="69">
        <f>'City of Winnipeg'!F115</f>
        <v>2.4594381118703757E-2</v>
      </c>
    </row>
    <row r="116" spans="1:5" ht="14.4" customHeight="1" x14ac:dyDescent="0.25">
      <c r="A116" s="66" t="s">
        <v>66</v>
      </c>
      <c r="B116" s="31">
        <v>25</v>
      </c>
      <c r="C116" s="67">
        <v>30</v>
      </c>
      <c r="D116" s="68">
        <f t="shared" si="1"/>
        <v>2.3965141612200435E-2</v>
      </c>
      <c r="E116" s="69">
        <f>'City of Winnipeg'!F116</f>
        <v>1.8594337640127828E-2</v>
      </c>
    </row>
    <row r="117" spans="1:5" ht="14.4" customHeight="1" x14ac:dyDescent="0.25">
      <c r="A117" s="66" t="s">
        <v>489</v>
      </c>
      <c r="B117" s="96">
        <v>15</v>
      </c>
      <c r="C117" s="362">
        <v>10</v>
      </c>
      <c r="D117" s="68">
        <f>IF((B$121+C$121)&lt;&gt;0,(B117+C117)/(B$121+C$121),0)</f>
        <v>1.0893246187363835E-2</v>
      </c>
      <c r="E117" s="69">
        <f>'City of Winnipeg'!F117</f>
        <v>1.0702976108522525E-2</v>
      </c>
    </row>
    <row r="118" spans="1:5" ht="14.4" customHeight="1" x14ac:dyDescent="0.25">
      <c r="A118" s="66" t="s">
        <v>490</v>
      </c>
      <c r="B118" s="96">
        <v>10</v>
      </c>
      <c r="C118" s="362">
        <v>0</v>
      </c>
      <c r="D118" s="68">
        <f>IF((B$121+C$121)&lt;&gt;0,(B118+C118)/(B$121+C$121),0)</f>
        <v>4.3572984749455342E-3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1165</v>
      </c>
      <c r="C121" s="76">
        <f>SUM(C100:C120)</f>
        <v>1130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2105</v>
      </c>
      <c r="C129" s="82">
        <f>IF(B$133&lt;&gt;0,B129/B$133,0)</f>
        <v>0.91125541125541121</v>
      </c>
      <c r="D129" s="83">
        <f>'City of Winnipeg'!E129</f>
        <v>608795</v>
      </c>
      <c r="E129" s="29">
        <f>'City of Winnipeg'!F129</f>
        <v>0.88229241393303048</v>
      </c>
    </row>
    <row r="130" spans="1:5" s="2" customFormat="1" ht="14.4" customHeight="1" x14ac:dyDescent="0.25">
      <c r="A130" s="66" t="s">
        <v>72</v>
      </c>
      <c r="B130" s="31">
        <v>175</v>
      </c>
      <c r="C130" s="27">
        <f>IF(B$133&lt;&gt;0,B130/B$133,0)</f>
        <v>7.575757575757576E-2</v>
      </c>
      <c r="D130" s="84">
        <f>'City of Winnipeg'!E130</f>
        <v>69355</v>
      </c>
      <c r="E130" s="29">
        <f>'City of Winnipeg'!F130</f>
        <v>0.10051230770345572</v>
      </c>
    </row>
    <row r="131" spans="1:5" s="2" customFormat="1" ht="14.4" customHeight="1" x14ac:dyDescent="0.25">
      <c r="A131" s="66" t="s">
        <v>73</v>
      </c>
      <c r="B131" s="31">
        <v>30</v>
      </c>
      <c r="C131" s="85">
        <f>IF(B$133&lt;&gt;0,B131/B$133,0)</f>
        <v>1.2987012987012988E-2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2310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0.14117647058823529</v>
      </c>
      <c r="D137" s="68">
        <f t="shared" ref="D137:D167" si="3">IF(B$51&lt;&gt;0,B137/B$51,0)</f>
        <v>2.5974025974025976E-2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55</v>
      </c>
      <c r="C139" s="94">
        <f t="shared" si="2"/>
        <v>0.12941176470588237</v>
      </c>
      <c r="D139" s="68">
        <f t="shared" si="3"/>
        <v>2.3809523809523808E-2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3.5294117647058823E-2</v>
      </c>
      <c r="D141" s="68">
        <f t="shared" si="3"/>
        <v>6.4935064935064939E-3</v>
      </c>
      <c r="E141" s="95">
        <f>'City of Winnipeg'!F141</f>
        <v>1.1144685260465352E-2</v>
      </c>
    </row>
    <row r="142" spans="1:5" s="2" customFormat="1" ht="14.4" customHeight="1" x14ac:dyDescent="0.25">
      <c r="A142" s="93" t="s">
        <v>80</v>
      </c>
      <c r="B142" s="96">
        <v>15</v>
      </c>
      <c r="C142" s="94">
        <f t="shared" si="2"/>
        <v>3.5294117647058823E-2</v>
      </c>
      <c r="D142" s="68">
        <f t="shared" si="3"/>
        <v>6.4935064935064939E-3</v>
      </c>
      <c r="E142" s="95">
        <f>'City of Winnipeg'!F142</f>
        <v>9.7244262805881027E-3</v>
      </c>
    </row>
    <row r="143" spans="1:5" s="2" customFormat="1" ht="14.4" customHeight="1" x14ac:dyDescent="0.25">
      <c r="A143" s="93" t="s">
        <v>85</v>
      </c>
      <c r="B143" s="96">
        <v>65</v>
      </c>
      <c r="C143" s="94">
        <f t="shared" si="2"/>
        <v>0.15294117647058825</v>
      </c>
      <c r="D143" s="68">
        <f t="shared" si="3"/>
        <v>2.813852813852814E-2</v>
      </c>
      <c r="E143" s="95">
        <f>'City of Winnipeg'!F143</f>
        <v>8.8476337470924545E-3</v>
      </c>
    </row>
    <row r="144" spans="1:5" s="2" customFormat="1" ht="14.4" customHeight="1" x14ac:dyDescent="0.25">
      <c r="A144" s="93" t="s">
        <v>82</v>
      </c>
      <c r="B144" s="96">
        <v>10</v>
      </c>
      <c r="C144" s="94">
        <f t="shared" si="2"/>
        <v>2.3529411764705882E-2</v>
      </c>
      <c r="D144" s="68">
        <f t="shared" si="3"/>
        <v>4.329004329004329E-3</v>
      </c>
      <c r="E144" s="95">
        <f>'City of Winnipeg'!F144</f>
        <v>8.2824286428555896E-3</v>
      </c>
    </row>
    <row r="145" spans="1:5" s="2" customFormat="1" ht="14.4" customHeight="1" x14ac:dyDescent="0.25">
      <c r="A145" s="93" t="s">
        <v>83</v>
      </c>
      <c r="B145" s="96">
        <v>15</v>
      </c>
      <c r="C145" s="94">
        <f t="shared" si="2"/>
        <v>3.5294117647058823E-2</v>
      </c>
      <c r="D145" s="68">
        <f t="shared" si="3"/>
        <v>6.4935064935064939E-3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15</v>
      </c>
      <c r="C147" s="94">
        <f t="shared" si="2"/>
        <v>3.5294117647058823E-2</v>
      </c>
      <c r="D147" s="68">
        <f t="shared" si="3"/>
        <v>6.4935064935064939E-3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15</v>
      </c>
      <c r="C149" s="94">
        <f t="shared" si="2"/>
        <v>3.5294117647058823E-2</v>
      </c>
      <c r="D149" s="68">
        <f t="shared" si="3"/>
        <v>6.4935064935064939E-3</v>
      </c>
      <c r="E149" s="95">
        <f>'City of Winnipeg'!F149</f>
        <v>4.9419215524300194E-3</v>
      </c>
    </row>
    <row r="150" spans="1:5" s="2" customFormat="1" ht="14.4" customHeight="1" x14ac:dyDescent="0.25">
      <c r="A150" s="93" t="s">
        <v>84</v>
      </c>
      <c r="B150" s="31">
        <v>10</v>
      </c>
      <c r="C150" s="94">
        <f t="shared" si="2"/>
        <v>2.3529411764705882E-2</v>
      </c>
      <c r="D150" s="68">
        <f t="shared" si="3"/>
        <v>4.329004329004329E-3</v>
      </c>
      <c r="E150" s="95">
        <f>'City of Winnipeg'!F150</f>
        <v>4.7897509474431714E-3</v>
      </c>
    </row>
    <row r="151" spans="1:5" s="2" customFormat="1" ht="14.4" customHeight="1" x14ac:dyDescent="0.25">
      <c r="A151" s="93" t="s">
        <v>92</v>
      </c>
      <c r="B151" s="31">
        <v>10</v>
      </c>
      <c r="C151" s="94">
        <f t="shared" si="2"/>
        <v>2.3529411764705882E-2</v>
      </c>
      <c r="D151" s="68">
        <f t="shared" si="3"/>
        <v>4.329004329004329E-3</v>
      </c>
      <c r="E151" s="95">
        <f>'City of Winnipeg'!F151</f>
        <v>3.8187575632413788E-3</v>
      </c>
    </row>
    <row r="152" spans="1:5" s="2" customFormat="1" ht="14.4" customHeight="1" x14ac:dyDescent="0.25">
      <c r="A152" s="93" t="s">
        <v>97</v>
      </c>
      <c r="B152" s="31">
        <v>25</v>
      </c>
      <c r="C152" s="94">
        <f t="shared" si="2"/>
        <v>5.8823529411764705E-2</v>
      </c>
      <c r="D152" s="68">
        <f t="shared" si="3"/>
        <v>1.0822510822510822E-2</v>
      </c>
      <c r="E152" s="95">
        <f>'City of Winnipeg'!F152</f>
        <v>3.1158742925878422E-3</v>
      </c>
    </row>
    <row r="153" spans="1:5" s="2" customFormat="1" ht="14.4" customHeight="1" x14ac:dyDescent="0.25">
      <c r="A153" s="93" t="s">
        <v>93</v>
      </c>
      <c r="B153" s="31">
        <v>20</v>
      </c>
      <c r="C153" s="94">
        <f t="shared" si="2"/>
        <v>4.7058823529411764E-2</v>
      </c>
      <c r="D153" s="68">
        <f t="shared" si="3"/>
        <v>8.658008658008658E-3</v>
      </c>
      <c r="E153" s="95">
        <f>'City of Winnipeg'!F153</f>
        <v>2.8187793018992339E-3</v>
      </c>
    </row>
    <row r="154" spans="1:5" s="2" customFormat="1" ht="14.4" customHeight="1" x14ac:dyDescent="0.25">
      <c r="A154" s="93" t="s">
        <v>90</v>
      </c>
      <c r="B154" s="31">
        <v>10</v>
      </c>
      <c r="C154" s="94">
        <f t="shared" si="2"/>
        <v>2.3529411764705882E-2</v>
      </c>
      <c r="D154" s="68">
        <f t="shared" si="3"/>
        <v>4.329004329004329E-3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15</v>
      </c>
      <c r="C157" s="94">
        <f t="shared" si="2"/>
        <v>3.5294117647058823E-2</v>
      </c>
      <c r="D157" s="68">
        <f t="shared" si="3"/>
        <v>6.4935064935064939E-3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2.3529411764705882E-2</v>
      </c>
      <c r="D159" s="68">
        <f t="shared" si="3"/>
        <v>4.329004329004329E-3</v>
      </c>
      <c r="E159" s="95">
        <f>'City of Winnipeg'!F159</f>
        <v>1.8550321369825294E-3</v>
      </c>
    </row>
    <row r="160" spans="1:5" s="2" customFormat="1" ht="14.4" customHeight="1" x14ac:dyDescent="0.25">
      <c r="A160" s="93" t="s">
        <v>96</v>
      </c>
      <c r="B160" s="96">
        <v>10</v>
      </c>
      <c r="C160" s="94">
        <f t="shared" si="2"/>
        <v>2.3529411764705882E-2</v>
      </c>
      <c r="D160" s="68">
        <f t="shared" si="3"/>
        <v>4.329004329004329E-3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20</v>
      </c>
      <c r="C164" s="94">
        <f t="shared" si="2"/>
        <v>4.7058823529411764E-2</v>
      </c>
      <c r="D164" s="68">
        <f t="shared" si="3"/>
        <v>8.658008658008658E-3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7.0588235294117646E-2</v>
      </c>
      <c r="D167" s="68">
        <f t="shared" si="3"/>
        <v>1.2987012987012988E-2</v>
      </c>
      <c r="E167" s="95">
        <f>'City of Winnipeg'!F167</f>
        <v>2.9006615798207284E-2</v>
      </c>
    </row>
    <row r="168" spans="1:5" s="2" customFormat="1" ht="15" customHeight="1" thickBot="1" x14ac:dyDescent="0.3">
      <c r="A168" s="442" t="s">
        <v>67</v>
      </c>
      <c r="B168" s="98">
        <f>SUM(B137:B167)</f>
        <v>425</v>
      </c>
      <c r="C168" s="87">
        <f>SUM(C137:C167)</f>
        <v>1.0000000000000002</v>
      </c>
      <c r="D168" s="77">
        <f>SUM(D137:D167)</f>
        <v>0.18398268398268403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180</v>
      </c>
      <c r="C179" s="94">
        <f>IF(B$184 &lt;&gt; 0,B179/B$184,0)</f>
        <v>0.54545454545454541</v>
      </c>
      <c r="D179" s="68">
        <f>IF(B$51&lt;&gt;0,B179/B$51,0)</f>
        <v>7.792207792207792E-2</v>
      </c>
      <c r="E179" s="29">
        <f>'City of Winnipeg'!F179</f>
        <v>6.6136243414998228E-2</v>
      </c>
    </row>
    <row r="180" spans="1:5" s="2" customFormat="1" ht="14.4" customHeight="1" x14ac:dyDescent="0.25">
      <c r="A180" s="66" t="s">
        <v>108</v>
      </c>
      <c r="B180" s="96">
        <v>150</v>
      </c>
      <c r="C180" s="94">
        <f>IF(B$184 &lt;&gt; 0,B180/B$184,0)</f>
        <v>0.45454545454545453</v>
      </c>
      <c r="D180" s="68">
        <f>IF(B$51&lt;&gt;0,B180/B$51,0)</f>
        <v>6.4935064935064929E-2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330</v>
      </c>
      <c r="C184" s="87">
        <f>SUM(C179:C183)</f>
        <v>1</v>
      </c>
      <c r="D184" s="77">
        <f>SUM(D179:D183)</f>
        <v>0.14285714285714285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0.41772151898734178</v>
      </c>
      <c r="D191" s="68">
        <f>IF(B$51&lt;&gt;0,B191/B$51,0)</f>
        <v>7.1428571428571425E-2</v>
      </c>
      <c r="E191" s="103">
        <f>'City of Winnipeg'!F191</f>
        <v>6.2346470728897201E-2</v>
      </c>
    </row>
    <row r="192" spans="1:5" s="2" customFormat="1" ht="14.4" customHeight="1" x14ac:dyDescent="0.25">
      <c r="A192" s="104" t="s">
        <v>115</v>
      </c>
      <c r="B192" s="96">
        <v>230</v>
      </c>
      <c r="C192" s="94">
        <f>IF(B$194&lt;&gt;0,B192/B$194,0)</f>
        <v>0.58227848101265822</v>
      </c>
      <c r="D192" s="68">
        <f>IF(B$51&lt;&gt;0,B192/B$51,0)</f>
        <v>9.9567099567099568E-2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395</v>
      </c>
      <c r="C194" s="87">
        <f>SUM(C191:C193)</f>
        <v>1</v>
      </c>
      <c r="D194" s="77">
        <f>SUM(D191:D193)</f>
        <v>0.17099567099567098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135</v>
      </c>
      <c r="C203" s="94">
        <f t="shared" ref="C203:C214" si="4">IF(B$215&lt;&gt;0,B203/B$215,0)</f>
        <v>0.24770642201834864</v>
      </c>
      <c r="D203" s="68">
        <f t="shared" ref="D203:D214" si="5">IF(B$51&lt;&gt;0,B203/B$51,0)</f>
        <v>5.844155844155844E-2</v>
      </c>
      <c r="E203" s="103">
        <f>'City of Winnipeg'!F203</f>
        <v>0.1063237755700963</v>
      </c>
    </row>
    <row r="204" spans="1:5" s="2" customFormat="1" ht="14.4" customHeight="1" x14ac:dyDescent="0.25">
      <c r="A204" s="539" t="s">
        <v>476</v>
      </c>
      <c r="B204" s="96">
        <v>110</v>
      </c>
      <c r="C204" s="94">
        <f t="shared" si="4"/>
        <v>0.20183486238532111</v>
      </c>
      <c r="D204" s="68">
        <f t="shared" si="5"/>
        <v>4.7619047619047616E-2</v>
      </c>
      <c r="E204" s="69">
        <f>'City of Winnipeg'!F204</f>
        <v>5.4448091708151271E-2</v>
      </c>
    </row>
    <row r="205" spans="1:5" s="2" customFormat="1" ht="14.4" customHeight="1" x14ac:dyDescent="0.25">
      <c r="A205" s="540" t="s">
        <v>478</v>
      </c>
      <c r="B205" s="96">
        <v>145</v>
      </c>
      <c r="C205" s="94">
        <f t="shared" si="4"/>
        <v>0.26605504587155965</v>
      </c>
      <c r="D205" s="68">
        <f t="shared" si="5"/>
        <v>6.2770562770562768E-2</v>
      </c>
      <c r="E205" s="69">
        <f>'City of Winnipeg'!F205</f>
        <v>3.8970167315203294E-2</v>
      </c>
    </row>
    <row r="206" spans="1:5" s="2" customFormat="1" ht="14.4" customHeight="1" x14ac:dyDescent="0.25">
      <c r="A206" s="539" t="s">
        <v>477</v>
      </c>
      <c r="B206" s="96">
        <v>80</v>
      </c>
      <c r="C206" s="94">
        <f t="shared" si="4"/>
        <v>0.14678899082568808</v>
      </c>
      <c r="D206" s="68">
        <f t="shared" si="5"/>
        <v>3.4632034632034632E-2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2.7522935779816515E-2</v>
      </c>
      <c r="D208" s="68">
        <f t="shared" si="5"/>
        <v>6.4935064935064939E-3</v>
      </c>
      <c r="E208" s="69">
        <f>'City of Winnipeg'!F208</f>
        <v>9.738918719158279E-3</v>
      </c>
    </row>
    <row r="209" spans="1:5" s="2" customFormat="1" ht="14.4" customHeight="1" x14ac:dyDescent="0.25">
      <c r="A209" s="539" t="s">
        <v>481</v>
      </c>
      <c r="B209" s="96">
        <v>20</v>
      </c>
      <c r="C209" s="94">
        <f t="shared" si="4"/>
        <v>3.669724770642202E-2</v>
      </c>
      <c r="D209" s="68">
        <f t="shared" si="5"/>
        <v>8.658008658008658E-3</v>
      </c>
      <c r="E209" s="69">
        <f>'City of Winnipeg'!F209</f>
        <v>6.6157982072853486E-3</v>
      </c>
    </row>
    <row r="210" spans="1:5" s="2" customFormat="1" ht="14.4" customHeight="1" x14ac:dyDescent="0.25">
      <c r="A210" s="540" t="s">
        <v>484</v>
      </c>
      <c r="B210" s="96">
        <v>15</v>
      </c>
      <c r="C210" s="94">
        <f t="shared" si="4"/>
        <v>2.7522935779816515E-2</v>
      </c>
      <c r="D210" s="68">
        <f t="shared" si="5"/>
        <v>6.4935064935064939E-3</v>
      </c>
      <c r="E210" s="69">
        <f>'City of Winnipeg'!F210</f>
        <v>5.4781417795265316E-3</v>
      </c>
    </row>
    <row r="211" spans="1:5" s="2" customFormat="1" ht="14.4" customHeight="1" x14ac:dyDescent="0.25">
      <c r="A211" s="540" t="s">
        <v>483</v>
      </c>
      <c r="B211" s="96">
        <v>10</v>
      </c>
      <c r="C211" s="94">
        <f t="shared" si="4"/>
        <v>1.834862385321101E-2</v>
      </c>
      <c r="D211" s="68">
        <f t="shared" si="5"/>
        <v>4.329004329004329E-3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2.7522935779816515E-2</v>
      </c>
      <c r="D213" s="68">
        <f t="shared" si="5"/>
        <v>6.4935064935064939E-3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545</v>
      </c>
      <c r="C215" s="87">
        <f>SUM(C203:C214)</f>
        <v>1</v>
      </c>
      <c r="D215" s="77">
        <f>SUM(D203:D214)</f>
        <v>0.23593073593073594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2155</v>
      </c>
      <c r="C223" s="94">
        <f>IF(B$225&lt;&gt;0,B223/B$225,0)</f>
        <v>0.93492407809110634</v>
      </c>
      <c r="D223" s="83">
        <f>'City of Winnipeg'!E223</f>
        <v>609450</v>
      </c>
      <c r="E223" s="29">
        <f>'City of Winnipeg'!F223</f>
        <v>0.88325446917051331</v>
      </c>
    </row>
    <row r="224" spans="1:5" s="2" customFormat="1" ht="15" customHeight="1" thickBot="1" x14ac:dyDescent="0.3">
      <c r="A224" s="109" t="s">
        <v>125</v>
      </c>
      <c r="B224" s="96">
        <v>150</v>
      </c>
      <c r="C224" s="94">
        <f>IF(B$225&lt;&gt;0,B224/B$225,0)</f>
        <v>6.5075921908893705E-2</v>
      </c>
      <c r="D224" s="110">
        <f>'City of Winnipeg'!E224</f>
        <v>80555</v>
      </c>
      <c r="E224" s="29">
        <f>'City of Winnipeg'!F224</f>
        <v>0.11674553082948674</v>
      </c>
    </row>
    <row r="225" spans="1:5" s="2" customFormat="1" ht="15" customHeight="1" thickBot="1" x14ac:dyDescent="0.3">
      <c r="A225" s="443" t="s">
        <v>67</v>
      </c>
      <c r="B225" s="98">
        <f>SUM(B223:B224)</f>
        <v>2305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95</v>
      </c>
      <c r="C233" s="94">
        <f t="shared" ref="C233:C263" si="6">IF(B$264&lt;&gt;0,B233/B$264,0)</f>
        <v>0.20652173913043478</v>
      </c>
      <c r="D233" s="68">
        <f t="shared" ref="D233:D263" si="7">IF(B$51&lt;&gt;0,B233/B$51,0)</f>
        <v>4.1125541125541128E-2</v>
      </c>
      <c r="E233" s="29">
        <f>'City of Winnipeg'!F233</f>
        <v>8.2512698999297113E-2</v>
      </c>
    </row>
    <row r="234" spans="1:5" s="2" customFormat="1" ht="14.4" customHeight="1" x14ac:dyDescent="0.25">
      <c r="A234" s="93" t="s">
        <v>129</v>
      </c>
      <c r="B234" s="96">
        <v>40</v>
      </c>
      <c r="C234" s="94">
        <f t="shared" si="6"/>
        <v>8.6956521739130432E-2</v>
      </c>
      <c r="D234" s="68">
        <f t="shared" si="7"/>
        <v>1.7316017316017316E-2</v>
      </c>
      <c r="E234" s="29">
        <f>'City of Winnipeg'!F234</f>
        <v>2.8166054361137078E-2</v>
      </c>
    </row>
    <row r="235" spans="1:5" s="2" customFormat="1" ht="14.4" customHeight="1" x14ac:dyDescent="0.25">
      <c r="A235" s="93" t="s">
        <v>131</v>
      </c>
      <c r="B235" s="96">
        <v>25</v>
      </c>
      <c r="C235" s="94">
        <f t="shared" si="6"/>
        <v>5.434782608695652E-2</v>
      </c>
      <c r="D235" s="68">
        <f t="shared" si="7"/>
        <v>1.0822510822510822E-2</v>
      </c>
      <c r="E235" s="29">
        <f>'City of Winnipeg'!F235</f>
        <v>1.0949037339767976E-2</v>
      </c>
    </row>
    <row r="236" spans="1:5" s="2" customFormat="1" ht="14.4" customHeight="1" x14ac:dyDescent="0.25">
      <c r="A236" s="93" t="s">
        <v>130</v>
      </c>
      <c r="B236" s="96">
        <v>35</v>
      </c>
      <c r="C236" s="94">
        <f t="shared" si="6"/>
        <v>7.6086956521739135E-2</v>
      </c>
      <c r="D236" s="68">
        <f t="shared" si="7"/>
        <v>1.5151515151515152E-2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30</v>
      </c>
      <c r="C238" s="94">
        <f t="shared" si="6"/>
        <v>6.5217391304347824E-2</v>
      </c>
      <c r="D238" s="68">
        <f t="shared" si="7"/>
        <v>1.2987012987012988E-2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10</v>
      </c>
      <c r="C241" s="94">
        <f t="shared" si="6"/>
        <v>2.1739130434782608E-2</v>
      </c>
      <c r="D241" s="68">
        <f t="shared" si="7"/>
        <v>4.329004329004329E-3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30</v>
      </c>
      <c r="C243" s="94">
        <f t="shared" si="6"/>
        <v>6.5217391304347824E-2</v>
      </c>
      <c r="D243" s="68">
        <f t="shared" si="7"/>
        <v>1.2987012987012988E-2</v>
      </c>
      <c r="E243" s="29">
        <f>'City of Winnipeg'!F243</f>
        <v>5.0578610609914275E-3</v>
      </c>
    </row>
    <row r="244" spans="1:5" s="2" customFormat="1" ht="14.4" customHeight="1" x14ac:dyDescent="0.25">
      <c r="A244" s="93" t="s">
        <v>144</v>
      </c>
      <c r="B244" s="96">
        <v>10</v>
      </c>
      <c r="C244" s="94">
        <f t="shared" si="6"/>
        <v>2.1739130434782608E-2</v>
      </c>
      <c r="D244" s="68">
        <f t="shared" si="7"/>
        <v>4.329004329004329E-3</v>
      </c>
      <c r="E244" s="29">
        <f>'City of Winnipeg'!F244</f>
        <v>4.1158525539299867E-3</v>
      </c>
    </row>
    <row r="245" spans="1:5" s="2" customFormat="1" ht="14.4" customHeight="1" x14ac:dyDescent="0.25">
      <c r="A245" s="93" t="s">
        <v>139</v>
      </c>
      <c r="B245" s="96">
        <v>20</v>
      </c>
      <c r="C245" s="94">
        <f t="shared" si="6"/>
        <v>4.3478260869565216E-2</v>
      </c>
      <c r="D245" s="68">
        <f t="shared" si="7"/>
        <v>8.658008658008658E-3</v>
      </c>
      <c r="E245" s="29">
        <f>'City of Winnipeg'!F245</f>
        <v>3.7390491511054107E-3</v>
      </c>
    </row>
    <row r="246" spans="1:5" s="2" customFormat="1" ht="14.4" customHeight="1" x14ac:dyDescent="0.25">
      <c r="A246" s="93" t="s">
        <v>138</v>
      </c>
      <c r="B246" s="96">
        <v>10</v>
      </c>
      <c r="C246" s="94">
        <f t="shared" si="6"/>
        <v>2.1739130434782608E-2</v>
      </c>
      <c r="D246" s="68">
        <f t="shared" si="7"/>
        <v>4.329004329004329E-3</v>
      </c>
      <c r="E246" s="29">
        <f>'City of Winnipeg'!F246</f>
        <v>3.5723861075483867E-3</v>
      </c>
    </row>
    <row r="247" spans="1:5" s="2" customFormat="1" ht="14.4" customHeight="1" x14ac:dyDescent="0.25">
      <c r="A247" s="93" t="s">
        <v>143</v>
      </c>
      <c r="B247" s="96">
        <v>15</v>
      </c>
      <c r="C247" s="94">
        <f t="shared" si="6"/>
        <v>3.2608695652173912E-2</v>
      </c>
      <c r="D247" s="68">
        <f t="shared" si="7"/>
        <v>6.4935064935064939E-3</v>
      </c>
      <c r="E247" s="29">
        <f>'City of Winnipeg'!F247</f>
        <v>3.2028289240088985E-3</v>
      </c>
    </row>
    <row r="248" spans="1:5" s="2" customFormat="1" ht="14.4" customHeight="1" x14ac:dyDescent="0.25">
      <c r="A248" s="93" t="s">
        <v>141</v>
      </c>
      <c r="B248" s="96">
        <v>15</v>
      </c>
      <c r="C248" s="94">
        <f t="shared" si="6"/>
        <v>3.2608695652173912E-2</v>
      </c>
      <c r="D248" s="68">
        <f t="shared" si="7"/>
        <v>6.4935064935064939E-3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2.1739130434782608E-2</v>
      </c>
      <c r="D250" s="68">
        <f t="shared" si="7"/>
        <v>4.329004329004329E-3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20</v>
      </c>
      <c r="C252" s="94">
        <f t="shared" si="6"/>
        <v>4.3478260869565216E-2</v>
      </c>
      <c r="D252" s="68">
        <f t="shared" si="7"/>
        <v>8.658008658008658E-3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2.1739130434782608E-2</v>
      </c>
      <c r="D254" s="68">
        <f t="shared" si="7"/>
        <v>4.329004329004329E-3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2.1739130434782608E-2</v>
      </c>
      <c r="D257" s="68">
        <f t="shared" si="7"/>
        <v>4.329004329004329E-3</v>
      </c>
      <c r="E257" s="29">
        <f>'City of Winnipeg'!F257</f>
        <v>1.3985203220219851E-3</v>
      </c>
    </row>
    <row r="258" spans="1:5" s="2" customFormat="1" ht="14.4" customHeight="1" x14ac:dyDescent="0.25">
      <c r="A258" s="93" t="s">
        <v>164</v>
      </c>
      <c r="B258" s="96">
        <v>15</v>
      </c>
      <c r="C258" s="94">
        <f t="shared" si="6"/>
        <v>3.2608695652173912E-2</v>
      </c>
      <c r="D258" s="68">
        <f t="shared" si="7"/>
        <v>6.4935064935064939E-3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60</v>
      </c>
      <c r="C263" s="94">
        <f t="shared" si="6"/>
        <v>0.13043478260869565</v>
      </c>
      <c r="D263" s="68">
        <f t="shared" si="7"/>
        <v>2.5974025974025976E-2</v>
      </c>
      <c r="E263" s="100">
        <f>'City of Winnipeg'!F263</f>
        <v>4.4622218357571936E-2</v>
      </c>
    </row>
    <row r="264" spans="1:5" s="2" customFormat="1" ht="14.4" customHeight="1" thickBot="1" x14ac:dyDescent="0.3">
      <c r="A264" s="423" t="s">
        <v>155</v>
      </c>
      <c r="B264" s="98">
        <f>SUM(B233:B263)</f>
        <v>460</v>
      </c>
      <c r="C264" s="87">
        <f>SUM(C233:C263)</f>
        <v>1</v>
      </c>
      <c r="D264" s="77">
        <f>SUM(D233:D263)</f>
        <v>0.19913419913419916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90</v>
      </c>
      <c r="C272" s="94">
        <f t="shared" ref="C272:C278" si="8">IF(B$279&lt;&gt;0,B272/B$279,0)</f>
        <v>0.21176470588235294</v>
      </c>
      <c r="D272" s="68">
        <f t="shared" ref="D272:D278" si="9">IF(B$51&lt;&gt;0,B272/B$51,0)</f>
        <v>3.896103896103896E-2</v>
      </c>
      <c r="E272" s="29">
        <f>'City of Winnipeg'!F271</f>
        <v>5.4571277435997767E-2</v>
      </c>
    </row>
    <row r="273" spans="1:5" s="2" customFormat="1" ht="14.4" customHeight="1" x14ac:dyDescent="0.25">
      <c r="A273" s="93" t="s">
        <v>158</v>
      </c>
      <c r="B273" s="96">
        <v>20</v>
      </c>
      <c r="C273" s="94">
        <f t="shared" si="8"/>
        <v>4.7058823529411764E-2</v>
      </c>
      <c r="D273" s="68">
        <f t="shared" si="9"/>
        <v>8.658008658008658E-3</v>
      </c>
      <c r="E273" s="29">
        <f>'City of Winnipeg'!F272</f>
        <v>2.3427026948689523E-2</v>
      </c>
    </row>
    <row r="274" spans="1:5" s="2" customFormat="1" ht="14.4" customHeight="1" x14ac:dyDescent="0.25">
      <c r="A274" s="93" t="s">
        <v>159</v>
      </c>
      <c r="B274" s="96">
        <v>50</v>
      </c>
      <c r="C274" s="94">
        <f t="shared" si="8"/>
        <v>0.11764705882352941</v>
      </c>
      <c r="D274" s="68">
        <f t="shared" si="9"/>
        <v>2.1645021645021644E-2</v>
      </c>
      <c r="E274" s="29">
        <f>'City of Winnipeg'!F273</f>
        <v>2.589798772490453E-2</v>
      </c>
    </row>
    <row r="275" spans="1:5" s="2" customFormat="1" ht="14.4" customHeight="1" x14ac:dyDescent="0.25">
      <c r="A275" s="93" t="s">
        <v>494</v>
      </c>
      <c r="B275" s="96">
        <v>190</v>
      </c>
      <c r="C275" s="94">
        <f t="shared" si="8"/>
        <v>0.44705882352941179</v>
      </c>
      <c r="D275" s="68">
        <f t="shared" si="9"/>
        <v>8.2251082251082255E-2</v>
      </c>
      <c r="E275" s="29">
        <f>'City of Winnipeg'!F274</f>
        <v>7.6005594081288083E-2</v>
      </c>
    </row>
    <row r="276" spans="1:5" s="2" customFormat="1" ht="14.4" customHeight="1" x14ac:dyDescent="0.25">
      <c r="A276" s="93" t="s">
        <v>315</v>
      </c>
      <c r="B276" s="96">
        <v>30</v>
      </c>
      <c r="C276" s="94">
        <f t="shared" si="8"/>
        <v>7.0588235294117646E-2</v>
      </c>
      <c r="D276" s="68">
        <f t="shared" si="9"/>
        <v>1.2987012987012988E-2</v>
      </c>
      <c r="E276" s="29">
        <f>'City of Winnipeg'!F275</f>
        <v>2.3100947080860561E-2</v>
      </c>
    </row>
    <row r="277" spans="1:5" s="2" customFormat="1" ht="14.4" customHeight="1" x14ac:dyDescent="0.25">
      <c r="A277" s="93" t="s">
        <v>486</v>
      </c>
      <c r="B277" s="96">
        <v>160</v>
      </c>
      <c r="C277" s="94">
        <f t="shared" si="8"/>
        <v>0.37647058823529411</v>
      </c>
      <c r="D277" s="68">
        <f t="shared" si="9"/>
        <v>6.9264069264069264E-2</v>
      </c>
      <c r="E277" s="29">
        <f>'City of Winnipeg'!F276</f>
        <v>5.2904647000427525E-2</v>
      </c>
    </row>
    <row r="278" spans="1:5" s="2" customFormat="1" ht="15" customHeight="1" thickBot="1" x14ac:dyDescent="0.3">
      <c r="A278" s="93" t="s">
        <v>495</v>
      </c>
      <c r="B278" s="366">
        <v>75</v>
      </c>
      <c r="C278" s="94">
        <f t="shared" si="8"/>
        <v>0.17647058823529413</v>
      </c>
      <c r="D278" s="68">
        <f t="shared" si="9"/>
        <v>3.2467532467532464E-2</v>
      </c>
      <c r="E278" s="29">
        <f>'City of Winnipeg'!F277</f>
        <v>7.5389665442055609E-2</v>
      </c>
    </row>
    <row r="279" spans="1:5" s="2" customFormat="1" ht="15" customHeight="1" thickBot="1" x14ac:dyDescent="0.3">
      <c r="A279" s="423" t="s">
        <v>155</v>
      </c>
      <c r="B279" s="98">
        <f>SUM(B272:B275,B278)</f>
        <v>425</v>
      </c>
      <c r="C279" s="87">
        <f>SUM(C272:C275,C278)</f>
        <v>1</v>
      </c>
      <c r="D279" s="77">
        <f>SUM(D272:D275,D278)</f>
        <v>0.18398268398268397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445</v>
      </c>
      <c r="C285" s="94">
        <f>IF(B$288&lt;&gt;0,B285/B$288,0)</f>
        <v>0.19305856832971802</v>
      </c>
      <c r="D285" s="68">
        <f>IF(B$51&lt;&gt;0,B285/B$51,0)</f>
        <v>0.19264069264069264</v>
      </c>
      <c r="E285" s="29">
        <f>'City of Winnipeg'!F285</f>
        <v>0.27906639710730924</v>
      </c>
    </row>
    <row r="286" spans="1:5" s="2" customFormat="1" ht="14.4" customHeight="1" x14ac:dyDescent="0.25">
      <c r="A286" s="93" t="s">
        <v>370</v>
      </c>
      <c r="B286" s="96">
        <v>465</v>
      </c>
      <c r="C286" s="94">
        <f>IF(B$288&lt;&gt;0,B286/B$288,0)</f>
        <v>0.2017353579175705</v>
      </c>
      <c r="D286" s="68">
        <f>IF(B$51&lt;&gt;0,B286/B$51,0)</f>
        <v>0.20129870129870131</v>
      </c>
      <c r="E286" s="29">
        <f>'City of Winnipeg'!F286</f>
        <v>0.18536553553183627</v>
      </c>
    </row>
    <row r="287" spans="1:5" s="2" customFormat="1" ht="15" customHeight="1" thickBot="1" x14ac:dyDescent="0.3">
      <c r="A287" s="93" t="s">
        <v>435</v>
      </c>
      <c r="B287" s="96">
        <v>1395</v>
      </c>
      <c r="C287" s="94">
        <f>IF(B$288&lt;&gt;0,B287/B$288,0)</f>
        <v>0.60520607375271152</v>
      </c>
      <c r="D287" s="68">
        <f>IF(B$51&lt;&gt;0,B287/B$51,0)</f>
        <v>0.60389610389610393</v>
      </c>
      <c r="E287" s="115">
        <f>'City of Winnipeg'!F287</f>
        <v>0.53557531358013954</v>
      </c>
    </row>
    <row r="288" spans="1:5" s="2" customFormat="1" ht="15" customHeight="1" thickBot="1" x14ac:dyDescent="0.3">
      <c r="A288" s="423" t="s">
        <v>155</v>
      </c>
      <c r="B288" s="98">
        <f>SUM(B285:B287)</f>
        <v>2305</v>
      </c>
      <c r="C288" s="87">
        <f>SUM(C285:C287)</f>
        <v>1</v>
      </c>
      <c r="D288" s="77">
        <f>SUM(D285:D287)</f>
        <v>0.99783549783549785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0.2857142857142857</v>
      </c>
      <c r="D294" s="68">
        <f t="shared" ref="D294:D324" si="11">IF(B$51&lt;&gt;0,B294/B$51,0)</f>
        <v>8.658008658008658E-3</v>
      </c>
      <c r="E294" s="29">
        <f>'City of Winnipeg'!F294</f>
        <v>2.8426918255400245E-2</v>
      </c>
    </row>
    <row r="295" spans="1:5" s="2" customFormat="1" ht="14.4" customHeight="1" x14ac:dyDescent="0.25">
      <c r="A295" s="93" t="s">
        <v>129</v>
      </c>
      <c r="B295" s="96">
        <v>15</v>
      </c>
      <c r="C295" s="94">
        <f t="shared" si="10"/>
        <v>0.21428571428571427</v>
      </c>
      <c r="D295" s="68">
        <f t="shared" si="11"/>
        <v>6.4935064935064939E-3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15</v>
      </c>
      <c r="C297" s="94">
        <f t="shared" si="10"/>
        <v>0.21428571428571427</v>
      </c>
      <c r="D297" s="68">
        <f t="shared" si="11"/>
        <v>6.4935064935064939E-3</v>
      </c>
      <c r="E297" s="105">
        <f>'City of Winnipeg'!F297</f>
        <v>3.4854314761273305E-3</v>
      </c>
    </row>
    <row r="298" spans="1:5" s="2" customFormat="1" ht="14.4" customHeight="1" x14ac:dyDescent="0.25">
      <c r="A298" s="93" t="s">
        <v>144</v>
      </c>
      <c r="B298" s="96">
        <v>10</v>
      </c>
      <c r="C298" s="94">
        <f t="shared" si="10"/>
        <v>0.14285714285714285</v>
      </c>
      <c r="D298" s="68">
        <f t="shared" si="11"/>
        <v>4.329004329004329E-3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0.14285714285714285</v>
      </c>
      <c r="D305" s="68">
        <f t="shared" si="11"/>
        <v>4.329004329004329E-3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70</v>
      </c>
      <c r="C325" s="87">
        <f>SUM(C294:C324)</f>
        <v>1</v>
      </c>
      <c r="D325" s="77">
        <f>SUM(D294:D324)</f>
        <v>3.0303030303030304E-2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425</v>
      </c>
      <c r="C333" s="94">
        <f t="shared" ref="C333:C349" si="12">IF(B$350&lt;&gt;0,B333/B$350,0)</f>
        <v>0.18046709129511676</v>
      </c>
      <c r="D333" s="68">
        <f t="shared" ref="D333:D348" si="13">IF(B$353&lt;&gt;0,B333/B$353,0)</f>
        <v>0.17745302713987474</v>
      </c>
      <c r="E333" s="29">
        <f>'City of Winnipeg'!F333</f>
        <v>0.29444020744356314</v>
      </c>
    </row>
    <row r="334" spans="1:5" s="2" customFormat="1" ht="14.4" customHeight="1" x14ac:dyDescent="0.25">
      <c r="A334" s="93" t="s">
        <v>174</v>
      </c>
      <c r="B334" s="96">
        <v>300</v>
      </c>
      <c r="C334" s="94">
        <f t="shared" si="12"/>
        <v>0.12738853503184713</v>
      </c>
      <c r="D334" s="68">
        <f t="shared" si="13"/>
        <v>0.12526096033402923</v>
      </c>
      <c r="E334" s="29">
        <f>'City of Winnipeg'!F334</f>
        <v>8.0765710799267851E-2</v>
      </c>
    </row>
    <row r="335" spans="1:5" s="2" customFormat="1" ht="14.4" customHeight="1" x14ac:dyDescent="0.25">
      <c r="A335" s="93" t="s">
        <v>175</v>
      </c>
      <c r="B335" s="96">
        <v>105</v>
      </c>
      <c r="C335" s="94">
        <f t="shared" si="12"/>
        <v>4.4585987261146494E-2</v>
      </c>
      <c r="D335" s="68">
        <f t="shared" si="13"/>
        <v>4.3841336116910233E-2</v>
      </c>
      <c r="E335" s="29">
        <f>'City of Winnipeg'!F335</f>
        <v>4.5179987797437461E-2</v>
      </c>
    </row>
    <row r="336" spans="1:5" s="2" customFormat="1" ht="14.4" customHeight="1" x14ac:dyDescent="0.25">
      <c r="A336" s="93" t="s">
        <v>176</v>
      </c>
      <c r="B336" s="96">
        <v>165</v>
      </c>
      <c r="C336" s="94">
        <f t="shared" si="12"/>
        <v>7.0063694267515922E-2</v>
      </c>
      <c r="D336" s="68">
        <f t="shared" si="13"/>
        <v>6.889352818371608E-2</v>
      </c>
      <c r="E336" s="29">
        <f>'City of Winnipeg'!F336</f>
        <v>3.1436851738865158E-2</v>
      </c>
    </row>
    <row r="337" spans="1:5" s="2" customFormat="1" ht="14.4" customHeight="1" x14ac:dyDescent="0.25">
      <c r="A337" s="93" t="s">
        <v>177</v>
      </c>
      <c r="B337" s="96">
        <v>80</v>
      </c>
      <c r="C337" s="94">
        <f t="shared" si="12"/>
        <v>3.3970276008492568E-2</v>
      </c>
      <c r="D337" s="68">
        <f t="shared" si="13"/>
        <v>3.3402922755741124E-2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65</v>
      </c>
      <c r="C339" s="94">
        <f t="shared" si="12"/>
        <v>2.7600849256900213E-2</v>
      </c>
      <c r="D339" s="68">
        <f t="shared" si="13"/>
        <v>2.7139874739039668E-2</v>
      </c>
      <c r="E339" s="105">
        <f>'City of Winnipeg'!F339</f>
        <v>1.5596400244051251E-2</v>
      </c>
    </row>
    <row r="340" spans="1:5" s="2" customFormat="1" ht="14.4" customHeight="1" x14ac:dyDescent="0.25">
      <c r="A340" s="93" t="s">
        <v>180</v>
      </c>
      <c r="B340" s="96">
        <v>90</v>
      </c>
      <c r="C340" s="94">
        <f t="shared" si="12"/>
        <v>3.8216560509554139E-2</v>
      </c>
      <c r="D340" s="68">
        <f t="shared" si="13"/>
        <v>3.7578288100208766E-2</v>
      </c>
      <c r="E340" s="105">
        <f>'City of Winnipeg'!F340</f>
        <v>1.5207443563148262E-2</v>
      </c>
    </row>
    <row r="341" spans="1:5" s="2" customFormat="1" ht="14.4" customHeight="1" x14ac:dyDescent="0.25">
      <c r="A341" s="93" t="s">
        <v>181</v>
      </c>
      <c r="B341" s="96">
        <v>10</v>
      </c>
      <c r="C341" s="94">
        <f t="shared" si="12"/>
        <v>4.246284501061571E-3</v>
      </c>
      <c r="D341" s="68">
        <f t="shared" si="13"/>
        <v>4.1753653444676405E-3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30</v>
      </c>
      <c r="C343" s="94">
        <f t="shared" si="12"/>
        <v>1.2738853503184714E-2</v>
      </c>
      <c r="D343" s="68">
        <f t="shared" si="13"/>
        <v>1.2526096033402923E-2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375</v>
      </c>
      <c r="C347" s="94">
        <f t="shared" si="12"/>
        <v>0.15923566878980891</v>
      </c>
      <c r="D347" s="68">
        <f t="shared" si="13"/>
        <v>0.15657620041753653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710</v>
      </c>
      <c r="C349" s="94">
        <f t="shared" si="12"/>
        <v>0.30148619957537154</v>
      </c>
      <c r="D349" s="68">
        <f>IF(B$353&lt;&gt;0,B349/B$353,0)</f>
        <v>0.29645093945720252</v>
      </c>
      <c r="E349" s="105">
        <f>'City of Winnipeg'!F349</f>
        <v>0.28448749237339843</v>
      </c>
    </row>
    <row r="350" spans="1:5" s="2" customFormat="1" ht="15" customHeight="1" thickBot="1" x14ac:dyDescent="0.3">
      <c r="A350" s="423" t="s">
        <v>67</v>
      </c>
      <c r="B350" s="98">
        <f>SUM(B333:B349)</f>
        <v>2355</v>
      </c>
      <c r="C350" s="87">
        <f>SUM(C333:C349)</f>
        <v>1</v>
      </c>
      <c r="D350" s="77">
        <f>SUM(D333:D349)</f>
        <v>0.98329853862212935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1180</v>
      </c>
      <c r="C357" s="82">
        <f t="shared" ref="C357:C364" si="14">IF(B$365&lt;&gt;0,B357/B$365,0)</f>
        <v>0.61458333333333337</v>
      </c>
      <c r="D357" s="123">
        <f>'City of Winnipeg'!E357</f>
        <v>314565</v>
      </c>
      <c r="E357" s="124">
        <f>'City of Winnipeg'!F357</f>
        <v>0.55033328084816036</v>
      </c>
    </row>
    <row r="358" spans="1:5" s="2" customFormat="1" ht="14.4" customHeight="1" x14ac:dyDescent="0.25">
      <c r="A358" s="125" t="s">
        <v>193</v>
      </c>
      <c r="B358" s="31">
        <v>930</v>
      </c>
      <c r="C358" s="27">
        <f t="shared" si="14"/>
        <v>0.484375</v>
      </c>
      <c r="D358" s="126">
        <f>'City of Winnipeg'!E358</f>
        <v>265600</v>
      </c>
      <c r="E358" s="29">
        <f>'City of Winnipeg'!F358</f>
        <v>0.4646687310834689</v>
      </c>
    </row>
    <row r="359" spans="1:5" s="2" customFormat="1" ht="14.4" customHeight="1" x14ac:dyDescent="0.25">
      <c r="A359" s="125" t="s">
        <v>194</v>
      </c>
      <c r="B359" s="31">
        <v>250</v>
      </c>
      <c r="C359" s="127">
        <f t="shared" si="14"/>
        <v>0.13020833333333334</v>
      </c>
      <c r="D359" s="126">
        <f>'City of Winnipeg'!E359</f>
        <v>48970</v>
      </c>
      <c r="E359" s="29">
        <f>'City of Winnipeg'!F359</f>
        <v>8.5673297293514583E-2</v>
      </c>
    </row>
    <row r="360" spans="1:5" s="2" customFormat="1" ht="14.4" customHeight="1" x14ac:dyDescent="0.25">
      <c r="A360" s="93" t="s">
        <v>195</v>
      </c>
      <c r="B360" s="31">
        <v>740</v>
      </c>
      <c r="C360" s="27">
        <f t="shared" si="14"/>
        <v>0.38541666666666669</v>
      </c>
      <c r="D360" s="126">
        <f>'City of Winnipeg'!E360</f>
        <v>257025</v>
      </c>
      <c r="E360" s="29">
        <f>'City of Winnipeg'!F360</f>
        <v>0.44966671915183959</v>
      </c>
    </row>
    <row r="361" spans="1:5" s="2" customFormat="1" ht="14.4" customHeight="1" x14ac:dyDescent="0.25">
      <c r="A361" s="125" t="s">
        <v>196</v>
      </c>
      <c r="B361" s="31">
        <v>530</v>
      </c>
      <c r="C361" s="27">
        <f t="shared" si="14"/>
        <v>0.27604166666666669</v>
      </c>
      <c r="D361" s="126">
        <f>'City of Winnipeg'!E361</f>
        <v>179510</v>
      </c>
      <c r="E361" s="29">
        <f>'City of Winnipeg'!F361</f>
        <v>0.31405377980720445</v>
      </c>
    </row>
    <row r="362" spans="1:5" s="2" customFormat="1" ht="14.4" customHeight="1" x14ac:dyDescent="0.25">
      <c r="A362" s="125" t="s">
        <v>197</v>
      </c>
      <c r="B362" s="31">
        <v>45</v>
      </c>
      <c r="C362" s="127">
        <f t="shared" si="14"/>
        <v>2.34375E-2</v>
      </c>
      <c r="D362" s="126">
        <f>'City of Winnipeg'!E362</f>
        <v>14680</v>
      </c>
      <c r="E362" s="29">
        <f>'City of Winnipeg'!F362</f>
        <v>2.5682744624643539E-2</v>
      </c>
    </row>
    <row r="363" spans="1:5" s="2" customFormat="1" ht="14.4" customHeight="1" x14ac:dyDescent="0.25">
      <c r="A363" s="125" t="s">
        <v>198</v>
      </c>
      <c r="B363" s="31">
        <v>85</v>
      </c>
      <c r="C363" s="27">
        <f t="shared" si="14"/>
        <v>4.4270833333333336E-2</v>
      </c>
      <c r="D363" s="126">
        <f>'City of Winnipeg'!E363</f>
        <v>34655</v>
      </c>
      <c r="E363" s="29">
        <f>'City of Winnipeg'!F363</f>
        <v>6.0629122272957886E-2</v>
      </c>
    </row>
    <row r="364" spans="1:5" s="2" customFormat="1" ht="15" customHeight="1" thickBot="1" x14ac:dyDescent="0.3">
      <c r="A364" s="128" t="s">
        <v>199</v>
      </c>
      <c r="B364" s="71">
        <v>80</v>
      </c>
      <c r="C364" s="127">
        <f t="shared" si="14"/>
        <v>4.1666666666666664E-2</v>
      </c>
      <c r="D364" s="129">
        <f>'City of Winnipeg'!E364</f>
        <v>28175</v>
      </c>
      <c r="E364" s="100">
        <f>'City of Winnipeg'!F364</f>
        <v>4.9292324918210603E-2</v>
      </c>
    </row>
    <row r="365" spans="1:5" s="2" customFormat="1" ht="15" customHeight="1" thickBot="1" x14ac:dyDescent="0.3">
      <c r="A365" s="101" t="s">
        <v>67</v>
      </c>
      <c r="B365" s="98">
        <f>B357+B360</f>
        <v>1920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80</v>
      </c>
      <c r="C372" s="325">
        <v>145</v>
      </c>
      <c r="D372" s="323">
        <f t="shared" ref="D372:D383" si="15">IF((B$384+C$384)&lt;&gt;0,(B372+C372)/(B$384+C$384),0)</f>
        <v>0.22727272727272727</v>
      </c>
      <c r="E372" s="65">
        <f>'City of Winnipeg'!F372</f>
        <v>0.21049253706781643</v>
      </c>
    </row>
    <row r="373" spans="1:5" s="2" customFormat="1" ht="14.4" customHeight="1" x14ac:dyDescent="0.25">
      <c r="A373" s="93" t="s">
        <v>205</v>
      </c>
      <c r="B373" s="321">
        <v>205</v>
      </c>
      <c r="C373" s="328">
        <v>10</v>
      </c>
      <c r="D373" s="322">
        <f t="shared" si="15"/>
        <v>0.21717171717171718</v>
      </c>
      <c r="E373" s="69">
        <f>'City of Winnipeg'!F373</f>
        <v>0.18004838152286604</v>
      </c>
    </row>
    <row r="374" spans="1:5" s="2" customFormat="1" ht="12.75" customHeight="1" x14ac:dyDescent="0.25">
      <c r="A374" s="93" t="s">
        <v>206</v>
      </c>
      <c r="B374" s="326">
        <v>15</v>
      </c>
      <c r="C374" s="327">
        <v>115</v>
      </c>
      <c r="D374" s="329">
        <f t="shared" si="15"/>
        <v>0.13131313131313133</v>
      </c>
      <c r="E374" s="69">
        <f>'City of Winnipeg'!F374</f>
        <v>0.17321901690062042</v>
      </c>
    </row>
    <row r="375" spans="1:5" s="2" customFormat="1" ht="14.4" customHeight="1" x14ac:dyDescent="0.25">
      <c r="A375" s="93" t="s">
        <v>207</v>
      </c>
      <c r="B375" s="326">
        <v>10</v>
      </c>
      <c r="C375" s="327">
        <v>85</v>
      </c>
      <c r="D375" s="329">
        <f t="shared" si="15"/>
        <v>9.5959595959595953E-2</v>
      </c>
      <c r="E375" s="69">
        <f>'City of Winnipeg'!F375</f>
        <v>0.11221551170865766</v>
      </c>
    </row>
    <row r="376" spans="1:5" s="2" customFormat="1" ht="12.75" customHeight="1" x14ac:dyDescent="0.25">
      <c r="A376" s="93" t="s">
        <v>208</v>
      </c>
      <c r="B376" s="326">
        <v>20</v>
      </c>
      <c r="C376" s="327">
        <v>50</v>
      </c>
      <c r="D376" s="329">
        <f t="shared" si="15"/>
        <v>7.0707070707070704E-2</v>
      </c>
      <c r="E376" s="69">
        <f>'City of Winnipeg'!F376</f>
        <v>8.3482811394342327E-2</v>
      </c>
    </row>
    <row r="377" spans="1:5" s="2" customFormat="1" ht="12.75" customHeight="1" x14ac:dyDescent="0.25">
      <c r="A377" s="93" t="s">
        <v>209</v>
      </c>
      <c r="B377" s="326">
        <v>20</v>
      </c>
      <c r="C377" s="327">
        <v>35</v>
      </c>
      <c r="D377" s="329">
        <f t="shared" si="15"/>
        <v>5.5555555555555552E-2</v>
      </c>
      <c r="E377" s="69">
        <f>'City of Winnipeg'!F377</f>
        <v>5.2725986143795152E-2</v>
      </c>
    </row>
    <row r="378" spans="1:5" s="2" customFormat="1" ht="14.4" customHeight="1" x14ac:dyDescent="0.25">
      <c r="A378" s="93" t="s">
        <v>211</v>
      </c>
      <c r="B378" s="326">
        <v>20</v>
      </c>
      <c r="C378" s="327">
        <v>15</v>
      </c>
      <c r="D378" s="329">
        <f t="shared" si="15"/>
        <v>3.5353535353535352E-2</v>
      </c>
      <c r="E378" s="69">
        <f>'City of Winnipeg'!F378</f>
        <v>4.9977783994602336E-2</v>
      </c>
    </row>
    <row r="379" spans="1:5" s="2" customFormat="1" ht="14.4" customHeight="1" x14ac:dyDescent="0.25">
      <c r="A379" s="93" t="s">
        <v>210</v>
      </c>
      <c r="B379" s="326">
        <v>45</v>
      </c>
      <c r="C379" s="327">
        <v>15</v>
      </c>
      <c r="D379" s="329">
        <f t="shared" si="15"/>
        <v>6.0606060606060608E-2</v>
      </c>
      <c r="E379" s="69">
        <f>'City of Winnipeg'!F379</f>
        <v>4.8332153965145556E-2</v>
      </c>
    </row>
    <row r="380" spans="1:5" s="2" customFormat="1" ht="14.4" customHeight="1" x14ac:dyDescent="0.25">
      <c r="A380" s="93" t="s">
        <v>212</v>
      </c>
      <c r="B380" s="326">
        <v>20</v>
      </c>
      <c r="C380" s="327">
        <v>30</v>
      </c>
      <c r="D380" s="329">
        <f t="shared" si="15"/>
        <v>5.0505050505050504E-2</v>
      </c>
      <c r="E380" s="69">
        <f>'City of Winnipeg'!F380</f>
        <v>4.0285023121101916E-2</v>
      </c>
    </row>
    <row r="381" spans="1:5" s="2" customFormat="1" ht="14.4" customHeight="1" x14ac:dyDescent="0.25">
      <c r="A381" s="93" t="s">
        <v>213</v>
      </c>
      <c r="B381" s="326">
        <v>10</v>
      </c>
      <c r="C381" s="327">
        <v>20</v>
      </c>
      <c r="D381" s="329">
        <f t="shared" si="15"/>
        <v>3.0303030303030304E-2</v>
      </c>
      <c r="E381" s="69">
        <f>'City of Winnipeg'!F381</f>
        <v>3.2353086379120245E-2</v>
      </c>
    </row>
    <row r="382" spans="1:5" s="2" customFormat="1" ht="14.4" customHeight="1" x14ac:dyDescent="0.25">
      <c r="A382" s="93" t="s">
        <v>214</v>
      </c>
      <c r="B382" s="326">
        <v>25</v>
      </c>
      <c r="C382" s="327">
        <v>0</v>
      </c>
      <c r="D382" s="329">
        <f t="shared" si="15"/>
        <v>2.5252525252525252E-2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470</v>
      </c>
      <c r="C384" s="334">
        <f>SUM(C372:C383)</f>
        <v>520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330</v>
      </c>
      <c r="C388" s="82">
        <f t="shared" ref="C388:C396" si="16">IF(B$397&lt;&gt;0,B388/B$397,0)</f>
        <v>0.171875</v>
      </c>
      <c r="D388" s="133">
        <f>'City of Winnipeg'!E388</f>
        <v>96910</v>
      </c>
      <c r="E388" s="29">
        <f>'City of Winnipeg'!F388</f>
        <v>0.16954460364946902</v>
      </c>
    </row>
    <row r="389" spans="1:5" s="2" customFormat="1" ht="12.75" customHeight="1" x14ac:dyDescent="0.25">
      <c r="A389" s="104" t="s">
        <v>217</v>
      </c>
      <c r="B389" s="319">
        <v>610</v>
      </c>
      <c r="C389" s="320">
        <f t="shared" si="16"/>
        <v>0.31770833333333331</v>
      </c>
      <c r="D389" s="133">
        <f>'City of Winnipeg'!E389</f>
        <v>170845</v>
      </c>
      <c r="E389" s="29">
        <f>'City of Winnipeg'!F389</f>
        <v>0.29889431235675923</v>
      </c>
    </row>
    <row r="390" spans="1:5" s="2" customFormat="1" ht="14.4" customHeight="1" x14ac:dyDescent="0.25">
      <c r="A390" s="104" t="s">
        <v>218</v>
      </c>
      <c r="B390" s="31">
        <v>980</v>
      </c>
      <c r="C390" s="27">
        <f t="shared" si="16"/>
        <v>0.51041666666666663</v>
      </c>
      <c r="D390" s="133">
        <f>'City of Winnipeg'!E390</f>
        <v>303835</v>
      </c>
      <c r="E390" s="29">
        <f>'City of Winnipeg'!F390</f>
        <v>0.53156108399377178</v>
      </c>
    </row>
    <row r="391" spans="1:5" ht="14.4" customHeight="1" x14ac:dyDescent="0.25">
      <c r="A391" s="134" t="s">
        <v>219</v>
      </c>
      <c r="B391" s="31">
        <v>105</v>
      </c>
      <c r="C391" s="127">
        <f t="shared" si="16"/>
        <v>5.46875E-2</v>
      </c>
      <c r="D391" s="133">
        <f>'City of Winnipeg'!E391</f>
        <v>37375</v>
      </c>
      <c r="E391" s="29">
        <f>'City of Winnipeg'!F391</f>
        <v>6.5387777952728349E-2</v>
      </c>
    </row>
    <row r="392" spans="1:5" ht="14.4" customHeight="1" x14ac:dyDescent="0.25">
      <c r="A392" s="134" t="s">
        <v>220</v>
      </c>
      <c r="B392" s="31">
        <v>335</v>
      </c>
      <c r="C392" s="27">
        <f t="shared" si="16"/>
        <v>0.17447916666666666</v>
      </c>
      <c r="D392" s="133">
        <f>'City of Winnipeg'!E392</f>
        <v>101645</v>
      </c>
      <c r="E392" s="29">
        <f>'City of Winnipeg'!F392</f>
        <v>0.17782851344495179</v>
      </c>
    </row>
    <row r="393" spans="1:5" ht="14.4" customHeight="1" x14ac:dyDescent="0.25">
      <c r="A393" s="134" t="s">
        <v>221</v>
      </c>
      <c r="B393" s="31">
        <v>45</v>
      </c>
      <c r="C393" s="27">
        <f t="shared" si="16"/>
        <v>2.34375E-2</v>
      </c>
      <c r="D393" s="133">
        <f>'City of Winnipeg'!E393</f>
        <v>15775</v>
      </c>
      <c r="E393" s="29">
        <f>'City of Winnipeg'!F393</f>
        <v>2.7598453436904074E-2</v>
      </c>
    </row>
    <row r="394" spans="1:5" ht="14.4" customHeight="1" x14ac:dyDescent="0.25">
      <c r="A394" s="134" t="s">
        <v>222</v>
      </c>
      <c r="B394" s="31">
        <v>495</v>
      </c>
      <c r="C394" s="127">
        <f t="shared" si="16"/>
        <v>0.2578125</v>
      </c>
      <c r="D394" s="133">
        <f>'City of Winnipeg'!E394</f>
        <v>149035</v>
      </c>
      <c r="E394" s="29">
        <f>'City of Winnipeg'!F394</f>
        <v>0.26073759163036442</v>
      </c>
    </row>
    <row r="395" spans="1:5" ht="14.4" customHeight="1" x14ac:dyDescent="0.25">
      <c r="A395" s="135" t="s">
        <v>223</v>
      </c>
      <c r="B395" s="31">
        <v>350</v>
      </c>
      <c r="C395" s="27">
        <f t="shared" si="16"/>
        <v>0.18229166666666666</v>
      </c>
      <c r="D395" s="133">
        <f>'City of Winnipeg'!E395</f>
        <v>105075</v>
      </c>
      <c r="E395" s="29">
        <f>'City of Winnipeg'!F395</f>
        <v>0.18382931821760354</v>
      </c>
    </row>
    <row r="396" spans="1:5" ht="15" customHeight="1" thickBot="1" x14ac:dyDescent="0.3">
      <c r="A396" s="135" t="s">
        <v>224</v>
      </c>
      <c r="B396" s="71">
        <v>45</v>
      </c>
      <c r="C396" s="127">
        <f t="shared" si="16"/>
        <v>2.34375E-2</v>
      </c>
      <c r="D396" s="136">
        <f>'City of Winnipeg'!E396</f>
        <v>11400</v>
      </c>
      <c r="E396" s="69">
        <f>'City of Winnipeg'!F396</f>
        <v>1.9944365716685036E-2</v>
      </c>
    </row>
    <row r="397" spans="1:5" ht="15" customHeight="1" thickBot="1" x14ac:dyDescent="0.3">
      <c r="A397" s="137" t="s">
        <v>155</v>
      </c>
      <c r="B397" s="98">
        <f>SUM(B388:B390)</f>
        <v>1920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695</v>
      </c>
      <c r="C405" s="327">
        <v>660</v>
      </c>
      <c r="D405" s="354">
        <v>1355</v>
      </c>
      <c r="E405" s="133">
        <f>'City of Winnipeg'!F405</f>
        <v>383315</v>
      </c>
    </row>
    <row r="406" spans="1:5" s="2" customFormat="1" ht="14.4" customHeight="1" x14ac:dyDescent="0.25">
      <c r="A406" s="125" t="s">
        <v>229</v>
      </c>
      <c r="B406" s="326">
        <v>635</v>
      </c>
      <c r="C406" s="327">
        <v>620</v>
      </c>
      <c r="D406" s="354">
        <v>1255</v>
      </c>
      <c r="E406" s="133">
        <f>'City of Winnipeg'!F406</f>
        <v>358320</v>
      </c>
    </row>
    <row r="407" spans="1:5" s="2" customFormat="1" ht="14.4" customHeight="1" x14ac:dyDescent="0.25">
      <c r="A407" s="125" t="s">
        <v>230</v>
      </c>
      <c r="B407" s="326">
        <v>55</v>
      </c>
      <c r="C407" s="327">
        <v>40</v>
      </c>
      <c r="D407" s="354">
        <v>95</v>
      </c>
      <c r="E407" s="133">
        <f>'City of Winnipeg'!F407</f>
        <v>24990</v>
      </c>
    </row>
    <row r="408" spans="1:5" s="2" customFormat="1" ht="15" customHeight="1" thickBot="1" x14ac:dyDescent="0.3">
      <c r="A408" s="140" t="s">
        <v>231</v>
      </c>
      <c r="B408" s="326">
        <v>280</v>
      </c>
      <c r="C408" s="327">
        <v>285</v>
      </c>
      <c r="D408" s="354">
        <v>570</v>
      </c>
      <c r="E408" s="141">
        <f>'City of Winnipeg'!F408</f>
        <v>188280</v>
      </c>
    </row>
    <row r="409" spans="1:5" s="2" customFormat="1" ht="15" customHeight="1" thickTop="1" x14ac:dyDescent="0.25">
      <c r="A409" s="508" t="s">
        <v>232</v>
      </c>
      <c r="B409" s="143">
        <v>0.71</v>
      </c>
      <c r="C409" s="144">
        <v>0.7</v>
      </c>
      <c r="D409" s="145">
        <v>0.71</v>
      </c>
      <c r="E409" s="145">
        <f>'City of Winnipeg'!F409</f>
        <v>0.67</v>
      </c>
    </row>
    <row r="410" spans="1:5" s="2" customFormat="1" ht="14.4" customHeight="1" x14ac:dyDescent="0.25">
      <c r="A410" s="507" t="s">
        <v>233</v>
      </c>
      <c r="B410" s="146">
        <v>0.65</v>
      </c>
      <c r="C410" s="147">
        <v>0.66</v>
      </c>
      <c r="D410" s="148">
        <v>0.65</v>
      </c>
      <c r="E410" s="149">
        <f>'City of Winnipeg'!F410</f>
        <v>0.63</v>
      </c>
    </row>
    <row r="411" spans="1:5" s="2" customFormat="1" ht="15" customHeight="1" thickBot="1" x14ac:dyDescent="0.3">
      <c r="A411" s="511" t="s">
        <v>234</v>
      </c>
      <c r="B411" s="151">
        <v>0.08</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1.1152416356877323E-2</v>
      </c>
      <c r="E415" s="342">
        <f>'City of Winnipeg'!F415</f>
        <v>0.01</v>
      </c>
    </row>
    <row r="416" spans="1:5" s="2" customFormat="1" ht="14.4" customHeight="1" x14ac:dyDescent="0.25">
      <c r="A416" s="343" t="s">
        <v>236</v>
      </c>
      <c r="B416" s="96">
        <v>685</v>
      </c>
      <c r="C416" s="352">
        <v>645</v>
      </c>
      <c r="D416" s="68">
        <f>IF((SUM(B$415:B$418)+SUM(C$415:C$418))&lt;&gt;0,(B416+C416)/(SUM(B$415:B$418)+SUM(C$415:C$418)),0)</f>
        <v>0.49442379182156132</v>
      </c>
      <c r="E416" s="342">
        <f>'City of Winnipeg'!F416</f>
        <v>0.495</v>
      </c>
    </row>
    <row r="417" spans="1:5" s="2" customFormat="1" ht="14.4" customHeight="1" x14ac:dyDescent="0.25">
      <c r="A417" s="344" t="s">
        <v>237</v>
      </c>
      <c r="B417" s="96">
        <v>615</v>
      </c>
      <c r="C417" s="352">
        <v>600</v>
      </c>
      <c r="D417" s="68">
        <f>IF((SUM(B$415:B$418)+SUM(C$415:C$418))&lt;&gt;0,(B417+C417)/(SUM(B$415:B$418)+SUM(C$415:C$418)),0)</f>
        <v>0.45167286245353161</v>
      </c>
      <c r="E417" s="345">
        <f>'City of Winnipeg'!F417</f>
        <v>0.45600000000000002</v>
      </c>
    </row>
    <row r="418" spans="1:5" s="2" customFormat="1" ht="14.4" customHeight="1" thickBot="1" x14ac:dyDescent="0.3">
      <c r="A418" s="346" t="s">
        <v>238</v>
      </c>
      <c r="B418" s="347">
        <v>70</v>
      </c>
      <c r="C418" s="353">
        <v>45</v>
      </c>
      <c r="D418" s="348">
        <f>IF((SUM(B$415:B$418)+SUM(C$415:C$418))&lt;&gt;0,(B418+C418)/(SUM(B$415:B$418)+SUM(C$415:C$418)),0)</f>
        <v>4.2750929368029739E-2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200</v>
      </c>
      <c r="C443" s="82">
        <f>IF(B$463&lt;&gt;0,B443/B$463,0)</f>
        <v>0.14869888475836432</v>
      </c>
      <c r="D443" s="133">
        <f>'City of Winnipeg'!E443</f>
        <v>55735</v>
      </c>
      <c r="E443" s="29">
        <f>'City of Winnipeg'!F443</f>
        <v>0.14837541762615306</v>
      </c>
    </row>
    <row r="444" spans="1:5" s="2" customFormat="1" ht="13.8" x14ac:dyDescent="0.25">
      <c r="A444" s="446" t="s">
        <v>374</v>
      </c>
      <c r="B444" s="319">
        <v>100</v>
      </c>
      <c r="C444" s="499">
        <f t="shared" ref="C444:C462" si="17">IF(B$463&lt;&gt;0,B444/B$463,0)</f>
        <v>7.434944237918216E-2</v>
      </c>
      <c r="D444" s="133">
        <f>'City of Winnipeg'!E444</f>
        <v>41905</v>
      </c>
      <c r="E444" s="29">
        <f>'City of Winnipeg'!F444</f>
        <v>0.11155776218935935</v>
      </c>
    </row>
    <row r="445" spans="1:5" s="2" customFormat="1" ht="13.8" x14ac:dyDescent="0.25">
      <c r="A445" s="446" t="s">
        <v>375</v>
      </c>
      <c r="B445" s="31">
        <v>115</v>
      </c>
      <c r="C445" s="499">
        <f t="shared" si="17"/>
        <v>8.5501858736059477E-2</v>
      </c>
      <c r="D445" s="133">
        <f>'City of Winnipeg'!E445</f>
        <v>32870</v>
      </c>
      <c r="E445" s="29">
        <f>'City of Winnipeg'!F445</f>
        <v>8.7505157932567523E-2</v>
      </c>
    </row>
    <row r="446" spans="1:5" s="2" customFormat="1" ht="13.8" x14ac:dyDescent="0.25">
      <c r="A446" s="446" t="s">
        <v>377</v>
      </c>
      <c r="B446" s="31">
        <v>150</v>
      </c>
      <c r="C446" s="499">
        <f t="shared" si="17"/>
        <v>0.11152416356877323</v>
      </c>
      <c r="D446" s="133">
        <f>'City of Winnipeg'!E446</f>
        <v>31850</v>
      </c>
      <c r="E446" s="29">
        <f>'City of Winnipeg'!F446</f>
        <v>8.4789756013151057E-2</v>
      </c>
    </row>
    <row r="447" spans="1:5" s="2" customFormat="1" ht="13.8" x14ac:dyDescent="0.25">
      <c r="A447" s="446" t="s">
        <v>378</v>
      </c>
      <c r="B447" s="319">
        <v>160</v>
      </c>
      <c r="C447" s="499">
        <f t="shared" si="17"/>
        <v>0.11895910780669144</v>
      </c>
      <c r="D447" s="133">
        <f>'City of Winnipeg'!E447</f>
        <v>28600</v>
      </c>
      <c r="E447" s="29">
        <f>'City of Winnipeg'!F447</f>
        <v>7.6137740093441778E-2</v>
      </c>
    </row>
    <row r="448" spans="1:5" s="2" customFormat="1" ht="13.8" x14ac:dyDescent="0.25">
      <c r="A448" s="446" t="s">
        <v>376</v>
      </c>
      <c r="B448" s="31">
        <v>80</v>
      </c>
      <c r="C448" s="499">
        <f t="shared" si="17"/>
        <v>5.9479553903345722E-2</v>
      </c>
      <c r="D448" s="133">
        <f>'City of Winnipeg'!E448</f>
        <v>26930</v>
      </c>
      <c r="E448" s="29">
        <f>'City of Winnipeg'!F448</f>
        <v>7.1691934990083458E-2</v>
      </c>
    </row>
    <row r="449" spans="1:5" s="2" customFormat="1" ht="13.8" x14ac:dyDescent="0.25">
      <c r="A449" s="446" t="s">
        <v>379</v>
      </c>
      <c r="B449" s="31">
        <v>115</v>
      </c>
      <c r="C449" s="499">
        <f t="shared" si="17"/>
        <v>8.5501858736059477E-2</v>
      </c>
      <c r="D449" s="133">
        <f>'City of Winnipeg'!E449</f>
        <v>23535</v>
      </c>
      <c r="E449" s="29">
        <f>'City of Winnipeg'!F449</f>
        <v>6.2653906052417913E-2</v>
      </c>
    </row>
    <row r="450" spans="1:5" s="2" customFormat="1" ht="13.8" x14ac:dyDescent="0.25">
      <c r="A450" s="446" t="s">
        <v>381</v>
      </c>
      <c r="B450" s="319">
        <v>60</v>
      </c>
      <c r="C450" s="499">
        <f t="shared" si="17"/>
        <v>4.4609665427509292E-2</v>
      </c>
      <c r="D450" s="133">
        <f>'City of Winnipeg'!E450</f>
        <v>21325</v>
      </c>
      <c r="E450" s="29">
        <f>'City of Winnipeg'!F450</f>
        <v>5.6770535227015584E-2</v>
      </c>
    </row>
    <row r="451" spans="1:5" s="2" customFormat="1" ht="13.8" x14ac:dyDescent="0.25">
      <c r="A451" s="446" t="s">
        <v>380</v>
      </c>
      <c r="B451" s="31">
        <v>65</v>
      </c>
      <c r="C451" s="499">
        <f t="shared" si="17"/>
        <v>4.8327137546468404E-2</v>
      </c>
      <c r="D451" s="133">
        <f>'City of Winnipeg'!E451</f>
        <v>20515</v>
      </c>
      <c r="E451" s="29">
        <f>'City of Winnipeg'!F451</f>
        <v>5.4614186643949576E-2</v>
      </c>
    </row>
    <row r="452" spans="1:5" s="2" customFormat="1" ht="13.8" x14ac:dyDescent="0.25">
      <c r="A452" s="446" t="s">
        <v>382</v>
      </c>
      <c r="B452" s="31">
        <v>80</v>
      </c>
      <c r="C452" s="499">
        <f t="shared" si="17"/>
        <v>5.9479553903345722E-2</v>
      </c>
      <c r="D452" s="133">
        <f>'City of Winnipeg'!E452</f>
        <v>18110</v>
      </c>
      <c r="E452" s="29">
        <f>'City of Winnipeg'!F452</f>
        <v>4.8211694863364705E-2</v>
      </c>
    </row>
    <row r="453" spans="1:5" s="2" customFormat="1" ht="30" customHeight="1" x14ac:dyDescent="0.25">
      <c r="A453" s="444" t="s">
        <v>383</v>
      </c>
      <c r="B453" s="319">
        <v>60</v>
      </c>
      <c r="C453" s="499">
        <f t="shared" si="17"/>
        <v>4.4609665427509292E-2</v>
      </c>
      <c r="D453" s="133">
        <f>'City of Winnipeg'!E453</f>
        <v>15080</v>
      </c>
      <c r="E453" s="29">
        <f>'City of Winnipeg'!F453</f>
        <v>4.014535386745112E-2</v>
      </c>
    </row>
    <row r="454" spans="1:5" s="2" customFormat="1" ht="13.8" x14ac:dyDescent="0.25">
      <c r="A454" s="446" t="s">
        <v>384</v>
      </c>
      <c r="B454" s="31">
        <v>45</v>
      </c>
      <c r="C454" s="499">
        <f t="shared" si="17"/>
        <v>3.3457249070631967E-2</v>
      </c>
      <c r="D454" s="133">
        <f>'City of Winnipeg'!E454</f>
        <v>13540</v>
      </c>
      <c r="E454" s="29">
        <f>'City of Winnipeg'!F454</f>
        <v>3.6045629400881171E-2</v>
      </c>
    </row>
    <row r="455" spans="1:5" s="2" customFormat="1" ht="13.8" x14ac:dyDescent="0.25">
      <c r="A455" s="446" t="s">
        <v>385</v>
      </c>
      <c r="B455" s="31">
        <v>30</v>
      </c>
      <c r="C455" s="499">
        <f t="shared" si="17"/>
        <v>2.2304832713754646E-2</v>
      </c>
      <c r="D455" s="133">
        <f>'City of Winnipeg'!E455</f>
        <v>8495</v>
      </c>
      <c r="E455" s="29">
        <f>'City of Winnipeg'!F455</f>
        <v>2.2615038534747826E-2</v>
      </c>
    </row>
    <row r="456" spans="1:5" s="2" customFormat="1" ht="13.8" x14ac:dyDescent="0.25">
      <c r="A456" s="446" t="s">
        <v>386</v>
      </c>
      <c r="B456" s="319">
        <v>20</v>
      </c>
      <c r="C456" s="499">
        <f t="shared" si="17"/>
        <v>1.4869888475836431E-2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10</v>
      </c>
      <c r="C458" s="499">
        <f t="shared" si="17"/>
        <v>7.4349442379182153E-3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7.4349442379182153E-3</v>
      </c>
      <c r="D461" s="133">
        <f>'City of Winnipeg'!E461</f>
        <v>500</v>
      </c>
      <c r="E461" s="29">
        <f>'City of Winnipeg'!F461</f>
        <v>1.3310793722629681E-3</v>
      </c>
    </row>
    <row r="462" spans="1:5" s="2" customFormat="1" ht="14.4" thickBot="1" x14ac:dyDescent="0.3">
      <c r="A462" s="447" t="s">
        <v>392</v>
      </c>
      <c r="B462" s="71">
        <v>45</v>
      </c>
      <c r="C462" s="498">
        <f t="shared" si="17"/>
        <v>3.3457249070631967E-2</v>
      </c>
      <c r="D462" s="141">
        <f>'City of Winnipeg'!E462</f>
        <v>16375</v>
      </c>
      <c r="E462" s="100">
        <f>'City of Winnipeg'!F462</f>
        <v>4.3592849441612201E-2</v>
      </c>
    </row>
    <row r="463" spans="1:5" s="2" customFormat="1" ht="15" customHeight="1" thickBot="1" x14ac:dyDescent="0.3">
      <c r="A463" s="448" t="s">
        <v>155</v>
      </c>
      <c r="B463" s="98">
        <f>SUM(B443:B462)</f>
        <v>1345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500</v>
      </c>
      <c r="C467" s="351">
        <v>555</v>
      </c>
      <c r="D467" s="68">
        <f>IF((SUM(B$467:B$470)+SUM(C$467:C$470))&lt;&gt;0,(B467+C467)/(SUM(B$467:B$470)+SUM(C$467:C$470)),0)</f>
        <v>0.83399209486166004</v>
      </c>
      <c r="E467" s="115">
        <f>'City of Winnipeg'!F467</f>
        <v>0.85764121455682074</v>
      </c>
    </row>
    <row r="468" spans="1:5" s="2" customFormat="1" ht="14.4" customHeight="1" x14ac:dyDescent="0.25">
      <c r="A468" s="164" t="s">
        <v>241</v>
      </c>
      <c r="B468" s="331">
        <v>115</v>
      </c>
      <c r="C468" s="352">
        <v>45</v>
      </c>
      <c r="D468" s="68">
        <f>IF((SUM(B$467:B$470)+SUM(C$467:C$470))&lt;&gt;0,(B468+C468)/(SUM(B$467:B$470)+SUM(C$467:C$470)),0)</f>
        <v>0.12648221343873517</v>
      </c>
      <c r="E468" s="69">
        <f>'City of Winnipeg'!F468</f>
        <v>9.7468743022996199E-2</v>
      </c>
    </row>
    <row r="469" spans="1:5" s="2" customFormat="1" ht="14.4" customHeight="1" x14ac:dyDescent="0.25">
      <c r="A469" s="418" t="s">
        <v>395</v>
      </c>
      <c r="B469" s="331">
        <v>20</v>
      </c>
      <c r="C469" s="352">
        <v>20</v>
      </c>
      <c r="D469" s="68">
        <f>IF((SUM(B$467:B$470)+SUM(C$467:C$470))&lt;&gt;0,(B469+C469)/(SUM(B$467:B$470)+SUM(C$467:C$470)),0)</f>
        <v>3.1620553359683792E-2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7.9051383399209481E-3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505</v>
      </c>
      <c r="C477" s="355">
        <v>410</v>
      </c>
      <c r="D477" s="68">
        <f t="shared" ref="D477:D482" si="18">IF((B$483+C$483)&lt;&gt;0,(B477+C477)/(B$483+C$483),0)</f>
        <v>0.74693877551020404</v>
      </c>
      <c r="E477" s="69">
        <f>'City of Winnipeg'!F477</f>
        <v>0.70005990036086319</v>
      </c>
    </row>
    <row r="478" spans="1:5" s="2" customFormat="1" ht="14.4" customHeight="1" x14ac:dyDescent="0.25">
      <c r="A478" s="164" t="s">
        <v>243</v>
      </c>
      <c r="B478" s="96">
        <v>50</v>
      </c>
      <c r="C478" s="355">
        <v>80</v>
      </c>
      <c r="D478" s="68">
        <f t="shared" si="18"/>
        <v>0.10612244897959183</v>
      </c>
      <c r="E478" s="166">
        <f>'City of Winnipeg'!F478</f>
        <v>0.14918111823746841</v>
      </c>
    </row>
    <row r="479" spans="1:5" s="2" customFormat="1" ht="14.4" customHeight="1" x14ac:dyDescent="0.25">
      <c r="A479" s="164" t="s">
        <v>244</v>
      </c>
      <c r="B479" s="96">
        <v>10</v>
      </c>
      <c r="C479" s="355">
        <v>45</v>
      </c>
      <c r="D479" s="68">
        <f t="shared" si="18"/>
        <v>4.4897959183673466E-2</v>
      </c>
      <c r="E479" s="69">
        <f>'City of Winnipeg'!F479</f>
        <v>7.3575174952883252E-2</v>
      </c>
    </row>
    <row r="480" spans="1:5" s="2" customFormat="1" ht="14.4" customHeight="1" x14ac:dyDescent="0.25">
      <c r="A480" s="164" t="s">
        <v>528</v>
      </c>
      <c r="B480" s="96">
        <v>30</v>
      </c>
      <c r="C480" s="355">
        <v>45</v>
      </c>
      <c r="D480" s="68">
        <f t="shared" si="18"/>
        <v>6.1224489795918366E-2</v>
      </c>
      <c r="E480" s="166">
        <f>'City of Winnipeg'!F480</f>
        <v>4.8723830116732654E-2</v>
      </c>
    </row>
    <row r="481" spans="1:5" s="2" customFormat="1" ht="14.4" customHeight="1" x14ac:dyDescent="0.25">
      <c r="A481" s="164" t="s">
        <v>245</v>
      </c>
      <c r="B481" s="96">
        <v>20</v>
      </c>
      <c r="C481" s="355">
        <v>10</v>
      </c>
      <c r="D481" s="68">
        <f t="shared" si="18"/>
        <v>2.4489795918367346E-2</v>
      </c>
      <c r="E481" s="69">
        <f>'City of Winnipeg'!F481</f>
        <v>1.8116206700074512E-2</v>
      </c>
    </row>
    <row r="482" spans="1:5" s="2" customFormat="1" ht="15" customHeight="1" thickBot="1" x14ac:dyDescent="0.3">
      <c r="A482" s="164" t="s">
        <v>529</v>
      </c>
      <c r="B482" s="331">
        <v>10</v>
      </c>
      <c r="C482" s="332">
        <v>10</v>
      </c>
      <c r="D482" s="330">
        <f t="shared" si="18"/>
        <v>1.6326530612244899E-2</v>
      </c>
      <c r="E482" s="115">
        <f>'City of Winnipeg'!F482</f>
        <v>1.0343769631978026E-2</v>
      </c>
    </row>
    <row r="483" spans="1:5" s="2" customFormat="1" ht="15" customHeight="1" thickBot="1" x14ac:dyDescent="0.3">
      <c r="A483" s="260" t="s">
        <v>155</v>
      </c>
      <c r="B483" s="333">
        <f>SUM(B477:B482)</f>
        <v>625</v>
      </c>
      <c r="C483" s="334">
        <f>SUM(C477:C482)</f>
        <v>600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0.73</v>
      </c>
      <c r="D491" s="329">
        <v>0.76</v>
      </c>
      <c r="E491" s="124">
        <f>'City of Winnipeg'!F491</f>
        <v>0.74</v>
      </c>
    </row>
    <row r="492" spans="1:5" s="2" customFormat="1" ht="12.75" customHeight="1" x14ac:dyDescent="0.25">
      <c r="A492" s="169" t="s">
        <v>250</v>
      </c>
      <c r="B492" s="400">
        <v>0.09</v>
      </c>
      <c r="C492" s="401">
        <v>0.15</v>
      </c>
      <c r="D492" s="329">
        <v>0.12</v>
      </c>
      <c r="E492" s="170">
        <f>'City of Winnipeg'!F492</f>
        <v>0.11</v>
      </c>
    </row>
    <row r="493" spans="1:5" s="2" customFormat="1" ht="15" customHeight="1" thickBot="1" x14ac:dyDescent="0.3">
      <c r="A493" s="171" t="s">
        <v>251</v>
      </c>
      <c r="B493" s="517">
        <f>1-B491-B492</f>
        <v>0.12999999999999998</v>
      </c>
      <c r="C493" s="516">
        <f>1-C491-C492</f>
        <v>0.12000000000000002</v>
      </c>
      <c r="D493" s="402">
        <f>1-D491-D492</f>
        <v>0.12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365</v>
      </c>
      <c r="C498" s="519">
        <v>330</v>
      </c>
      <c r="D498" s="328">
        <v>695</v>
      </c>
      <c r="E498" s="551">
        <f>'City of Winnipeg'!F498</f>
        <v>203700</v>
      </c>
    </row>
    <row r="499" spans="1:5" s="2" customFormat="1" ht="15" customHeight="1" x14ac:dyDescent="0.25">
      <c r="A499" s="549" t="s">
        <v>254</v>
      </c>
      <c r="B499" s="555">
        <v>55693</v>
      </c>
      <c r="C499" s="530">
        <v>52210</v>
      </c>
      <c r="D499" s="556">
        <v>54032</v>
      </c>
      <c r="E499" s="552">
        <f>'City of Winnipeg'!F499</f>
        <v>61164</v>
      </c>
    </row>
    <row r="500" spans="1:5" s="424" customFormat="1" ht="14.4" thickBot="1" x14ac:dyDescent="0.3">
      <c r="A500" s="550" t="s">
        <v>541</v>
      </c>
      <c r="B500" s="557">
        <v>365</v>
      </c>
      <c r="C500" s="520">
        <v>325</v>
      </c>
      <c r="D500" s="558">
        <v>685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130</v>
      </c>
      <c r="C504" s="357">
        <v>90</v>
      </c>
      <c r="D504" s="358">
        <f t="shared" ref="D504:D515" si="19">IF((B$516+C$516)&lt;&gt;0,(B504+C504)/(B$516+C$516),0)</f>
        <v>0.11924119241192412</v>
      </c>
      <c r="E504" s="69">
        <f>'City of Winnipeg'!F504</f>
        <v>0.1380505428437474</v>
      </c>
    </row>
    <row r="505" spans="1:5" s="2" customFormat="1" ht="13.8" x14ac:dyDescent="0.25">
      <c r="A505" s="566" t="s">
        <v>452</v>
      </c>
      <c r="B505" s="569">
        <v>145</v>
      </c>
      <c r="C505" s="359">
        <v>145</v>
      </c>
      <c r="D505" s="68">
        <f t="shared" si="19"/>
        <v>0.15718157181571815</v>
      </c>
      <c r="E505" s="69">
        <f>'City of Winnipeg'!F505</f>
        <v>0.15340277075538478</v>
      </c>
    </row>
    <row r="506" spans="1:5" s="2" customFormat="1" ht="13.8" x14ac:dyDescent="0.25">
      <c r="A506" s="566" t="s">
        <v>453</v>
      </c>
      <c r="B506" s="569">
        <v>70</v>
      </c>
      <c r="C506" s="359">
        <v>135</v>
      </c>
      <c r="D506" s="68">
        <f t="shared" si="19"/>
        <v>0.1111111111111111</v>
      </c>
      <c r="E506" s="69">
        <f>'City of Winnipeg'!F506</f>
        <v>0.14072569153972733</v>
      </c>
    </row>
    <row r="507" spans="1:5" s="2" customFormat="1" ht="13.8" x14ac:dyDescent="0.25">
      <c r="A507" s="566" t="s">
        <v>454</v>
      </c>
      <c r="B507" s="569">
        <v>135</v>
      </c>
      <c r="C507" s="359">
        <v>130</v>
      </c>
      <c r="D507" s="68">
        <f t="shared" si="19"/>
        <v>0.14363143631436315</v>
      </c>
      <c r="E507" s="69">
        <f>'City of Winnipeg'!F507</f>
        <v>0.13274621020601401</v>
      </c>
    </row>
    <row r="508" spans="1:5" s="2" customFormat="1" ht="13.8" x14ac:dyDescent="0.25">
      <c r="A508" s="566" t="s">
        <v>455</v>
      </c>
      <c r="B508" s="569">
        <v>105</v>
      </c>
      <c r="C508" s="359">
        <v>155</v>
      </c>
      <c r="D508" s="68">
        <f t="shared" si="19"/>
        <v>0.14092140921409213</v>
      </c>
      <c r="E508" s="69">
        <f>'City of Winnipeg'!F508</f>
        <v>0.11753187655705605</v>
      </c>
    </row>
    <row r="509" spans="1:5" s="2" customFormat="1" ht="13.8" x14ac:dyDescent="0.25">
      <c r="A509" s="566" t="s">
        <v>456</v>
      </c>
      <c r="B509" s="569">
        <v>105</v>
      </c>
      <c r="C509" s="359">
        <v>75</v>
      </c>
      <c r="D509" s="68">
        <f t="shared" si="19"/>
        <v>9.7560975609756101E-2</v>
      </c>
      <c r="E509" s="69">
        <f>'City of Winnipeg'!F509</f>
        <v>8.9033728936651374E-2</v>
      </c>
    </row>
    <row r="510" spans="1:5" s="2" customFormat="1" ht="13.8" x14ac:dyDescent="0.25">
      <c r="A510" s="566" t="s">
        <v>457</v>
      </c>
      <c r="B510" s="569">
        <v>65</v>
      </c>
      <c r="C510" s="359">
        <v>65</v>
      </c>
      <c r="D510" s="68">
        <f t="shared" si="19"/>
        <v>7.0460704607046065E-2</v>
      </c>
      <c r="E510" s="69">
        <f>'City of Winnipeg'!F510</f>
        <v>6.2171926566708648E-2</v>
      </c>
    </row>
    <row r="511" spans="1:5" s="2" customFormat="1" ht="13.8" x14ac:dyDescent="0.25">
      <c r="A511" s="566" t="s">
        <v>458</v>
      </c>
      <c r="B511" s="569">
        <v>50</v>
      </c>
      <c r="C511" s="359">
        <v>35</v>
      </c>
      <c r="D511" s="68">
        <f t="shared" si="19"/>
        <v>4.6070460704607047E-2</v>
      </c>
      <c r="E511" s="69">
        <f>'City of Winnipeg'!F511</f>
        <v>4.6038297833221484E-2</v>
      </c>
    </row>
    <row r="512" spans="1:5" s="2" customFormat="1" ht="13.8" x14ac:dyDescent="0.25">
      <c r="A512" s="566" t="s">
        <v>459</v>
      </c>
      <c r="B512" s="569">
        <v>55</v>
      </c>
      <c r="C512" s="359">
        <v>40</v>
      </c>
      <c r="D512" s="68">
        <f t="shared" si="19"/>
        <v>5.1490514905149054E-2</v>
      </c>
      <c r="E512" s="69">
        <f>'City of Winnipeg'!F512</f>
        <v>3.5641070427196428E-2</v>
      </c>
    </row>
    <row r="513" spans="1:5" s="2" customFormat="1" ht="13.8" x14ac:dyDescent="0.25">
      <c r="A513" s="566" t="s">
        <v>460</v>
      </c>
      <c r="B513" s="569">
        <v>30</v>
      </c>
      <c r="C513" s="359">
        <v>10</v>
      </c>
      <c r="D513" s="68">
        <f t="shared" si="19"/>
        <v>2.1680216802168022E-2</v>
      </c>
      <c r="E513" s="69">
        <f>'City of Winnipeg'!F513</f>
        <v>2.3120271375908955E-2</v>
      </c>
    </row>
    <row r="514" spans="1:5" s="2" customFormat="1" ht="13.8" x14ac:dyDescent="0.25">
      <c r="A514" s="566" t="s">
        <v>508</v>
      </c>
      <c r="B514" s="569">
        <v>45</v>
      </c>
      <c r="C514" s="359">
        <v>10</v>
      </c>
      <c r="D514" s="68">
        <f t="shared" si="19"/>
        <v>2.9810298102981029E-2</v>
      </c>
      <c r="E514" s="69">
        <f>'City of Winnipeg'!F514</f>
        <v>4.2480625856093544E-2</v>
      </c>
    </row>
    <row r="515" spans="1:5" s="2" customFormat="1" ht="14.4" thickBot="1" x14ac:dyDescent="0.3">
      <c r="A515" s="567" t="s">
        <v>471</v>
      </c>
      <c r="B515" s="570">
        <v>10</v>
      </c>
      <c r="C515" s="359">
        <v>10</v>
      </c>
      <c r="D515" s="68">
        <f t="shared" si="19"/>
        <v>1.0840108401084011E-2</v>
      </c>
      <c r="E515" s="69">
        <f>'City of Winnipeg'!F515</f>
        <v>1.9056987102289966E-2</v>
      </c>
    </row>
    <row r="516" spans="1:5" s="2" customFormat="1" ht="15" customHeight="1" thickBot="1" x14ac:dyDescent="0.3">
      <c r="A516" s="541" t="s">
        <v>67</v>
      </c>
      <c r="B516" s="98">
        <f>SUM(B504:B515)</f>
        <v>945</v>
      </c>
      <c r="C516" s="76">
        <f>SUM(C504:C515)</f>
        <v>900</v>
      </c>
      <c r="D516" s="64">
        <f>SUM(D504:D515)</f>
        <v>1</v>
      </c>
      <c r="E516" s="78">
        <f>'City of Winnipeg'!F516</f>
        <v>1.0000000000000002</v>
      </c>
    </row>
    <row r="517" spans="1:5" s="2" customFormat="1" ht="15" customHeight="1" thickTop="1" x14ac:dyDescent="0.25">
      <c r="A517" s="542" t="s">
        <v>255</v>
      </c>
      <c r="B517" s="179">
        <v>44504</v>
      </c>
      <c r="C517" s="180">
        <v>38975</v>
      </c>
      <c r="D517" s="181">
        <v>41815</v>
      </c>
      <c r="E517" s="360">
        <f>'City of Winnipeg'!F517</f>
        <v>44915</v>
      </c>
    </row>
    <row r="518" spans="1:5" s="2" customFormat="1" ht="15" customHeight="1" thickBot="1" x14ac:dyDescent="0.3">
      <c r="A518" s="543" t="s">
        <v>492</v>
      </c>
      <c r="B518" s="182">
        <v>38437</v>
      </c>
      <c r="C518" s="183">
        <v>36034</v>
      </c>
      <c r="D518" s="184">
        <v>37913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2310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445</v>
      </c>
      <c r="C522" s="85">
        <f t="shared" si="20"/>
        <v>0.19264069264069264</v>
      </c>
      <c r="D522" s="133">
        <f>'City of Winnipeg'!E522</f>
        <v>143700</v>
      </c>
      <c r="E522" s="170">
        <f>'City of Winnipeg'!F522</f>
        <v>0.20825634225342926</v>
      </c>
    </row>
    <row r="523" spans="1:5" ht="14.4" customHeight="1" x14ac:dyDescent="0.25">
      <c r="A523" s="456" t="s">
        <v>261</v>
      </c>
      <c r="B523" s="31">
        <v>170</v>
      </c>
      <c r="C523" s="85">
        <f t="shared" si="20"/>
        <v>7.3593073593073599E-2</v>
      </c>
      <c r="D523" s="133">
        <f>'City of Winnipeg'!E523</f>
        <v>47035</v>
      </c>
      <c r="E523" s="170">
        <f>'City of Winnipeg'!F523</f>
        <v>6.8165184814822866E-2</v>
      </c>
    </row>
    <row r="524" spans="1:5" ht="14.4" customHeight="1" x14ac:dyDescent="0.25">
      <c r="A524" s="456" t="s">
        <v>262</v>
      </c>
      <c r="B524" s="31">
        <v>1505</v>
      </c>
      <c r="C524" s="85">
        <f t="shared" si="20"/>
        <v>0.65151515151515149</v>
      </c>
      <c r="D524" s="133">
        <f>'City of Winnipeg'!E524</f>
        <v>446490</v>
      </c>
      <c r="E524" s="170">
        <f>'City of Winnipeg'!F524</f>
        <v>0.64707288971978871</v>
      </c>
    </row>
    <row r="525" spans="1:5" ht="14.4" customHeight="1" thickBot="1" x14ac:dyDescent="0.3">
      <c r="A525" s="465" t="s">
        <v>263</v>
      </c>
      <c r="B525" s="96">
        <v>355</v>
      </c>
      <c r="C525" s="127">
        <f t="shared" si="20"/>
        <v>0.15367965367965367</v>
      </c>
      <c r="D525" s="141">
        <f>'City of Winnipeg'!E525</f>
        <v>99825</v>
      </c>
      <c r="E525" s="300">
        <f>'City of Winnipeg'!F525</f>
        <v>0.14467076802678203</v>
      </c>
    </row>
    <row r="526" spans="1:5" ht="14.4" thickTop="1" x14ac:dyDescent="0.25">
      <c r="A526" s="467" t="s">
        <v>534</v>
      </c>
      <c r="B526" s="468">
        <v>205</v>
      </c>
      <c r="C526" s="469">
        <f t="shared" si="20"/>
        <v>8.8744588744588751E-2</v>
      </c>
      <c r="D526" s="470">
        <f>'City of Winnipeg'!E526</f>
        <v>109545</v>
      </c>
      <c r="E526" s="471">
        <f>'City of Winnipeg'!F526</f>
        <v>0.15875741831699311</v>
      </c>
    </row>
    <row r="527" spans="1:5" ht="14.4" customHeight="1" x14ac:dyDescent="0.25">
      <c r="A527" s="472" t="s">
        <v>260</v>
      </c>
      <c r="B527" s="31">
        <v>55</v>
      </c>
      <c r="C527" s="85">
        <f>IF(AND(B522&lt;&gt;"x",B522&lt;&gt;"-",B522&lt;&gt;"",B522&lt;&gt;0),B527/B522,B522)</f>
        <v>0.12359550561797752</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0.14705882352941177</v>
      </c>
      <c r="D528" s="133">
        <f>'City of Winnipeg'!E528</f>
        <v>12175</v>
      </c>
      <c r="E528" s="473">
        <f>'City of Winnipeg'!F528</f>
        <v>0.2588497927075582</v>
      </c>
    </row>
    <row r="529" spans="1:5" ht="14.4" customHeight="1" x14ac:dyDescent="0.25">
      <c r="A529" s="475" t="s">
        <v>262</v>
      </c>
      <c r="B529" s="31">
        <v>100</v>
      </c>
      <c r="C529" s="85">
        <f t="shared" si="21"/>
        <v>6.6445182724252497E-2</v>
      </c>
      <c r="D529" s="133">
        <f>'City of Winnipeg'!E529</f>
        <v>64395</v>
      </c>
      <c r="E529" s="473">
        <f>'City of Winnipeg'!F529</f>
        <v>0.14422495464624069</v>
      </c>
    </row>
    <row r="530" spans="1:5" ht="15" customHeight="1" thickBot="1" x14ac:dyDescent="0.3">
      <c r="A530" s="476" t="s">
        <v>263</v>
      </c>
      <c r="B530" s="347">
        <v>55</v>
      </c>
      <c r="C530" s="477">
        <f t="shared" si="21"/>
        <v>0.15492957746478872</v>
      </c>
      <c r="D530" s="478">
        <f>'City of Winnipeg'!E530</f>
        <v>12145</v>
      </c>
      <c r="E530" s="479">
        <f>'City of Winnipeg'!F530</f>
        <v>0.12166291009266215</v>
      </c>
    </row>
    <row r="531" spans="1:5" ht="14.4" thickTop="1" x14ac:dyDescent="0.25">
      <c r="A531" s="466" t="s">
        <v>537</v>
      </c>
      <c r="B531" s="26">
        <v>235</v>
      </c>
      <c r="C531" s="85">
        <f t="shared" ref="C531" si="22">IF(AND(B$521&lt;&gt;"x",B$521&lt;&gt;"-",B$521&lt;&gt;"",B$521&lt;&gt;0),B531/B$521,B$521)</f>
        <v>0.10173160173160173</v>
      </c>
      <c r="D531" s="133">
        <f>'City of Winnipeg'!E531</f>
        <v>91415</v>
      </c>
      <c r="E531" s="29">
        <f>'City of Winnipeg'!F531</f>
        <v>0.13248262718926401</v>
      </c>
    </row>
    <row r="532" spans="1:5" ht="14.4" customHeight="1" x14ac:dyDescent="0.25">
      <c r="A532" s="457" t="s">
        <v>260</v>
      </c>
      <c r="B532" s="31">
        <v>55</v>
      </c>
      <c r="C532" s="85">
        <f>IF(AND(B522&lt;&gt;"x",B522&lt;&gt;"-",B522&lt;&gt;"",B522&lt;&gt;0),B532/B522,B522)</f>
        <v>0.12359550561797752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0.14705882352941177</v>
      </c>
      <c r="D533" s="133">
        <f>'City of Winnipeg'!E533</f>
        <v>9490</v>
      </c>
      <c r="E533" s="170">
        <f>'City of Winnipeg'!F533</f>
        <v>0.2017646433506963</v>
      </c>
    </row>
    <row r="534" spans="1:5" ht="14.4" customHeight="1" x14ac:dyDescent="0.25">
      <c r="A534" s="456" t="s">
        <v>262</v>
      </c>
      <c r="B534" s="31">
        <v>135</v>
      </c>
      <c r="C534" s="85">
        <f t="shared" si="23"/>
        <v>8.9700996677740868E-2</v>
      </c>
      <c r="D534" s="133">
        <f>'City of Winnipeg'!E534</f>
        <v>58095</v>
      </c>
      <c r="E534" s="170">
        <f>'City of Winnipeg'!F534</f>
        <v>0.13011489619028421</v>
      </c>
    </row>
    <row r="535" spans="1:5" ht="15" customHeight="1" thickBot="1" x14ac:dyDescent="0.3">
      <c r="A535" s="459" t="s">
        <v>263</v>
      </c>
      <c r="B535" s="33">
        <v>45</v>
      </c>
      <c r="C535" s="210">
        <f t="shared" si="23"/>
        <v>0.12676056338028169</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210</v>
      </c>
      <c r="C540" s="85">
        <f t="shared" si="24"/>
        <v>0.18103448275862069</v>
      </c>
      <c r="D540" s="133">
        <f>'City of Winnipeg'!E540</f>
        <v>73820</v>
      </c>
      <c r="E540" s="170">
        <f>'City of Winnipeg'!F540</f>
        <v>0.21822159158093887</v>
      </c>
    </row>
    <row r="541" spans="1:5" s="2" customFormat="1" ht="14.4" customHeight="1" x14ac:dyDescent="0.25">
      <c r="A541" s="461" t="s">
        <v>264</v>
      </c>
      <c r="B541" s="31">
        <v>85</v>
      </c>
      <c r="C541" s="85">
        <f t="shared" si="24"/>
        <v>7.3275862068965511E-2</v>
      </c>
      <c r="D541" s="133">
        <f>'City of Winnipeg'!E541</f>
        <v>24420</v>
      </c>
      <c r="E541" s="170">
        <f>'City of Winnipeg'!F541</f>
        <v>7.2188719404043991E-2</v>
      </c>
    </row>
    <row r="542" spans="1:5" s="2" customFormat="1" ht="14.4" customHeight="1" x14ac:dyDescent="0.25">
      <c r="A542" s="456" t="s">
        <v>262</v>
      </c>
      <c r="B542" s="31">
        <v>780</v>
      </c>
      <c r="C542" s="85">
        <f t="shared" si="24"/>
        <v>0.67241379310344829</v>
      </c>
      <c r="D542" s="133">
        <f>'City of Winnipeg'!E542</f>
        <v>220375</v>
      </c>
      <c r="E542" s="170">
        <f>'City of Winnipeg'!F542</f>
        <v>0.6514573725907532</v>
      </c>
    </row>
    <row r="543" spans="1:5" s="2" customFormat="1" ht="14.4" customHeight="1" thickBot="1" x14ac:dyDescent="0.3">
      <c r="A543" s="465" t="s">
        <v>263</v>
      </c>
      <c r="B543" s="96">
        <v>170</v>
      </c>
      <c r="C543" s="127">
        <f t="shared" si="24"/>
        <v>0.14655172413793102</v>
      </c>
      <c r="D543" s="141">
        <f>'City of Winnipeg'!E543</f>
        <v>44080</v>
      </c>
      <c r="E543" s="300">
        <f>'City of Winnipeg'!F543</f>
        <v>0.13030625517322927</v>
      </c>
    </row>
    <row r="544" spans="1:5" s="2" customFormat="1" ht="14.4" thickTop="1" x14ac:dyDescent="0.25">
      <c r="A544" s="467" t="s">
        <v>535</v>
      </c>
      <c r="B544" s="468">
        <v>100</v>
      </c>
      <c r="C544" s="469">
        <f t="shared" si="24"/>
        <v>8.6206896551724144E-2</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7.1428571428571425E-2</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0.17647058823529413</v>
      </c>
      <c r="D546" s="133">
        <f>'City of Winnipeg'!E546</f>
        <v>6490</v>
      </c>
      <c r="E546" s="473">
        <f>'City of Winnipeg'!F546</f>
        <v>0.26576576576576577</v>
      </c>
    </row>
    <row r="547" spans="1:5" s="2" customFormat="1" ht="14.4" customHeight="1" x14ac:dyDescent="0.25">
      <c r="A547" s="475" t="s">
        <v>262</v>
      </c>
      <c r="B547" s="31">
        <v>60</v>
      </c>
      <c r="C547" s="85">
        <f t="shared" si="25"/>
        <v>7.6923076923076927E-2</v>
      </c>
      <c r="D547" s="133">
        <f>'City of Winnipeg'!E547</f>
        <v>30630</v>
      </c>
      <c r="E547" s="473">
        <f>'City of Winnipeg'!F547</f>
        <v>0.13899035734543391</v>
      </c>
    </row>
    <row r="548" spans="1:5" s="2" customFormat="1" ht="15" customHeight="1" thickBot="1" x14ac:dyDescent="0.3">
      <c r="A548" s="476" t="s">
        <v>263</v>
      </c>
      <c r="B548" s="347">
        <v>20</v>
      </c>
      <c r="C548" s="477">
        <f t="shared" si="25"/>
        <v>0.11764705882352941</v>
      </c>
      <c r="D548" s="478">
        <f>'City of Winnipeg'!E548</f>
        <v>4285</v>
      </c>
      <c r="E548" s="479">
        <f>'City of Winnipeg'!F548</f>
        <v>9.720961887477314E-2</v>
      </c>
    </row>
    <row r="549" spans="1:5" s="424" customFormat="1" ht="14.4" thickTop="1" x14ac:dyDescent="0.25">
      <c r="A549" s="466" t="s">
        <v>536</v>
      </c>
      <c r="B549" s="26">
        <v>130</v>
      </c>
      <c r="C549" s="85">
        <f t="shared" ref="C549" si="26">IF(AND(B$539&lt;&gt;"x",B$539&lt;&gt;"-",B$539&lt;&gt;"",B$539&lt;&gt;0),B549/B$539,B$539)</f>
        <v>0.11206896551724138</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7.1428571428571425E-2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0.17647058823529413</v>
      </c>
      <c r="D551" s="133">
        <f>'City of Winnipeg'!E551</f>
        <v>5040</v>
      </c>
      <c r="E551" s="170">
        <f>'City of Winnipeg'!F551</f>
        <v>0.20638820638820637</v>
      </c>
    </row>
    <row r="552" spans="1:5" s="424" customFormat="1" ht="14.4" customHeight="1" x14ac:dyDescent="0.25">
      <c r="A552" s="456" t="s">
        <v>262</v>
      </c>
      <c r="B552" s="31">
        <v>90</v>
      </c>
      <c r="C552" s="85">
        <f t="shared" si="27"/>
        <v>0.11538461538461539</v>
      </c>
      <c r="D552" s="133">
        <f>'City of Winnipeg'!E552</f>
        <v>28200</v>
      </c>
      <c r="E552" s="170">
        <f>'City of Winnipeg'!F552</f>
        <v>0.12796369824163359</v>
      </c>
    </row>
    <row r="553" spans="1:5" s="424" customFormat="1" ht="15" customHeight="1" thickBot="1" x14ac:dyDescent="0.3">
      <c r="A553" s="459" t="s">
        <v>263</v>
      </c>
      <c r="B553" s="33">
        <v>15</v>
      </c>
      <c r="C553" s="210">
        <f t="shared" si="27"/>
        <v>8.8235294117647065E-2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230</v>
      </c>
      <c r="C558" s="85">
        <f t="shared" si="28"/>
        <v>0.20087336244541484</v>
      </c>
      <c r="D558" s="133">
        <f>'City of Winnipeg'!E558</f>
        <v>69885</v>
      </c>
      <c r="E558" s="170">
        <f>'City of Winnipeg'!F558</f>
        <v>0.19868368681412407</v>
      </c>
    </row>
    <row r="559" spans="1:5" s="2" customFormat="1" ht="13.8" x14ac:dyDescent="0.25">
      <c r="A559" s="461" t="s">
        <v>264</v>
      </c>
      <c r="B559" s="31">
        <v>85</v>
      </c>
      <c r="C559" s="85">
        <f t="shared" si="28"/>
        <v>7.4235807860262015E-2</v>
      </c>
      <c r="D559" s="133">
        <f>'City of Winnipeg'!E559</f>
        <v>22615</v>
      </c>
      <c r="E559" s="170">
        <f>'City of Winnipeg'!F559</f>
        <v>6.4294649456985278E-2</v>
      </c>
    </row>
    <row r="560" spans="1:5" s="2" customFormat="1" ht="12.75" customHeight="1" x14ac:dyDescent="0.25">
      <c r="A560" s="456" t="s">
        <v>262</v>
      </c>
      <c r="B560" s="31">
        <v>725</v>
      </c>
      <c r="C560" s="85">
        <f t="shared" si="28"/>
        <v>0.63318777292576423</v>
      </c>
      <c r="D560" s="133">
        <f>'City of Winnipeg'!E560</f>
        <v>226115</v>
      </c>
      <c r="E560" s="170">
        <f>'City of Winnipeg'!F560</f>
        <v>0.64284698925342587</v>
      </c>
    </row>
    <row r="561" spans="1:5" s="2" customFormat="1" ht="14.4" thickBot="1" x14ac:dyDescent="0.3">
      <c r="A561" s="465" t="s">
        <v>263</v>
      </c>
      <c r="B561" s="96">
        <v>185</v>
      </c>
      <c r="C561" s="127">
        <f t="shared" si="28"/>
        <v>0.16157205240174671</v>
      </c>
      <c r="D561" s="141">
        <f>'City of Winnipeg'!E561</f>
        <v>55740</v>
      </c>
      <c r="E561" s="300">
        <f>'City of Winnipeg'!F561</f>
        <v>0.15846932393245011</v>
      </c>
    </row>
    <row r="562" spans="1:5" s="2" customFormat="1" ht="14.4" thickTop="1" x14ac:dyDescent="0.25">
      <c r="A562" s="481" t="s">
        <v>539</v>
      </c>
      <c r="B562" s="468">
        <v>105</v>
      </c>
      <c r="C562" s="469">
        <f t="shared" si="28"/>
        <v>9.1703056768558958E-2</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0.13043478260869565</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0.11764705882352941</v>
      </c>
      <c r="D564" s="133">
        <f>'City of Winnipeg'!E564</f>
        <v>5685</v>
      </c>
      <c r="E564" s="473">
        <f>'City of Winnipeg'!F564</f>
        <v>0.25138182622153438</v>
      </c>
    </row>
    <row r="565" spans="1:5" s="2" customFormat="1" ht="13.8" x14ac:dyDescent="0.25">
      <c r="A565" s="475" t="s">
        <v>262</v>
      </c>
      <c r="B565" s="31">
        <v>40</v>
      </c>
      <c r="C565" s="85">
        <f t="shared" si="29"/>
        <v>5.5172413793103448E-2</v>
      </c>
      <c r="D565" s="133">
        <f>'City of Winnipeg'!E565</f>
        <v>33765</v>
      </c>
      <c r="E565" s="473">
        <f>'City of Winnipeg'!F565</f>
        <v>0.14932667005727174</v>
      </c>
    </row>
    <row r="566" spans="1:5" s="2" customFormat="1" ht="14.4" thickBot="1" x14ac:dyDescent="0.3">
      <c r="A566" s="476" t="s">
        <v>263</v>
      </c>
      <c r="B566" s="347">
        <v>30</v>
      </c>
      <c r="C566" s="477">
        <f t="shared" si="29"/>
        <v>0.16216216216216217</v>
      </c>
      <c r="D566" s="478">
        <f>'City of Winnipeg'!E566</f>
        <v>7860</v>
      </c>
      <c r="E566" s="479">
        <f>'City of Winnipeg'!F566</f>
        <v>0.14101184068891282</v>
      </c>
    </row>
    <row r="567" spans="1:5" s="424" customFormat="1" ht="14.4" thickTop="1" x14ac:dyDescent="0.25">
      <c r="A567" s="480" t="s">
        <v>538</v>
      </c>
      <c r="B567" s="26">
        <v>105</v>
      </c>
      <c r="C567" s="85">
        <f t="shared" ref="C567" si="30">IF(AND(B$557&lt;&gt;"x",B$557&lt;&gt;"-",B$557&lt;&gt;"",B$557&lt;&gt;0),B567/B$557,B$557)</f>
        <v>9.1703056768558958E-2</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0.17391304347826086</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0.11764705882352941</v>
      </c>
      <c r="D569" s="133">
        <f>'City of Winnipeg'!E569</f>
        <v>4455</v>
      </c>
      <c r="E569" s="170">
        <f>'City of Winnipeg'!F569</f>
        <v>0.19699314614194119</v>
      </c>
    </row>
    <row r="570" spans="1:5" s="424" customFormat="1" ht="13.8" x14ac:dyDescent="0.25">
      <c r="A570" s="456" t="s">
        <v>262</v>
      </c>
      <c r="B570" s="31">
        <v>40</v>
      </c>
      <c r="C570" s="85">
        <f t="shared" si="31"/>
        <v>5.5172413793103448E-2</v>
      </c>
      <c r="D570" s="133">
        <f>'City of Winnipeg'!E570</f>
        <v>29900</v>
      </c>
      <c r="E570" s="170">
        <f>'City of Winnipeg'!F570</f>
        <v>0.13223359794794684</v>
      </c>
    </row>
    <row r="571" spans="1:5" s="424" customFormat="1" ht="14.4" thickBot="1" x14ac:dyDescent="0.3">
      <c r="A571" s="459" t="s">
        <v>263</v>
      </c>
      <c r="B571" s="33">
        <v>30</v>
      </c>
      <c r="C571" s="545">
        <f t="shared" si="31"/>
        <v>0.16216216216216217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205</v>
      </c>
      <c r="C577" s="27">
        <f>IF(B$582&lt;&gt;0,B577/B$582,0)</f>
        <v>0.22651933701657459</v>
      </c>
      <c r="D577" s="83">
        <f>'City of Winnipeg'!E577</f>
        <v>84615</v>
      </c>
      <c r="E577" s="29">
        <f>'City of Winnipeg'!F577</f>
        <v>0.30107278193883541</v>
      </c>
    </row>
    <row r="578" spans="1:5" s="2" customFormat="1" ht="12.75" customHeight="1" x14ac:dyDescent="0.25">
      <c r="A578" s="30" t="s">
        <v>270</v>
      </c>
      <c r="B578" s="31">
        <v>340</v>
      </c>
      <c r="C578" s="27">
        <f>IF(B$582&lt;&gt;0,B578/B$582,0)</f>
        <v>0.37569060773480661</v>
      </c>
      <c r="D578" s="190">
        <f>'City of Winnipeg'!E578</f>
        <v>90000</v>
      </c>
      <c r="E578" s="29">
        <f>'City of Winnipeg'!F578</f>
        <v>0.32023341457773669</v>
      </c>
    </row>
    <row r="579" spans="1:5" s="2" customFormat="1" ht="14.4" customHeight="1" x14ac:dyDescent="0.25">
      <c r="A579" s="30" t="s">
        <v>271</v>
      </c>
      <c r="B579" s="31">
        <v>155</v>
      </c>
      <c r="C579" s="27">
        <f>IF(B$582&lt;&gt;0,B579/B$582,0)</f>
        <v>0.17127071823204421</v>
      </c>
      <c r="D579" s="84">
        <f>'City of Winnipeg'!E579</f>
        <v>42625</v>
      </c>
      <c r="E579" s="29">
        <f>'City of Winnipeg'!F579</f>
        <v>0.15166610329306696</v>
      </c>
    </row>
    <row r="580" spans="1:5" s="2" customFormat="1" ht="14.4" customHeight="1" x14ac:dyDescent="0.25">
      <c r="A580" s="30" t="s">
        <v>272</v>
      </c>
      <c r="B580" s="31">
        <v>130</v>
      </c>
      <c r="C580" s="27">
        <f>IF(B$582&lt;&gt;0,B580/B$582,0)</f>
        <v>0.143646408839779</v>
      </c>
      <c r="D580" s="28">
        <f>'City of Winnipeg'!E580</f>
        <v>38375</v>
      </c>
      <c r="E580" s="29">
        <f>'City of Winnipeg'!F580</f>
        <v>0.13654396982689604</v>
      </c>
    </row>
    <row r="581" spans="1:5" s="2" customFormat="1" ht="14.4" customHeight="1" thickBot="1" x14ac:dyDescent="0.3">
      <c r="A581" s="119" t="s">
        <v>450</v>
      </c>
      <c r="B581" s="96">
        <v>75</v>
      </c>
      <c r="C581" s="27">
        <f>IF(B$582&lt;&gt;0,B581/B$582,0)</f>
        <v>8.2872928176795577E-2</v>
      </c>
      <c r="D581" s="28">
        <f>'City of Winnipeg'!E581</f>
        <v>25430</v>
      </c>
      <c r="E581" s="100">
        <f>'City of Winnipeg'!F581</f>
        <v>9.0483730363464923E-2</v>
      </c>
    </row>
    <row r="582" spans="1:5" s="2" customFormat="1" ht="15" customHeight="1" thickBot="1" x14ac:dyDescent="0.3">
      <c r="A582" s="439" t="s">
        <v>67</v>
      </c>
      <c r="B582" s="98">
        <f>SUM(B577:B581)</f>
        <v>905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635</v>
      </c>
      <c r="C588" s="85">
        <f>IF(B$591&lt;&gt;0,B588/B$591,0)</f>
        <v>0.7016574585635359</v>
      </c>
      <c r="D588" s="28">
        <f>'City of Winnipeg'!E588</f>
        <v>176950</v>
      </c>
      <c r="E588" s="29">
        <f>'City of Winnipeg'!F588</f>
        <v>0.62961447455033892</v>
      </c>
    </row>
    <row r="589" spans="1:5" s="2" customFormat="1" ht="14.4" customHeight="1" x14ac:dyDescent="0.25">
      <c r="A589" s="30" t="s">
        <v>276</v>
      </c>
      <c r="B589" s="31">
        <v>25</v>
      </c>
      <c r="C589" s="85">
        <f>IF(B$591&lt;&gt;0,B589/B$591,0)</f>
        <v>2.7624309392265192E-2</v>
      </c>
      <c r="D589" s="28">
        <f>'City of Winnipeg'!E589</f>
        <v>6030</v>
      </c>
      <c r="E589" s="29">
        <f>'City of Winnipeg'!F589</f>
        <v>2.1455638776708356E-2</v>
      </c>
    </row>
    <row r="590" spans="1:5" s="2" customFormat="1" ht="15" customHeight="1" thickBot="1" x14ac:dyDescent="0.3">
      <c r="A590" s="194" t="s">
        <v>277</v>
      </c>
      <c r="B590" s="96">
        <v>245</v>
      </c>
      <c r="C590" s="85">
        <f>IF(B$591&lt;&gt;0,B590/B$591,0)</f>
        <v>0.27071823204419887</v>
      </c>
      <c r="D590" s="28">
        <f>'City of Winnipeg'!E590</f>
        <v>98065</v>
      </c>
      <c r="E590" s="100">
        <f>'City of Winnipeg'!F590</f>
        <v>0.34892988667295272</v>
      </c>
    </row>
    <row r="591" spans="1:5" s="2" customFormat="1" ht="15" customHeight="1" thickBot="1" x14ac:dyDescent="0.3">
      <c r="A591" s="437" t="s">
        <v>67</v>
      </c>
      <c r="B591" s="98">
        <f>SUM(B588:B590)</f>
        <v>905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1.1111111111111112E-2</v>
      </c>
      <c r="D597" s="28">
        <f>'City of Winnipeg'!E597</f>
        <v>6975</v>
      </c>
      <c r="E597" s="29">
        <f>'City of Winnipeg'!F597</f>
        <v>2.4816765103536611E-2</v>
      </c>
    </row>
    <row r="598" spans="1:5" s="2" customFormat="1" ht="13.8" x14ac:dyDescent="0.25">
      <c r="A598" s="463" t="s">
        <v>282</v>
      </c>
      <c r="B598" s="372">
        <v>45</v>
      </c>
      <c r="C598" s="27">
        <f t="shared" si="32"/>
        <v>0.05</v>
      </c>
      <c r="D598" s="28">
        <f>'City of Winnipeg'!E598</f>
        <v>9830</v>
      </c>
      <c r="E598" s="29">
        <f>'City of Winnipeg'!F598</f>
        <v>3.4974738490002134E-2</v>
      </c>
    </row>
    <row r="599" spans="1:5" s="2" customFormat="1" ht="13.8" x14ac:dyDescent="0.25">
      <c r="A599" s="463" t="s">
        <v>461</v>
      </c>
      <c r="B599" s="372">
        <v>10</v>
      </c>
      <c r="C599" s="27">
        <f t="shared" si="32"/>
        <v>1.1111111111111112E-2</v>
      </c>
      <c r="D599" s="28">
        <f>'City of Winnipeg'!E599</f>
        <v>11820</v>
      </c>
      <c r="E599" s="29">
        <f>'City of Winnipeg'!F599</f>
        <v>4.2055077207713655E-2</v>
      </c>
    </row>
    <row r="600" spans="1:5" ht="13.8" x14ac:dyDescent="0.25">
      <c r="A600" s="463" t="s">
        <v>462</v>
      </c>
      <c r="B600" s="372">
        <v>15</v>
      </c>
      <c r="C600" s="27">
        <f t="shared" si="32"/>
        <v>1.6666666666666666E-2</v>
      </c>
      <c r="D600" s="28">
        <f>'City of Winnipeg'!E600</f>
        <v>10710</v>
      </c>
      <c r="E600" s="29">
        <f>'City of Winnipeg'!F600</f>
        <v>3.8105742546075572E-2</v>
      </c>
    </row>
    <row r="601" spans="1:5" ht="13.8" x14ac:dyDescent="0.25">
      <c r="A601" s="463" t="s">
        <v>463</v>
      </c>
      <c r="B601" s="372">
        <v>35</v>
      </c>
      <c r="C601" s="27">
        <f t="shared" si="32"/>
        <v>3.888888888888889E-2</v>
      </c>
      <c r="D601" s="28">
        <f>'City of Winnipeg'!E601</f>
        <v>11570</v>
      </c>
      <c r="E601" s="29">
        <f>'City of Winnipeg'!F601</f>
        <v>4.1165587419056432E-2</v>
      </c>
    </row>
    <row r="602" spans="1:5" ht="13.8" x14ac:dyDescent="0.25">
      <c r="A602" s="463" t="s">
        <v>464</v>
      </c>
      <c r="B602" s="372">
        <v>40</v>
      </c>
      <c r="C602" s="27">
        <f t="shared" si="32"/>
        <v>4.4444444444444446E-2</v>
      </c>
      <c r="D602" s="28">
        <f>'City of Winnipeg'!E602</f>
        <v>12925</v>
      </c>
      <c r="E602" s="29">
        <f>'City of Winnipeg'!F602</f>
        <v>4.5986622073578592E-2</v>
      </c>
    </row>
    <row r="603" spans="1:5" ht="13.8" x14ac:dyDescent="0.25">
      <c r="A603" s="463" t="s">
        <v>465</v>
      </c>
      <c r="B603" s="372">
        <v>25</v>
      </c>
      <c r="C603" s="27">
        <f t="shared" si="32"/>
        <v>2.7777777777777776E-2</v>
      </c>
      <c r="D603" s="28">
        <f>'City of Winnipeg'!E603</f>
        <v>12440</v>
      </c>
      <c r="E603" s="29">
        <f>'City of Winnipeg'!F603</f>
        <v>4.4261011883583577E-2</v>
      </c>
    </row>
    <row r="604" spans="1:5" ht="13.8" x14ac:dyDescent="0.25">
      <c r="A604" s="463" t="s">
        <v>466</v>
      </c>
      <c r="B604" s="406">
        <v>30</v>
      </c>
      <c r="C604" s="367">
        <f t="shared" si="32"/>
        <v>3.3333333333333333E-2</v>
      </c>
      <c r="D604" s="28">
        <f>'City of Winnipeg'!E604</f>
        <v>12050</v>
      </c>
      <c r="E604" s="29">
        <f>'City of Winnipeg'!F604</f>
        <v>4.2873407813278301E-2</v>
      </c>
    </row>
    <row r="605" spans="1:5" ht="13.8" x14ac:dyDescent="0.25">
      <c r="A605" s="463" t="s">
        <v>283</v>
      </c>
      <c r="B605" s="407">
        <v>75</v>
      </c>
      <c r="C605" s="369">
        <f t="shared" si="32"/>
        <v>8.3333333333333329E-2</v>
      </c>
      <c r="D605" s="28">
        <f>'City of Winnipeg'!E605</f>
        <v>23375</v>
      </c>
      <c r="E605" s="29">
        <f>'City of Winnipeg'!F605</f>
        <v>8.3167295239450656E-2</v>
      </c>
    </row>
    <row r="606" spans="1:5" ht="13.8" x14ac:dyDescent="0.25">
      <c r="A606" s="463" t="s">
        <v>467</v>
      </c>
      <c r="B606" s="408">
        <v>90</v>
      </c>
      <c r="C606" s="368">
        <f t="shared" si="32"/>
        <v>0.1</v>
      </c>
      <c r="D606" s="28">
        <f>'City of Winnipeg'!E606</f>
        <v>22040</v>
      </c>
      <c r="E606" s="29">
        <f>'City of Winnipeg'!F606</f>
        <v>7.8417419768021066E-2</v>
      </c>
    </row>
    <row r="607" spans="1:5" ht="13.8" x14ac:dyDescent="0.25">
      <c r="A607" s="463" t="s">
        <v>468</v>
      </c>
      <c r="B607" s="408">
        <v>75</v>
      </c>
      <c r="C607" s="368">
        <f t="shared" si="32"/>
        <v>8.3333333333333329E-2</v>
      </c>
      <c r="D607" s="28">
        <f>'City of Winnipeg'!E607</f>
        <v>19605</v>
      </c>
      <c r="E607" s="29">
        <f>'City of Winnipeg'!F607</f>
        <v>6.9753789226499677E-2</v>
      </c>
    </row>
    <row r="608" spans="1:5" ht="13.8" x14ac:dyDescent="0.25">
      <c r="A608" s="463" t="s">
        <v>469</v>
      </c>
      <c r="B608" s="408">
        <v>90</v>
      </c>
      <c r="C608" s="368">
        <f t="shared" si="32"/>
        <v>0.1</v>
      </c>
      <c r="D608" s="28">
        <f>'City of Winnipeg'!E608</f>
        <v>18325</v>
      </c>
      <c r="E608" s="29">
        <f>'City of Winnipeg'!F608</f>
        <v>6.5199601508574678E-2</v>
      </c>
    </row>
    <row r="609" spans="1:5" ht="15" customHeight="1" x14ac:dyDescent="0.25">
      <c r="A609" s="463" t="s">
        <v>470</v>
      </c>
      <c r="B609" s="408">
        <v>65</v>
      </c>
      <c r="C609" s="368">
        <f t="shared" si="32"/>
        <v>7.2222222222222215E-2</v>
      </c>
      <c r="D609" s="28">
        <f>'City of Winnipeg'!E609</f>
        <v>15705</v>
      </c>
      <c r="E609" s="29">
        <f>'City of Winnipeg'!F609</f>
        <v>5.587774852344695E-2</v>
      </c>
    </row>
    <row r="610" spans="1:5" ht="15" customHeight="1" x14ac:dyDescent="0.25">
      <c r="A610" s="463" t="s">
        <v>284</v>
      </c>
      <c r="B610" s="408">
        <v>130</v>
      </c>
      <c r="C610" s="368">
        <f t="shared" si="32"/>
        <v>0.14444444444444443</v>
      </c>
      <c r="D610" s="28">
        <f>'City of Winnipeg'!E610</f>
        <v>29420</v>
      </c>
      <c r="E610" s="29">
        <f>'City of Winnipeg'!F610</f>
        <v>0.10467515832918238</v>
      </c>
    </row>
    <row r="611" spans="1:5" ht="15" customHeight="1" x14ac:dyDescent="0.25">
      <c r="A611" s="463" t="s">
        <v>285</v>
      </c>
      <c r="B611" s="408">
        <v>100</v>
      </c>
      <c r="C611" s="368">
        <f t="shared" si="32"/>
        <v>0.1111111111111111</v>
      </c>
      <c r="D611" s="28">
        <f>'City of Winnipeg'!E611</f>
        <v>19665</v>
      </c>
      <c r="E611" s="29">
        <f>'City of Winnipeg'!F611</f>
        <v>6.9967266775777415E-2</v>
      </c>
    </row>
    <row r="612" spans="1:5" ht="15" customHeight="1" x14ac:dyDescent="0.25">
      <c r="A612" s="463" t="s">
        <v>510</v>
      </c>
      <c r="B612" s="408">
        <v>45</v>
      </c>
      <c r="C612" s="368">
        <f t="shared" si="32"/>
        <v>0.05</v>
      </c>
      <c r="D612" s="28">
        <f>'City of Winnipeg'!E612</f>
        <v>20390</v>
      </c>
      <c r="E612" s="29">
        <f>'City of Winnipeg'!F612</f>
        <v>7.2546787162883375E-2</v>
      </c>
    </row>
    <row r="613" spans="1:5" ht="15" customHeight="1" x14ac:dyDescent="0.25">
      <c r="A613" s="463" t="s">
        <v>511</v>
      </c>
      <c r="B613" s="408">
        <v>20</v>
      </c>
      <c r="C613" s="368">
        <f t="shared" si="32"/>
        <v>2.2222222222222223E-2</v>
      </c>
      <c r="D613" s="28">
        <f>'City of Winnipeg'!E613</f>
        <v>13865</v>
      </c>
      <c r="E613" s="29">
        <f>'City of Winnipeg'!F613</f>
        <v>4.9331103678929768E-2</v>
      </c>
    </row>
    <row r="614" spans="1:5" ht="15" customHeight="1" thickBot="1" x14ac:dyDescent="0.3">
      <c r="A614" s="410" t="s">
        <v>67</v>
      </c>
      <c r="B614" s="409">
        <f>SUM(B595:B613)</f>
        <v>900</v>
      </c>
      <c r="C614" s="510">
        <f>SUM(C595:C613)</f>
        <v>1</v>
      </c>
      <c r="D614" s="404">
        <f>'City of Winnipeg'!E614</f>
        <v>281060</v>
      </c>
      <c r="E614" s="405">
        <f>'City of Winnipeg'!F614</f>
        <v>1</v>
      </c>
    </row>
    <row r="615" spans="1:5" ht="15" customHeight="1" thickTop="1" x14ac:dyDescent="0.25">
      <c r="A615" s="370" t="s">
        <v>286</v>
      </c>
      <c r="B615" s="637">
        <v>85232</v>
      </c>
      <c r="C615" s="638"/>
      <c r="D615" s="639">
        <f>'City of Winnipeg'!E615</f>
        <v>86920</v>
      </c>
      <c r="E615" s="640"/>
    </row>
    <row r="616" spans="1:5" ht="15" customHeight="1" thickBot="1" x14ac:dyDescent="0.3">
      <c r="A616" s="150" t="s">
        <v>287</v>
      </c>
      <c r="B616" s="641">
        <v>79658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340</v>
      </c>
      <c r="C623" s="85">
        <f>IF(B$627&lt;&gt;0,B623/B$627,0)</f>
        <v>0.5</v>
      </c>
      <c r="D623" s="28">
        <f>'City of Winnipeg'!E623</f>
        <v>92130</v>
      </c>
      <c r="E623" s="29">
        <f>'City of Winnipeg'!F623</f>
        <v>0.48654643394681946</v>
      </c>
    </row>
    <row r="624" spans="1:5" ht="14.4" customHeight="1" x14ac:dyDescent="0.25">
      <c r="A624" s="30" t="s">
        <v>291</v>
      </c>
      <c r="B624" s="31">
        <v>175</v>
      </c>
      <c r="C624" s="85">
        <f>IF(B$627&lt;&gt;0,B624/B$627,0)</f>
        <v>0.25735294117647056</v>
      </c>
      <c r="D624" s="28">
        <f>'City of Winnipeg'!E624</f>
        <v>42130</v>
      </c>
      <c r="E624" s="29">
        <f>'City of Winnipeg'!F624</f>
        <v>0.22249214438488554</v>
      </c>
    </row>
    <row r="625" spans="1:5" ht="14.4" customHeight="1" x14ac:dyDescent="0.25">
      <c r="A625" s="30" t="s">
        <v>292</v>
      </c>
      <c r="B625" s="31">
        <v>115</v>
      </c>
      <c r="C625" s="85">
        <f>IF(B$627&lt;&gt;0,B625/B$627,0)</f>
        <v>0.16911764705882354</v>
      </c>
      <c r="D625" s="28">
        <f>'City of Winnipeg'!E625</f>
        <v>37560</v>
      </c>
      <c r="E625" s="29">
        <f>'City of Winnipeg'!F625</f>
        <v>0.19835758231892478</v>
      </c>
    </row>
    <row r="626" spans="1:5" s="2" customFormat="1" ht="15" customHeight="1" thickBot="1" x14ac:dyDescent="0.3">
      <c r="A626" s="194" t="s">
        <v>293</v>
      </c>
      <c r="B626" s="71">
        <v>50</v>
      </c>
      <c r="C626" s="85">
        <f>IF(B$627&lt;&gt;0,B626/B$627,0)</f>
        <v>7.3529411764705885E-2</v>
      </c>
      <c r="D626" s="28">
        <f>'City of Winnipeg'!E626</f>
        <v>17535</v>
      </c>
      <c r="E626" s="100">
        <f>'City of Winnipeg'!F626</f>
        <v>9.2603839349370234E-2</v>
      </c>
    </row>
    <row r="627" spans="1:5" s="2" customFormat="1" ht="15" customHeight="1" thickBot="1" x14ac:dyDescent="0.3">
      <c r="A627" s="439" t="s">
        <v>67</v>
      </c>
      <c r="B627" s="98">
        <f>SUM(B623:B626)</f>
        <v>680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285</v>
      </c>
      <c r="C633" s="85">
        <f>IF(B$637&lt;&gt;0,B633/B$637,0)</f>
        <v>0.41911764705882354</v>
      </c>
      <c r="D633" s="28">
        <f>'City of Winnipeg'!E633</f>
        <v>83585</v>
      </c>
      <c r="E633" s="29">
        <f>'City of Winnipeg'!F633</f>
        <v>0.44140790029573301</v>
      </c>
    </row>
    <row r="634" spans="1:5" ht="14.4" customHeight="1" x14ac:dyDescent="0.25">
      <c r="A634" s="365" t="s">
        <v>496</v>
      </c>
      <c r="B634" s="26">
        <v>295</v>
      </c>
      <c r="C634" s="85">
        <f>IF(B$637&lt;&gt;0,B634/B$637,0)</f>
        <v>0.43382352941176472</v>
      </c>
      <c r="D634" s="28">
        <f>'City of Winnipeg'!E634</f>
        <v>70750</v>
      </c>
      <c r="E634" s="29">
        <f>'City of Winnipeg'!F634</f>
        <v>0.37362695395014789</v>
      </c>
    </row>
    <row r="635" spans="1:5" ht="14.4" customHeight="1" x14ac:dyDescent="0.25">
      <c r="A635" s="30" t="s">
        <v>296</v>
      </c>
      <c r="B635" s="31">
        <v>80</v>
      </c>
      <c r="C635" s="85">
        <f>IF(B$637&lt;&gt;0,B635/B$637,0)</f>
        <v>0.11764705882352941</v>
      </c>
      <c r="D635" s="28">
        <f>'City of Winnipeg'!E635</f>
        <v>27705</v>
      </c>
      <c r="E635" s="29">
        <f>'City of Winnipeg'!F635</f>
        <v>0.14630861850443599</v>
      </c>
    </row>
    <row r="636" spans="1:5" ht="15" customHeight="1" thickBot="1" x14ac:dyDescent="0.3">
      <c r="A636" s="194" t="s">
        <v>297</v>
      </c>
      <c r="B636" s="96">
        <v>20</v>
      </c>
      <c r="C636" s="85">
        <f>IF(B$637&lt;&gt;0,B636/B$637,0)</f>
        <v>2.9411764705882353E-2</v>
      </c>
      <c r="D636" s="28">
        <f>'City of Winnipeg'!E636</f>
        <v>7320</v>
      </c>
      <c r="E636" s="29">
        <f>'City of Winnipeg'!F636</f>
        <v>3.8656527249683145E-2</v>
      </c>
    </row>
    <row r="637" spans="1:5" ht="15" customHeight="1" thickBot="1" x14ac:dyDescent="0.3">
      <c r="A637" s="437" t="s">
        <v>155</v>
      </c>
      <c r="B637" s="98">
        <f>SUM(B633:B636)</f>
        <v>680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185</v>
      </c>
      <c r="C641" s="85">
        <f>IF(B$644&lt;&gt;0,B641/B$644,0)</f>
        <v>0.47435897435897434</v>
      </c>
      <c r="D641" s="28">
        <f>'City of Winnipeg'!E641</f>
        <v>54035</v>
      </c>
      <c r="E641" s="29">
        <f>'City of Winnipeg'!F641</f>
        <v>0.45558787572193415</v>
      </c>
    </row>
    <row r="642" spans="1:5" ht="14.4" customHeight="1" x14ac:dyDescent="0.25">
      <c r="A642" s="30" t="s">
        <v>300</v>
      </c>
      <c r="B642" s="31">
        <v>140</v>
      </c>
      <c r="C642" s="85">
        <f>IF(B$644&lt;&gt;0,B642/B$644,0)</f>
        <v>0.35897435897435898</v>
      </c>
      <c r="D642" s="28">
        <f>'City of Winnipeg'!E642</f>
        <v>44255</v>
      </c>
      <c r="E642" s="29">
        <f>'City of Winnipeg'!F642</f>
        <v>0.37312929471776063</v>
      </c>
    </row>
    <row r="643" spans="1:5" ht="15" customHeight="1" thickBot="1" x14ac:dyDescent="0.3">
      <c r="A643" s="194" t="s">
        <v>301</v>
      </c>
      <c r="B643" s="71">
        <v>65</v>
      </c>
      <c r="C643" s="85">
        <f>IF(B$644&lt;&gt;0,B643/B$644,0)</f>
        <v>0.16666666666666666</v>
      </c>
      <c r="D643" s="28">
        <f>'City of Winnipeg'!E643</f>
        <v>20315</v>
      </c>
      <c r="E643" s="100">
        <f>'City of Winnipeg'!F643</f>
        <v>0.17128282956030522</v>
      </c>
    </row>
    <row r="644" spans="1:5" ht="15" customHeight="1" thickBot="1" x14ac:dyDescent="0.3">
      <c r="A644" s="437" t="s">
        <v>155</v>
      </c>
      <c r="B644" s="98">
        <f>SUM(B641:B643)</f>
        <v>390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835</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55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910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760</v>
      </c>
      <c r="C692" s="82">
        <f>IF(B$694&lt;&gt;0,B692/B$694,0)</f>
        <v>0.8351648351648352</v>
      </c>
      <c r="D692" s="28">
        <f>'City of Winnipeg'!E690</f>
        <v>182395</v>
      </c>
      <c r="E692" s="29">
        <f>'City of Winnipeg'!F690</f>
        <v>0.64897705034691333</v>
      </c>
    </row>
    <row r="693" spans="1:5" ht="15" customHeight="1" thickBot="1" x14ac:dyDescent="0.3">
      <c r="A693" s="119" t="s">
        <v>308</v>
      </c>
      <c r="B693" s="96">
        <v>150</v>
      </c>
      <c r="C693" s="27">
        <f>IF(B$694&lt;&gt;0,B693/B$694,0)</f>
        <v>0.16483516483516483</v>
      </c>
      <c r="D693" s="28">
        <f>'City of Winnipeg'!E691</f>
        <v>98655</v>
      </c>
      <c r="E693" s="29">
        <f>'City of Winnipeg'!F691</f>
        <v>0.35102294965308661</v>
      </c>
    </row>
    <row r="694" spans="1:5" ht="15" customHeight="1" thickBot="1" x14ac:dyDescent="0.3">
      <c r="A694" s="260" t="s">
        <v>155</v>
      </c>
      <c r="B694" s="98">
        <f>SUM(B692:B693)</f>
        <v>910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800</v>
      </c>
      <c r="C698" s="27">
        <f>IF(B$700&lt;&gt;0,B698/B$700,0)</f>
        <v>0.88397790055248615</v>
      </c>
      <c r="D698" s="28">
        <f>'City of Winnipeg'!E696</f>
        <v>259035</v>
      </c>
      <c r="E698" s="29">
        <f>'City of Winnipeg'!F696</f>
        <v>0.92168513939048902</v>
      </c>
    </row>
    <row r="699" spans="1:5" ht="15" customHeight="1" thickBot="1" x14ac:dyDescent="0.3">
      <c r="A699" s="112" t="s">
        <v>426</v>
      </c>
      <c r="B699" s="31">
        <v>105</v>
      </c>
      <c r="C699" s="27">
        <f>IF(B$700&lt;&gt;0,B699/B$700,0)</f>
        <v>0.11602209944751381</v>
      </c>
      <c r="D699" s="28">
        <f>'City of Winnipeg'!E697</f>
        <v>22010</v>
      </c>
      <c r="E699" s="29">
        <f>'City of Winnipeg'!F697</f>
        <v>7.8314860609510928E-2</v>
      </c>
    </row>
    <row r="700" spans="1:5" ht="15" customHeight="1" thickBot="1" x14ac:dyDescent="0.3">
      <c r="A700" s="437" t="s">
        <v>67</v>
      </c>
      <c r="B700" s="98">
        <f>SUM(B698:B699)</f>
        <v>905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445</v>
      </c>
      <c r="C704" s="503">
        <f t="shared" ref="C704:C710" si="33">IF(B$711&lt;&gt;0,B704/B$711,0)</f>
        <v>0.48901098901098899</v>
      </c>
      <c r="D704" s="28">
        <f>'City of Winnipeg'!E702</f>
        <v>97100</v>
      </c>
      <c r="E704" s="29">
        <f>'City of Winnipeg'!F702</f>
        <v>0.34549627283886925</v>
      </c>
    </row>
    <row r="705" spans="1:5" s="2" customFormat="1" ht="14.4" customHeight="1" x14ac:dyDescent="0.25">
      <c r="A705" s="523" t="s">
        <v>312</v>
      </c>
      <c r="B705" s="526">
        <v>375</v>
      </c>
      <c r="C705" s="503">
        <f t="shared" si="33"/>
        <v>0.41208791208791207</v>
      </c>
      <c r="D705" s="28">
        <f>'City of Winnipeg'!E703</f>
        <v>93635</v>
      </c>
      <c r="E705" s="29">
        <f>'City of Winnipeg'!F703</f>
        <v>0.33316728637762638</v>
      </c>
    </row>
    <row r="706" spans="1:5" s="2" customFormat="1" ht="14.4" customHeight="1" x14ac:dyDescent="0.25">
      <c r="A706" s="523" t="s">
        <v>313</v>
      </c>
      <c r="B706" s="526">
        <v>30</v>
      </c>
      <c r="C706" s="503">
        <f t="shared" si="33"/>
        <v>3.2967032967032968E-2</v>
      </c>
      <c r="D706" s="28">
        <f>'City of Winnipeg'!E704</f>
        <v>36085</v>
      </c>
      <c r="E706" s="29">
        <f>'City of Winnipeg'!F704</f>
        <v>0.1283958085004181</v>
      </c>
    </row>
    <row r="707" spans="1:5" s="2" customFormat="1" ht="14.4" customHeight="1" x14ac:dyDescent="0.25">
      <c r="A707" s="523" t="s">
        <v>314</v>
      </c>
      <c r="B707" s="526">
        <v>25</v>
      </c>
      <c r="C707" s="503">
        <f t="shared" si="33"/>
        <v>2.7472527472527472E-2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20</v>
      </c>
      <c r="C709" s="503">
        <f t="shared" si="33"/>
        <v>2.197802197802198E-2</v>
      </c>
      <c r="D709" s="28">
        <f>'City of Winnipeg'!E707</f>
        <v>12185</v>
      </c>
      <c r="E709" s="29">
        <f>'City of Winnipeg'!F707</f>
        <v>4.3356046184774677E-2</v>
      </c>
    </row>
    <row r="710" spans="1:5" s="2" customFormat="1" ht="15" customHeight="1" thickBot="1" x14ac:dyDescent="0.3">
      <c r="A710" s="524" t="s">
        <v>487</v>
      </c>
      <c r="B710" s="528">
        <v>15</v>
      </c>
      <c r="C710" s="514">
        <f t="shared" si="33"/>
        <v>1.6483516483516484E-2</v>
      </c>
      <c r="D710" s="513">
        <f>'City of Winnipeg'!E708</f>
        <v>15460</v>
      </c>
      <c r="E710" s="512">
        <f>'City of Winnipeg'!F708</f>
        <v>5.5008984326353434E-2</v>
      </c>
    </row>
    <row r="711" spans="1:5" s="2" customFormat="1" ht="15" customHeight="1" thickBot="1" x14ac:dyDescent="0.3">
      <c r="A711" s="522" t="s">
        <v>67</v>
      </c>
      <c r="B711" s="529">
        <f>SUM(B704:B710)</f>
        <v>910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150</v>
      </c>
      <c r="C715" s="191">
        <f>IF(B$722&lt;&gt;0,B715/B$722,0)</f>
        <v>0.16483516483516483</v>
      </c>
      <c r="D715" s="201">
        <f>'City of Winnipeg'!E713</f>
        <v>98650</v>
      </c>
      <c r="E715" s="124">
        <f>'City of Winnipeg'!F713</f>
        <v>0.35103013913105363</v>
      </c>
    </row>
    <row r="716" spans="1:5" s="2" customFormat="1" ht="29.25" customHeight="1" thickBot="1" x14ac:dyDescent="0.3">
      <c r="A716" s="202" t="s">
        <v>318</v>
      </c>
      <c r="B716" s="203">
        <f>IF(ISNUMBER(C716),B715*C716,C716)</f>
        <v>30</v>
      </c>
      <c r="C716" s="127">
        <v>0.2</v>
      </c>
      <c r="D716" s="204">
        <f>'City of Winnipeg'!E714</f>
        <v>39460</v>
      </c>
      <c r="E716" s="100">
        <f>'City of Winnipeg'!F714</f>
        <v>0.4</v>
      </c>
    </row>
    <row r="717" spans="1:5" s="2" customFormat="1" ht="15.75" customHeight="1" thickTop="1" thickBot="1" x14ac:dyDescent="0.3">
      <c r="A717" s="205" t="s">
        <v>319</v>
      </c>
      <c r="B717" s="666">
        <v>1076</v>
      </c>
      <c r="C717" s="667"/>
      <c r="D717" s="666">
        <f>'City of Winnipeg'!E715</f>
        <v>938</v>
      </c>
      <c r="E717" s="667"/>
    </row>
    <row r="718" spans="1:5" s="2" customFormat="1" ht="15" customHeight="1" thickTop="1" x14ac:dyDescent="0.25">
      <c r="A718" s="206" t="s">
        <v>320</v>
      </c>
      <c r="B718" s="26">
        <v>760</v>
      </c>
      <c r="C718" s="191">
        <f>IF(B$722&lt;&gt;0,B718/B$722,0)</f>
        <v>0.8351648351648352</v>
      </c>
      <c r="D718" s="201">
        <f>'City of Winnipeg'!E716</f>
        <v>182380</v>
      </c>
      <c r="E718" s="124">
        <f>'City of Winnipeg'!F716</f>
        <v>0.64896986086894637</v>
      </c>
    </row>
    <row r="719" spans="1:5" s="2" customFormat="1" ht="29.25" customHeight="1" thickBot="1" x14ac:dyDescent="0.3">
      <c r="A719" s="202" t="s">
        <v>321</v>
      </c>
      <c r="B719" s="203">
        <f>IF(ISNUMBER(C719),B718*C719,C719)</f>
        <v>76</v>
      </c>
      <c r="C719" s="127">
        <v>0.1</v>
      </c>
      <c r="D719" s="204">
        <f>'City of Winnipeg'!E717</f>
        <v>21886</v>
      </c>
      <c r="E719" s="100">
        <f>'City of Winnipeg'!F717</f>
        <v>0.12</v>
      </c>
    </row>
    <row r="720" spans="1:5" s="2" customFormat="1" ht="15" customHeight="1" thickTop="1" x14ac:dyDescent="0.25">
      <c r="A720" s="207" t="s">
        <v>322</v>
      </c>
      <c r="B720" s="669">
        <v>274713</v>
      </c>
      <c r="C720" s="670"/>
      <c r="D720" s="669">
        <f>'City of Winnipeg'!E718</f>
        <v>317516</v>
      </c>
      <c r="E720" s="670"/>
    </row>
    <row r="721" spans="1:5" s="2" customFormat="1" ht="15" customHeight="1" thickBot="1" x14ac:dyDescent="0.3">
      <c r="A721" s="208" t="s">
        <v>323</v>
      </c>
      <c r="B721" s="641">
        <v>1000</v>
      </c>
      <c r="C721" s="642"/>
      <c r="D721" s="671">
        <f>'City of Winnipeg'!E719</f>
        <v>1158</v>
      </c>
      <c r="E721" s="672"/>
    </row>
    <row r="722" spans="1:5" s="2" customFormat="1" ht="15.75" customHeight="1" thickTop="1" thickBot="1" x14ac:dyDescent="0.3">
      <c r="A722" s="260" t="s">
        <v>155</v>
      </c>
      <c r="B722" s="209">
        <f>B715+B718</f>
        <v>910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2000</v>
      </c>
      <c r="C739" s="85">
        <f>IF(B$744&lt;&gt;0,B739/B$744,0)</f>
        <v>0.88300220750551872</v>
      </c>
      <c r="D739" s="28">
        <f>'City of Winnipeg'!E736</f>
        <v>582085</v>
      </c>
      <c r="E739" s="29">
        <f>'City of Winnipeg'!F736</f>
        <v>0.85301552642569811</v>
      </c>
    </row>
    <row r="740" spans="1:5" s="2" customFormat="1" ht="14.4" customHeight="1" x14ac:dyDescent="0.25">
      <c r="A740" s="30" t="s">
        <v>327</v>
      </c>
      <c r="B740" s="26">
        <v>240</v>
      </c>
      <c r="C740" s="85">
        <f>IF(B$744&lt;&gt;0,B740/B$744,0)</f>
        <v>0.10596026490066225</v>
      </c>
      <c r="D740" s="28">
        <f>'City of Winnipeg'!E737</f>
        <v>75425</v>
      </c>
      <c r="E740" s="29">
        <f>'City of Winnipeg'!F737</f>
        <v>0.11053144485884069</v>
      </c>
    </row>
    <row r="741" spans="1:5" s="2" customFormat="1" ht="14.4" customHeight="1" x14ac:dyDescent="0.25">
      <c r="A741" s="30" t="s">
        <v>328</v>
      </c>
      <c r="B741" s="31">
        <v>15</v>
      </c>
      <c r="C741" s="85">
        <f>IF(B$744&lt;&gt;0,B741/B$744,0)</f>
        <v>6.6225165562913907E-3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4.4150110375275938E-3</v>
      </c>
      <c r="D743" s="28">
        <f>'City of Winnipeg'!E740</f>
        <v>12025</v>
      </c>
      <c r="E743" s="100">
        <f>'City of Winnipeg'!F740</f>
        <v>1.7622016896619942E-2</v>
      </c>
    </row>
    <row r="744" spans="1:5" s="2" customFormat="1" ht="15" customHeight="1" thickBot="1" x14ac:dyDescent="0.3">
      <c r="A744" s="437" t="s">
        <v>67</v>
      </c>
      <c r="B744" s="98">
        <f>SUM(B739:B743)</f>
        <v>2265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1350</v>
      </c>
      <c r="C748" s="85">
        <f>IF(B$753&lt;&gt;0,B748/B$753,0)</f>
        <v>0.62211981566820274</v>
      </c>
      <c r="D748" s="28">
        <f>'City of Winnipeg'!E745</f>
        <v>380270</v>
      </c>
      <c r="E748" s="29">
        <f>'City of Winnipeg'!F745</f>
        <v>0.58415005069280157</v>
      </c>
    </row>
    <row r="749" spans="1:5" s="2" customFormat="1" ht="14.4" customHeight="1" x14ac:dyDescent="0.25">
      <c r="A749" s="30" t="s">
        <v>327</v>
      </c>
      <c r="B749" s="26">
        <v>615</v>
      </c>
      <c r="C749" s="85">
        <f>IF(B$753&lt;&gt;0,B749/B$753,0)</f>
        <v>0.28341013824884792</v>
      </c>
      <c r="D749" s="28">
        <f>'City of Winnipeg'!E746</f>
        <v>183365</v>
      </c>
      <c r="E749" s="29">
        <f>'City of Winnipeg'!F746</f>
        <v>0.28167532028633752</v>
      </c>
    </row>
    <row r="750" spans="1:5" s="2" customFormat="1" ht="14.4" customHeight="1" x14ac:dyDescent="0.25">
      <c r="A750" s="30" t="s">
        <v>328</v>
      </c>
      <c r="B750" s="31">
        <v>90</v>
      </c>
      <c r="C750" s="85">
        <f>IF(B$753&lt;&gt;0,B750/B$753,0)</f>
        <v>4.1474654377880185E-2</v>
      </c>
      <c r="D750" s="28">
        <f>'City of Winnipeg'!E747</f>
        <v>18185</v>
      </c>
      <c r="E750" s="29">
        <f>'City of Winnipeg'!F747</f>
        <v>2.7934805984822883E-2</v>
      </c>
    </row>
    <row r="751" spans="1:5" s="2" customFormat="1" ht="14.4" customHeight="1" x14ac:dyDescent="0.25">
      <c r="A751" s="30" t="s">
        <v>329</v>
      </c>
      <c r="B751" s="96">
        <v>15</v>
      </c>
      <c r="C751" s="85">
        <f>IF(B$753&lt;&gt;0,B751/B$753,0)</f>
        <v>6.9124423963133645E-3</v>
      </c>
      <c r="D751" s="28">
        <f>'City of Winnipeg'!E748</f>
        <v>16290</v>
      </c>
      <c r="E751" s="29">
        <f>'City of Winnipeg'!F748</f>
        <v>2.5023810255307383E-2</v>
      </c>
    </row>
    <row r="752" spans="1:5" s="2" customFormat="1" ht="15" customHeight="1" thickBot="1" x14ac:dyDescent="0.3">
      <c r="A752" s="194" t="s">
        <v>330</v>
      </c>
      <c r="B752" s="71">
        <v>100</v>
      </c>
      <c r="C752" s="127">
        <f>IF(B$753&lt;&gt;0,B752/B$753,0)</f>
        <v>4.6082949308755762E-2</v>
      </c>
      <c r="D752" s="28">
        <f>'City of Winnipeg'!E749</f>
        <v>52870</v>
      </c>
      <c r="E752" s="100">
        <f>'City of Winnipeg'!F749</f>
        <v>8.1216012780730595E-2</v>
      </c>
    </row>
    <row r="753" spans="1:5" s="2" customFormat="1" ht="14.4" customHeight="1" thickBot="1" x14ac:dyDescent="0.3">
      <c r="A753" s="437" t="s">
        <v>67</v>
      </c>
      <c r="B753" s="98">
        <f>SUM(B748:B752)</f>
        <v>2170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Beaumont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Beaumont Profile</vt:lpstr>
      <vt:lpstr>City of Winnipeg</vt:lpstr>
      <vt:lpstr>'Beaumont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2019-07-24T21:48:00Z</dcterms:modified>
</cp:coreProperties>
</file>