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0" yWindow="0" windowWidth="13068" windowHeight="12612"/>
  </bookViews>
  <sheets>
    <sheet name="Ridgedale Profile" sheetId="1" r:id="rId1"/>
    <sheet name="City of Winnipeg" sheetId="2" r:id="rId2"/>
  </sheets>
  <definedNames>
    <definedName name="_xlnm.Print_Area" localSheetId="1">'City of Winnipeg'!$C$1:$F$750</definedName>
    <definedName name="_xlnm.Print_Area" localSheetId="0">'Ridgedale Profile'!$A$1:$E$753</definedName>
  </definedNames>
  <calcPr calcId="145621"/>
</workbook>
</file>

<file path=xl/calcChain.xml><?xml version="1.0" encoding="utf-8"?>
<calcChain xmlns="http://schemas.openxmlformats.org/spreadsheetml/2006/main">
  <c r="C569" i="1" l="1"/>
  <c r="C570" i="1"/>
  <c r="C571" i="1"/>
  <c r="C568" i="1"/>
  <c r="D348" i="1" l="1"/>
  <c r="D347" i="1"/>
  <c r="D346" i="1"/>
  <c r="D345" i="1"/>
  <c r="D344" i="1"/>
  <c r="D343" i="1"/>
  <c r="D342" i="1"/>
  <c r="D341" i="1"/>
  <c r="D340" i="1"/>
  <c r="D339" i="1"/>
  <c r="D338" i="1"/>
  <c r="D337" i="1"/>
  <c r="D336" i="1"/>
  <c r="D335" i="1"/>
  <c r="D334" i="1"/>
  <c r="D333" i="1"/>
  <c r="D349" i="1"/>
  <c r="F349" i="2"/>
  <c r="F348" i="2"/>
  <c r="F347" i="2"/>
  <c r="F346" i="2"/>
  <c r="F345" i="2"/>
  <c r="F344" i="2"/>
  <c r="F343" i="2"/>
  <c r="F342" i="2"/>
  <c r="F341" i="2"/>
  <c r="F340" i="2"/>
  <c r="F339" i="2"/>
  <c r="F338" i="2"/>
  <c r="F337" i="2"/>
  <c r="F336" i="2"/>
  <c r="F335" i="2"/>
  <c r="F334" i="2"/>
  <c r="F333" i="2"/>
  <c r="E333" i="2"/>
  <c r="C521" i="1" l="1"/>
  <c r="C522" i="1"/>
  <c r="C523" i="1"/>
  <c r="C524" i="1"/>
  <c r="C553" i="1"/>
  <c r="C552" i="1"/>
  <c r="C551" i="1"/>
  <c r="C550" i="1"/>
  <c r="C566" i="1"/>
  <c r="C565" i="1"/>
  <c r="C564" i="1"/>
  <c r="C563" i="1"/>
  <c r="C548" i="1"/>
  <c r="C547" i="1"/>
  <c r="C546" i="1"/>
  <c r="C545" i="1"/>
  <c r="C535" i="1"/>
  <c r="C534" i="1"/>
  <c r="C533" i="1"/>
  <c r="C532" i="1"/>
  <c r="C530" i="1"/>
  <c r="C529" i="1"/>
  <c r="C528" i="1"/>
  <c r="E527" i="1"/>
  <c r="C527" i="1"/>
  <c r="F553" i="2"/>
  <c r="F552" i="2"/>
  <c r="F551" i="2"/>
  <c r="F550" i="2"/>
  <c r="F548" i="2"/>
  <c r="F547" i="2"/>
  <c r="F546" i="2"/>
  <c r="F545" i="2"/>
  <c r="F571" i="2"/>
  <c r="F570" i="2"/>
  <c r="F569" i="2"/>
  <c r="F568" i="2"/>
  <c r="F565" i="2"/>
  <c r="F566" i="2"/>
  <c r="F564" i="2"/>
  <c r="F563" i="2"/>
  <c r="F535" i="2"/>
  <c r="F534" i="2"/>
  <c r="F533" i="2"/>
  <c r="F532" i="2"/>
  <c r="F530" i="2"/>
  <c r="F529" i="2"/>
  <c r="F528" i="2"/>
  <c r="F527" i="2"/>
  <c r="F526" i="2"/>
  <c r="F521" i="2"/>
  <c r="D75" i="1" l="1"/>
  <c r="D74" i="1"/>
  <c r="C75" i="1"/>
  <c r="C74" i="1"/>
  <c r="B719" i="1" l="1"/>
  <c r="B716" i="1"/>
  <c r="C57" i="1"/>
  <c r="C64" i="1" l="1"/>
  <c r="C63" i="1"/>
  <c r="C62" i="1"/>
  <c r="C61" i="1"/>
  <c r="C60" i="1"/>
  <c r="C59" i="1"/>
  <c r="C58" i="1"/>
  <c r="C56" i="1"/>
  <c r="C55" i="1"/>
  <c r="D55" i="1"/>
  <c r="D56" i="1"/>
  <c r="D57" i="1"/>
  <c r="D58" i="1"/>
  <c r="D59" i="1"/>
  <c r="D60" i="1"/>
  <c r="D61" i="1"/>
  <c r="D62" i="1"/>
  <c r="D63" i="1"/>
  <c r="D64" i="1"/>
  <c r="F567" i="2" l="1"/>
  <c r="F549" i="2"/>
  <c r="E500" i="1"/>
  <c r="D493" i="1" l="1"/>
  <c r="C493" i="1"/>
  <c r="B493" i="1"/>
  <c r="F531" i="2"/>
  <c r="D516" i="2"/>
  <c r="C526" i="1" l="1"/>
  <c r="D526" i="1"/>
  <c r="D527" i="1"/>
  <c r="D528" i="1"/>
  <c r="D529" i="1"/>
  <c r="D530" i="1"/>
  <c r="E571" i="1"/>
  <c r="D571" i="1"/>
  <c r="E570" i="1"/>
  <c r="D570" i="1"/>
  <c r="E569" i="1"/>
  <c r="D569" i="1"/>
  <c r="E568" i="1"/>
  <c r="D568" i="1"/>
  <c r="E567" i="1"/>
  <c r="D567" i="1"/>
  <c r="C567" i="1"/>
  <c r="E553" i="1"/>
  <c r="D553" i="1"/>
  <c r="E552" i="1"/>
  <c r="D552" i="1"/>
  <c r="E551" i="1"/>
  <c r="D551" i="1"/>
  <c r="E550" i="1"/>
  <c r="D550" i="1"/>
  <c r="E549" i="1"/>
  <c r="D549" i="1"/>
  <c r="C549" i="1"/>
  <c r="E535" i="1"/>
  <c r="D535" i="1"/>
  <c r="E534" i="1"/>
  <c r="D534" i="1"/>
  <c r="E533" i="1"/>
  <c r="D533" i="1"/>
  <c r="E532" i="1"/>
  <c r="D532" i="1"/>
  <c r="E531" i="1"/>
  <c r="D531" i="1"/>
  <c r="C531" i="1"/>
  <c r="D635" i="1" l="1"/>
  <c r="D636" i="1"/>
  <c r="B711" i="1" l="1"/>
  <c r="B614" i="1"/>
  <c r="B279" i="1"/>
  <c r="F286" i="2" l="1"/>
  <c r="F287" i="2"/>
  <c r="F285" i="2"/>
  <c r="F138" i="2"/>
  <c r="F139" i="2"/>
  <c r="F140" i="2"/>
  <c r="F141" i="2"/>
  <c r="F142" i="2"/>
  <c r="E142" i="1" s="1"/>
  <c r="F143" i="2"/>
  <c r="F144" i="2"/>
  <c r="F145" i="2"/>
  <c r="F146" i="2"/>
  <c r="E146" i="1" s="1"/>
  <c r="F147" i="2"/>
  <c r="F148" i="2"/>
  <c r="F149" i="2"/>
  <c r="F150" i="2"/>
  <c r="E150" i="1" s="1"/>
  <c r="F151" i="2"/>
  <c r="F152" i="2"/>
  <c r="F153" i="2"/>
  <c r="F154" i="2"/>
  <c r="E154" i="1" s="1"/>
  <c r="F155" i="2"/>
  <c r="F156" i="2"/>
  <c r="F157" i="2"/>
  <c r="E157" i="1" s="1"/>
  <c r="F158" i="2"/>
  <c r="E158" i="1" s="1"/>
  <c r="F159" i="2"/>
  <c r="F160" i="2"/>
  <c r="F161" i="2"/>
  <c r="E161" i="1" s="1"/>
  <c r="F162" i="2"/>
  <c r="F163" i="2"/>
  <c r="F164" i="2"/>
  <c r="F165" i="2"/>
  <c r="E165" i="1" s="1"/>
  <c r="F166" i="2"/>
  <c r="F167" i="2"/>
  <c r="E138" i="1"/>
  <c r="E145" i="1"/>
  <c r="E149" i="1"/>
  <c r="E720" i="2"/>
  <c r="D705" i="1"/>
  <c r="D706" i="1"/>
  <c r="D707" i="1"/>
  <c r="D708" i="1"/>
  <c r="D709" i="1"/>
  <c r="D710" i="1"/>
  <c r="D596" i="1"/>
  <c r="D597" i="1"/>
  <c r="D598" i="1"/>
  <c r="D599" i="1"/>
  <c r="D600" i="1"/>
  <c r="D601" i="1"/>
  <c r="D602" i="1"/>
  <c r="D603" i="1"/>
  <c r="D604" i="1"/>
  <c r="D605" i="1"/>
  <c r="D606" i="1"/>
  <c r="D607" i="1"/>
  <c r="D608" i="1"/>
  <c r="D609" i="1"/>
  <c r="D610" i="1"/>
  <c r="D611" i="1"/>
  <c r="D612" i="1"/>
  <c r="D613" i="1"/>
  <c r="E156" i="1" l="1"/>
  <c r="E144" i="1"/>
  <c r="E167" i="1"/>
  <c r="E155" i="1"/>
  <c r="E143" i="1"/>
  <c r="E166" i="1"/>
  <c r="E160" i="1"/>
  <c r="E148" i="1"/>
  <c r="E140" i="1"/>
  <c r="E162" i="1"/>
  <c r="E159" i="1"/>
  <c r="E147" i="1"/>
  <c r="E164" i="1"/>
  <c r="E152" i="1"/>
  <c r="E153" i="1"/>
  <c r="E141" i="1"/>
  <c r="E163" i="1"/>
  <c r="E151" i="1"/>
  <c r="E139" i="1"/>
  <c r="E516" i="2"/>
  <c r="F504" i="2"/>
  <c r="E463" i="2"/>
  <c r="F512" i="2" l="1"/>
  <c r="F509" i="2"/>
  <c r="F506" i="2"/>
  <c r="F515" i="2"/>
  <c r="F508" i="2"/>
  <c r="F505" i="2"/>
  <c r="F513" i="2"/>
  <c r="F507" i="2"/>
  <c r="F511" i="2"/>
  <c r="F514" i="2"/>
  <c r="F510" i="2"/>
  <c r="D278" i="2"/>
  <c r="F516" i="2" l="1"/>
  <c r="D121" i="2" l="1"/>
  <c r="F55" i="2"/>
  <c r="E55" i="1" s="1"/>
  <c r="F56" i="2"/>
  <c r="E56" i="1" s="1"/>
  <c r="F57" i="2"/>
  <c r="E57" i="1" s="1"/>
  <c r="F58" i="2"/>
  <c r="E58" i="1" s="1"/>
  <c r="F59" i="2"/>
  <c r="E59" i="1" s="1"/>
  <c r="F60" i="2"/>
  <c r="E60" i="1" s="1"/>
  <c r="F61" i="2"/>
  <c r="E61" i="1" s="1"/>
  <c r="F62" i="2"/>
  <c r="E62" i="1" s="1"/>
  <c r="F63" i="2"/>
  <c r="E63" i="1" s="1"/>
  <c r="F74" i="2"/>
  <c r="F75" i="2"/>
  <c r="E121" i="2"/>
  <c r="F102" i="2" s="1"/>
  <c r="E133" i="2"/>
  <c r="F137" i="2"/>
  <c r="D168" i="2"/>
  <c r="E138" i="2" s="1"/>
  <c r="F179" i="2"/>
  <c r="F180" i="2"/>
  <c r="F181" i="2"/>
  <c r="E181" i="1" s="1"/>
  <c r="F182" i="2"/>
  <c r="E182" i="1" s="1"/>
  <c r="F183" i="2"/>
  <c r="D184" i="2"/>
  <c r="E180" i="2" s="1"/>
  <c r="F191" i="2"/>
  <c r="F192" i="2"/>
  <c r="F193" i="2"/>
  <c r="D194" i="2"/>
  <c r="E192" i="2" s="1"/>
  <c r="F203" i="2"/>
  <c r="F204" i="2"/>
  <c r="F205" i="2"/>
  <c r="F206" i="2"/>
  <c r="E206" i="1" s="1"/>
  <c r="F207" i="2"/>
  <c r="F208" i="2"/>
  <c r="F209" i="2"/>
  <c r="F210" i="2"/>
  <c r="F211" i="2"/>
  <c r="F212" i="2"/>
  <c r="F213" i="2"/>
  <c r="F214" i="2"/>
  <c r="D215" i="2"/>
  <c r="E203" i="2" s="1"/>
  <c r="E225" i="2"/>
  <c r="F224" i="2" s="1"/>
  <c r="F233" i="2"/>
  <c r="F234" i="2"/>
  <c r="F235" i="2"/>
  <c r="F236" i="2"/>
  <c r="F237" i="2"/>
  <c r="F238" i="2"/>
  <c r="F239" i="2"/>
  <c r="F240" i="2"/>
  <c r="F241" i="2"/>
  <c r="F242" i="2"/>
  <c r="F243" i="2"/>
  <c r="F244" i="2"/>
  <c r="F245" i="2"/>
  <c r="F246" i="2"/>
  <c r="F247" i="2"/>
  <c r="E247" i="1" s="1"/>
  <c r="F248" i="2"/>
  <c r="F249" i="2"/>
  <c r="F250" i="2"/>
  <c r="F251" i="2"/>
  <c r="E251" i="1" s="1"/>
  <c r="F252" i="2"/>
  <c r="F253" i="2"/>
  <c r="F254" i="2"/>
  <c r="F255" i="2"/>
  <c r="F256" i="2"/>
  <c r="E256" i="1" s="1"/>
  <c r="F257" i="2"/>
  <c r="F258" i="2"/>
  <c r="F259" i="2"/>
  <c r="F260" i="2"/>
  <c r="F261" i="2"/>
  <c r="F262" i="2"/>
  <c r="F263" i="2"/>
  <c r="D264" i="2"/>
  <c r="E233" i="2" s="1"/>
  <c r="F271" i="2"/>
  <c r="F272" i="2"/>
  <c r="F273" i="2"/>
  <c r="F274" i="2"/>
  <c r="F275" i="2"/>
  <c r="F276" i="2"/>
  <c r="F277" i="2"/>
  <c r="E272" i="2"/>
  <c r="D288" i="2"/>
  <c r="F288" i="2"/>
  <c r="F294" i="2"/>
  <c r="F295" i="2"/>
  <c r="F296" i="2"/>
  <c r="F297" i="2"/>
  <c r="F298" i="2"/>
  <c r="E298" i="1" s="1"/>
  <c r="F299" i="2"/>
  <c r="F300" i="2"/>
  <c r="F301" i="2"/>
  <c r="F302" i="2"/>
  <c r="F303" i="2"/>
  <c r="F304" i="2"/>
  <c r="F305" i="2"/>
  <c r="E305" i="1" s="1"/>
  <c r="F306" i="2"/>
  <c r="F307" i="2"/>
  <c r="F308" i="2"/>
  <c r="F309" i="2"/>
  <c r="F310" i="2"/>
  <c r="F311" i="2"/>
  <c r="F312" i="2"/>
  <c r="F313" i="2"/>
  <c r="F314" i="2"/>
  <c r="F315" i="2"/>
  <c r="F316" i="2"/>
  <c r="F317" i="2"/>
  <c r="F318" i="2"/>
  <c r="F319" i="2"/>
  <c r="F320" i="2"/>
  <c r="F321" i="2"/>
  <c r="F322" i="2"/>
  <c r="F323" i="2"/>
  <c r="F324" i="2"/>
  <c r="D325" i="2"/>
  <c r="E294" i="2" s="1"/>
  <c r="E333" i="1"/>
  <c r="E334" i="1"/>
  <c r="E338" i="1"/>
  <c r="E341" i="1"/>
  <c r="E344" i="1"/>
  <c r="E345" i="1"/>
  <c r="E348" i="1"/>
  <c r="E349" i="1"/>
  <c r="D350" i="2"/>
  <c r="E334" i="2" s="1"/>
  <c r="E365" i="2"/>
  <c r="D384" i="2"/>
  <c r="E384" i="2"/>
  <c r="E397" i="2"/>
  <c r="F443" i="2"/>
  <c r="F444" i="2"/>
  <c r="E444" i="1" s="1"/>
  <c r="F445" i="2"/>
  <c r="E445" i="1" s="1"/>
  <c r="F446" i="2"/>
  <c r="F447" i="2"/>
  <c r="F448" i="2"/>
  <c r="E448" i="1" s="1"/>
  <c r="F449" i="2"/>
  <c r="E449" i="1" s="1"/>
  <c r="F450" i="2"/>
  <c r="E450" i="1" s="1"/>
  <c r="F451" i="2"/>
  <c r="F452" i="2"/>
  <c r="E452" i="1" s="1"/>
  <c r="F453" i="2"/>
  <c r="E453" i="1" s="1"/>
  <c r="F454" i="2"/>
  <c r="E454" i="1" s="1"/>
  <c r="F455" i="2"/>
  <c r="F456" i="2"/>
  <c r="E456" i="1" s="1"/>
  <c r="F457" i="2"/>
  <c r="E457" i="1" s="1"/>
  <c r="F458" i="2"/>
  <c r="F459" i="2"/>
  <c r="F460" i="2"/>
  <c r="E460" i="1" s="1"/>
  <c r="F461" i="2"/>
  <c r="E461" i="1" s="1"/>
  <c r="F462" i="2"/>
  <c r="E462" i="1" s="1"/>
  <c r="F467" i="2"/>
  <c r="F468" i="2"/>
  <c r="F469" i="2"/>
  <c r="F470" i="2"/>
  <c r="D483" i="2"/>
  <c r="E483" i="2"/>
  <c r="E514" i="1"/>
  <c r="E506" i="1"/>
  <c r="F522" i="2"/>
  <c r="F523" i="2"/>
  <c r="F524" i="2"/>
  <c r="E524" i="1" s="1"/>
  <c r="F525" i="2"/>
  <c r="F539" i="2"/>
  <c r="F540" i="2"/>
  <c r="F541" i="2"/>
  <c r="F542" i="2"/>
  <c r="F543" i="2"/>
  <c r="F544" i="2"/>
  <c r="E544" i="1" s="1"/>
  <c r="F557" i="2"/>
  <c r="E557" i="1" s="1"/>
  <c r="F558" i="2"/>
  <c r="F559" i="2"/>
  <c r="F560" i="2"/>
  <c r="F561" i="2"/>
  <c r="F562" i="2"/>
  <c r="E564" i="1"/>
  <c r="E582" i="2"/>
  <c r="E591" i="2"/>
  <c r="D591" i="1" s="1"/>
  <c r="E614" i="2"/>
  <c r="E627" i="2"/>
  <c r="E637" i="2"/>
  <c r="E644" i="2"/>
  <c r="E684" i="2"/>
  <c r="E692" i="2"/>
  <c r="D694" i="1" s="1"/>
  <c r="E698" i="2"/>
  <c r="E709" i="2"/>
  <c r="F713" i="2"/>
  <c r="F716" i="2"/>
  <c r="D719" i="1"/>
  <c r="E741" i="2"/>
  <c r="D744" i="1" s="1"/>
  <c r="E750" i="2"/>
  <c r="D753" i="1" s="1"/>
  <c r="E74" i="1"/>
  <c r="E75" i="1"/>
  <c r="B121" i="1"/>
  <c r="C121" i="1"/>
  <c r="D129" i="1"/>
  <c r="D130" i="1"/>
  <c r="D131" i="1"/>
  <c r="D132" i="1"/>
  <c r="B133" i="1"/>
  <c r="C130" i="1" s="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B168" i="1"/>
  <c r="C140" i="1" s="1"/>
  <c r="D179" i="1"/>
  <c r="D180" i="1"/>
  <c r="D181" i="1"/>
  <c r="D182" i="1"/>
  <c r="D183" i="1"/>
  <c r="B184" i="1"/>
  <c r="C180" i="1" s="1"/>
  <c r="D191" i="1"/>
  <c r="E191" i="1"/>
  <c r="D192" i="1"/>
  <c r="D193" i="1"/>
  <c r="B194" i="1"/>
  <c r="C192" i="1" s="1"/>
  <c r="D203" i="1"/>
  <c r="D204" i="1"/>
  <c r="D205" i="1"/>
  <c r="D206" i="1"/>
  <c r="D207" i="1"/>
  <c r="D208" i="1"/>
  <c r="E208" i="1"/>
  <c r="D209" i="1"/>
  <c r="D210" i="1"/>
  <c r="D211" i="1"/>
  <c r="D212" i="1"/>
  <c r="D213" i="1"/>
  <c r="D214" i="1"/>
  <c r="E214" i="1"/>
  <c r="B215" i="1"/>
  <c r="C206" i="1" s="1"/>
  <c r="D223" i="1"/>
  <c r="D224" i="1"/>
  <c r="B225" i="1"/>
  <c r="C224" i="1" s="1"/>
  <c r="D233" i="1"/>
  <c r="D234" i="1"/>
  <c r="D235" i="1"/>
  <c r="D236" i="1"/>
  <c r="D237" i="1"/>
  <c r="D238" i="1"/>
  <c r="D239" i="1"/>
  <c r="E239" i="1"/>
  <c r="D240" i="1"/>
  <c r="D241" i="1"/>
  <c r="D242" i="1"/>
  <c r="D243" i="1"/>
  <c r="E243" i="1"/>
  <c r="D244" i="1"/>
  <c r="D245" i="1"/>
  <c r="D246" i="1"/>
  <c r="D247" i="1"/>
  <c r="D248" i="1"/>
  <c r="D249" i="1"/>
  <c r="D250" i="1"/>
  <c r="D251" i="1"/>
  <c r="D252" i="1"/>
  <c r="D253" i="1"/>
  <c r="D254" i="1"/>
  <c r="D255" i="1"/>
  <c r="E255" i="1"/>
  <c r="D256" i="1"/>
  <c r="D257" i="1"/>
  <c r="D258" i="1"/>
  <c r="D259" i="1"/>
  <c r="D260" i="1"/>
  <c r="D261" i="1"/>
  <c r="D262" i="1"/>
  <c r="D263" i="1"/>
  <c r="E263" i="1"/>
  <c r="B264" i="1"/>
  <c r="C236" i="1" s="1"/>
  <c r="D272" i="1"/>
  <c r="D273" i="1"/>
  <c r="D274" i="1"/>
  <c r="D275" i="1"/>
  <c r="D276" i="1"/>
  <c r="D277" i="1"/>
  <c r="D278" i="1"/>
  <c r="C277" i="1"/>
  <c r="D285" i="1"/>
  <c r="E285" i="1"/>
  <c r="D286" i="1"/>
  <c r="E286" i="1"/>
  <c r="D287" i="1"/>
  <c r="E287" i="1"/>
  <c r="B288" i="1"/>
  <c r="C287" i="1" s="1"/>
  <c r="D294" i="1"/>
  <c r="D295" i="1"/>
  <c r="D296" i="1"/>
  <c r="D297" i="1"/>
  <c r="D298" i="1"/>
  <c r="D299" i="1"/>
  <c r="D300" i="1"/>
  <c r="D301" i="1"/>
  <c r="D302" i="1"/>
  <c r="D303" i="1"/>
  <c r="D304" i="1"/>
  <c r="D305" i="1"/>
  <c r="D306" i="1"/>
  <c r="D307" i="1"/>
  <c r="D308" i="1"/>
  <c r="D309" i="1"/>
  <c r="D310" i="1"/>
  <c r="D311" i="1"/>
  <c r="D312" i="1"/>
  <c r="D313" i="1"/>
  <c r="D314" i="1"/>
  <c r="D315" i="1"/>
  <c r="D316" i="1"/>
  <c r="D317" i="1"/>
  <c r="E317" i="1"/>
  <c r="D318" i="1"/>
  <c r="D319" i="1"/>
  <c r="D320" i="1"/>
  <c r="D321" i="1"/>
  <c r="D322" i="1"/>
  <c r="D323" i="1"/>
  <c r="D324" i="1"/>
  <c r="B325" i="1"/>
  <c r="C315" i="1" s="1"/>
  <c r="E335" i="1"/>
  <c r="E336" i="1"/>
  <c r="E337" i="1"/>
  <c r="E339" i="1"/>
  <c r="E340" i="1"/>
  <c r="E342" i="1"/>
  <c r="E343" i="1"/>
  <c r="E346" i="1"/>
  <c r="E347" i="1"/>
  <c r="B350" i="1"/>
  <c r="C344" i="1" s="1"/>
  <c r="D357" i="1"/>
  <c r="D358" i="1"/>
  <c r="D359" i="1"/>
  <c r="D360" i="1"/>
  <c r="D361" i="1"/>
  <c r="D362" i="1"/>
  <c r="D363" i="1"/>
  <c r="D364" i="1"/>
  <c r="B365" i="1"/>
  <c r="C358" i="1" s="1"/>
  <c r="D365" i="1"/>
  <c r="B384" i="1"/>
  <c r="C384" i="1"/>
  <c r="D388" i="1"/>
  <c r="D389" i="1"/>
  <c r="D390" i="1"/>
  <c r="D391" i="1"/>
  <c r="D392" i="1"/>
  <c r="D393" i="1"/>
  <c r="D394" i="1"/>
  <c r="D395" i="1"/>
  <c r="D396" i="1"/>
  <c r="B397" i="1"/>
  <c r="C389" i="1" s="1"/>
  <c r="D397" i="1"/>
  <c r="E405" i="1"/>
  <c r="E406" i="1"/>
  <c r="E407" i="1"/>
  <c r="E408" i="1"/>
  <c r="E409" i="1"/>
  <c r="E410" i="1"/>
  <c r="E411" i="1"/>
  <c r="D415" i="1"/>
  <c r="E415" i="1"/>
  <c r="D416" i="1"/>
  <c r="E416" i="1"/>
  <c r="D417" i="1"/>
  <c r="E417" i="1"/>
  <c r="D418" i="1"/>
  <c r="E418" i="1"/>
  <c r="D443" i="1"/>
  <c r="E443" i="1"/>
  <c r="D444" i="1"/>
  <c r="D445" i="1"/>
  <c r="D446" i="1"/>
  <c r="E446" i="1"/>
  <c r="D447" i="1"/>
  <c r="E447" i="1"/>
  <c r="D448" i="1"/>
  <c r="D449" i="1"/>
  <c r="D450" i="1"/>
  <c r="D451" i="1"/>
  <c r="E451" i="1"/>
  <c r="D452" i="1"/>
  <c r="D453" i="1"/>
  <c r="D454" i="1"/>
  <c r="D455" i="1"/>
  <c r="E455" i="1"/>
  <c r="D456" i="1"/>
  <c r="D457" i="1"/>
  <c r="D458" i="1"/>
  <c r="E458" i="1"/>
  <c r="D459" i="1"/>
  <c r="E459" i="1"/>
  <c r="D460" i="1"/>
  <c r="D461" i="1"/>
  <c r="D462" i="1"/>
  <c r="B463" i="1"/>
  <c r="D463" i="1"/>
  <c r="D467" i="1"/>
  <c r="D468" i="1"/>
  <c r="D469" i="1"/>
  <c r="D470" i="1"/>
  <c r="E470" i="1"/>
  <c r="B483" i="1"/>
  <c r="C483" i="1"/>
  <c r="D478" i="1" s="1"/>
  <c r="E491" i="1"/>
  <c r="E492" i="1"/>
  <c r="E493" i="1"/>
  <c r="E498" i="1"/>
  <c r="E499" i="1"/>
  <c r="E510" i="1"/>
  <c r="B516" i="1"/>
  <c r="C516" i="1"/>
  <c r="E517" i="1"/>
  <c r="E518" i="1"/>
  <c r="D521" i="1"/>
  <c r="E521" i="1"/>
  <c r="D522" i="1"/>
  <c r="D523" i="1"/>
  <c r="D524" i="1"/>
  <c r="C525" i="1"/>
  <c r="D525" i="1"/>
  <c r="E525" i="1"/>
  <c r="C539" i="1"/>
  <c r="D539" i="1"/>
  <c r="C540" i="1"/>
  <c r="D540" i="1"/>
  <c r="E540" i="1"/>
  <c r="C541" i="1"/>
  <c r="D541" i="1"/>
  <c r="E541" i="1"/>
  <c r="C542" i="1"/>
  <c r="D542" i="1"/>
  <c r="C543" i="1"/>
  <c r="D543" i="1"/>
  <c r="C544" i="1"/>
  <c r="D544" i="1"/>
  <c r="D545" i="1"/>
  <c r="E545" i="1"/>
  <c r="D546" i="1"/>
  <c r="D547" i="1"/>
  <c r="D548" i="1"/>
  <c r="E548" i="1"/>
  <c r="C557" i="1"/>
  <c r="D557" i="1"/>
  <c r="C558" i="1"/>
  <c r="D558" i="1"/>
  <c r="C559" i="1"/>
  <c r="D559" i="1"/>
  <c r="C560" i="1"/>
  <c r="D560" i="1"/>
  <c r="E560" i="1"/>
  <c r="C561" i="1"/>
  <c r="D561" i="1"/>
  <c r="E561" i="1"/>
  <c r="C562" i="1"/>
  <c r="D562" i="1"/>
  <c r="D563" i="1"/>
  <c r="D564" i="1"/>
  <c r="D565" i="1"/>
  <c r="E565" i="1"/>
  <c r="D566" i="1"/>
  <c r="D577" i="1"/>
  <c r="D578" i="1"/>
  <c r="D579" i="1"/>
  <c r="D580" i="1"/>
  <c r="D581" i="1"/>
  <c r="B582" i="1"/>
  <c r="C577" i="1" s="1"/>
  <c r="D583" i="1"/>
  <c r="D588" i="1"/>
  <c r="D589" i="1"/>
  <c r="D590" i="1"/>
  <c r="B591" i="1"/>
  <c r="C588" i="1" s="1"/>
  <c r="D595" i="1"/>
  <c r="D615" i="1"/>
  <c r="D616" i="1"/>
  <c r="D623" i="1"/>
  <c r="D624" i="1"/>
  <c r="D625" i="1"/>
  <c r="D626" i="1"/>
  <c r="B627" i="1"/>
  <c r="C624" i="1" s="1"/>
  <c r="D628" i="1"/>
  <c r="D633" i="1"/>
  <c r="D634" i="1"/>
  <c r="B637" i="1"/>
  <c r="C634" i="1" s="1"/>
  <c r="D641" i="1"/>
  <c r="D642" i="1"/>
  <c r="D643" i="1"/>
  <c r="B644" i="1"/>
  <c r="C641" i="1" s="1"/>
  <c r="D678" i="1"/>
  <c r="D679" i="1"/>
  <c r="D680" i="1"/>
  <c r="D681" i="1"/>
  <c r="D682" i="1"/>
  <c r="D683" i="1"/>
  <c r="D684" i="1"/>
  <c r="D685" i="1"/>
  <c r="B686" i="1"/>
  <c r="D687" i="1"/>
  <c r="D692" i="1"/>
  <c r="D693" i="1"/>
  <c r="B694" i="1"/>
  <c r="C693" i="1" s="1"/>
  <c r="D698" i="1"/>
  <c r="D699" i="1"/>
  <c r="B700" i="1"/>
  <c r="C699" i="1" s="1"/>
  <c r="D704" i="1"/>
  <c r="C704" i="1"/>
  <c r="D715" i="1"/>
  <c r="E715" i="1"/>
  <c r="D716" i="1"/>
  <c r="E716" i="1"/>
  <c r="D717" i="1"/>
  <c r="D718" i="1"/>
  <c r="E718" i="1"/>
  <c r="E719" i="1"/>
  <c r="D720" i="1"/>
  <c r="D721" i="1"/>
  <c r="B722" i="1"/>
  <c r="C715" i="1" s="1"/>
  <c r="D722" i="1"/>
  <c r="D739" i="1"/>
  <c r="D740" i="1"/>
  <c r="D741" i="1"/>
  <c r="D742" i="1"/>
  <c r="D743" i="1"/>
  <c r="B744" i="1"/>
  <c r="C743" i="1" s="1"/>
  <c r="D748" i="1"/>
  <c r="D749" i="1"/>
  <c r="D750" i="1"/>
  <c r="D751" i="1"/>
  <c r="D752" i="1"/>
  <c r="B753" i="1"/>
  <c r="C749" i="1" s="1"/>
  <c r="C705" i="1"/>
  <c r="C709" i="1"/>
  <c r="C278" i="1"/>
  <c r="C274" i="1"/>
  <c r="C395" i="1"/>
  <c r="C275" i="1"/>
  <c r="C276" i="1"/>
  <c r="C272" i="1"/>
  <c r="D515" i="1" l="1"/>
  <c r="C388" i="1"/>
  <c r="C396" i="1"/>
  <c r="C394" i="1"/>
  <c r="C391" i="1"/>
  <c r="D377" i="1"/>
  <c r="C393" i="1"/>
  <c r="C390" i="1"/>
  <c r="D513" i="1"/>
  <c r="C392" i="1"/>
  <c r="C461" i="1"/>
  <c r="C450" i="1"/>
  <c r="C456" i="1"/>
  <c r="C462" i="1"/>
  <c r="C457" i="1"/>
  <c r="C446" i="1"/>
  <c r="C452" i="1"/>
  <c r="C458" i="1"/>
  <c r="C453" i="1"/>
  <c r="C459" i="1"/>
  <c r="C448" i="1"/>
  <c r="C444" i="1"/>
  <c r="C445" i="1"/>
  <c r="C451" i="1"/>
  <c r="C443" i="1"/>
  <c r="C454" i="1"/>
  <c r="C455" i="1"/>
  <c r="C447" i="1"/>
  <c r="C449" i="1"/>
  <c r="C460" i="1"/>
  <c r="C132" i="1"/>
  <c r="D482" i="1"/>
  <c r="D508" i="1"/>
  <c r="D481" i="1"/>
  <c r="D510" i="1"/>
  <c r="D512" i="1"/>
  <c r="D480" i="1"/>
  <c r="D479" i="1"/>
  <c r="C752" i="1"/>
  <c r="D509" i="1"/>
  <c r="D506" i="1"/>
  <c r="C129" i="1"/>
  <c r="D511" i="1"/>
  <c r="D514" i="1"/>
  <c r="D507" i="1"/>
  <c r="C361" i="1"/>
  <c r="F746" i="2"/>
  <c r="F737" i="2"/>
  <c r="F696" i="2"/>
  <c r="E698" i="1" s="1"/>
  <c r="F690" i="2"/>
  <c r="D686" i="1"/>
  <c r="F641" i="2"/>
  <c r="F635" i="2"/>
  <c r="F623" i="2"/>
  <c r="F590" i="2"/>
  <c r="F579" i="2"/>
  <c r="E566" i="1"/>
  <c r="E559" i="1"/>
  <c r="E558" i="1"/>
  <c r="E563" i="1"/>
  <c r="E562" i="1"/>
  <c r="E539" i="1"/>
  <c r="E547" i="1"/>
  <c r="E546" i="1"/>
  <c r="E543" i="1"/>
  <c r="E542" i="1"/>
  <c r="E526" i="1"/>
  <c r="E529" i="1"/>
  <c r="E523" i="1"/>
  <c r="E528" i="1"/>
  <c r="E522" i="1"/>
  <c r="E530" i="1"/>
  <c r="E469" i="1"/>
  <c r="E468" i="1"/>
  <c r="E467" i="1"/>
  <c r="F388" i="2"/>
  <c r="F360" i="2"/>
  <c r="E322" i="1"/>
  <c r="E310" i="1"/>
  <c r="E304" i="1"/>
  <c r="E261" i="1"/>
  <c r="E249" i="1"/>
  <c r="E237" i="1"/>
  <c r="E321" i="1"/>
  <c r="E315" i="1"/>
  <c r="E309" i="1"/>
  <c r="E303" i="1"/>
  <c r="E297" i="1"/>
  <c r="E273" i="1"/>
  <c r="E260" i="1"/>
  <c r="E254" i="1"/>
  <c r="E248" i="1"/>
  <c r="E242" i="1"/>
  <c r="E236" i="1"/>
  <c r="E320" i="1"/>
  <c r="E302" i="1"/>
  <c r="E278" i="1"/>
  <c r="E253" i="1"/>
  <c r="E207" i="1"/>
  <c r="E307" i="1"/>
  <c r="E277" i="1"/>
  <c r="E252" i="1"/>
  <c r="E192" i="1"/>
  <c r="E240" i="1"/>
  <c r="E324" i="1"/>
  <c r="E318" i="1"/>
  <c r="E312" i="1"/>
  <c r="E306" i="1"/>
  <c r="E300" i="1"/>
  <c r="E294" i="1"/>
  <c r="E276" i="1"/>
  <c r="E257" i="1"/>
  <c r="E245" i="1"/>
  <c r="E233" i="1"/>
  <c r="E211" i="1"/>
  <c r="E205" i="1"/>
  <c r="E296" i="1"/>
  <c r="E241" i="1"/>
  <c r="E193" i="1"/>
  <c r="E314" i="1"/>
  <c r="E259" i="1"/>
  <c r="E319" i="1"/>
  <c r="E301" i="1"/>
  <c r="E258" i="1"/>
  <c r="E234" i="1"/>
  <c r="E235" i="1"/>
  <c r="E323" i="1"/>
  <c r="E311" i="1"/>
  <c r="E299" i="1"/>
  <c r="E288" i="1"/>
  <c r="E275" i="1"/>
  <c r="E262" i="1"/>
  <c r="E250" i="1"/>
  <c r="E244" i="1"/>
  <c r="E238" i="1"/>
  <c r="E210" i="1"/>
  <c r="E204" i="1"/>
  <c r="E308" i="1"/>
  <c r="E213" i="1"/>
  <c r="E313" i="1"/>
  <c r="E295" i="1"/>
  <c r="E246" i="1"/>
  <c r="E212" i="1"/>
  <c r="E316" i="1"/>
  <c r="E274" i="1"/>
  <c r="E209" i="1"/>
  <c r="E180" i="1"/>
  <c r="E179" i="1"/>
  <c r="E183" i="1"/>
  <c r="E137" i="1"/>
  <c r="F129" i="2"/>
  <c r="C179" i="1"/>
  <c r="C183" i="1"/>
  <c r="C181" i="1"/>
  <c r="C211" i="1"/>
  <c r="C182" i="1"/>
  <c r="D373" i="1"/>
  <c r="D375" i="1"/>
  <c r="D379" i="1"/>
  <c r="D374" i="1"/>
  <c r="D376" i="1"/>
  <c r="D380" i="1"/>
  <c r="D381" i="1"/>
  <c r="D382" i="1"/>
  <c r="D383" i="1"/>
  <c r="D378" i="1"/>
  <c r="C337" i="1"/>
  <c r="C341" i="1"/>
  <c r="C339" i="1"/>
  <c r="C338" i="1"/>
  <c r="C349" i="1"/>
  <c r="C343" i="1"/>
  <c r="C342" i="1"/>
  <c r="C347" i="1"/>
  <c r="C346" i="1"/>
  <c r="C333" i="1"/>
  <c r="C334" i="1"/>
  <c r="C345" i="1"/>
  <c r="C307" i="1"/>
  <c r="C302" i="1"/>
  <c r="C301" i="1"/>
  <c r="C305" i="1"/>
  <c r="C308" i="1"/>
  <c r="C298" i="1"/>
  <c r="C321" i="1"/>
  <c r="C312" i="1"/>
  <c r="C311" i="1"/>
  <c r="C306" i="1"/>
  <c r="C322" i="1"/>
  <c r="C297" i="1"/>
  <c r="C304" i="1"/>
  <c r="C313" i="1"/>
  <c r="C296" i="1"/>
  <c r="C320" i="1"/>
  <c r="C299" i="1"/>
  <c r="C314" i="1"/>
  <c r="C303" i="1"/>
  <c r="C294" i="1"/>
  <c r="C318" i="1"/>
  <c r="C317" i="1"/>
  <c r="C300" i="1"/>
  <c r="C324" i="1"/>
  <c r="C310" i="1"/>
  <c r="C309" i="1"/>
  <c r="C316" i="1"/>
  <c r="C286" i="1"/>
  <c r="C285" i="1"/>
  <c r="C261" i="1"/>
  <c r="C254" i="1"/>
  <c r="C248" i="1"/>
  <c r="C255" i="1"/>
  <c r="C237" i="1"/>
  <c r="C256" i="1"/>
  <c r="C247" i="1"/>
  <c r="C262" i="1"/>
  <c r="C253" i="1"/>
  <c r="C238" i="1"/>
  <c r="C252" i="1"/>
  <c r="C251" i="1"/>
  <c r="C234" i="1"/>
  <c r="C258" i="1"/>
  <c r="C233" i="1"/>
  <c r="C257" i="1"/>
  <c r="C235" i="1"/>
  <c r="C242" i="1"/>
  <c r="C241" i="1"/>
  <c r="C260" i="1"/>
  <c r="C259" i="1"/>
  <c r="C240" i="1"/>
  <c r="C239" i="1"/>
  <c r="C263" i="1"/>
  <c r="C246" i="1"/>
  <c r="C245" i="1"/>
  <c r="C244" i="1"/>
  <c r="C243" i="1"/>
  <c r="C250" i="1"/>
  <c r="C249" i="1"/>
  <c r="C207" i="1"/>
  <c r="C191" i="1"/>
  <c r="C193" i="1"/>
  <c r="C144" i="1"/>
  <c r="C150" i="1"/>
  <c r="C166" i="1"/>
  <c r="C137" i="1"/>
  <c r="C151" i="1"/>
  <c r="C152" i="1"/>
  <c r="C159" i="1"/>
  <c r="C145" i="1"/>
  <c r="C142" i="1"/>
  <c r="C161" i="1"/>
  <c r="C146" i="1"/>
  <c r="C165" i="1"/>
  <c r="C148" i="1"/>
  <c r="C155" i="1"/>
  <c r="C141" i="1"/>
  <c r="C164" i="1"/>
  <c r="C147" i="1"/>
  <c r="C138" i="1"/>
  <c r="C162" i="1"/>
  <c r="C157" i="1"/>
  <c r="C156" i="1"/>
  <c r="C139" i="1"/>
  <c r="C163" i="1"/>
  <c r="C154" i="1"/>
  <c r="C149" i="1"/>
  <c r="C160" i="1"/>
  <c r="C143" i="1"/>
  <c r="C167" i="1"/>
  <c r="C158" i="1"/>
  <c r="C153" i="1"/>
  <c r="D120" i="1"/>
  <c r="D109" i="1"/>
  <c r="D104" i="1"/>
  <c r="D116" i="1"/>
  <c r="D105" i="1"/>
  <c r="D100" i="1"/>
  <c r="D112" i="1"/>
  <c r="D107" i="1"/>
  <c r="D102" i="1"/>
  <c r="D114" i="1"/>
  <c r="D111" i="1"/>
  <c r="D117" i="1"/>
  <c r="D106" i="1"/>
  <c r="D113" i="1"/>
  <c r="D119" i="1"/>
  <c r="D108" i="1"/>
  <c r="D118" i="1"/>
  <c r="D103" i="1"/>
  <c r="D115" i="1"/>
  <c r="D110" i="1"/>
  <c r="D505" i="1"/>
  <c r="C636" i="1"/>
  <c r="C635" i="1"/>
  <c r="D279" i="1"/>
  <c r="C625" i="1"/>
  <c r="E285" i="2"/>
  <c r="E286" i="2"/>
  <c r="E287" i="2"/>
  <c r="E272" i="1"/>
  <c r="F278" i="2"/>
  <c r="F703" i="2"/>
  <c r="F707" i="2"/>
  <c r="F704" i="2"/>
  <c r="F705" i="2"/>
  <c r="F706" i="2"/>
  <c r="D711" i="1"/>
  <c r="E341" i="2"/>
  <c r="F720" i="2"/>
  <c r="D700" i="1"/>
  <c r="D637" i="1"/>
  <c r="D582" i="1"/>
  <c r="F598" i="2"/>
  <c r="F605" i="2"/>
  <c r="F609" i="2"/>
  <c r="F606" i="2"/>
  <c r="F610" i="2"/>
  <c r="F611" i="2"/>
  <c r="F608" i="2"/>
  <c r="F612" i="2"/>
  <c r="F607" i="2"/>
  <c r="F691" i="2"/>
  <c r="D627" i="1"/>
  <c r="F740" i="2"/>
  <c r="F578" i="2"/>
  <c r="F736" i="2"/>
  <c r="E349" i="2"/>
  <c r="F708" i="2"/>
  <c r="F697" i="2"/>
  <c r="F580" i="2"/>
  <c r="D644" i="1"/>
  <c r="F633" i="2"/>
  <c r="F636" i="2"/>
  <c r="F634" i="2"/>
  <c r="F625" i="2"/>
  <c r="F624" i="2"/>
  <c r="F626" i="2"/>
  <c r="F613" i="2"/>
  <c r="F599" i="2"/>
  <c r="F597" i="2"/>
  <c r="F603" i="2"/>
  <c r="F595" i="2"/>
  <c r="F601" i="2"/>
  <c r="F589" i="2"/>
  <c r="E623" i="1"/>
  <c r="E641" i="1"/>
  <c r="E692" i="1"/>
  <c r="F749" i="2"/>
  <c r="F745" i="2"/>
  <c r="F739" i="2"/>
  <c r="F702" i="2"/>
  <c r="F643" i="2"/>
  <c r="F602" i="2"/>
  <c r="F588" i="2"/>
  <c r="F581" i="2"/>
  <c r="F577" i="2"/>
  <c r="E513" i="1"/>
  <c r="E509" i="1"/>
  <c r="E505" i="1"/>
  <c r="F748" i="2"/>
  <c r="F738" i="2"/>
  <c r="F642" i="2"/>
  <c r="E512" i="1"/>
  <c r="E508" i="1"/>
  <c r="F747" i="2"/>
  <c r="D614" i="1"/>
  <c r="F604" i="2"/>
  <c r="F600" i="2"/>
  <c r="F596" i="2"/>
  <c r="E515" i="1"/>
  <c r="E511" i="1"/>
  <c r="E507" i="1"/>
  <c r="F477" i="2"/>
  <c r="F480" i="2"/>
  <c r="F479" i="2"/>
  <c r="F482" i="2"/>
  <c r="F478" i="2"/>
  <c r="F481" i="2"/>
  <c r="F463" i="2"/>
  <c r="E463" i="1" s="1"/>
  <c r="F374" i="2"/>
  <c r="F325" i="2"/>
  <c r="C643" i="1"/>
  <c r="C741" i="1"/>
  <c r="C742" i="1"/>
  <c r="D184" i="1"/>
  <c r="D288" i="1"/>
  <c r="C739" i="1"/>
  <c r="C740" i="1"/>
  <c r="D372" i="1"/>
  <c r="D264" i="1"/>
  <c r="D194" i="1"/>
  <c r="E388" i="1"/>
  <c r="F395" i="2"/>
  <c r="F391" i="2"/>
  <c r="F394" i="2"/>
  <c r="F390" i="2"/>
  <c r="F393" i="2"/>
  <c r="F389" i="2"/>
  <c r="F396" i="2"/>
  <c r="F392" i="2"/>
  <c r="F381" i="2"/>
  <c r="F377" i="2"/>
  <c r="F373" i="2"/>
  <c r="F380" i="2"/>
  <c r="F376" i="2"/>
  <c r="F372" i="2"/>
  <c r="F383" i="2"/>
  <c r="F379" i="2"/>
  <c r="F375" i="2"/>
  <c r="F382" i="2"/>
  <c r="F378" i="2"/>
  <c r="F363" i="2"/>
  <c r="F359" i="2"/>
  <c r="F362" i="2"/>
  <c r="F358" i="2"/>
  <c r="F361" i="2"/>
  <c r="F357" i="2"/>
  <c r="F364" i="2"/>
  <c r="E345" i="2"/>
  <c r="E337" i="2"/>
  <c r="E347" i="2"/>
  <c r="E339" i="2"/>
  <c r="F350" i="2"/>
  <c r="E343" i="2"/>
  <c r="E335" i="2"/>
  <c r="E348" i="2"/>
  <c r="E346" i="2"/>
  <c r="E344" i="2"/>
  <c r="E342" i="2"/>
  <c r="E340" i="2"/>
  <c r="E338" i="2"/>
  <c r="E336" i="2"/>
  <c r="E323" i="2"/>
  <c r="E321" i="2"/>
  <c r="E319" i="2"/>
  <c r="E317" i="2"/>
  <c r="E315" i="2"/>
  <c r="E313" i="2"/>
  <c r="E311" i="2"/>
  <c r="E309" i="2"/>
  <c r="E307" i="2"/>
  <c r="E305" i="2"/>
  <c r="E303" i="2"/>
  <c r="E301" i="2"/>
  <c r="E299" i="2"/>
  <c r="E297" i="2"/>
  <c r="E295" i="2"/>
  <c r="E324" i="2"/>
  <c r="E322" i="2"/>
  <c r="E320" i="2"/>
  <c r="E318" i="2"/>
  <c r="E316" i="2"/>
  <c r="E314" i="2"/>
  <c r="E312" i="2"/>
  <c r="E310" i="2"/>
  <c r="E308" i="2"/>
  <c r="E306" i="2"/>
  <c r="E304" i="2"/>
  <c r="E302" i="2"/>
  <c r="E300" i="2"/>
  <c r="E298" i="2"/>
  <c r="E296" i="2"/>
  <c r="E277" i="2"/>
  <c r="E275" i="2"/>
  <c r="E273" i="2"/>
  <c r="E271" i="2"/>
  <c r="E276" i="2"/>
  <c r="E274" i="2"/>
  <c r="F264" i="2"/>
  <c r="F223" i="2"/>
  <c r="E223" i="1" s="1"/>
  <c r="D225" i="1"/>
  <c r="E208" i="2"/>
  <c r="E214" i="2"/>
  <c r="E210" i="2"/>
  <c r="E212" i="2"/>
  <c r="E204" i="2"/>
  <c r="E206" i="2"/>
  <c r="F215" i="2"/>
  <c r="F194" i="2"/>
  <c r="E193" i="2"/>
  <c r="E191" i="2"/>
  <c r="F184" i="2"/>
  <c r="D133" i="1"/>
  <c r="F168" i="2"/>
  <c r="E262" i="2"/>
  <c r="E260" i="2"/>
  <c r="E258" i="2"/>
  <c r="E256" i="2"/>
  <c r="E254" i="2"/>
  <c r="E252" i="2"/>
  <c r="E250" i="2"/>
  <c r="E248" i="2"/>
  <c r="E246" i="2"/>
  <c r="E244" i="2"/>
  <c r="E242" i="2"/>
  <c r="E240" i="2"/>
  <c r="E238" i="2"/>
  <c r="E236" i="2"/>
  <c r="E234" i="2"/>
  <c r="E263" i="2"/>
  <c r="E261" i="2"/>
  <c r="E259" i="2"/>
  <c r="E257" i="2"/>
  <c r="E255" i="2"/>
  <c r="E253" i="2"/>
  <c r="E251" i="2"/>
  <c r="E249" i="2"/>
  <c r="E247" i="2"/>
  <c r="E245" i="2"/>
  <c r="E243" i="2"/>
  <c r="E241" i="2"/>
  <c r="E239" i="2"/>
  <c r="E237" i="2"/>
  <c r="E235" i="2"/>
  <c r="E224" i="1"/>
  <c r="E213" i="2"/>
  <c r="E211" i="2"/>
  <c r="E209" i="2"/>
  <c r="E207" i="2"/>
  <c r="E205" i="2"/>
  <c r="E203" i="1"/>
  <c r="E183" i="2"/>
  <c r="E181" i="2"/>
  <c r="E179" i="2"/>
  <c r="E182" i="2"/>
  <c r="E167" i="2"/>
  <c r="E165" i="2"/>
  <c r="E163" i="2"/>
  <c r="E161" i="2"/>
  <c r="E159" i="2"/>
  <c r="E157" i="2"/>
  <c r="E155" i="2"/>
  <c r="E153" i="2"/>
  <c r="E151" i="2"/>
  <c r="E149" i="2"/>
  <c r="E147" i="2"/>
  <c r="E145" i="2"/>
  <c r="E143" i="2"/>
  <c r="E141" i="2"/>
  <c r="E139" i="2"/>
  <c r="E137" i="2"/>
  <c r="E166" i="2"/>
  <c r="E164" i="2"/>
  <c r="E162" i="2"/>
  <c r="E160" i="2"/>
  <c r="E158" i="2"/>
  <c r="E156" i="2"/>
  <c r="E154" i="2"/>
  <c r="E152" i="2"/>
  <c r="E150" i="2"/>
  <c r="E148" i="2"/>
  <c r="E146" i="2"/>
  <c r="E144" i="2"/>
  <c r="E142" i="2"/>
  <c r="E140" i="2"/>
  <c r="E129" i="1"/>
  <c r="F132" i="2"/>
  <c r="F130" i="2"/>
  <c r="F131" i="2"/>
  <c r="E102" i="1"/>
  <c r="F120" i="2"/>
  <c r="F115" i="2"/>
  <c r="F111" i="2"/>
  <c r="F107" i="2"/>
  <c r="F103" i="2"/>
  <c r="F116" i="2"/>
  <c r="F112" i="2"/>
  <c r="F108" i="2"/>
  <c r="F104" i="2"/>
  <c r="F100" i="2"/>
  <c r="F118" i="2"/>
  <c r="F117" i="2"/>
  <c r="F113" i="2"/>
  <c r="F109" i="2"/>
  <c r="F105" i="2"/>
  <c r="F101" i="2"/>
  <c r="F119" i="2"/>
  <c r="F114" i="2"/>
  <c r="F110" i="2"/>
  <c r="F106" i="2"/>
  <c r="C751" i="1"/>
  <c r="C706" i="1"/>
  <c r="D350" i="1"/>
  <c r="C397" i="1"/>
  <c r="C748" i="1"/>
  <c r="C642" i="1"/>
  <c r="D504" i="1"/>
  <c r="C323" i="1"/>
  <c r="D477" i="1"/>
  <c r="C295" i="1"/>
  <c r="D101" i="1"/>
  <c r="C718" i="1"/>
  <c r="C722" i="1" s="1"/>
  <c r="C707" i="1"/>
  <c r="C710" i="1"/>
  <c r="C698" i="1"/>
  <c r="C700" i="1" s="1"/>
  <c r="C633" i="1"/>
  <c r="C579" i="1"/>
  <c r="C581" i="1"/>
  <c r="C578" i="1"/>
  <c r="C223" i="1"/>
  <c r="C225" i="1" s="1"/>
  <c r="D325" i="1"/>
  <c r="D168" i="1"/>
  <c r="C357" i="1"/>
  <c r="C364" i="1"/>
  <c r="C359" i="1"/>
  <c r="C319" i="1"/>
  <c r="C580" i="1"/>
  <c r="C362" i="1"/>
  <c r="D215" i="1"/>
  <c r="C589" i="1"/>
  <c r="C363" i="1"/>
  <c r="C360" i="1"/>
  <c r="C335" i="1"/>
  <c r="C340" i="1"/>
  <c r="C273" i="1"/>
  <c r="C279" i="1" s="1"/>
  <c r="C203" i="1"/>
  <c r="C214" i="1"/>
  <c r="C210" i="1"/>
  <c r="C131" i="1"/>
  <c r="C133" i="1" s="1"/>
  <c r="C590" i="1"/>
  <c r="C708" i="1"/>
  <c r="C692" i="1"/>
  <c r="C694" i="1" s="1"/>
  <c r="C336" i="1"/>
  <c r="C204" i="1"/>
  <c r="C750" i="1"/>
  <c r="C623" i="1"/>
  <c r="C626" i="1"/>
  <c r="C348" i="1"/>
  <c r="C212" i="1"/>
  <c r="C208" i="1"/>
  <c r="C205" i="1"/>
  <c r="C213" i="1"/>
  <c r="C209" i="1"/>
  <c r="C288" i="1" l="1"/>
  <c r="D483" i="1"/>
  <c r="C184" i="1"/>
  <c r="C637" i="1"/>
  <c r="E751" i="1"/>
  <c r="E752" i="1"/>
  <c r="E750" i="1"/>
  <c r="E749" i="1"/>
  <c r="E741" i="1"/>
  <c r="E742" i="1"/>
  <c r="E739" i="1"/>
  <c r="E743" i="1"/>
  <c r="E740" i="1"/>
  <c r="E722" i="1"/>
  <c r="E710" i="1"/>
  <c r="E708" i="1"/>
  <c r="E705" i="1"/>
  <c r="E707" i="1"/>
  <c r="E706" i="1"/>
  <c r="E709" i="1"/>
  <c r="E699" i="1"/>
  <c r="E693" i="1"/>
  <c r="E643" i="1"/>
  <c r="E642" i="1"/>
  <c r="E634" i="1"/>
  <c r="E636" i="1"/>
  <c r="E633" i="1"/>
  <c r="E635" i="1"/>
  <c r="E626" i="1"/>
  <c r="E624" i="1"/>
  <c r="E625" i="1"/>
  <c r="E602" i="1"/>
  <c r="E595" i="1"/>
  <c r="E606" i="1"/>
  <c r="E600" i="1"/>
  <c r="E596" i="1"/>
  <c r="E603" i="1"/>
  <c r="E607" i="1"/>
  <c r="E609" i="1"/>
  <c r="E597" i="1"/>
  <c r="E604" i="1"/>
  <c r="E599" i="1"/>
  <c r="E608" i="1"/>
  <c r="E598" i="1"/>
  <c r="E605" i="1"/>
  <c r="E613" i="1"/>
  <c r="E611" i="1"/>
  <c r="E612" i="1"/>
  <c r="E601" i="1"/>
  <c r="E610" i="1"/>
  <c r="E589" i="1"/>
  <c r="E590" i="1"/>
  <c r="E578" i="1"/>
  <c r="E581" i="1"/>
  <c r="E580" i="1"/>
  <c r="E579" i="1"/>
  <c r="E478" i="1"/>
  <c r="E482" i="1"/>
  <c r="E479" i="1"/>
  <c r="E480" i="1"/>
  <c r="E477" i="1"/>
  <c r="E481" i="1"/>
  <c r="E396" i="1"/>
  <c r="E395" i="1"/>
  <c r="E389" i="1"/>
  <c r="E393" i="1"/>
  <c r="E390" i="1"/>
  <c r="E394" i="1"/>
  <c r="E392" i="1"/>
  <c r="E391" i="1"/>
  <c r="E379" i="1"/>
  <c r="E377" i="1"/>
  <c r="E383" i="1"/>
  <c r="E381" i="1"/>
  <c r="E378" i="1"/>
  <c r="E376" i="1"/>
  <c r="E382" i="1"/>
  <c r="E380" i="1"/>
  <c r="E374" i="1"/>
  <c r="E375" i="1"/>
  <c r="E373" i="1"/>
  <c r="E362" i="1"/>
  <c r="E359" i="1"/>
  <c r="E364" i="1"/>
  <c r="E363" i="1"/>
  <c r="E361" i="1"/>
  <c r="E358" i="1"/>
  <c r="E360" i="1"/>
  <c r="E264" i="1"/>
  <c r="E325" i="1"/>
  <c r="E194" i="1"/>
  <c r="E215" i="1"/>
  <c r="E350" i="1"/>
  <c r="E279" i="1"/>
  <c r="E184" i="1"/>
  <c r="E168" i="1"/>
  <c r="E130" i="1"/>
  <c r="E132" i="1"/>
  <c r="E131" i="1"/>
  <c r="D384" i="1"/>
  <c r="C264" i="1"/>
  <c r="C194" i="1"/>
  <c r="C168" i="1"/>
  <c r="D121" i="1"/>
  <c r="C463" i="1"/>
  <c r="D516" i="1"/>
  <c r="C711" i="1"/>
  <c r="C644" i="1"/>
  <c r="E278" i="2"/>
  <c r="E288" i="2"/>
  <c r="C744" i="1"/>
  <c r="F698" i="2"/>
  <c r="F692" i="2"/>
  <c r="F637" i="2"/>
  <c r="F627" i="2"/>
  <c r="F225" i="2"/>
  <c r="E225" i="1" s="1"/>
  <c r="E577" i="1"/>
  <c r="F582" i="2"/>
  <c r="F741" i="2"/>
  <c r="E350" i="2"/>
  <c r="F750" i="2"/>
  <c r="E748" i="1"/>
  <c r="F644" i="2"/>
  <c r="E516" i="1"/>
  <c r="E504" i="1"/>
  <c r="F591" i="2"/>
  <c r="E588" i="1"/>
  <c r="E704" i="1"/>
  <c r="F709" i="2"/>
  <c r="F614" i="2"/>
  <c r="F483" i="2"/>
  <c r="E325" i="2"/>
  <c r="C582" i="1"/>
  <c r="F397" i="2"/>
  <c r="F384" i="2"/>
  <c r="E372" i="1"/>
  <c r="F365" i="2"/>
  <c r="E357" i="1"/>
  <c r="E264" i="2"/>
  <c r="E215" i="2"/>
  <c r="E194" i="2"/>
  <c r="E184" i="2"/>
  <c r="E168" i="2"/>
  <c r="F133" i="2"/>
  <c r="E119" i="1"/>
  <c r="E113" i="1"/>
  <c r="F121" i="2"/>
  <c r="E100" i="1"/>
  <c r="E116" i="1"/>
  <c r="E115" i="1"/>
  <c r="E117" i="1"/>
  <c r="E101" i="1"/>
  <c r="E103" i="1"/>
  <c r="E105" i="1"/>
  <c r="E118" i="1"/>
  <c r="E107" i="1"/>
  <c r="E106" i="1"/>
  <c r="E104" i="1"/>
  <c r="E120" i="1"/>
  <c r="E110" i="1"/>
  <c r="E108" i="1"/>
  <c r="E114" i="1"/>
  <c r="E109" i="1"/>
  <c r="E112" i="1"/>
  <c r="E111" i="1"/>
  <c r="C591" i="1"/>
  <c r="C753" i="1"/>
  <c r="C365" i="1"/>
  <c r="C325" i="1"/>
  <c r="C627" i="1"/>
  <c r="C350" i="1"/>
  <c r="C215" i="1"/>
  <c r="E753" i="1" l="1"/>
  <c r="E744" i="1"/>
  <c r="E700" i="1"/>
  <c r="E694" i="1"/>
  <c r="E644" i="1"/>
  <c r="E637" i="1"/>
  <c r="E627" i="1"/>
  <c r="E591" i="1"/>
  <c r="E582" i="1"/>
  <c r="E483" i="1"/>
  <c r="E397" i="1"/>
  <c r="E384" i="1"/>
  <c r="E365" i="1"/>
  <c r="E133" i="1"/>
  <c r="E711" i="1"/>
  <c r="E614" i="1"/>
  <c r="E121" i="1"/>
  <c r="C600" i="1"/>
  <c r="C601" i="1"/>
  <c r="C612" i="1"/>
  <c r="C603" i="1"/>
  <c r="C607" i="1"/>
  <c r="C605" i="1"/>
  <c r="C598" i="1"/>
  <c r="C611" i="1"/>
  <c r="C608" i="1"/>
  <c r="C596" i="1"/>
  <c r="C602" i="1"/>
  <c r="C606" i="1"/>
  <c r="C613" i="1"/>
  <c r="C599" i="1"/>
  <c r="C610" i="1"/>
  <c r="C609" i="1"/>
  <c r="C597" i="1"/>
  <c r="C604" i="1"/>
  <c r="C595" i="1"/>
  <c r="C614" i="1" l="1"/>
</calcChain>
</file>

<file path=xl/sharedStrings.xml><?xml version="1.0" encoding="utf-8"?>
<sst xmlns="http://schemas.openxmlformats.org/spreadsheetml/2006/main" count="1409" uniqueCount="564">
  <si>
    <t>CONTENTS</t>
  </si>
  <si>
    <t>Note to Users . . . . . . . . . . . . . . . . . . . . . . . . . . . . . . . . . . . . . . . . . .</t>
  </si>
  <si>
    <t>Total Population . . . . . . . . . . . . . . . . . . . . . . . . . . . . . . . . . .</t>
  </si>
  <si>
    <t>Land Area and Population Density . . . . . . . . . . . . . . . . . . . .</t>
  </si>
  <si>
    <t>Population By Age  . . . . . . . . . . . . . . . . . . . . . . . . . . . . . . . . . . . . . .</t>
  </si>
  <si>
    <t xml:space="preserve">Languages  . . . . . . . . . . . . . . . . . . . . . . . . . . . . . . . . . . . . . . . . . . . . . . . . </t>
  </si>
  <si>
    <t>Aboriginal People . . . . . . . . . . . . . . . . . . . . . . . . . . . . . . . . . . . . . . . . . . . . .</t>
  </si>
  <si>
    <t>Visible Minorities  . . . . . . . . . . . . . . . . . . . . . . . . . . . . . . . . . . . . .</t>
  </si>
  <si>
    <t xml:space="preserve">Citizenship and Immigration . . . . . . . . . . . . . . . . . . . . . . . . </t>
  </si>
  <si>
    <t xml:space="preserve">Religion . . . . . . . . . . . . . . . . . . . . . . . . . . . . . . . . . . . . . . . . . . . . . . . . </t>
  </si>
  <si>
    <t>Marital Status . . . . . . . . . . . . . . . . . . . . . . . . . . . . . . . . . . .</t>
  </si>
  <si>
    <t xml:space="preserve">Education  . . . . . . . . . . . . . . . . . . . . . . . . . . . . . . . . . . . . . . . . . . . . . . </t>
  </si>
  <si>
    <t xml:space="preserve">Labour Force Activity  . . . . . . . . . . . . . . . . . . . . . . . . . . . . . . . . . </t>
  </si>
  <si>
    <t>Mode of Transportation  . . . . . . . . . . . . . . . . . . . . . . . . . . .</t>
  </si>
  <si>
    <t>Income . . . . . . . . . . . . . . . . . . . . . . . . . . . . . . . . . . . . . . . . . . . . . . . .</t>
  </si>
  <si>
    <t xml:space="preserve">Households  . . . . . . . . . . . . . . . . . . . . . . . . . . . . . . . . . . . . . . . . . . . . . . </t>
  </si>
  <si>
    <t>Census Families . . . . . . . . . . . . . . . . . . . . . . . . . . . . . . . . . . . . . . . .</t>
  </si>
  <si>
    <t>Dwellings  . . . . . . . . . . . . . . . . . . . . . . . . . . . . . . . . . . . . . . . . . . . .</t>
  </si>
  <si>
    <t>Mobility . . . . . . . . . . . . . . . . . . . . . . . . . . . . . . . . . . . . . . . . . . . . . .</t>
  </si>
  <si>
    <t>Non-Institutional population</t>
  </si>
  <si>
    <t>TOTAL POPULATION</t>
  </si>
  <si>
    <t>CITY OF WINNIPEG</t>
  </si>
  <si>
    <t>Year</t>
  </si>
  <si>
    <r>
      <t>Number</t>
    </r>
    <r>
      <rPr>
        <vertAlign val="superscript"/>
        <sz val="12"/>
        <color indexed="9"/>
        <rFont val="Arial"/>
        <family val="2"/>
      </rPr>
      <t>1</t>
    </r>
  </si>
  <si>
    <r>
      <t>% Change</t>
    </r>
    <r>
      <rPr>
        <vertAlign val="superscript"/>
        <sz val="12"/>
        <color indexed="9"/>
        <rFont val="Arial"/>
        <family val="2"/>
      </rPr>
      <t>2</t>
    </r>
  </si>
  <si>
    <r>
      <t>Number</t>
    </r>
    <r>
      <rPr>
        <vertAlign val="superscript"/>
        <sz val="12"/>
        <color indexed="9"/>
        <rFont val="Arial"/>
        <family val="2"/>
      </rPr>
      <t>3</t>
    </r>
  </si>
  <si>
    <t>% Change</t>
  </si>
  <si>
    <t>2016 CENSUS</t>
  </si>
  <si>
    <t>2006 CENSUS</t>
  </si>
  <si>
    <t>2001 CENSUS</t>
  </si>
  <si>
    <t>1996 CENSUS</t>
  </si>
  <si>
    <t>1991 CENSUS</t>
  </si>
  <si>
    <r>
      <t>1986 CENSUS</t>
    </r>
    <r>
      <rPr>
        <vertAlign val="superscript"/>
        <sz val="10"/>
        <rFont val="Arial"/>
        <family val="2"/>
      </rPr>
      <t>4</t>
    </r>
  </si>
  <si>
    <r>
      <t>1981 CENSUS</t>
    </r>
    <r>
      <rPr>
        <vertAlign val="superscript"/>
        <sz val="10"/>
        <rFont val="Arial"/>
        <family val="2"/>
      </rPr>
      <t>4</t>
    </r>
  </si>
  <si>
    <r>
      <t>1976 CENSUS</t>
    </r>
    <r>
      <rPr>
        <vertAlign val="superscript"/>
        <sz val="10"/>
        <rFont val="Arial"/>
        <family val="2"/>
      </rPr>
      <t>4</t>
    </r>
  </si>
  <si>
    <r>
      <t>1971 CENSUS</t>
    </r>
    <r>
      <rPr>
        <vertAlign val="superscript"/>
        <sz val="10"/>
        <rFont val="Arial"/>
        <family val="2"/>
      </rPr>
      <t>4</t>
    </r>
  </si>
  <si>
    <r>
      <t>2</t>
    </r>
    <r>
      <rPr>
        <sz val="10"/>
        <rFont val="Arial"/>
        <family val="2"/>
      </rPr>
      <t xml:space="preserve"> Change in percent (%) from previous census year. </t>
    </r>
  </si>
  <si>
    <r>
      <t>3</t>
    </r>
    <r>
      <rPr>
        <sz val="10"/>
        <rFont val="Arial"/>
        <family val="2"/>
      </rPr>
      <t xml:space="preserve"> Includes the Institutional and Non-Institutional population. Source: Statistics Canada Census Data. </t>
    </r>
  </si>
  <si>
    <r>
      <t>4</t>
    </r>
    <r>
      <rPr>
        <sz val="10"/>
        <rFont val="Arial"/>
        <family val="2"/>
      </rPr>
      <t xml:space="preserve"> Headingley is included in Winnipeg figures up to 1986. </t>
    </r>
  </si>
  <si>
    <t>Land Area</t>
  </si>
  <si>
    <t>All</t>
  </si>
  <si>
    <t>Populated neighbourhoods only</t>
  </si>
  <si>
    <t>NOTE TO USERS:</t>
  </si>
  <si>
    <t xml:space="preserve">Some definitions for the 2016 Census have changed, for more information refer to the definitions posted on the Statistics Canada 2016 Census Dictionary site at: </t>
  </si>
  <si>
    <t>http://www12.statcan.gc.ca/census-recensement/2016/ref/dict/index-eng.cfm</t>
  </si>
  <si>
    <t xml:space="preserve">Statistics Canada rounds numbers over ten to the nearest five, which may cause some totals to be off by five, ten, or more. Numbers less than ten are rounded to zero or ten. </t>
  </si>
  <si>
    <r>
      <t xml:space="preserve">Questions or Clarifications can be emailed to:  </t>
    </r>
    <r>
      <rPr>
        <u/>
        <sz val="11"/>
        <color indexed="12"/>
        <rFont val="Arial"/>
        <family val="2"/>
      </rPr>
      <t>NeighbourhoodProfiles@Winnipeg.ca</t>
    </r>
  </si>
  <si>
    <t>POPULATION BY AGE</t>
  </si>
  <si>
    <t xml:space="preserve">% of Total </t>
  </si>
  <si>
    <t>% of Pop.</t>
  </si>
  <si>
    <t xml:space="preserve">    0 to 4 years </t>
  </si>
  <si>
    <t xml:space="preserve">    5 to 9 years </t>
  </si>
  <si>
    <t xml:space="preserve">    10 to 14 years </t>
  </si>
  <si>
    <t xml:space="preserve">    15 to 19 years </t>
  </si>
  <si>
    <t xml:space="preserve">    20 to 24 years </t>
  </si>
  <si>
    <t xml:space="preserve">    25 to 29 years </t>
  </si>
  <si>
    <t xml:space="preserve">    30 to 34 years </t>
  </si>
  <si>
    <t xml:space="preserve">    35 to 39 years </t>
  </si>
  <si>
    <t xml:space="preserve">    40 to 44 years </t>
  </si>
  <si>
    <t xml:space="preserve">    45 to 49 years </t>
  </si>
  <si>
    <t xml:space="preserve">    50 to 54 years </t>
  </si>
  <si>
    <t xml:space="preserve">    55 to 59 years </t>
  </si>
  <si>
    <t xml:space="preserve">    60 to 64 years </t>
  </si>
  <si>
    <t xml:space="preserve">    65 to 69 years </t>
  </si>
  <si>
    <t xml:space="preserve">    70 to 74 years </t>
  </si>
  <si>
    <t xml:space="preserve">    75 to 79 years </t>
  </si>
  <si>
    <t xml:space="preserve">    80 to 84 years </t>
  </si>
  <si>
    <t>TOTAL</t>
  </si>
  <si>
    <t>LANGUAGES</t>
  </si>
  <si>
    <t>Official Languages Spoken</t>
  </si>
  <si>
    <t xml:space="preserve">Number </t>
  </si>
  <si>
    <t xml:space="preserve">    English only</t>
  </si>
  <si>
    <t xml:space="preserve">    English and French</t>
  </si>
  <si>
    <t xml:space="preserve">    Neither English nor French</t>
  </si>
  <si>
    <t xml:space="preserve">    French only</t>
  </si>
  <si>
    <r>
      <t>% of Pop.</t>
    </r>
    <r>
      <rPr>
        <vertAlign val="superscript"/>
        <sz val="12"/>
        <color indexed="9"/>
        <rFont val="Arial"/>
        <family val="2"/>
      </rPr>
      <t>1</t>
    </r>
    <r>
      <rPr>
        <sz val="12"/>
        <color indexed="9"/>
        <rFont val="Arial"/>
        <family val="2"/>
      </rPr>
      <t xml:space="preserve"> </t>
    </r>
  </si>
  <si>
    <r>
      <t>% of Pop.</t>
    </r>
    <r>
      <rPr>
        <vertAlign val="superscript"/>
        <sz val="12"/>
        <color indexed="9"/>
        <rFont val="Arial"/>
        <family val="2"/>
      </rPr>
      <t>2</t>
    </r>
  </si>
  <si>
    <t>Tagalog (Pilipino, Filipino)</t>
  </si>
  <si>
    <t>German</t>
  </si>
  <si>
    <t>Ukrainian</t>
  </si>
  <si>
    <t>Spanish</t>
  </si>
  <si>
    <t>Polish</t>
  </si>
  <si>
    <t>Portuguese</t>
  </si>
  <si>
    <t>Russian</t>
  </si>
  <si>
    <t>Italian</t>
  </si>
  <si>
    <t>Cantonese</t>
  </si>
  <si>
    <t>Vietnamese</t>
  </si>
  <si>
    <t>Arabic</t>
  </si>
  <si>
    <t>Korean</t>
  </si>
  <si>
    <t>Mandarin</t>
  </si>
  <si>
    <t>Persian (Farsi)</t>
  </si>
  <si>
    <t>Dutch</t>
  </si>
  <si>
    <t>Urdu</t>
  </si>
  <si>
    <t>Hindi</t>
  </si>
  <si>
    <t>Amharic</t>
  </si>
  <si>
    <t>Hungarian</t>
  </si>
  <si>
    <t>Greek</t>
  </si>
  <si>
    <t>Gujarati</t>
  </si>
  <si>
    <t>Tigrigna</t>
  </si>
  <si>
    <t>Croatian</t>
  </si>
  <si>
    <t>Ilocano</t>
  </si>
  <si>
    <t>Somali</t>
  </si>
  <si>
    <r>
      <t>1</t>
    </r>
    <r>
      <rPr>
        <sz val="10"/>
        <rFont val="Arial"/>
        <family val="2"/>
      </rPr>
      <t xml:space="preserve"> Percent of neighbourhood population. </t>
    </r>
  </si>
  <si>
    <r>
      <t>2</t>
    </r>
    <r>
      <rPr>
        <sz val="10"/>
        <rFont val="Arial"/>
        <family val="2"/>
      </rPr>
      <t xml:space="preserve"> Percent of Winnipeg population. </t>
    </r>
  </si>
  <si>
    <t>Selected Topics Data</t>
  </si>
  <si>
    <t>ABORIGINAL PEOPLE</t>
  </si>
  <si>
    <t xml:space="preserve">Aboriginal Identity </t>
  </si>
  <si>
    <t xml:space="preserve">    Métis single identity</t>
  </si>
  <si>
    <t xml:space="preserve">    First Nations (North American Indian) single identity</t>
  </si>
  <si>
    <t xml:space="preserve">    Inuk (Inuit) single identity</t>
  </si>
  <si>
    <t xml:space="preserve">    Multiple Aboriginal identities</t>
  </si>
  <si>
    <t xml:space="preserve">    Aboriginal identities not included elsewhere</t>
  </si>
  <si>
    <r>
      <t>Aboriginal Ancestry</t>
    </r>
    <r>
      <rPr>
        <b/>
        <vertAlign val="superscript"/>
        <sz val="11"/>
        <color indexed="9"/>
        <rFont val="Arial"/>
        <family val="2"/>
      </rPr>
      <t>1</t>
    </r>
  </si>
  <si>
    <r>
      <t>% of Pop.</t>
    </r>
    <r>
      <rPr>
        <vertAlign val="superscript"/>
        <sz val="12"/>
        <color indexed="9"/>
        <rFont val="Arial"/>
        <family val="2"/>
      </rPr>
      <t>3</t>
    </r>
  </si>
  <si>
    <t>First Nations (North American Indian) Aboriginal ancestry</t>
  </si>
  <si>
    <t>Métis ancestry</t>
  </si>
  <si>
    <t>Inuit ancestry</t>
  </si>
  <si>
    <r>
      <t>2</t>
    </r>
    <r>
      <rPr>
        <sz val="10"/>
        <rFont val="Arial"/>
        <family val="2"/>
      </rPr>
      <t xml:space="preserve"> Percent of neighbourhood population. </t>
    </r>
  </si>
  <si>
    <r>
      <t>3</t>
    </r>
    <r>
      <rPr>
        <sz val="10"/>
        <rFont val="Arial"/>
        <family val="2"/>
      </rPr>
      <t xml:space="preserve"> Percent of Winnipeg population. </t>
    </r>
  </si>
  <si>
    <t>VISIBLE MINORITIES</t>
  </si>
  <si>
    <t>Visible Minority Group</t>
  </si>
  <si>
    <t>Multiple visible minorities</t>
  </si>
  <si>
    <t>Visible minority not included elsewhere</t>
  </si>
  <si>
    <t>CITIZENSHIP</t>
  </si>
  <si>
    <t>Canadian citizens</t>
  </si>
  <si>
    <t>Not Canadian citizens</t>
  </si>
  <si>
    <t>IMMIGRATION</t>
  </si>
  <si>
    <t>Place of Birth</t>
  </si>
  <si>
    <t>Philippines</t>
  </si>
  <si>
    <t>India</t>
  </si>
  <si>
    <t>United Kingdom</t>
  </si>
  <si>
    <t>China</t>
  </si>
  <si>
    <t>Poland</t>
  </si>
  <si>
    <t>United States</t>
  </si>
  <si>
    <t>Germany</t>
  </si>
  <si>
    <t>Portugal</t>
  </si>
  <si>
    <t>Viet Nam</t>
  </si>
  <si>
    <t>Ukraine</t>
  </si>
  <si>
    <t>Italy</t>
  </si>
  <si>
    <t>Korea, South</t>
  </si>
  <si>
    <t>Trinidad and Tobago</t>
  </si>
  <si>
    <t>Russian Federation</t>
  </si>
  <si>
    <t>El Salvador</t>
  </si>
  <si>
    <t>Ethiopia</t>
  </si>
  <si>
    <t>Pakistan</t>
  </si>
  <si>
    <t>Nigeria</t>
  </si>
  <si>
    <t>Jamaica</t>
  </si>
  <si>
    <t>Netherlands</t>
  </si>
  <si>
    <t>Guyana</t>
  </si>
  <si>
    <t>Croatia</t>
  </si>
  <si>
    <t>Bosnia and Herzegovina</t>
  </si>
  <si>
    <t>Mexico</t>
  </si>
  <si>
    <t>Iran</t>
  </si>
  <si>
    <t>Sri Lanka</t>
  </si>
  <si>
    <r>
      <t>All other places of birth</t>
    </r>
    <r>
      <rPr>
        <vertAlign val="superscript"/>
        <sz val="10"/>
        <rFont val="Arial"/>
        <family val="2"/>
      </rPr>
      <t>3</t>
    </r>
  </si>
  <si>
    <t xml:space="preserve">TOTAL </t>
  </si>
  <si>
    <r>
      <t>3</t>
    </r>
    <r>
      <rPr>
        <sz val="10"/>
        <rFont val="Arial"/>
        <family val="2"/>
      </rPr>
      <t xml:space="preserve"> "Place of Birth" has been limited to the top 30 places of birth, for a full list see the "Selected Topics" page (link below)</t>
    </r>
  </si>
  <si>
    <t>Period of Immigration</t>
  </si>
  <si>
    <t>1981 to 1990</t>
  </si>
  <si>
    <t>1991 to 2000</t>
  </si>
  <si>
    <t>2001 to 2005</t>
  </si>
  <si>
    <t>2006 to 2016</t>
  </si>
  <si>
    <t>Generation Status (15 years and over)</t>
  </si>
  <si>
    <t>Israel</t>
  </si>
  <si>
    <t>Egypt</t>
  </si>
  <si>
    <t>Iraq</t>
  </si>
  <si>
    <t>Somalia</t>
  </si>
  <si>
    <t>Bangladesh</t>
  </si>
  <si>
    <t>Syria</t>
  </si>
  <si>
    <t>Nepal</t>
  </si>
  <si>
    <r>
      <t>All other places of birth</t>
    </r>
    <r>
      <rPr>
        <vertAlign val="superscript"/>
        <sz val="11"/>
        <rFont val="Arial"/>
        <family val="2"/>
      </rPr>
      <t>3</t>
    </r>
  </si>
  <si>
    <r>
      <t>3</t>
    </r>
    <r>
      <rPr>
        <sz val="10"/>
        <rFont val="Arial"/>
        <family val="2"/>
      </rPr>
      <t xml:space="preserve"> "Recent Immigration" has been limited to the top 30 places of birth, for a full list see the "Selected Topics" page (link below)</t>
    </r>
  </si>
  <si>
    <t>Selected Religions</t>
  </si>
  <si>
    <t>Catholic</t>
  </si>
  <si>
    <t>United Church</t>
  </si>
  <si>
    <t>Anglican</t>
  </si>
  <si>
    <t>Lutheran</t>
  </si>
  <si>
    <t>Muslim</t>
  </si>
  <si>
    <t>Jewish</t>
  </si>
  <si>
    <t>Baptist</t>
  </si>
  <si>
    <t>Pentecostal</t>
  </si>
  <si>
    <t>Christian Orthodox</t>
  </si>
  <si>
    <t>Sikh</t>
  </si>
  <si>
    <t>Hindu</t>
  </si>
  <si>
    <t>Buddhist</t>
  </si>
  <si>
    <t>Presbyterian</t>
  </si>
  <si>
    <t>Traditional (Aboriginal) Spirituality</t>
  </si>
  <si>
    <t>Other Christian</t>
  </si>
  <si>
    <t>Other religions</t>
  </si>
  <si>
    <t>No religious affiliation</t>
  </si>
  <si>
    <t>MARITAL STATUS</t>
  </si>
  <si>
    <t>15 years and over</t>
  </si>
  <si>
    <t>Married or living with a common-law partner</t>
  </si>
  <si>
    <t xml:space="preserve">Married (and not separated) </t>
  </si>
  <si>
    <t xml:space="preserve">Living common law </t>
  </si>
  <si>
    <t>Not living with spouse or common-law partner</t>
  </si>
  <si>
    <t xml:space="preserve">Single (never legally married) </t>
  </si>
  <si>
    <t>Separated , but still legally married</t>
  </si>
  <si>
    <t xml:space="preserve">Divorced </t>
  </si>
  <si>
    <t xml:space="preserve">Widowed </t>
  </si>
  <si>
    <t>EDUCATION</t>
  </si>
  <si>
    <t xml:space="preserve">Male </t>
  </si>
  <si>
    <t>Female</t>
  </si>
  <si>
    <t>% of Total</t>
  </si>
  <si>
    <t>Business, management and public administration</t>
  </si>
  <si>
    <t>Architecture, engineering, and related technologies</t>
  </si>
  <si>
    <t>Health, parks, recreation and fitness</t>
  </si>
  <si>
    <t>Social and behavioural sciences and law</t>
  </si>
  <si>
    <t>Education</t>
  </si>
  <si>
    <t>Humanities</t>
  </si>
  <si>
    <t>Mathematics, computer and information sciences</t>
  </si>
  <si>
    <t>Personal, protective and transportation services</t>
  </si>
  <si>
    <t>Physical and life sciences and technologies</t>
  </si>
  <si>
    <t>Visual &amp; performing arts, &amp; communications technologies</t>
  </si>
  <si>
    <t>Agriculture, natural resources and conservation</t>
  </si>
  <si>
    <t>Other fields of study</t>
  </si>
  <si>
    <t>No certificate, diploma or degree</t>
  </si>
  <si>
    <t>High school diploma or equivalent</t>
  </si>
  <si>
    <t>Postsecondary certificate, diploma or degree</t>
  </si>
  <si>
    <t>Apprenticeship or trades certificate or diploma</t>
  </si>
  <si>
    <t>College, CEGEP or other non-university certificate or diploma</t>
  </si>
  <si>
    <t>University certificate or diploma below bachelor level</t>
  </si>
  <si>
    <t>University certificate, diploma or degree at bachelor level or above</t>
  </si>
  <si>
    <t>Bachelor's degree</t>
  </si>
  <si>
    <t>University certificate, diploma or degree above bachelor level</t>
  </si>
  <si>
    <t>LABOUR FORCE ACTIVITY</t>
  </si>
  <si>
    <t xml:space="preserve">Female </t>
  </si>
  <si>
    <t xml:space="preserve">All </t>
  </si>
  <si>
    <t>In the labour force</t>
  </si>
  <si>
    <t>Employed</t>
  </si>
  <si>
    <t>Unemployed</t>
  </si>
  <si>
    <t>Not in the labour force</t>
  </si>
  <si>
    <t>Participation rate</t>
  </si>
  <si>
    <t>Employment rate</t>
  </si>
  <si>
    <t>Unemployment rate</t>
  </si>
  <si>
    <t>Class of worker - Not applicable</t>
  </si>
  <si>
    <t xml:space="preserve">All classes of worker </t>
  </si>
  <si>
    <t xml:space="preserve">Employee </t>
  </si>
  <si>
    <t xml:space="preserve">Self-employed </t>
  </si>
  <si>
    <t>Employment Sectors</t>
  </si>
  <si>
    <t>Place of Work 
(15 and over, in labour force)</t>
  </si>
  <si>
    <t xml:space="preserve">    No fixed workplace address </t>
  </si>
  <si>
    <t xml:space="preserve">    Car, truck or van - as a driver </t>
  </si>
  <si>
    <t xml:space="preserve">    Public transit</t>
  </si>
  <si>
    <t xml:space="preserve">    Car, truck or van - as a passenger </t>
  </si>
  <si>
    <t xml:space="preserve">    Bicycle</t>
  </si>
  <si>
    <r>
      <t>1</t>
    </r>
    <r>
      <rPr>
        <sz val="10"/>
        <rFont val="Arial"/>
        <family val="2"/>
      </rPr>
      <t xml:space="preserve"> Employed labour force with a usual place of work or no fixed workplace address.</t>
    </r>
  </si>
  <si>
    <t>INCOME</t>
  </si>
  <si>
    <t>% Composition of Total Income in 2015
15 years and over with income in private households</t>
  </si>
  <si>
    <t>Employment income %</t>
  </si>
  <si>
    <t>Government transfer payments %</t>
  </si>
  <si>
    <t>Other money income %</t>
  </si>
  <si>
    <t>Employment Income in 2015</t>
  </si>
  <si>
    <t>Worked full year, full time</t>
  </si>
  <si>
    <t>Average employment income</t>
  </si>
  <si>
    <t>Average income (Male/Female/All) All</t>
  </si>
  <si>
    <t>In low income in 2015 based on after-tax low-income
 measure (LIM-AT) - Population in private households</t>
  </si>
  <si>
    <t>Number</t>
  </si>
  <si>
    <t xml:space="preserve">
% of Pop.</t>
  </si>
  <si>
    <t>Population in private households for income status</t>
  </si>
  <si>
    <t>Less than 18 years</t>
  </si>
  <si>
    <t xml:space="preserve">    Less than 6 years</t>
  </si>
  <si>
    <t>18 to 64 years</t>
  </si>
  <si>
    <t>65 years and over</t>
  </si>
  <si>
    <t>Less than 6 years</t>
  </si>
  <si>
    <t>Total</t>
  </si>
  <si>
    <t>In low income in 2015 based on after-tax low-income measure (LIM-AT) - Females in private households</t>
  </si>
  <si>
    <t>HOUSEHOLDS</t>
  </si>
  <si>
    <t>Household Size</t>
  </si>
  <si>
    <t xml:space="preserve">  1 person</t>
  </si>
  <si>
    <t xml:space="preserve">  2 persons</t>
  </si>
  <si>
    <t xml:space="preserve">  3 persons</t>
  </si>
  <si>
    <t xml:space="preserve">  4 persons</t>
  </si>
  <si>
    <t xml:space="preserve">Average number of persons per household </t>
  </si>
  <si>
    <t>Household Type</t>
  </si>
  <si>
    <t>One-family households</t>
  </si>
  <si>
    <t>Multiple-family households</t>
  </si>
  <si>
    <t>Non-family households</t>
  </si>
  <si>
    <t>Household Income in 2015</t>
  </si>
  <si>
    <t xml:space="preserve">  Under $5,000</t>
  </si>
  <si>
    <t xml:space="preserve">  $5,000 to $9,999</t>
  </si>
  <si>
    <t xml:space="preserve">  $10,000 to $14,999</t>
  </si>
  <si>
    <t xml:space="preserve">  $15,000 to $19,999</t>
  </si>
  <si>
    <t xml:space="preserve">  $50,000 to $59,999</t>
  </si>
  <si>
    <t xml:space="preserve">  $100,000 to $124,999</t>
  </si>
  <si>
    <t xml:space="preserve">  $125,000 to $149,999</t>
  </si>
  <si>
    <t xml:space="preserve">Average household income </t>
  </si>
  <si>
    <t xml:space="preserve">Median household income </t>
  </si>
  <si>
    <t>CENSUS FAMILIES</t>
  </si>
  <si>
    <t xml:space="preserve">   Census Family Size</t>
  </si>
  <si>
    <t>2 person</t>
  </si>
  <si>
    <t>3 persons</t>
  </si>
  <si>
    <t>4 persons</t>
  </si>
  <si>
    <t>5 or more persons</t>
  </si>
  <si>
    <t xml:space="preserve">Average number of persons per census family </t>
  </si>
  <si>
    <t>Census Family Structure</t>
  </si>
  <si>
    <t>One parent - female</t>
  </si>
  <si>
    <t>One parent - male</t>
  </si>
  <si>
    <t>Census Families with Children</t>
  </si>
  <si>
    <t>With one child</t>
  </si>
  <si>
    <t>With two children</t>
  </si>
  <si>
    <t>With three or more children</t>
  </si>
  <si>
    <t>DWELLINGS</t>
  </si>
  <si>
    <t>Type of Dwelling</t>
  </si>
  <si>
    <t>TOTAL OCCUPIED PRIVATE DWELLINGS</t>
  </si>
  <si>
    <t>Average number of rooms</t>
  </si>
  <si>
    <t>Dwelling Tenure</t>
  </si>
  <si>
    <t>Owned</t>
  </si>
  <si>
    <t>Rented</t>
  </si>
  <si>
    <t>Dwelling Condition</t>
  </si>
  <si>
    <t>Period of Construction</t>
  </si>
  <si>
    <t xml:space="preserve">  1960 or before</t>
  </si>
  <si>
    <t xml:space="preserve">  1961 to 1980</t>
  </si>
  <si>
    <t xml:space="preserve">  1981 to 1990</t>
  </si>
  <si>
    <t xml:space="preserve">  1991 to 2000</t>
  </si>
  <si>
    <t xml:space="preserve">  2001 to 2005</t>
  </si>
  <si>
    <t>Dwelling Costs</t>
  </si>
  <si>
    <t>Tenant-occupied non-farm, non-reserve dwellings</t>
  </si>
  <si>
    <t>Tenant-occupied households spending 30% or more of household income on shelter</t>
  </si>
  <si>
    <t>Average gross rent</t>
  </si>
  <si>
    <t>Owner-occupied non-farm, non-reserve dwellings</t>
  </si>
  <si>
    <t>Owner-occupied households spending 30% or more of household income on shelter</t>
  </si>
  <si>
    <t xml:space="preserve">Average value of dwelling </t>
  </si>
  <si>
    <t xml:space="preserve">Average owner major payment </t>
  </si>
  <si>
    <t>MOBILITY</t>
  </si>
  <si>
    <t>2015 - 2016</t>
  </si>
  <si>
    <t>Did not move</t>
  </si>
  <si>
    <t>Moved within Winnipeg</t>
  </si>
  <si>
    <t>Moved within Manitoba</t>
  </si>
  <si>
    <t>Moved within Canada</t>
  </si>
  <si>
    <t>Moved internationally</t>
  </si>
  <si>
    <t>City of Winnipeg</t>
  </si>
  <si>
    <t>Note to Users . . . . . . . . . . . . . . . . . . . . . . . . . . . . . . . . . . . . . . . . . . . .</t>
  </si>
  <si>
    <t>Total Population . . . . . . . . . . . . . . . . . . . . . . . . . . . . . . . . . . . . . . . . .</t>
  </si>
  <si>
    <t>Land Area and Population Density . . . . . . . . . . . . . . . . . . . . . . . .</t>
  </si>
  <si>
    <t>Citizenship and Immigration . . . . . . . . . . . . . . . . . . . . . . . . . . . . . . . . .</t>
  </si>
  <si>
    <t>Marital Status . . . . . . . . . . . . . . . . . . . . . . . . . . . . . . . . . . . . . . . . .</t>
  </si>
  <si>
    <t>Labour Force Activity  . . . . . . . . . . . . . . . . . . . . . . . . . . . . . . . . . . . .</t>
  </si>
  <si>
    <t>Mode of Transportation  . . . . . . . . . . . . . . . . . . . . . . . . . . . . . . . . . .</t>
  </si>
  <si>
    <t>Income . . . . . . . . . . . . . . . . . . . . . . . . . . . . . . . . . . . . . . . . . . . . . . . . . .</t>
  </si>
  <si>
    <t>Low Income Measure (LIM) . . . . . . . . . . . . . . . . . . . . . . . . . . . . . . . . . . . . . . . . . . . .</t>
  </si>
  <si>
    <t xml:space="preserve">Mobility . . . . . . . . . . . . . . . . . . . . . . . . . . . . . . . . . . . . . . . . . . . . . . . </t>
  </si>
  <si>
    <t>City Of Winnipeg</t>
  </si>
  <si>
    <r>
      <t xml:space="preserve">Number </t>
    </r>
    <r>
      <rPr>
        <vertAlign val="superscript"/>
        <sz val="12"/>
        <color indexed="9"/>
        <rFont val="Arial"/>
        <family val="2"/>
      </rPr>
      <t>1</t>
    </r>
  </si>
  <si>
    <r>
      <t>% Change</t>
    </r>
    <r>
      <rPr>
        <sz val="12"/>
        <color indexed="9"/>
        <rFont val="Arial"/>
        <family val="2"/>
      </rPr>
      <t xml:space="preserve"> </t>
    </r>
    <r>
      <rPr>
        <vertAlign val="superscript"/>
        <sz val="12"/>
        <color indexed="9"/>
        <rFont val="Arial"/>
        <family val="2"/>
      </rPr>
      <t>2</t>
    </r>
  </si>
  <si>
    <t>2016 Census</t>
  </si>
  <si>
    <t>2006 Census</t>
  </si>
  <si>
    <t>2001 Census</t>
  </si>
  <si>
    <t>1996 Census</t>
  </si>
  <si>
    <t>1991 Census</t>
  </si>
  <si>
    <r>
      <t>1986 Census</t>
    </r>
    <r>
      <rPr>
        <vertAlign val="superscript"/>
        <sz val="11"/>
        <rFont val="Arial"/>
        <family val="2"/>
      </rPr>
      <t>3</t>
    </r>
  </si>
  <si>
    <r>
      <t>1981 Census</t>
    </r>
    <r>
      <rPr>
        <vertAlign val="superscript"/>
        <sz val="11"/>
        <rFont val="Arial"/>
        <family val="2"/>
      </rPr>
      <t>3</t>
    </r>
  </si>
  <si>
    <r>
      <t>1976 Census</t>
    </r>
    <r>
      <rPr>
        <vertAlign val="superscript"/>
        <sz val="11"/>
        <rFont val="Arial"/>
        <family val="2"/>
      </rPr>
      <t>3</t>
    </r>
  </si>
  <si>
    <r>
      <t>1971 Census</t>
    </r>
    <r>
      <rPr>
        <vertAlign val="superscript"/>
        <sz val="11"/>
        <rFont val="Arial"/>
        <family val="2"/>
      </rPr>
      <t>3</t>
    </r>
  </si>
  <si>
    <r>
      <t>1</t>
    </r>
    <r>
      <rPr>
        <sz val="10"/>
        <rFont val="Arial"/>
        <family val="2"/>
      </rPr>
      <t xml:space="preserve"> Includes the Institutional and Non-Institutional population. Source: Statistics Canada Census Data.</t>
    </r>
  </si>
  <si>
    <r>
      <t>3</t>
    </r>
    <r>
      <rPr>
        <sz val="10"/>
        <rFont val="Arial"/>
        <family val="2"/>
      </rPr>
      <t xml:space="preserve"> Headingley is included in Winnipeg figures up to 1986. </t>
    </r>
  </si>
  <si>
    <t>Population Density</t>
  </si>
  <si>
    <r>
      <t xml:space="preserve"> (km</t>
    </r>
    <r>
      <rPr>
        <b/>
        <vertAlign val="superscript"/>
        <sz val="12"/>
        <color indexed="9"/>
        <rFont val="Arial"/>
        <family val="2"/>
      </rPr>
      <t>2</t>
    </r>
    <r>
      <rPr>
        <b/>
        <sz val="11"/>
        <color indexed="9"/>
        <rFont val="Arial"/>
        <family val="2"/>
      </rPr>
      <t xml:space="preserve">) </t>
    </r>
    <r>
      <rPr>
        <vertAlign val="superscript"/>
        <sz val="12"/>
        <color indexed="9"/>
        <rFont val="Arial"/>
        <family val="2"/>
      </rPr>
      <t>1</t>
    </r>
  </si>
  <si>
    <r>
      <t>(per km</t>
    </r>
    <r>
      <rPr>
        <b/>
        <vertAlign val="superscript"/>
        <sz val="12"/>
        <color indexed="9"/>
        <rFont val="Arial"/>
        <family val="2"/>
      </rPr>
      <t>2</t>
    </r>
    <r>
      <rPr>
        <b/>
        <sz val="11"/>
        <color indexed="9"/>
        <rFont val="Arial"/>
        <family val="2"/>
      </rPr>
      <t>)</t>
    </r>
  </si>
  <si>
    <r>
      <t>1</t>
    </r>
    <r>
      <rPr>
        <sz val="10"/>
        <rFont val="Arial"/>
        <family val="2"/>
      </rPr>
      <t xml:space="preserve"> Source: The City of Winnipeg</t>
    </r>
  </si>
  <si>
    <t>English only</t>
  </si>
  <si>
    <t>Neither English nor French</t>
  </si>
  <si>
    <t>French only</t>
  </si>
  <si>
    <r>
      <t>Other Languages</t>
    </r>
    <r>
      <rPr>
        <vertAlign val="superscript"/>
        <sz val="11"/>
        <rFont val="Arial"/>
        <family val="2"/>
      </rPr>
      <t>2</t>
    </r>
  </si>
  <si>
    <r>
      <t>1</t>
    </r>
    <r>
      <rPr>
        <sz val="10"/>
        <rFont val="Arial"/>
        <family val="2"/>
      </rPr>
      <t xml:space="preserve"> Includes Chinese not otherwise specified. </t>
    </r>
  </si>
  <si>
    <r>
      <t>1</t>
    </r>
    <r>
      <rPr>
        <sz val="10"/>
        <rFont val="Arial"/>
        <family val="2"/>
      </rPr>
      <t xml:space="preserve"> 'Aboriginal Ancestry' was referred to as 'Aboriginal Origin' prior to the 2006 Census. The content of the variable </t>
    </r>
  </si>
  <si>
    <r>
      <t xml:space="preserve">% of Pop. </t>
    </r>
    <r>
      <rPr>
        <vertAlign val="superscript"/>
        <sz val="10"/>
        <color indexed="9"/>
        <rFont val="Arial"/>
        <family val="2"/>
      </rPr>
      <t>1</t>
    </r>
    <r>
      <rPr>
        <sz val="10"/>
        <color indexed="9"/>
        <rFont val="Arial"/>
        <family val="2"/>
      </rPr>
      <t xml:space="preserve"> </t>
    </r>
  </si>
  <si>
    <r>
      <t>1</t>
    </r>
    <r>
      <rPr>
        <sz val="10"/>
        <rFont val="Arial"/>
        <family val="2"/>
      </rPr>
      <t xml:space="preserve"> "Place of Birth" has been limited to the top 30 places of birth, for a full list see the "Selected Topics" page</t>
    </r>
  </si>
  <si>
    <r>
      <t>% of Pop.</t>
    </r>
    <r>
      <rPr>
        <sz val="10"/>
        <color indexed="9"/>
        <rFont val="Arial"/>
        <family val="2"/>
      </rPr>
      <t xml:space="preserve"> </t>
    </r>
  </si>
  <si>
    <t>First generation</t>
  </si>
  <si>
    <t>Second generation</t>
  </si>
  <si>
    <r>
      <t>All other places of birth</t>
    </r>
    <r>
      <rPr>
        <vertAlign val="superscript"/>
        <sz val="10"/>
        <rFont val="Arial"/>
        <family val="2"/>
      </rPr>
      <t>1</t>
    </r>
  </si>
  <si>
    <r>
      <t xml:space="preserve">1 </t>
    </r>
    <r>
      <rPr>
        <sz val="10"/>
        <rFont val="Arial"/>
        <family val="2"/>
      </rPr>
      <t>"Recent Immigration" has been limited to the top 30 places of birth, for a full list see the "Selected Topics" page (link below)</t>
    </r>
  </si>
  <si>
    <t>62 Health care and social assistance</t>
  </si>
  <si>
    <t>44-45 Retail trade</t>
  </si>
  <si>
    <t>31-33 Manufacturing</t>
  </si>
  <si>
    <t>91 Public administration</t>
  </si>
  <si>
    <t>61 Educational services</t>
  </si>
  <si>
    <t>72 Accommodation and food services</t>
  </si>
  <si>
    <t>23 Construction</t>
  </si>
  <si>
    <t>54 Professional, scientific and technical services</t>
  </si>
  <si>
    <t>48-49 Transportation and warehousing</t>
  </si>
  <si>
    <t>52 Finance and insurance</t>
  </si>
  <si>
    <t>56 Administrative and support, waste management and remediation services</t>
  </si>
  <si>
    <t>41 Wholesale trade</t>
  </si>
  <si>
    <t>71 Arts, entertainment and recreation</t>
  </si>
  <si>
    <t>51 Information and cultural industries</t>
  </si>
  <si>
    <t>53 Real estate and rental and leasing</t>
  </si>
  <si>
    <t>22 Utilities</t>
  </si>
  <si>
    <t>11 Agriculture, forestry, fishing and hunting</t>
  </si>
  <si>
    <t>21 Mining, quarrying, and oil and gas extraction</t>
  </si>
  <si>
    <t>55 Management of companies and enterprises</t>
  </si>
  <si>
    <t>81 Other services (except public administration)</t>
  </si>
  <si>
    <t>Usual place of work</t>
  </si>
  <si>
    <t>No fixed workplace address</t>
  </si>
  <si>
    <t>Home</t>
  </si>
  <si>
    <t>Outside Canada</t>
  </si>
  <si>
    <r>
      <t>15 years and over, employed labour force</t>
    </r>
    <r>
      <rPr>
        <b/>
        <sz val="12"/>
        <color indexed="9"/>
        <rFont val="Arial"/>
        <family val="2"/>
      </rPr>
      <t xml:space="preserve"> </t>
    </r>
    <r>
      <rPr>
        <vertAlign val="superscript"/>
        <sz val="12"/>
        <color indexed="9"/>
        <rFont val="Arial"/>
        <family val="2"/>
      </rPr>
      <t>1</t>
    </r>
  </si>
  <si>
    <t>Public transit</t>
  </si>
  <si>
    <t>Walk</t>
  </si>
  <si>
    <t>Bicycle</t>
  </si>
  <si>
    <t>Other method</t>
  </si>
  <si>
    <t>Male</t>
  </si>
  <si>
    <t>Employment income</t>
  </si>
  <si>
    <t>Government transfer payments</t>
  </si>
  <si>
    <t>Other</t>
  </si>
  <si>
    <t>Average income  (Male/Female/All)</t>
  </si>
  <si>
    <t>Median income    (Male/Female/All)</t>
  </si>
  <si>
    <t xml:space="preserve">
%</t>
  </si>
  <si>
    <t xml:space="preserve">  Less than 18 years</t>
  </si>
  <si>
    <t xml:space="preserve">  18 to 64 years</t>
  </si>
  <si>
    <t xml:space="preserve">  65 years and over</t>
  </si>
  <si>
    <t>In low income in 2015 based on after-tax low-income measure 
(LIM-AT)</t>
  </si>
  <si>
    <t xml:space="preserve">  Males in private households for income status</t>
  </si>
  <si>
    <t>Females in private households for income status</t>
  </si>
  <si>
    <t>1 person</t>
  </si>
  <si>
    <t>2 persons</t>
  </si>
  <si>
    <t>Single-detached house</t>
  </si>
  <si>
    <t>Semi-detached house</t>
  </si>
  <si>
    <t>Row house</t>
  </si>
  <si>
    <t>Apartment, detached duplex</t>
  </si>
  <si>
    <t>Apartment, building with five or more storeys</t>
  </si>
  <si>
    <t>Apartment, building with fewer than five storeys</t>
  </si>
  <si>
    <t>Other single-attached house</t>
  </si>
  <si>
    <t>Movable dwelling</t>
  </si>
  <si>
    <t>Only regular maintenance or minor repairs needed</t>
  </si>
  <si>
    <t>In need of major repairs</t>
  </si>
  <si>
    <t>1960 or before</t>
  </si>
  <si>
    <t>1961 to 1980</t>
  </si>
  <si>
    <t>2011 CENSUS</t>
  </si>
  <si>
    <t>2011 Census</t>
  </si>
  <si>
    <r>
      <t>% of Pop.</t>
    </r>
    <r>
      <rPr>
        <vertAlign val="superscript"/>
        <sz val="12"/>
        <color indexed="9"/>
        <rFont val="Arial"/>
        <family val="2"/>
      </rPr>
      <t>1</t>
    </r>
    <r>
      <rPr>
        <sz val="12"/>
        <color indexed="9"/>
        <rFont val="Arial"/>
        <family val="2"/>
      </rPr>
      <t xml:space="preserve"> </t>
    </r>
  </si>
  <si>
    <r>
      <t>% of Pop.</t>
    </r>
    <r>
      <rPr>
        <vertAlign val="superscript"/>
        <sz val="12"/>
        <color indexed="9"/>
        <rFont val="Arial"/>
        <family val="2"/>
      </rPr>
      <t>2</t>
    </r>
  </si>
  <si>
    <t>Canadian Citizenship Status</t>
  </si>
  <si>
    <r>
      <t>Age Group</t>
    </r>
    <r>
      <rPr>
        <b/>
        <vertAlign val="superscript"/>
        <sz val="11"/>
        <color indexed="9"/>
        <rFont val="Arial"/>
        <family val="2"/>
      </rPr>
      <t>1</t>
    </r>
  </si>
  <si>
    <t>Third generation or more</t>
  </si>
  <si>
    <t>Highest Certificate, Diploma or Degree
(15 years and over)</t>
  </si>
  <si>
    <t>MAIN MODE OF COMMUTING*</t>
  </si>
  <si>
    <t>* Was "MODE OF TRANSPORTATION"</t>
  </si>
  <si>
    <t xml:space="preserve">A 25% sample was used to compile statistics. One in four households were surveyed and the results were then multiplied to obtain representative data for the whole community. </t>
  </si>
  <si>
    <t>The source for the following data is the Community Social Data Strategy, Custom Tabulation, Statistics Canada, Census of Population - 2016.</t>
  </si>
  <si>
    <r>
      <t>1</t>
    </r>
    <r>
      <rPr>
        <sz val="10"/>
        <rFont val="Arial"/>
        <family val="2"/>
      </rPr>
      <t xml:space="preserve"> Note that the age ranges have changed in previous years</t>
    </r>
  </si>
  <si>
    <t>Post-Secondary Education by Major Field of Study
(15 years and over)</t>
  </si>
  <si>
    <t>Individual Income in 2015</t>
  </si>
  <si>
    <t>2011 - 2016</t>
  </si>
  <si>
    <t>Place of Work
(15 years and over, in labour force)</t>
  </si>
  <si>
    <t xml:space="preserve">    65 to 69 years</t>
  </si>
  <si>
    <t xml:space="preserve">    70 to 74 years</t>
  </si>
  <si>
    <t xml:space="preserve">    75 to 79 years</t>
  </si>
  <si>
    <t xml:space="preserve">    80 to 84 years</t>
  </si>
  <si>
    <t xml:space="preserve">  5 or more persons</t>
  </si>
  <si>
    <t xml:space="preserve">    Under $10,000 (including loss)</t>
  </si>
  <si>
    <t xml:space="preserve">    $10,000 to $19,999</t>
  </si>
  <si>
    <t xml:space="preserve">    $20,000 to $29,999</t>
  </si>
  <si>
    <t xml:space="preserve">    $30,000 to $39,999</t>
  </si>
  <si>
    <t xml:space="preserve">    $40,000 to $49,999</t>
  </si>
  <si>
    <t xml:space="preserve">    $50,000 to $59,999</t>
  </si>
  <si>
    <t xml:space="preserve">    $60,000 to $69,999</t>
  </si>
  <si>
    <t xml:space="preserve">    $70,000 to $79,999</t>
  </si>
  <si>
    <t xml:space="preserve">    $80,000 to $89,999</t>
  </si>
  <si>
    <t xml:space="preserve">    $90,000 to $99,999</t>
  </si>
  <si>
    <t xml:space="preserve">  $20,000 to $24,999</t>
  </si>
  <si>
    <t xml:space="preserve">  $25,000 to $29,999</t>
  </si>
  <si>
    <t xml:space="preserve">  $30,000 to $34,999</t>
  </si>
  <si>
    <t xml:space="preserve">  $35,000 to $39,999</t>
  </si>
  <si>
    <t xml:space="preserve">  $40,000 to $44,999</t>
  </si>
  <si>
    <t xml:space="preserve">  $45,000 to $49,999</t>
  </si>
  <si>
    <t xml:space="preserve">  $60,000 to $69,999</t>
  </si>
  <si>
    <t xml:space="preserve">  $70,000 to $79,999</t>
  </si>
  <si>
    <t xml:space="preserve">  $80,000 to $89,999</t>
  </si>
  <si>
    <t xml:space="preserve">  $90,000 to $99,999</t>
  </si>
  <si>
    <t xml:space="preserve">    $150,000 and over</t>
  </si>
  <si>
    <t xml:space="preserve">    Other places of birth in Americas</t>
  </si>
  <si>
    <t xml:space="preserve">    Other places of birth in Europe</t>
  </si>
  <si>
    <t xml:space="preserve">    Other places of birth in Africa</t>
  </si>
  <si>
    <t xml:space="preserve">    Other places of birth in Asia</t>
  </si>
  <si>
    <t xml:space="preserve">    South Asian</t>
  </si>
  <si>
    <t xml:space="preserve">    Chinese</t>
  </si>
  <si>
    <t xml:space="preserve">    Black</t>
  </si>
  <si>
    <t xml:space="preserve">    Filipino</t>
  </si>
  <si>
    <t xml:space="preserve">    Latin American</t>
  </si>
  <si>
    <t xml:space="preserve">    Arab</t>
  </si>
  <si>
    <t xml:space="preserve">    Southeast Asian</t>
  </si>
  <si>
    <t xml:space="preserve">    West Asian</t>
  </si>
  <si>
    <t xml:space="preserve">    Korean</t>
  </si>
  <si>
    <t xml:space="preserve">    Japanese</t>
  </si>
  <si>
    <t xml:space="preserve">  2006 to 2010</t>
  </si>
  <si>
    <t xml:space="preserve">  2011 to 2016</t>
  </si>
  <si>
    <t xml:space="preserve">    100 years and over </t>
  </si>
  <si>
    <t xml:space="preserve">    85 to 89 years </t>
  </si>
  <si>
    <t xml:space="preserve">    90 to 94 years </t>
  </si>
  <si>
    <t xml:space="preserve">    95 to 99 years </t>
  </si>
  <si>
    <t>Median income (Male/Female/All) All</t>
  </si>
  <si>
    <t>Knowledge of Non-official Languages Spoken (Top 30)</t>
  </si>
  <si>
    <t>2001 to 2010</t>
  </si>
  <si>
    <t>2011 to 2016</t>
  </si>
  <si>
    <t>Couples without children</t>
  </si>
  <si>
    <t>Couples with children</t>
  </si>
  <si>
    <t>Punjabi (Panjabi)</t>
  </si>
  <si>
    <t>Bengali</t>
  </si>
  <si>
    <t>Cebuano</t>
  </si>
  <si>
    <t>Yoruba</t>
  </si>
  <si>
    <t>Hong Kong</t>
  </si>
  <si>
    <t>Kenya</t>
  </si>
  <si>
    <t>Before 1981</t>
  </si>
  <si>
    <t>Eritrea</t>
  </si>
  <si>
    <t>Congo, Democratic Republic of the</t>
  </si>
  <si>
    <t>Saudi Arabia</t>
  </si>
  <si>
    <t xml:space="preserve">    $100,000 to $149,999</t>
  </si>
  <si>
    <t>5 persons or more persons</t>
  </si>
  <si>
    <t xml:space="preserve">  $150,000 to $199,999</t>
  </si>
  <si>
    <t xml:space="preserve">  $200,000 and over</t>
  </si>
  <si>
    <t>%</t>
  </si>
  <si>
    <t xml:space="preserve">    100 years and over</t>
  </si>
  <si>
    <r>
      <t>2</t>
    </r>
    <r>
      <rPr>
        <sz val="10"/>
        <rFont val="Arial"/>
        <family val="2"/>
      </rPr>
      <t xml:space="preserve"> "Knowledge of Non-official Languages Spoken" has been limited to the top 30 languages, for a full list see the "Selected Topics" page (link below)</t>
    </r>
  </si>
  <si>
    <r>
      <t>1</t>
    </r>
    <r>
      <rPr>
        <sz val="10"/>
        <rFont val="Arial"/>
        <family val="2"/>
      </rPr>
      <t xml:space="preserve"> Percent of Winnipeg population</t>
    </r>
  </si>
  <si>
    <t>Class of Worker
(15 years and over, in labour force)</t>
  </si>
  <si>
    <t>In low income in 2015 based on after-tax low-income
 measure (LIM-AT) - Males in private households</t>
  </si>
  <si>
    <t xml:space="preserve"> Census Family Size</t>
  </si>
  <si>
    <t>Place of Birth (Top 30)</t>
  </si>
  <si>
    <t>Recent Immigration (Top 30)</t>
  </si>
  <si>
    <r>
      <t>1</t>
    </r>
    <r>
      <rPr>
        <sz val="10"/>
        <rFont val="Arial"/>
        <family val="2"/>
      </rPr>
      <t xml:space="preserve"> Source: The City of Winnipeg.</t>
    </r>
  </si>
  <si>
    <t>https://www12.statcan.gc.ca/census-recensement/2016/ref/dict/index-eng.cfm</t>
  </si>
  <si>
    <t>English and French</t>
  </si>
  <si>
    <t>remained unchanged in 2006 compared with previous censuses.</t>
  </si>
  <si>
    <r>
      <t>15 years and over, employed labour force</t>
    </r>
    <r>
      <rPr>
        <vertAlign val="superscript"/>
        <sz val="12"/>
        <color indexed="9"/>
        <rFont val="Arial"/>
        <family val="2"/>
      </rPr>
      <t>1</t>
    </r>
  </si>
  <si>
    <t>Car, truck, van - as a driver</t>
  </si>
  <si>
    <t>Car, truck, van - as a passenger</t>
  </si>
  <si>
    <t xml:space="preserve">    Walk</t>
  </si>
  <si>
    <t xml:space="preserve">    Other method</t>
  </si>
  <si>
    <t>Apartment, duplex</t>
  </si>
  <si>
    <t>Apartment, building that has five or more storeys</t>
  </si>
  <si>
    <t>Apartment, building that has fewer than five storeys</t>
  </si>
  <si>
    <t xml:space="preserve">   Only regular maintenance or minor repairs needed</t>
  </si>
  <si>
    <t>Population by after-tax low-income measure (LIM-AT)</t>
  </si>
  <si>
    <t>Males by low-income measure, after-tax (LIM-AT)</t>
  </si>
  <si>
    <t>Males by low-income cut-offs, after-tax (LICO-AT)</t>
  </si>
  <si>
    <t>Population by low-income cut-offs, after-tax (LICO-AT)</t>
  </si>
  <si>
    <t>Females by low-income cut-offs, after-tax (LICO-AT)</t>
  </si>
  <si>
    <t>Females by low-income measure, after-tax (LIM-AT)</t>
  </si>
  <si>
    <t>In low income in 2015 based on:
    low-income measure, after-tax (LIM-AT)
    low income cut-off, after-tax (LICO-AT)</t>
  </si>
  <si>
    <t xml:space="preserve">   Worked part year or part time</t>
  </si>
  <si>
    <t>Ojibway</t>
  </si>
  <si>
    <r>
      <t>Other Languages</t>
    </r>
    <r>
      <rPr>
        <vertAlign val="superscript"/>
        <sz val="11"/>
        <rFont val="Arial"/>
        <family val="2"/>
      </rPr>
      <t>3</t>
    </r>
  </si>
  <si>
    <r>
      <t>3</t>
    </r>
    <r>
      <rPr>
        <sz val="10"/>
        <rFont val="Arial"/>
        <family val="2"/>
      </rPr>
      <t xml:space="preserve"> "Knowledge of Non-official Languages Spoken" has been limited to the top 30 languages, for a full list see the "Selected Topics" page</t>
    </r>
  </si>
  <si>
    <r>
      <t xml:space="preserve">1 </t>
    </r>
    <r>
      <rPr>
        <sz val="10"/>
        <rFont val="Arial"/>
        <family val="2"/>
      </rPr>
      <t>Religion is only asked on the Census every 10 years all figures are 2011</t>
    </r>
  </si>
  <si>
    <t xml:space="preserve">Low Income (LIM-AT and LICO-AT). . . . . . . . . . . . . . . . . . . . .. . . </t>
  </si>
  <si>
    <t>Population in private households</t>
  </si>
  <si>
    <t>Males in private households</t>
  </si>
  <si>
    <t xml:space="preserve">  Females in private households</t>
  </si>
  <si>
    <r>
      <t>Land Area
(km</t>
    </r>
    <r>
      <rPr>
        <vertAlign val="superscript"/>
        <sz val="11"/>
        <color indexed="9"/>
        <rFont val="Arial"/>
        <family val="2"/>
      </rPr>
      <t>2</t>
    </r>
    <r>
      <rPr>
        <sz val="11"/>
        <color indexed="9"/>
        <rFont val="Arial"/>
        <family val="2"/>
      </rPr>
      <t>)</t>
    </r>
    <r>
      <rPr>
        <vertAlign val="superscript"/>
        <sz val="11"/>
        <color indexed="9"/>
        <rFont val="Arial"/>
        <family val="2"/>
      </rPr>
      <t>1</t>
    </r>
  </si>
  <si>
    <r>
      <t>Pop. Density
(per km</t>
    </r>
    <r>
      <rPr>
        <vertAlign val="superscript"/>
        <sz val="11"/>
        <color indexed="9"/>
        <rFont val="Arial"/>
        <family val="2"/>
      </rPr>
      <t>2</t>
    </r>
    <r>
      <rPr>
        <sz val="11"/>
        <color indexed="9"/>
        <rFont val="Arial"/>
        <family val="2"/>
      </rPr>
      <t>)</t>
    </r>
  </si>
  <si>
    <t>% of
City Area</t>
  </si>
  <si>
    <r>
      <t>City Area (km</t>
    </r>
    <r>
      <rPr>
        <vertAlign val="superscript"/>
        <sz val="11"/>
        <color indexed="9"/>
        <rFont val="Arial"/>
        <family val="2"/>
      </rPr>
      <t>2</t>
    </r>
    <r>
      <rPr>
        <sz val="11"/>
        <color indexed="9"/>
        <rFont val="Arial"/>
        <family val="2"/>
      </rPr>
      <t>)</t>
    </r>
  </si>
  <si>
    <r>
      <rPr>
        <vertAlign val="superscript"/>
        <sz val="10"/>
        <rFont val="Arial"/>
        <family val="2"/>
      </rPr>
      <t>1</t>
    </r>
    <r>
      <rPr>
        <sz val="10"/>
        <rFont val="Arial"/>
        <family val="2"/>
      </rPr>
      <t xml:space="preserve"> Religion is only asked on the Census every 10 years all figures are 2011</t>
    </r>
  </si>
  <si>
    <r>
      <t>1</t>
    </r>
    <r>
      <rPr>
        <sz val="10"/>
        <rFont val="Arial"/>
        <family val="2"/>
      </rPr>
      <t xml:space="preserve"> Includes the Non-Institutional population only.  Source: Statistics Canada Census Data. </t>
    </r>
  </si>
  <si>
    <r>
      <t>1</t>
    </r>
    <r>
      <rPr>
        <sz val="10"/>
        <rFont val="Arial"/>
        <family val="2"/>
      </rPr>
      <t xml:space="preserve"> Note that the age ranges have changed from previous years</t>
    </r>
  </si>
  <si>
    <r>
      <t>1</t>
    </r>
    <r>
      <rPr>
        <sz val="10"/>
        <rFont val="Arial"/>
        <family val="2"/>
      </rPr>
      <t xml:space="preserve"> 'Aboriginal Ancestry' was referred to as 'Aboriginal Origin' prior to the 2006 Census. </t>
    </r>
  </si>
  <si>
    <r>
      <t>RELIGION (2011 NHS)</t>
    </r>
    <r>
      <rPr>
        <b/>
        <vertAlign val="superscript"/>
        <sz val="14"/>
        <color indexed="9"/>
        <rFont val="Arial"/>
        <family val="2"/>
      </rPr>
      <t>1</t>
    </r>
    <r>
      <rPr>
        <b/>
        <sz val="14"/>
        <color indexed="9"/>
        <rFont val="Arial"/>
        <family val="2"/>
      </rPr>
      <t xml:space="preserve"> </t>
    </r>
  </si>
  <si>
    <t>2011 Non-institutional population</t>
  </si>
  <si>
    <r>
      <t xml:space="preserve">2 </t>
    </r>
    <r>
      <rPr>
        <sz val="10"/>
        <rFont val="Arial"/>
        <family val="2"/>
      </rPr>
      <t xml:space="preserve">Percent of 2011 neighbourhood population. 
</t>
    </r>
    <r>
      <rPr>
        <vertAlign val="superscript"/>
        <sz val="10"/>
        <rFont val="Arial"/>
        <family val="2"/>
      </rPr>
      <t>3</t>
    </r>
    <r>
      <rPr>
        <sz val="10"/>
        <rFont val="Arial"/>
        <family val="2"/>
      </rPr>
      <t xml:space="preserve"> Percent of 2011 Winnipeg population. </t>
    </r>
  </si>
  <si>
    <t>2016 Census Data</t>
  </si>
  <si>
    <t>Ridgedale</t>
  </si>
  <si>
    <t>Ridgedale 2016 Census global non-response rate - (0%)</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</si>
</sst>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_-* #,##0.00_-;\-* #,##0.00_-;_-* &quot;-&quot;??_-;_-@_-"/>
    <numFmt numFmtId="165" formatCode="&quot;$&quot;#,##0"/>
    <numFmt numFmtId="166" formatCode="0.0"/>
    <numFmt numFmtId="167" formatCode="#,##0.0"/>
    <numFmt numFmtId="168" formatCode="0.0%"/>
  </numFmts>
  <fonts count="62" x14ac:knownFonts="1">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1"/>
      <color indexed="16"/>
      <name val="Calibri"/>
      <family val="2"/>
    </font>
    <font>
      <u/>
      <sz val="10"/>
      <color indexed="12"/>
      <name val="Arial"/>
      <family val="2"/>
    </font>
    <font>
      <sz val="11"/>
      <name val="Arial"/>
      <family val="2"/>
    </font>
    <font>
      <sz val="11"/>
      <color indexed="9"/>
      <name val="Arial"/>
      <family val="2"/>
    </font>
    <font>
      <sz val="12"/>
      <name val="Arial"/>
      <family val="2"/>
    </font>
    <font>
      <sz val="20"/>
      <color indexed="9"/>
      <name val="Arial"/>
      <family val="2"/>
    </font>
    <font>
      <sz val="18"/>
      <color indexed="18"/>
      <name val="Arial"/>
      <family val="2"/>
    </font>
    <font>
      <u/>
      <sz val="11"/>
      <color indexed="12"/>
      <name val="Arial"/>
      <family val="2"/>
    </font>
    <font>
      <sz val="12"/>
      <color indexed="9"/>
      <name val="Arial"/>
      <family val="2"/>
    </font>
    <font>
      <sz val="14"/>
      <color indexed="12"/>
      <name val="Arial"/>
      <family val="2"/>
    </font>
    <font>
      <b/>
      <sz val="14"/>
      <color indexed="9"/>
      <name val="Arial"/>
      <family val="2"/>
    </font>
    <font>
      <b/>
      <sz val="20"/>
      <color indexed="9"/>
      <name val="Arial"/>
      <family val="2"/>
    </font>
    <font>
      <b/>
      <sz val="11"/>
      <name val="Arial"/>
      <family val="2"/>
    </font>
    <font>
      <b/>
      <sz val="11"/>
      <color indexed="9"/>
      <name val="Arial"/>
      <family val="2"/>
    </font>
    <font>
      <b/>
      <sz val="18"/>
      <color indexed="18"/>
      <name val="Arial"/>
      <family val="2"/>
    </font>
    <font>
      <b/>
      <sz val="12"/>
      <color indexed="9"/>
      <name val="Arial"/>
      <family val="2"/>
    </font>
    <font>
      <b/>
      <sz val="14"/>
      <color indexed="12"/>
      <name val="Arial"/>
      <family val="2"/>
    </font>
    <font>
      <b/>
      <sz val="11"/>
      <color indexed="8"/>
      <name val="Arial"/>
      <family val="2"/>
    </font>
    <font>
      <vertAlign val="superscript"/>
      <sz val="10"/>
      <name val="Arial"/>
      <family val="2"/>
    </font>
    <font>
      <sz val="12"/>
      <color indexed="12"/>
      <name val="Arial"/>
      <family val="2"/>
    </font>
    <font>
      <u/>
      <vertAlign val="superscript"/>
      <sz val="10"/>
      <color indexed="12"/>
      <name val="Arial"/>
      <family val="2"/>
    </font>
    <font>
      <b/>
      <sz val="10"/>
      <name val="Arial"/>
      <family val="2"/>
    </font>
    <font>
      <sz val="10"/>
      <color indexed="9"/>
      <name val="Arial"/>
      <family val="2"/>
    </font>
    <font>
      <vertAlign val="superscript"/>
      <sz val="12"/>
      <color indexed="9"/>
      <name val="Arial"/>
      <family val="2"/>
    </font>
    <font>
      <vertAlign val="superscript"/>
      <sz val="11"/>
      <color indexed="9"/>
      <name val="Arial"/>
      <family val="2"/>
    </font>
    <font>
      <vertAlign val="superscript"/>
      <sz val="11"/>
      <name val="Arial"/>
      <family val="2"/>
    </font>
    <font>
      <b/>
      <vertAlign val="superscript"/>
      <sz val="11"/>
      <color indexed="9"/>
      <name val="Arial"/>
      <family val="2"/>
    </font>
    <font>
      <b/>
      <vertAlign val="superscript"/>
      <sz val="12"/>
      <color indexed="9"/>
      <name val="Arial"/>
      <family val="2"/>
    </font>
    <font>
      <vertAlign val="superscript"/>
      <sz val="10"/>
      <color indexed="9"/>
      <name val="Arial"/>
      <family val="2"/>
    </font>
    <font>
      <sz val="11"/>
      <color theme="1"/>
      <name val="Calibri"/>
      <family val="2"/>
      <scheme val="minor"/>
    </font>
    <font>
      <sz val="11"/>
      <color theme="0"/>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b/>
      <sz val="11"/>
      <color theme="0"/>
      <name val="Arial"/>
      <family val="2"/>
    </font>
    <font>
      <sz val="11"/>
      <color theme="0"/>
      <name val="Arial"/>
      <family val="2"/>
    </font>
    <font>
      <sz val="11"/>
      <color theme="1"/>
      <name val="Arial"/>
      <family val="2"/>
    </font>
    <font>
      <sz val="11"/>
      <color rgb="FF9C0006"/>
      <name val="Calibri"/>
      <family val="2"/>
      <scheme val="minor"/>
    </font>
    <font>
      <sz val="10"/>
      <name val="Arial"/>
      <family val="2"/>
    </font>
    <font>
      <b/>
      <sz val="14"/>
      <color theme="0"/>
      <name val="Arial"/>
      <family val="2"/>
    </font>
    <font>
      <b/>
      <vertAlign val="superscript"/>
      <sz val="14"/>
      <color indexed="9"/>
      <name val="Arial"/>
      <family val="2"/>
    </font>
  </fonts>
  <fills count="41">
    <fill>
      <patternFill patternType="none"/>
    </fill>
    <fill>
      <patternFill patternType="gray125"/>
    </fill>
    <fill>
      <patternFill patternType="solid">
        <fgColor indexed="44"/>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bgColor indexed="64"/>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rgb="FF0066CC"/>
        <bgColor indexed="64"/>
      </patternFill>
    </fill>
    <fill>
      <patternFill patternType="solid">
        <fgColor rgb="FFFFFF99"/>
        <bgColor indexed="64"/>
      </patternFill>
    </fill>
    <fill>
      <patternFill patternType="solid">
        <fgColor rgb="FFFF0000"/>
        <bgColor indexed="64"/>
      </patternFill>
    </fill>
    <fill>
      <patternFill patternType="solid">
        <fgColor rgb="FF0000FF"/>
        <bgColor indexed="64"/>
      </patternFill>
    </fill>
    <fill>
      <patternFill patternType="solid">
        <fgColor rgb="FF99CCFF"/>
        <bgColor indexed="64"/>
      </patternFill>
    </fill>
    <fill>
      <patternFill patternType="solid">
        <fgColor rgb="FFFFCC00"/>
        <bgColor indexed="64"/>
      </patternFill>
    </fill>
    <fill>
      <patternFill patternType="solid">
        <fgColor rgb="FFFFC7CE"/>
      </patternFill>
    </fill>
  </fills>
  <borders count="239">
    <border>
      <left/>
      <right/>
      <top/>
      <bottom/>
      <diagonal/>
    </border>
    <border>
      <left style="double">
        <color indexed="0"/>
      </left>
      <right/>
      <top/>
      <bottom/>
      <diagonal/>
    </border>
    <border>
      <left/>
      <right style="double">
        <color indexed="0"/>
      </right>
      <top/>
      <bottom/>
      <diagonal/>
    </border>
    <border>
      <left style="double">
        <color indexed="0"/>
      </left>
      <right/>
      <top style="double">
        <color indexed="0"/>
      </top>
      <bottom/>
      <diagonal/>
    </border>
    <border>
      <left/>
      <right/>
      <top style="double">
        <color indexed="0"/>
      </top>
      <bottom/>
      <diagonal/>
    </border>
    <border>
      <left/>
      <right style="double">
        <color indexed="0"/>
      </right>
      <top style="double">
        <color indexed="0"/>
      </top>
      <bottom/>
      <diagonal/>
    </border>
    <border>
      <left style="double">
        <color indexed="0"/>
      </left>
      <right/>
      <top/>
      <bottom style="double">
        <color indexed="0"/>
      </bottom>
      <diagonal/>
    </border>
    <border>
      <left/>
      <right/>
      <top/>
      <bottom style="double">
        <color indexed="0"/>
      </bottom>
      <diagonal/>
    </border>
    <border>
      <left/>
      <right style="double">
        <color indexed="0"/>
      </right>
      <top/>
      <bottom style="double">
        <color indexed="0"/>
      </bottom>
      <diagonal/>
    </border>
    <border>
      <left style="double">
        <color indexed="0"/>
      </left>
      <right/>
      <top style="double">
        <color indexed="0"/>
      </top>
      <bottom style="double">
        <color indexed="0"/>
      </bottom>
      <diagonal/>
    </border>
    <border>
      <left style="double">
        <color indexed="0"/>
      </left>
      <right style="double">
        <color indexed="0"/>
      </right>
      <top style="double">
        <color indexed="0"/>
      </top>
      <bottom style="double">
        <color indexed="0"/>
      </bottom>
      <diagonal/>
    </border>
    <border>
      <left/>
      <right style="double">
        <color indexed="0"/>
      </right>
      <top style="double">
        <color indexed="0"/>
      </top>
      <bottom style="double">
        <color indexed="0"/>
      </bottom>
      <diagonal/>
    </border>
    <border>
      <left style="double">
        <color indexed="0"/>
      </left>
      <right/>
      <top style="double">
        <color indexed="0"/>
      </top>
      <bottom style="medium">
        <color indexed="0"/>
      </bottom>
      <diagonal/>
    </border>
    <border>
      <left style="double">
        <color indexed="0"/>
      </left>
      <right style="thin">
        <color indexed="0"/>
      </right>
      <top style="double">
        <color indexed="0"/>
      </top>
      <bottom style="medium">
        <color indexed="0"/>
      </bottom>
      <diagonal/>
    </border>
    <border>
      <left style="thin">
        <color indexed="0"/>
      </left>
      <right style="double">
        <color indexed="0"/>
      </right>
      <top style="double">
        <color indexed="0"/>
      </top>
      <bottom style="medium">
        <color indexed="0"/>
      </bottom>
      <diagonal/>
    </border>
    <border>
      <left/>
      <right/>
      <top/>
      <bottom style="medium">
        <color indexed="0"/>
      </bottom>
      <diagonal/>
    </border>
    <border>
      <left style="thin">
        <color indexed="0"/>
      </left>
      <right style="double">
        <color indexed="0"/>
      </right>
      <top/>
      <bottom style="medium">
        <color indexed="0"/>
      </bottom>
      <diagonal/>
    </border>
    <border>
      <left style="double">
        <color indexed="0"/>
      </left>
      <right/>
      <top/>
      <bottom style="thin">
        <color indexed="0"/>
      </bottom>
      <diagonal/>
    </border>
    <border>
      <left style="double">
        <color indexed="0"/>
      </left>
      <right style="thin">
        <color indexed="0"/>
      </right>
      <top/>
      <bottom style="thin">
        <color indexed="0"/>
      </bottom>
      <diagonal/>
    </border>
    <border>
      <left style="thin">
        <color indexed="0"/>
      </left>
      <right style="double">
        <color indexed="0"/>
      </right>
      <top style="thin">
        <color indexed="0"/>
      </top>
      <bottom style="thin">
        <color indexed="0"/>
      </bottom>
      <diagonal/>
    </border>
    <border>
      <left style="thin">
        <color indexed="0"/>
      </left>
      <right style="double">
        <color indexed="0"/>
      </right>
      <top/>
      <bottom style="thin">
        <color indexed="0"/>
      </bottom>
      <diagonal/>
    </border>
    <border>
      <left style="double">
        <color indexed="0"/>
      </left>
      <right/>
      <top style="thin">
        <color indexed="0"/>
      </top>
      <bottom style="thin">
        <color indexed="0"/>
      </bottom>
      <diagonal/>
    </border>
    <border>
      <left style="double">
        <color indexed="0"/>
      </left>
      <right style="thin">
        <color indexed="0"/>
      </right>
      <top style="thin">
        <color indexed="0"/>
      </top>
      <bottom style="thin">
        <color indexed="0"/>
      </bottom>
      <diagonal/>
    </border>
    <border>
      <left style="double">
        <color indexed="0"/>
      </left>
      <right/>
      <top style="thin">
        <color indexed="0"/>
      </top>
      <bottom style="double">
        <color indexed="0"/>
      </bottom>
      <diagonal/>
    </border>
    <border>
      <left style="double">
        <color indexed="0"/>
      </left>
      <right style="thin">
        <color indexed="0"/>
      </right>
      <top style="thin">
        <color indexed="0"/>
      </top>
      <bottom style="double">
        <color indexed="0"/>
      </bottom>
      <diagonal/>
    </border>
    <border>
      <left style="thin">
        <color indexed="0"/>
      </left>
      <right style="double">
        <color indexed="0"/>
      </right>
      <top style="thin">
        <color indexed="0"/>
      </top>
      <bottom style="double">
        <color indexed="0"/>
      </bottom>
      <diagonal/>
    </border>
    <border>
      <left style="thin">
        <color indexed="0"/>
      </left>
      <right/>
      <top style="double">
        <color indexed="0"/>
      </top>
      <bottom/>
      <diagonal/>
    </border>
    <border>
      <left style="double">
        <color indexed="0"/>
      </left>
      <right style="double">
        <color indexed="0"/>
      </right>
      <top style="double">
        <color indexed="0"/>
      </top>
      <bottom/>
      <diagonal/>
    </border>
    <border>
      <left style="double">
        <color indexed="0"/>
      </left>
      <right style="double">
        <color indexed="0"/>
      </right>
      <top/>
      <bottom style="medium">
        <color indexed="0"/>
      </bottom>
      <diagonal/>
    </border>
    <border>
      <left style="double">
        <color indexed="0"/>
      </left>
      <right style="thin">
        <color indexed="0"/>
      </right>
      <top style="medium">
        <color indexed="0"/>
      </top>
      <bottom style="thin">
        <color indexed="0"/>
      </bottom>
      <diagonal/>
    </border>
    <border>
      <left/>
      <right style="thin">
        <color indexed="0"/>
      </right>
      <top style="medium">
        <color indexed="0"/>
      </top>
      <bottom style="thin">
        <color indexed="0"/>
      </bottom>
      <diagonal/>
    </border>
    <border>
      <left style="thin">
        <color indexed="0"/>
      </left>
      <right/>
      <top style="medium">
        <color indexed="0"/>
      </top>
      <bottom/>
      <diagonal/>
    </border>
    <border>
      <left style="double">
        <color indexed="0"/>
      </left>
      <right style="double">
        <color indexed="0"/>
      </right>
      <top style="medium">
        <color indexed="0"/>
      </top>
      <bottom style="thin">
        <color indexed="0"/>
      </bottom>
      <diagonal/>
    </border>
    <border>
      <left style="double">
        <color indexed="0"/>
      </left>
      <right style="thin">
        <color indexed="0"/>
      </right>
      <top/>
      <bottom style="double">
        <color indexed="0"/>
      </bottom>
      <diagonal/>
    </border>
    <border>
      <left style="thin">
        <color indexed="0"/>
      </left>
      <right style="thin">
        <color indexed="0"/>
      </right>
      <top/>
      <bottom style="double">
        <color indexed="0"/>
      </bottom>
      <diagonal/>
    </border>
    <border>
      <left style="thin">
        <color indexed="0"/>
      </left>
      <right/>
      <top style="thin">
        <color indexed="0"/>
      </top>
      <bottom style="double">
        <color indexed="0"/>
      </bottom>
      <diagonal/>
    </border>
    <border>
      <left style="thin">
        <color indexed="0"/>
      </left>
      <right style="double">
        <color indexed="0"/>
      </right>
      <top/>
      <bottom style="double">
        <color indexed="0"/>
      </bottom>
      <diagonal/>
    </border>
    <border>
      <left/>
      <right/>
      <top style="double">
        <color indexed="0"/>
      </top>
      <bottom style="medium">
        <color indexed="0"/>
      </bottom>
      <diagonal/>
    </border>
    <border>
      <left style="thin">
        <color indexed="0"/>
      </left>
      <right/>
      <top style="medium">
        <color indexed="0"/>
      </top>
      <bottom style="thin">
        <color indexed="0"/>
      </bottom>
      <diagonal/>
    </border>
    <border>
      <left style="double">
        <color indexed="0"/>
      </left>
      <right style="double">
        <color indexed="0"/>
      </right>
      <top style="medium">
        <color indexed="0"/>
      </top>
      <bottom/>
      <diagonal/>
    </border>
    <border>
      <left style="double">
        <color indexed="0"/>
      </left>
      <right style="double">
        <color indexed="0"/>
      </right>
      <top style="thin">
        <color indexed="0"/>
      </top>
      <bottom style="thin">
        <color indexed="0"/>
      </bottom>
      <diagonal/>
    </border>
    <border>
      <left style="thin">
        <color indexed="0"/>
      </left>
      <right/>
      <top style="thin">
        <color indexed="0"/>
      </top>
      <bottom style="thin">
        <color indexed="0"/>
      </bottom>
      <diagonal/>
    </border>
    <border>
      <left style="double">
        <color indexed="0"/>
      </left>
      <right style="double">
        <color indexed="0"/>
      </right>
      <top style="thin">
        <color indexed="0"/>
      </top>
      <bottom style="medium">
        <color indexed="0"/>
      </bottom>
      <diagonal/>
    </border>
    <border>
      <left style="double">
        <color indexed="0"/>
      </left>
      <right style="thin">
        <color indexed="0"/>
      </right>
      <top style="thin">
        <color indexed="0"/>
      </top>
      <bottom style="medium">
        <color indexed="0"/>
      </bottom>
      <diagonal/>
    </border>
    <border>
      <left style="thin">
        <color indexed="0"/>
      </left>
      <right/>
      <top style="thin">
        <color indexed="0"/>
      </top>
      <bottom style="medium">
        <color indexed="0"/>
      </bottom>
      <diagonal/>
    </border>
    <border>
      <left style="double">
        <color indexed="0"/>
      </left>
      <right style="double">
        <color indexed="0"/>
      </right>
      <top/>
      <bottom style="thin">
        <color indexed="0"/>
      </bottom>
      <diagonal/>
    </border>
    <border>
      <left style="double">
        <color indexed="0"/>
      </left>
      <right style="double">
        <color indexed="0"/>
      </right>
      <top style="medium">
        <color indexed="0"/>
      </top>
      <bottom style="double">
        <color indexed="0"/>
      </bottom>
      <diagonal/>
    </border>
    <border>
      <left/>
      <right style="thin">
        <color indexed="0"/>
      </right>
      <top style="medium">
        <color indexed="0"/>
      </top>
      <bottom style="double">
        <color indexed="0"/>
      </bottom>
      <diagonal/>
    </border>
    <border>
      <left style="thin">
        <color indexed="0"/>
      </left>
      <right style="double">
        <color indexed="0"/>
      </right>
      <top style="medium">
        <color indexed="0"/>
      </top>
      <bottom style="double">
        <color indexed="0"/>
      </bottom>
      <diagonal/>
    </border>
    <border>
      <left style="thin">
        <color indexed="0"/>
      </left>
      <right style="double">
        <color indexed="0"/>
      </right>
      <top style="medium">
        <color indexed="0"/>
      </top>
      <bottom/>
      <diagonal/>
    </border>
    <border>
      <left style="double">
        <color indexed="0"/>
      </left>
      <right style="thin">
        <color indexed="0"/>
      </right>
      <top style="medium">
        <color indexed="0"/>
      </top>
      <bottom/>
      <diagonal/>
    </border>
    <border>
      <left/>
      <right style="thin">
        <color indexed="0"/>
      </right>
      <top/>
      <bottom style="double">
        <color indexed="0"/>
      </bottom>
      <diagonal/>
    </border>
    <border>
      <left style="double">
        <color indexed="0"/>
      </left>
      <right style="thin">
        <color indexed="0"/>
      </right>
      <top style="medium">
        <color indexed="0"/>
      </top>
      <bottom style="double">
        <color indexed="0"/>
      </bottom>
      <diagonal/>
    </border>
    <border>
      <left style="thin">
        <color indexed="0"/>
      </left>
      <right/>
      <top style="double">
        <color indexed="0"/>
      </top>
      <bottom style="medium">
        <color indexed="0"/>
      </bottom>
      <diagonal/>
    </border>
    <border>
      <left style="double">
        <color indexed="0"/>
      </left>
      <right style="double">
        <color indexed="0"/>
      </right>
      <top style="double">
        <color indexed="0"/>
      </top>
      <bottom style="medium">
        <color indexed="0"/>
      </bottom>
      <diagonal/>
    </border>
    <border>
      <left/>
      <right style="double">
        <color indexed="0"/>
      </right>
      <top style="double">
        <color indexed="0"/>
      </top>
      <bottom style="medium">
        <color indexed="0"/>
      </bottom>
      <diagonal/>
    </border>
    <border>
      <left style="thin">
        <color indexed="0"/>
      </left>
      <right/>
      <top/>
      <bottom style="thin">
        <color indexed="0"/>
      </bottom>
      <diagonal/>
    </border>
    <border>
      <left/>
      <right style="double">
        <color indexed="0"/>
      </right>
      <top/>
      <bottom style="thin">
        <color indexed="0"/>
      </bottom>
      <diagonal/>
    </border>
    <border>
      <left style="double">
        <color indexed="0"/>
      </left>
      <right style="thin">
        <color indexed="0"/>
      </right>
      <top style="thin">
        <color indexed="0"/>
      </top>
      <bottom/>
      <diagonal/>
    </border>
    <border>
      <left style="double">
        <color indexed="0"/>
      </left>
      <right style="double">
        <color indexed="0"/>
      </right>
      <top/>
      <bottom style="double">
        <color indexed="0"/>
      </bottom>
      <diagonal/>
    </border>
    <border>
      <left style="thin">
        <color indexed="0"/>
      </left>
      <right style="double">
        <color indexed="0"/>
      </right>
      <top/>
      <bottom/>
      <diagonal/>
    </border>
    <border>
      <left style="double">
        <color indexed="0"/>
      </left>
      <right/>
      <top style="medium">
        <color indexed="0"/>
      </top>
      <bottom style="double">
        <color indexed="0"/>
      </bottom>
      <diagonal/>
    </border>
    <border>
      <left style="double">
        <color indexed="0"/>
      </left>
      <right style="double">
        <color indexed="0"/>
      </right>
      <top style="thin">
        <color indexed="0"/>
      </top>
      <bottom/>
      <diagonal/>
    </border>
    <border>
      <left style="double">
        <color indexed="0"/>
      </left>
      <right style="double">
        <color indexed="0"/>
      </right>
      <top/>
      <bottom/>
      <diagonal/>
    </border>
    <border>
      <left style="double">
        <color indexed="0"/>
      </left>
      <right/>
      <top style="thin">
        <color indexed="0"/>
      </top>
      <bottom/>
      <diagonal/>
    </border>
    <border>
      <left style="thin">
        <color indexed="0"/>
      </left>
      <right style="double">
        <color indexed="0"/>
      </right>
      <top style="double">
        <color indexed="0"/>
      </top>
      <bottom/>
      <diagonal/>
    </border>
    <border>
      <left style="double">
        <color indexed="0"/>
      </left>
      <right/>
      <top style="medium">
        <color indexed="0"/>
      </top>
      <bottom style="thin">
        <color indexed="0"/>
      </bottom>
      <diagonal/>
    </border>
    <border>
      <left style="thin">
        <color indexed="0"/>
      </left>
      <right style="double">
        <color indexed="0"/>
      </right>
      <top style="medium">
        <color indexed="0"/>
      </top>
      <bottom style="thin">
        <color indexed="0"/>
      </bottom>
      <diagonal/>
    </border>
    <border>
      <left style="double">
        <color indexed="0"/>
      </left>
      <right/>
      <top style="thin">
        <color indexed="0"/>
      </top>
      <bottom style="medium">
        <color indexed="0"/>
      </bottom>
      <diagonal/>
    </border>
    <border>
      <left style="double">
        <color indexed="0"/>
      </left>
      <right style="double">
        <color indexed="0"/>
      </right>
      <top style="thin">
        <color indexed="0"/>
      </top>
      <bottom style="double">
        <color indexed="0"/>
      </bottom>
      <diagonal/>
    </border>
    <border>
      <left style="double">
        <color indexed="0"/>
      </left>
      <right/>
      <top style="double">
        <color indexed="0"/>
      </top>
      <bottom style="thin">
        <color indexed="0"/>
      </bottom>
      <diagonal/>
    </border>
    <border>
      <left style="double">
        <color indexed="0"/>
      </left>
      <right style="thin">
        <color indexed="0"/>
      </right>
      <top style="double">
        <color indexed="0"/>
      </top>
      <bottom style="thin">
        <color indexed="0"/>
      </bottom>
      <diagonal/>
    </border>
    <border>
      <left style="thin">
        <color indexed="0"/>
      </left>
      <right style="double">
        <color indexed="0"/>
      </right>
      <top style="double">
        <color indexed="0"/>
      </top>
      <bottom style="thin">
        <color indexed="0"/>
      </bottom>
      <diagonal/>
    </border>
    <border>
      <left style="double">
        <color indexed="0"/>
      </left>
      <right style="double">
        <color indexed="0"/>
      </right>
      <top style="double">
        <color indexed="0"/>
      </top>
      <bottom style="thin">
        <color indexed="0"/>
      </bottom>
      <diagonal/>
    </border>
    <border>
      <left style="double">
        <color indexed="0"/>
      </left>
      <right style="thin">
        <color indexed="0"/>
      </right>
      <top style="double">
        <color indexed="0"/>
      </top>
      <bottom/>
      <diagonal/>
    </border>
    <border>
      <left style="double">
        <color indexed="0"/>
      </left>
      <right style="medium">
        <color indexed="0"/>
      </right>
      <top style="medium">
        <color indexed="0"/>
      </top>
      <bottom/>
      <diagonal/>
    </border>
    <border>
      <left style="double">
        <color indexed="0"/>
      </left>
      <right style="thin">
        <color indexed="0"/>
      </right>
      <top/>
      <bottom/>
      <diagonal/>
    </border>
    <border>
      <left/>
      <right style="thin">
        <color indexed="0"/>
      </right>
      <top/>
      <bottom/>
      <diagonal/>
    </border>
    <border>
      <left style="double">
        <color indexed="0"/>
      </left>
      <right style="thin">
        <color indexed="0"/>
      </right>
      <top style="double">
        <color indexed="0"/>
      </top>
      <bottom style="double">
        <color indexed="0"/>
      </bottom>
      <diagonal/>
    </border>
    <border>
      <left style="thin">
        <color indexed="0"/>
      </left>
      <right style="double">
        <color indexed="0"/>
      </right>
      <top style="double">
        <color indexed="0"/>
      </top>
      <bottom style="double">
        <color indexed="0"/>
      </bottom>
      <diagonal/>
    </border>
    <border>
      <left style="double">
        <color indexed="0"/>
      </left>
      <right style="thin">
        <color indexed="0"/>
      </right>
      <top/>
      <bottom style="medium">
        <color indexed="0"/>
      </bottom>
      <diagonal/>
    </border>
    <border>
      <left/>
      <right/>
      <top style="medium">
        <color indexed="0"/>
      </top>
      <bottom style="double">
        <color indexed="0"/>
      </bottom>
      <diagonal/>
    </border>
    <border>
      <left style="thin">
        <color indexed="0"/>
      </left>
      <right style="double">
        <color indexed="0"/>
      </right>
      <top style="thin">
        <color indexed="0"/>
      </top>
      <bottom/>
      <diagonal/>
    </border>
    <border>
      <left/>
      <right style="double">
        <color indexed="0"/>
      </right>
      <top style="thin">
        <color indexed="0"/>
      </top>
      <bottom style="thin">
        <color indexed="0"/>
      </bottom>
      <diagonal/>
    </border>
    <border>
      <left/>
      <right style="double">
        <color indexed="0"/>
      </right>
      <top style="thin">
        <color indexed="0"/>
      </top>
      <bottom style="medium">
        <color indexed="0"/>
      </bottom>
      <diagonal/>
    </border>
    <border>
      <left style="thin">
        <color indexed="0"/>
      </left>
      <right/>
      <top style="thin">
        <color indexed="0"/>
      </top>
      <bottom/>
      <diagonal/>
    </border>
    <border>
      <left/>
      <right/>
      <top style="double">
        <color indexed="0"/>
      </top>
      <bottom style="thin">
        <color indexed="0"/>
      </bottom>
      <diagonal/>
    </border>
    <border>
      <left style="double">
        <color indexed="64"/>
      </left>
      <right/>
      <top/>
      <bottom/>
      <diagonal/>
    </border>
    <border>
      <left/>
      <right style="double">
        <color indexed="64"/>
      </right>
      <top/>
      <bottom/>
      <diagonal/>
    </border>
    <border>
      <left style="double">
        <color indexed="0"/>
      </left>
      <right style="thin">
        <color indexed="0"/>
      </right>
      <top style="thin">
        <color indexed="8"/>
      </top>
      <bottom style="thin">
        <color indexed="0"/>
      </bottom>
      <diagonal/>
    </border>
    <border>
      <left style="thin">
        <color indexed="0"/>
      </left>
      <right style="double">
        <color indexed="0"/>
      </right>
      <top style="thin">
        <color indexed="8"/>
      </top>
      <bottom style="thin">
        <color indexed="0"/>
      </bottom>
      <diagonal/>
    </border>
    <border>
      <left style="double">
        <color indexed="0"/>
      </left>
      <right/>
      <top style="thin">
        <color indexed="8"/>
      </top>
      <bottom style="thin">
        <color indexed="8"/>
      </bottom>
      <diagonal/>
    </border>
    <border>
      <left/>
      <right style="double">
        <color indexed="0"/>
      </right>
      <top style="thin">
        <color indexed="8"/>
      </top>
      <bottom style="thin">
        <color indexed="8"/>
      </bottom>
      <diagonal/>
    </border>
    <border>
      <left/>
      <right style="double">
        <color indexed="0"/>
      </right>
      <top style="medium">
        <color indexed="0"/>
      </top>
      <bottom/>
      <diagonal/>
    </border>
    <border>
      <left style="double">
        <color indexed="0"/>
      </left>
      <right/>
      <top style="medium">
        <color indexed="0"/>
      </top>
      <bottom/>
      <diagonal/>
    </border>
    <border>
      <left style="thin">
        <color indexed="8"/>
      </left>
      <right style="double">
        <color indexed="8"/>
      </right>
      <top style="medium">
        <color indexed="0"/>
      </top>
      <bottom/>
      <diagonal/>
    </border>
    <border>
      <left style="thin">
        <color indexed="8"/>
      </left>
      <right style="double">
        <color indexed="8"/>
      </right>
      <top/>
      <bottom style="thin">
        <color indexed="0"/>
      </bottom>
      <diagonal/>
    </border>
    <border>
      <left style="thin">
        <color indexed="8"/>
      </left>
      <right style="double">
        <color indexed="8"/>
      </right>
      <top style="thin">
        <color indexed="8"/>
      </top>
      <bottom style="thin">
        <color indexed="8"/>
      </bottom>
      <diagonal/>
    </border>
    <border>
      <left style="double">
        <color indexed="8"/>
      </left>
      <right style="double">
        <color indexed="0"/>
      </right>
      <top style="thin">
        <color indexed="8"/>
      </top>
      <bottom style="thin">
        <color indexed="8"/>
      </bottom>
      <diagonal/>
    </border>
    <border>
      <left style="double">
        <color indexed="8"/>
      </left>
      <right style="double">
        <color indexed="0"/>
      </right>
      <top style="thin">
        <color indexed="8"/>
      </top>
      <bottom style="medium">
        <color indexed="0"/>
      </bottom>
      <diagonal/>
    </border>
    <border>
      <left style="thin">
        <color indexed="8"/>
      </left>
      <right style="double">
        <color indexed="8"/>
      </right>
      <top style="thin">
        <color indexed="0"/>
      </top>
      <bottom/>
      <diagonal/>
    </border>
    <border>
      <left style="double">
        <color indexed="0"/>
      </left>
      <right style="thin">
        <color indexed="8"/>
      </right>
      <top style="medium">
        <color indexed="0"/>
      </top>
      <bottom style="double">
        <color indexed="0"/>
      </bottom>
      <diagonal/>
    </border>
    <border>
      <left style="thin">
        <color indexed="8"/>
      </left>
      <right style="double">
        <color indexed="8"/>
      </right>
      <top style="medium">
        <color indexed="0"/>
      </top>
      <bottom style="double">
        <color indexed="0"/>
      </bottom>
      <diagonal/>
    </border>
    <border>
      <left style="double">
        <color indexed="8"/>
      </left>
      <right style="double">
        <color indexed="0"/>
      </right>
      <top style="double">
        <color indexed="8"/>
      </top>
      <bottom style="medium">
        <color indexed="0"/>
      </bottom>
      <diagonal/>
    </border>
    <border>
      <left style="double">
        <color indexed="0"/>
      </left>
      <right/>
      <top style="double">
        <color indexed="8"/>
      </top>
      <bottom style="medium">
        <color indexed="0"/>
      </bottom>
      <diagonal/>
    </border>
    <border>
      <left style="thin">
        <color indexed="0"/>
      </left>
      <right style="double">
        <color indexed="0"/>
      </right>
      <top style="double">
        <color indexed="8"/>
      </top>
      <bottom style="medium">
        <color indexed="0"/>
      </bottom>
      <diagonal/>
    </border>
    <border>
      <left style="double">
        <color indexed="0"/>
      </left>
      <right style="double">
        <color indexed="0"/>
      </right>
      <top style="double">
        <color indexed="8"/>
      </top>
      <bottom style="medium">
        <color indexed="0"/>
      </bottom>
      <diagonal/>
    </border>
    <border>
      <left/>
      <right style="double">
        <color indexed="8"/>
      </right>
      <top style="double">
        <color indexed="8"/>
      </top>
      <bottom style="medium">
        <color indexed="0"/>
      </bottom>
      <diagonal/>
    </border>
    <border>
      <left style="double">
        <color indexed="8"/>
      </left>
      <right style="double">
        <color indexed="0"/>
      </right>
      <top style="medium">
        <color indexed="0"/>
      </top>
      <bottom style="thin">
        <color indexed="0"/>
      </bottom>
      <diagonal/>
    </border>
    <border>
      <left style="thin">
        <color indexed="0"/>
      </left>
      <right style="double">
        <color indexed="8"/>
      </right>
      <top/>
      <bottom style="thin">
        <color indexed="0"/>
      </bottom>
      <diagonal/>
    </border>
    <border>
      <left style="double">
        <color indexed="8"/>
      </left>
      <right style="double">
        <color indexed="0"/>
      </right>
      <top style="thin">
        <color indexed="0"/>
      </top>
      <bottom style="thin">
        <color indexed="0"/>
      </bottom>
      <diagonal/>
    </border>
    <border>
      <left style="double">
        <color indexed="0"/>
      </left>
      <right style="double">
        <color indexed="8"/>
      </right>
      <top/>
      <bottom style="thin">
        <color indexed="0"/>
      </bottom>
      <diagonal/>
    </border>
    <border>
      <left style="double">
        <color indexed="8"/>
      </left>
      <right style="double">
        <color indexed="0"/>
      </right>
      <top style="thin">
        <color indexed="0"/>
      </top>
      <bottom style="double">
        <color indexed="8"/>
      </bottom>
      <diagonal/>
    </border>
    <border>
      <left style="double">
        <color indexed="0"/>
      </left>
      <right style="thin">
        <color indexed="0"/>
      </right>
      <top style="thin">
        <color indexed="0"/>
      </top>
      <bottom style="double">
        <color indexed="8"/>
      </bottom>
      <diagonal/>
    </border>
    <border>
      <left style="double">
        <color indexed="0"/>
      </left>
      <right style="double">
        <color indexed="0"/>
      </right>
      <top style="thin">
        <color indexed="0"/>
      </top>
      <bottom style="double">
        <color indexed="8"/>
      </bottom>
      <diagonal/>
    </border>
    <border>
      <left style="double">
        <color indexed="0"/>
      </left>
      <right style="double">
        <color indexed="8"/>
      </right>
      <top/>
      <bottom style="double">
        <color indexed="8"/>
      </bottom>
      <diagonal/>
    </border>
    <border>
      <left style="double">
        <color indexed="0"/>
      </left>
      <right/>
      <top style="thin">
        <color indexed="0"/>
      </top>
      <bottom style="double">
        <color indexed="8"/>
      </bottom>
      <diagonal/>
    </border>
    <border>
      <left style="thin">
        <color indexed="8"/>
      </left>
      <right style="double">
        <color indexed="0"/>
      </right>
      <top style="medium">
        <color indexed="0"/>
      </top>
      <bottom/>
      <diagonal/>
    </border>
    <border>
      <left style="thin">
        <color indexed="8"/>
      </left>
      <right style="double">
        <color indexed="0"/>
      </right>
      <top style="thin">
        <color indexed="0"/>
      </top>
      <bottom/>
      <diagonal/>
    </border>
    <border>
      <left style="thin">
        <color indexed="8"/>
      </left>
      <right style="double">
        <color indexed="0"/>
      </right>
      <top style="thin">
        <color indexed="0"/>
      </top>
      <bottom style="double">
        <color indexed="8"/>
      </bottom>
      <diagonal/>
    </border>
    <border>
      <left style="double">
        <color indexed="0"/>
      </left>
      <right/>
      <top/>
      <bottom style="double">
        <color indexed="8"/>
      </bottom>
      <diagonal/>
    </border>
    <border>
      <left style="double">
        <color indexed="8"/>
      </left>
      <right style="double">
        <color indexed="0"/>
      </right>
      <top style="medium">
        <color indexed="0"/>
      </top>
      <bottom style="double">
        <color indexed="8"/>
      </bottom>
      <diagonal/>
    </border>
    <border>
      <left/>
      <right/>
      <top style="double">
        <color indexed="0"/>
      </top>
      <bottom style="double">
        <color indexed="0"/>
      </bottom>
      <diagonal/>
    </border>
    <border>
      <left/>
      <right style="double">
        <color indexed="0"/>
      </right>
      <top style="double">
        <color indexed="0"/>
      </top>
      <bottom style="thin">
        <color indexed="0"/>
      </bottom>
      <diagonal/>
    </border>
    <border>
      <left/>
      <right style="double">
        <color indexed="0"/>
      </right>
      <top style="thin">
        <color indexed="0"/>
      </top>
      <bottom style="double">
        <color indexed="0"/>
      </bottom>
      <diagonal/>
    </border>
    <border>
      <left/>
      <right style="double">
        <color indexed="0"/>
      </right>
      <top style="medium">
        <color indexed="0"/>
      </top>
      <bottom style="thin">
        <color indexed="0"/>
      </bottom>
      <diagonal/>
    </border>
    <border>
      <left/>
      <right style="double">
        <color indexed="0"/>
      </right>
      <top style="thin">
        <color indexed="0"/>
      </top>
      <bottom/>
      <diagonal/>
    </border>
    <border>
      <left/>
      <right style="double">
        <color indexed="0"/>
      </right>
      <top style="medium">
        <color indexed="0"/>
      </top>
      <bottom style="double">
        <color indexed="0"/>
      </bottom>
      <diagonal/>
    </border>
    <border>
      <left style="double">
        <color indexed="0"/>
      </left>
      <right/>
      <top style="thin">
        <color indexed="64"/>
      </top>
      <bottom style="thin">
        <color indexed="0"/>
      </bottom>
      <diagonal/>
    </border>
    <border>
      <left/>
      <right style="double">
        <color indexed="0"/>
      </right>
      <top style="thin">
        <color indexed="64"/>
      </top>
      <bottom style="thin">
        <color indexed="0"/>
      </bottom>
      <diagonal/>
    </border>
    <border>
      <left/>
      <right/>
      <top style="medium">
        <color indexed="0"/>
      </top>
      <bottom style="thin">
        <color indexed="0"/>
      </bottom>
      <diagonal/>
    </border>
    <border>
      <left/>
      <right style="thin">
        <color indexed="0"/>
      </right>
      <top style="thin">
        <color indexed="0"/>
      </top>
      <bottom style="thin">
        <color indexed="0"/>
      </bottom>
      <diagonal/>
    </border>
    <border>
      <left/>
      <right style="thin">
        <color indexed="0"/>
      </right>
      <top style="thin">
        <color indexed="0"/>
      </top>
      <bottom/>
      <diagonal/>
    </border>
    <border>
      <left/>
      <right/>
      <top style="thin">
        <color indexed="0"/>
      </top>
      <bottom style="double">
        <color indexed="0"/>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double">
        <color indexed="0"/>
      </left>
      <right style="thin">
        <color indexed="0"/>
      </right>
      <top style="thin">
        <color indexed="0"/>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0"/>
      </right>
      <top/>
      <bottom style="thin">
        <color indexed="0"/>
      </bottom>
      <diagonal/>
    </border>
    <border>
      <left style="double">
        <color indexed="8"/>
      </left>
      <right style="double">
        <color indexed="0"/>
      </right>
      <top style="double">
        <color indexed="8"/>
      </top>
      <bottom/>
      <diagonal/>
    </border>
    <border>
      <left style="double">
        <color indexed="0"/>
      </left>
      <right/>
      <top/>
      <bottom style="medium">
        <color indexed="0"/>
      </bottom>
      <diagonal/>
    </border>
    <border>
      <left style="double">
        <color indexed="0"/>
      </left>
      <right/>
      <top style="thin">
        <color indexed="64"/>
      </top>
      <bottom style="thin">
        <color indexed="64"/>
      </bottom>
      <diagonal/>
    </border>
    <border>
      <left/>
      <right style="double">
        <color indexed="0"/>
      </right>
      <top style="thin">
        <color indexed="64"/>
      </top>
      <bottom style="thin">
        <color indexed="64"/>
      </bottom>
      <diagonal/>
    </border>
    <border>
      <left/>
      <right style="double">
        <color indexed="0"/>
      </right>
      <top/>
      <bottom style="medium">
        <color indexed="0"/>
      </bottom>
      <diagonal/>
    </border>
    <border>
      <left style="double">
        <color indexed="0"/>
      </left>
      <right/>
      <top style="double">
        <color indexed="0"/>
      </top>
      <bottom style="double">
        <color indexed="64"/>
      </bottom>
      <diagonal/>
    </border>
    <border>
      <left/>
      <right/>
      <top style="double">
        <color indexed="0"/>
      </top>
      <bottom style="double">
        <color indexed="64"/>
      </bottom>
      <diagonal/>
    </border>
    <border>
      <left/>
      <right style="double">
        <color indexed="0"/>
      </right>
      <top style="double">
        <color indexed="0"/>
      </top>
      <bottom style="double">
        <color indexed="64"/>
      </bottom>
      <diagonal/>
    </border>
    <border>
      <left/>
      <right style="thin">
        <color indexed="0"/>
      </right>
      <top style="thin">
        <color indexed="64"/>
      </top>
      <bottom style="double">
        <color indexed="8"/>
      </bottom>
      <diagonal/>
    </border>
    <border>
      <left style="double">
        <color indexed="0"/>
      </left>
      <right style="thin">
        <color indexed="0"/>
      </right>
      <top style="thin">
        <color indexed="64"/>
      </top>
      <bottom style="double">
        <color indexed="8"/>
      </bottom>
      <diagonal/>
    </border>
    <border>
      <left style="thin">
        <color indexed="0"/>
      </left>
      <right style="double">
        <color indexed="0"/>
      </right>
      <top style="thin">
        <color indexed="64"/>
      </top>
      <bottom style="double">
        <color indexed="8"/>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thin">
        <color indexed="64"/>
      </top>
      <bottom style="double">
        <color indexed="8"/>
      </bottom>
      <diagonal/>
    </border>
    <border>
      <left style="double">
        <color indexed="8"/>
      </left>
      <right style="double">
        <color indexed="8"/>
      </right>
      <top/>
      <bottom style="thin">
        <color indexed="64"/>
      </bottom>
      <diagonal/>
    </border>
    <border>
      <left style="double">
        <color indexed="8"/>
      </left>
      <right style="double">
        <color indexed="8"/>
      </right>
      <top style="thin">
        <color indexed="64"/>
      </top>
      <bottom style="thin">
        <color indexed="64"/>
      </bottom>
      <diagonal/>
    </border>
    <border>
      <left style="double">
        <color indexed="8"/>
      </left>
      <right style="double">
        <color indexed="8"/>
      </right>
      <top style="thin">
        <color indexed="64"/>
      </top>
      <bottom style="double">
        <color indexed="8"/>
      </bottom>
      <diagonal/>
    </border>
    <border>
      <left style="double">
        <color indexed="8"/>
      </left>
      <right style="double">
        <color indexed="8"/>
      </right>
      <top style="double">
        <color indexed="8"/>
      </top>
      <bottom style="medium">
        <color indexed="8"/>
      </bottom>
      <diagonal/>
    </border>
    <border>
      <left/>
      <right/>
      <top style="double">
        <color indexed="8"/>
      </top>
      <bottom style="medium">
        <color indexed="8"/>
      </bottom>
      <diagonal/>
    </border>
    <border>
      <left style="thin">
        <color indexed="0"/>
      </left>
      <right style="double">
        <color indexed="0"/>
      </right>
      <top style="double">
        <color indexed="8"/>
      </top>
      <bottom style="medium">
        <color indexed="8"/>
      </bottom>
      <diagonal/>
    </border>
    <border>
      <left style="double">
        <color indexed="0"/>
      </left>
      <right/>
      <top style="double">
        <color indexed="8"/>
      </top>
      <bottom style="medium">
        <color indexed="8"/>
      </bottom>
      <diagonal/>
    </border>
    <border>
      <left style="double">
        <color indexed="8"/>
      </left>
      <right/>
      <top style="double">
        <color indexed="8"/>
      </top>
      <bottom style="medium">
        <color indexed="0"/>
      </bottom>
      <diagonal/>
    </border>
    <border>
      <left/>
      <right style="double">
        <color indexed="0"/>
      </right>
      <top style="double">
        <color indexed="8"/>
      </top>
      <bottom style="medium">
        <color indexed="0"/>
      </bottom>
      <diagonal/>
    </border>
    <border>
      <left style="double">
        <color indexed="8"/>
      </left>
      <right/>
      <top style="double">
        <color indexed="8"/>
      </top>
      <bottom style="thin">
        <color indexed="0"/>
      </bottom>
      <diagonal/>
    </border>
    <border>
      <left style="double">
        <color indexed="0"/>
      </left>
      <right style="thin">
        <color indexed="0"/>
      </right>
      <top style="double">
        <color indexed="8"/>
      </top>
      <bottom style="thin">
        <color indexed="0"/>
      </bottom>
      <diagonal/>
    </border>
    <border>
      <left style="thin">
        <color indexed="0"/>
      </left>
      <right style="double">
        <color indexed="0"/>
      </right>
      <top style="double">
        <color indexed="8"/>
      </top>
      <bottom style="thin">
        <color indexed="0"/>
      </bottom>
      <diagonal/>
    </border>
    <border>
      <left style="thin">
        <color indexed="0"/>
      </left>
      <right style="double">
        <color indexed="8"/>
      </right>
      <top style="double">
        <color indexed="8"/>
      </top>
      <bottom style="thin">
        <color indexed="0"/>
      </bottom>
      <diagonal/>
    </border>
    <border>
      <left style="thin">
        <color indexed="0"/>
      </left>
      <right style="double">
        <color indexed="8"/>
      </right>
      <top style="thin">
        <color indexed="0"/>
      </top>
      <bottom style="thin">
        <color indexed="0"/>
      </bottom>
      <diagonal/>
    </border>
    <border>
      <left style="double">
        <color indexed="8"/>
      </left>
      <right/>
      <top/>
      <bottom style="thin">
        <color indexed="0"/>
      </bottom>
      <diagonal/>
    </border>
    <border>
      <left style="double">
        <color indexed="8"/>
      </left>
      <right/>
      <top style="thin">
        <color indexed="0"/>
      </top>
      <bottom style="thin">
        <color indexed="0"/>
      </bottom>
      <diagonal/>
    </border>
    <border>
      <left style="double">
        <color indexed="8"/>
      </left>
      <right/>
      <top style="thin">
        <color indexed="0"/>
      </top>
      <bottom style="double">
        <color indexed="8"/>
      </bottom>
      <diagonal/>
    </border>
    <border>
      <left style="thin">
        <color indexed="0"/>
      </left>
      <right style="double">
        <color indexed="0"/>
      </right>
      <top/>
      <bottom style="double">
        <color indexed="8"/>
      </bottom>
      <diagonal/>
    </border>
    <border>
      <left style="thin">
        <color indexed="0"/>
      </left>
      <right style="double">
        <color indexed="8"/>
      </right>
      <top style="thin">
        <color indexed="0"/>
      </top>
      <bottom style="double">
        <color indexed="8"/>
      </bottom>
      <diagonal/>
    </border>
    <border>
      <left/>
      <right style="thin">
        <color indexed="0"/>
      </right>
      <top style="double">
        <color indexed="8"/>
      </top>
      <bottom style="thin">
        <color indexed="0"/>
      </bottom>
      <diagonal/>
    </border>
    <border>
      <left style="thin">
        <color indexed="0"/>
      </left>
      <right/>
      <top style="double">
        <color indexed="8"/>
      </top>
      <bottom style="thin">
        <color indexed="0"/>
      </bottom>
      <diagonal/>
    </border>
    <border>
      <left/>
      <right style="thin">
        <color indexed="0"/>
      </right>
      <top style="thin">
        <color indexed="0"/>
      </top>
      <bottom style="double">
        <color indexed="8"/>
      </bottom>
      <diagonal/>
    </border>
    <border>
      <left style="thin">
        <color indexed="0"/>
      </left>
      <right/>
      <top style="thin">
        <color indexed="0"/>
      </top>
      <bottom style="double">
        <color indexed="8"/>
      </bottom>
      <diagonal/>
    </border>
    <border>
      <left style="double">
        <color indexed="8"/>
      </left>
      <right/>
      <top style="double">
        <color indexed="8"/>
      </top>
      <bottom/>
      <diagonal/>
    </border>
    <border>
      <left/>
      <right/>
      <top style="double">
        <color indexed="8"/>
      </top>
      <bottom/>
      <diagonal/>
    </border>
    <border>
      <left style="thin">
        <color indexed="0"/>
      </left>
      <right/>
      <top style="double">
        <color indexed="8"/>
      </top>
      <bottom/>
      <diagonal/>
    </border>
    <border>
      <left style="thin">
        <color indexed="0"/>
      </left>
      <right style="double">
        <color indexed="8"/>
      </right>
      <top style="double">
        <color indexed="8"/>
      </top>
      <bottom/>
      <diagonal/>
    </border>
    <border>
      <left style="thin">
        <color indexed="0"/>
      </left>
      <right style="double">
        <color indexed="8"/>
      </right>
      <top style="thin">
        <color indexed="0"/>
      </top>
      <bottom/>
      <diagonal/>
    </border>
    <border>
      <left style="thin">
        <color indexed="0"/>
      </left>
      <right style="double">
        <color indexed="0"/>
      </right>
      <top style="thin">
        <color indexed="8"/>
      </top>
      <bottom style="thin">
        <color indexed="8"/>
      </bottom>
      <diagonal/>
    </border>
    <border>
      <left style="thin">
        <color indexed="0"/>
      </left>
      <right style="double">
        <color indexed="0"/>
      </right>
      <top style="thin">
        <color indexed="8"/>
      </top>
      <bottom/>
      <diagonal/>
    </border>
    <border>
      <left style="double">
        <color indexed="0"/>
      </left>
      <right style="double">
        <color indexed="0"/>
      </right>
      <top style="double">
        <color indexed="0"/>
      </top>
      <bottom style="thin">
        <color indexed="8"/>
      </bottom>
      <diagonal/>
    </border>
    <border>
      <left style="double">
        <color indexed="0"/>
      </left>
      <right style="double">
        <color indexed="0"/>
      </right>
      <top style="thin">
        <color indexed="8"/>
      </top>
      <bottom style="thin">
        <color indexed="8"/>
      </bottom>
      <diagonal/>
    </border>
    <border>
      <left style="double">
        <color indexed="0"/>
      </left>
      <right style="double">
        <color indexed="0"/>
      </right>
      <top style="thin">
        <color indexed="8"/>
      </top>
      <bottom style="double">
        <color indexed="0"/>
      </bottom>
      <diagonal/>
    </border>
    <border>
      <left style="double">
        <color indexed="0"/>
      </left>
      <right style="thin">
        <color indexed="0"/>
      </right>
      <top style="medium">
        <color indexed="8"/>
      </top>
      <bottom style="double">
        <color indexed="8"/>
      </bottom>
      <diagonal/>
    </border>
    <border>
      <left style="thin">
        <color indexed="0"/>
      </left>
      <right style="double">
        <color indexed="0"/>
      </right>
      <top style="medium">
        <color indexed="8"/>
      </top>
      <bottom style="double">
        <color indexed="8"/>
      </bottom>
      <diagonal/>
    </border>
    <border>
      <left style="double">
        <color indexed="0"/>
      </left>
      <right style="thin">
        <color indexed="8"/>
      </right>
      <top style="thin">
        <color indexed="0"/>
      </top>
      <bottom style="double">
        <color indexed="8"/>
      </bottom>
      <diagonal/>
    </border>
    <border>
      <left/>
      <right/>
      <top/>
      <bottom style="double">
        <color indexed="8"/>
      </bottom>
      <diagonal/>
    </border>
    <border>
      <left style="double">
        <color indexed="8"/>
      </left>
      <right style="thin">
        <color indexed="8"/>
      </right>
      <top style="double">
        <color indexed="8"/>
      </top>
      <bottom style="thin">
        <color indexed="8"/>
      </bottom>
      <diagonal/>
    </border>
    <border>
      <left style="double">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double">
        <color indexed="8"/>
      </left>
      <right style="thin">
        <color indexed="8"/>
      </right>
      <top style="thin">
        <color indexed="8"/>
      </top>
      <bottom style="double">
        <color indexed="8"/>
      </bottom>
      <diagonal/>
    </border>
    <border>
      <left style="thin">
        <color indexed="8"/>
      </left>
      <right style="thin">
        <color indexed="8"/>
      </right>
      <top style="thin">
        <color indexed="8"/>
      </top>
      <bottom style="double">
        <color indexed="8"/>
      </bottom>
      <diagonal/>
    </border>
    <border>
      <left style="thin">
        <color indexed="8"/>
      </left>
      <right style="double">
        <color indexed="8"/>
      </right>
      <top style="thin">
        <color indexed="8"/>
      </top>
      <bottom style="double">
        <color indexed="8"/>
      </bottom>
      <diagonal/>
    </border>
    <border>
      <left style="double">
        <color indexed="8"/>
      </left>
      <right/>
      <top style="double">
        <color indexed="0"/>
      </top>
      <bottom/>
      <diagonal/>
    </border>
    <border>
      <left style="double">
        <color indexed="8"/>
      </left>
      <right/>
      <top style="medium">
        <color indexed="8"/>
      </top>
      <bottom style="double">
        <color indexed="8"/>
      </bottom>
      <diagonal/>
    </border>
    <border>
      <left style="double">
        <color indexed="8"/>
      </left>
      <right/>
      <top style="thin">
        <color indexed="64"/>
      </top>
      <bottom style="thin">
        <color indexed="64"/>
      </bottom>
      <diagonal/>
    </border>
    <border>
      <left style="double">
        <color indexed="8"/>
      </left>
      <right/>
      <top style="thin">
        <color indexed="64"/>
      </top>
      <bottom/>
      <diagonal/>
    </border>
    <border>
      <left style="double">
        <color indexed="8"/>
      </left>
      <right/>
      <top style="double">
        <color indexed="0"/>
      </top>
      <bottom style="medium">
        <color indexed="0"/>
      </bottom>
      <diagonal/>
    </border>
    <border>
      <left style="double">
        <color indexed="8"/>
      </left>
      <right style="thin">
        <color indexed="0"/>
      </right>
      <top style="medium">
        <color indexed="0"/>
      </top>
      <bottom style="thin">
        <color indexed="0"/>
      </bottom>
      <diagonal/>
    </border>
    <border>
      <left style="double">
        <color indexed="8"/>
      </left>
      <right style="thin">
        <color indexed="0"/>
      </right>
      <top/>
      <bottom style="thin">
        <color indexed="0"/>
      </bottom>
      <diagonal/>
    </border>
    <border>
      <left style="double">
        <color indexed="8"/>
      </left>
      <right style="thin">
        <color indexed="0"/>
      </right>
      <top style="thin">
        <color indexed="0"/>
      </top>
      <bottom style="thin">
        <color indexed="0"/>
      </bottom>
      <diagonal/>
    </border>
    <border>
      <left style="double">
        <color indexed="8"/>
      </left>
      <right style="thin">
        <color indexed="0"/>
      </right>
      <top/>
      <bottom/>
      <diagonal/>
    </border>
    <border>
      <left style="double">
        <color indexed="8"/>
      </left>
      <right style="thin">
        <color indexed="0"/>
      </right>
      <top style="medium">
        <color indexed="8"/>
      </top>
      <bottom style="double">
        <color indexed="8"/>
      </bottom>
      <diagonal/>
    </border>
    <border>
      <left style="thin">
        <color indexed="0"/>
      </left>
      <right style="thin">
        <color indexed="0"/>
      </right>
      <top style="double">
        <color indexed="0"/>
      </top>
      <bottom/>
      <diagonal/>
    </border>
    <border>
      <left style="thin">
        <color indexed="0"/>
      </left>
      <right style="thin">
        <color indexed="0"/>
      </right>
      <top/>
      <bottom style="medium">
        <color indexed="0"/>
      </bottom>
      <diagonal/>
    </border>
    <border>
      <left style="double">
        <color indexed="0"/>
      </left>
      <right/>
      <top style="double">
        <color indexed="0"/>
      </top>
      <bottom style="double">
        <color indexed="8"/>
      </bottom>
      <diagonal/>
    </border>
    <border>
      <left/>
      <right/>
      <top style="double">
        <color indexed="0"/>
      </top>
      <bottom style="double">
        <color indexed="8"/>
      </bottom>
      <diagonal/>
    </border>
    <border>
      <left/>
      <right style="double">
        <color indexed="0"/>
      </right>
      <top style="double">
        <color indexed="0"/>
      </top>
      <bottom style="double">
        <color indexed="8"/>
      </bottom>
      <diagonal/>
    </border>
    <border>
      <left style="double">
        <color indexed="0"/>
      </left>
      <right/>
      <top style="double">
        <color indexed="8"/>
      </top>
      <bottom style="thin">
        <color indexed="0"/>
      </bottom>
      <diagonal/>
    </border>
    <border>
      <left style="double">
        <color indexed="8"/>
      </left>
      <right/>
      <top/>
      <bottom style="double">
        <color indexed="0"/>
      </bottom>
      <diagonal/>
    </border>
    <border>
      <left style="double">
        <color indexed="8"/>
      </left>
      <right/>
      <top style="double">
        <color indexed="0"/>
      </top>
      <bottom style="thin">
        <color indexed="0"/>
      </bottom>
      <diagonal/>
    </border>
    <border>
      <left style="double">
        <color indexed="8"/>
      </left>
      <right/>
      <top style="thin">
        <color indexed="0"/>
      </top>
      <bottom style="double">
        <color indexed="0"/>
      </bottom>
      <diagonal/>
    </border>
    <border>
      <left style="thin">
        <color indexed="0"/>
      </left>
      <right style="double">
        <color indexed="0"/>
      </right>
      <top style="thin">
        <color indexed="0"/>
      </top>
      <bottom style="double">
        <color indexed="8"/>
      </bottom>
      <diagonal/>
    </border>
    <border>
      <left style="double">
        <color indexed="8"/>
      </left>
      <right style="double">
        <color indexed="0"/>
      </right>
      <top style="thin">
        <color indexed="0"/>
      </top>
      <bottom style="double">
        <color indexed="0"/>
      </bottom>
      <diagonal/>
    </border>
    <border>
      <left style="double">
        <color indexed="8"/>
      </left>
      <right/>
      <top style="thin">
        <color indexed="8"/>
      </top>
      <bottom style="thin">
        <color indexed="8"/>
      </bottom>
      <diagonal/>
    </border>
    <border>
      <left style="double">
        <color indexed="8"/>
      </left>
      <right/>
      <top style="thin">
        <color indexed="8"/>
      </top>
      <bottom style="double">
        <color indexed="8"/>
      </bottom>
      <diagonal/>
    </border>
    <border>
      <left/>
      <right style="double">
        <color indexed="8"/>
      </right>
      <top style="thin">
        <color indexed="8"/>
      </top>
      <bottom style="thin">
        <color indexed="8"/>
      </bottom>
      <diagonal/>
    </border>
    <border>
      <left/>
      <right style="double">
        <color indexed="8"/>
      </right>
      <top style="thin">
        <color indexed="8"/>
      </top>
      <bottom style="double">
        <color indexed="8"/>
      </bottom>
      <diagonal/>
    </border>
    <border>
      <left style="thin">
        <color indexed="8"/>
      </left>
      <right style="thin">
        <color indexed="8"/>
      </right>
      <top style="double">
        <color indexed="8"/>
      </top>
      <bottom/>
      <diagonal/>
    </border>
    <border>
      <left style="double">
        <color indexed="8"/>
      </left>
      <right/>
      <top style="double">
        <color indexed="8"/>
      </top>
      <bottom style="thin">
        <color indexed="8"/>
      </bottom>
      <diagonal/>
    </border>
    <border>
      <left/>
      <right style="double">
        <color indexed="8"/>
      </right>
      <top style="double">
        <color indexed="8"/>
      </top>
      <bottom style="thin">
        <color indexed="8"/>
      </bottom>
      <diagonal/>
    </border>
    <border>
      <left style="double">
        <color indexed="8"/>
      </left>
      <right style="thin">
        <color indexed="8"/>
      </right>
      <top style="double">
        <color indexed="8"/>
      </top>
      <bottom/>
      <diagonal/>
    </border>
    <border>
      <left style="thin">
        <color indexed="8"/>
      </left>
      <right style="double">
        <color indexed="8"/>
      </right>
      <top style="double">
        <color indexed="8"/>
      </top>
      <bottom/>
      <diagonal/>
    </border>
    <border>
      <left style="double">
        <color indexed="8"/>
      </left>
      <right style="thin">
        <color indexed="0"/>
      </right>
      <top style="double">
        <color indexed="0"/>
      </top>
      <bottom style="medium">
        <color indexed="0"/>
      </bottom>
      <diagonal/>
    </border>
    <border>
      <left style="double">
        <color indexed="8"/>
      </left>
      <right/>
      <top style="thin">
        <color indexed="64"/>
      </top>
      <bottom style="medium">
        <color indexed="64"/>
      </bottom>
      <diagonal/>
    </border>
    <border>
      <left style="double">
        <color indexed="64"/>
      </left>
      <right style="thin">
        <color indexed="0"/>
      </right>
      <top style="medium">
        <color indexed="0"/>
      </top>
      <bottom style="thin">
        <color indexed="0"/>
      </bottom>
      <diagonal/>
    </border>
    <border>
      <left style="double">
        <color indexed="64"/>
      </left>
      <right style="thin">
        <color indexed="0"/>
      </right>
      <top style="thin">
        <color indexed="0"/>
      </top>
      <bottom style="thin">
        <color indexed="0"/>
      </bottom>
      <diagonal/>
    </border>
    <border>
      <left style="double">
        <color indexed="64"/>
      </left>
      <right style="thin">
        <color indexed="0"/>
      </right>
      <top style="thin">
        <color indexed="0"/>
      </top>
      <bottom style="medium">
        <color indexed="0"/>
      </bottom>
      <diagonal/>
    </border>
  </borders>
  <cellStyleXfs count="1532">
    <xf numFmtId="0" fontId="0" fillId="0" borderId="0"/>
    <xf numFmtId="0" fontId="39" fillId="3" borderId="0" applyNumberFormat="0" applyBorder="0" applyAlignment="0" applyProtection="0"/>
    <xf numFmtId="0" fontId="39" fillId="4" borderId="0" applyNumberFormat="0" applyBorder="0" applyAlignment="0" applyProtection="0"/>
    <xf numFmtId="0" fontId="39" fillId="5" borderId="0" applyNumberFormat="0" applyBorder="0" applyAlignment="0" applyProtection="0"/>
    <xf numFmtId="0" fontId="39" fillId="6" borderId="0" applyNumberFormat="0" applyBorder="0" applyAlignment="0" applyProtection="0"/>
    <xf numFmtId="0" fontId="39" fillId="7" borderId="0" applyNumberFormat="0" applyBorder="0" applyAlignment="0" applyProtection="0"/>
    <xf numFmtId="0" fontId="39" fillId="8" borderId="0" applyNumberFormat="0" applyBorder="0" applyAlignment="0" applyProtection="0"/>
    <xf numFmtId="0" fontId="39" fillId="9" borderId="0" applyNumberFormat="0" applyBorder="0" applyAlignment="0" applyProtection="0"/>
    <xf numFmtId="0" fontId="39" fillId="10" borderId="0" applyNumberFormat="0" applyBorder="0" applyAlignment="0" applyProtection="0"/>
    <xf numFmtId="0" fontId="39" fillId="11" borderId="0" applyNumberFormat="0" applyBorder="0" applyAlignment="0" applyProtection="0"/>
    <xf numFmtId="0" fontId="39" fillId="12" borderId="0" applyNumberFormat="0" applyBorder="0" applyAlignment="0" applyProtection="0"/>
    <xf numFmtId="0" fontId="39" fillId="13" borderId="0" applyNumberFormat="0" applyBorder="0" applyAlignment="0" applyProtection="0"/>
    <xf numFmtId="0" fontId="39" fillId="14" borderId="0" applyNumberFormat="0" applyBorder="0" applyAlignment="0" applyProtection="0"/>
    <xf numFmtId="0" fontId="40" fillId="15" borderId="0" applyNumberFormat="0" applyBorder="0" applyAlignment="0" applyProtection="0"/>
    <xf numFmtId="0" fontId="40" fillId="16" borderId="0" applyNumberFormat="0" applyBorder="0" applyAlignment="0" applyProtection="0"/>
    <xf numFmtId="0" fontId="40" fillId="17" borderId="0" applyNumberFormat="0" applyBorder="0" applyAlignment="0" applyProtection="0"/>
    <xf numFmtId="0" fontId="40" fillId="18" borderId="0" applyNumberFormat="0" applyBorder="0" applyAlignment="0" applyProtection="0"/>
    <xf numFmtId="0" fontId="40" fillId="19" borderId="0" applyNumberFormat="0" applyBorder="0" applyAlignment="0" applyProtection="0"/>
    <xf numFmtId="0" fontId="40" fillId="20" borderId="0" applyNumberFormat="0" applyBorder="0" applyAlignment="0" applyProtection="0"/>
    <xf numFmtId="0" fontId="40" fillId="21" borderId="0" applyNumberFormat="0" applyBorder="0" applyAlignment="0" applyProtection="0"/>
    <xf numFmtId="0" fontId="40" fillId="22" borderId="0" applyNumberFormat="0" applyBorder="0" applyAlignment="0" applyProtection="0"/>
    <xf numFmtId="0" fontId="40" fillId="23" borderId="0" applyNumberFormat="0" applyBorder="0" applyAlignment="0" applyProtection="0"/>
    <xf numFmtId="0" fontId="40" fillId="24" borderId="0" applyNumberFormat="0" applyBorder="0" applyAlignment="0" applyProtection="0"/>
    <xf numFmtId="0" fontId="40" fillId="25" borderId="0" applyNumberFormat="0" applyBorder="0" applyAlignment="0" applyProtection="0"/>
    <xf numFmtId="0" fontId="40" fillId="26" borderId="0" applyNumberFormat="0" applyBorder="0" applyAlignment="0" applyProtection="0"/>
    <xf numFmtId="0" fontId="10" fillId="27" borderId="0" applyNumberFormat="0" applyBorder="0" applyAlignment="0" applyProtection="0"/>
    <xf numFmtId="0" fontId="41" fillId="28" borderId="134" applyNumberFormat="0" applyAlignment="0" applyProtection="0"/>
    <xf numFmtId="0" fontId="42" fillId="29" borderId="135" applyNumberFormat="0" applyAlignment="0" applyProtection="0"/>
    <xf numFmtId="0" fontId="43" fillId="0" borderId="0" applyNumberFormat="0" applyFill="0" applyBorder="0" applyAlignment="0" applyProtection="0"/>
    <xf numFmtId="0" fontId="44" fillId="30" borderId="0" applyNumberFormat="0" applyBorder="0" applyAlignment="0" applyProtection="0"/>
    <xf numFmtId="0" fontId="45" fillId="0" borderId="136" applyNumberFormat="0" applyFill="0" applyAlignment="0" applyProtection="0"/>
    <xf numFmtId="0" fontId="46" fillId="0" borderId="137" applyNumberFormat="0" applyFill="0" applyAlignment="0" applyProtection="0"/>
    <xf numFmtId="0" fontId="47" fillId="0" borderId="138" applyNumberFormat="0" applyFill="0" applyAlignment="0" applyProtection="0"/>
    <xf numFmtId="0" fontId="47" fillId="0" borderId="0" applyNumberFormat="0" applyFill="0" applyBorder="0" applyAlignment="0" applyProtection="0"/>
    <xf numFmtId="0" fontId="11" fillId="0" borderId="0" applyNumberFormat="0" applyFill="0" applyBorder="0" applyAlignment="0" applyProtection="0"/>
    <xf numFmtId="0" fontId="48" fillId="31" borderId="134" applyNumberFormat="0" applyAlignment="0" applyProtection="0"/>
    <xf numFmtId="0" fontId="49" fillId="0" borderId="139" applyNumberFormat="0" applyFill="0" applyAlignment="0" applyProtection="0"/>
    <xf numFmtId="0" fontId="50" fillId="32" borderId="0" applyNumberFormat="0" applyBorder="0" applyAlignment="0" applyProtection="0"/>
    <xf numFmtId="0" fontId="39" fillId="0" borderId="0"/>
    <xf numFmtId="0" fontId="39" fillId="33" borderId="140" applyNumberFormat="0" applyFont="0" applyAlignment="0" applyProtection="0"/>
    <xf numFmtId="0" fontId="51" fillId="28" borderId="141" applyNumberFormat="0" applyAlignment="0" applyProtection="0"/>
    <xf numFmtId="0" fontId="52" fillId="0" borderId="0" applyNumberFormat="0" applyFill="0" applyBorder="0" applyAlignment="0" applyProtection="0"/>
    <xf numFmtId="0" fontId="53" fillId="0" borderId="142" applyNumberFormat="0" applyFill="0" applyAlignment="0" applyProtection="0"/>
    <xf numFmtId="0" fontId="54" fillId="0" borderId="0" applyNumberFormat="0" applyFill="0" applyBorder="0" applyAlignment="0" applyProtection="0"/>
    <xf numFmtId="0" fontId="8" fillId="0" borderId="0"/>
    <xf numFmtId="164" fontId="8" fillId="0" borderId="0" applyFont="0" applyFill="0" applyBorder="0" applyAlignment="0" applyProtection="0"/>
    <xf numFmtId="0" fontId="58" fillId="40" borderId="0" applyNumberFormat="0" applyBorder="0" applyAlignment="0" applyProtection="0"/>
    <xf numFmtId="0" fontId="8" fillId="33" borderId="140" applyNumberFormat="0" applyFont="0" applyAlignment="0" applyProtection="0"/>
    <xf numFmtId="0" fontId="8" fillId="3" borderId="0" applyNumberFormat="0" applyBorder="0" applyAlignment="0" applyProtection="0"/>
    <xf numFmtId="0" fontId="8" fillId="9" borderId="0" applyNumberFormat="0" applyBorder="0" applyAlignment="0" applyProtection="0"/>
    <xf numFmtId="0" fontId="8" fillId="4" borderId="0" applyNumberFormat="0" applyBorder="0" applyAlignment="0" applyProtection="0"/>
    <xf numFmtId="0" fontId="8" fillId="10" borderId="0" applyNumberFormat="0" applyBorder="0" applyAlignment="0" applyProtection="0"/>
    <xf numFmtId="0" fontId="8" fillId="5" borderId="0" applyNumberFormat="0" applyBorder="0" applyAlignment="0" applyProtection="0"/>
    <xf numFmtId="0" fontId="8" fillId="11" borderId="0" applyNumberFormat="0" applyBorder="0" applyAlignment="0" applyProtection="0"/>
    <xf numFmtId="0" fontId="8" fillId="6" borderId="0" applyNumberFormat="0" applyBorder="0" applyAlignment="0" applyProtection="0"/>
    <xf numFmtId="0" fontId="8" fillId="12" borderId="0" applyNumberFormat="0" applyBorder="0" applyAlignment="0" applyProtection="0"/>
    <xf numFmtId="0" fontId="8" fillId="7" borderId="0" applyNumberFormat="0" applyBorder="0" applyAlignment="0" applyProtection="0"/>
    <xf numFmtId="0" fontId="8" fillId="13" borderId="0" applyNumberFormat="0" applyBorder="0" applyAlignment="0" applyProtection="0"/>
    <xf numFmtId="0" fontId="8" fillId="8" borderId="0" applyNumberFormat="0" applyBorder="0" applyAlignment="0" applyProtection="0"/>
    <xf numFmtId="0" fontId="8" fillId="14" borderId="0" applyNumberFormat="0" applyBorder="0" applyAlignment="0" applyProtection="0"/>
    <xf numFmtId="0" fontId="9" fillId="0" borderId="0"/>
    <xf numFmtId="0" fontId="10" fillId="27" borderId="0" applyNumberFormat="0" applyBorder="0" applyAlignment="0" applyProtection="0"/>
    <xf numFmtId="0" fontId="8" fillId="0" borderId="0"/>
    <xf numFmtId="0" fontId="59" fillId="0" borderId="0"/>
    <xf numFmtId="0" fontId="9" fillId="0" borderId="0"/>
    <xf numFmtId="0" fontId="11" fillId="0" borderId="0" applyNumberFormat="0" applyFill="0" applyBorder="0" applyAlignment="0" applyProtection="0"/>
    <xf numFmtId="0" fontId="7" fillId="3"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7"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7" fillId="10" borderId="0" applyNumberFormat="0" applyBorder="0" applyAlignment="0" applyProtection="0"/>
    <xf numFmtId="0" fontId="7" fillId="11" borderId="0" applyNumberFormat="0" applyBorder="0" applyAlignment="0" applyProtection="0"/>
    <xf numFmtId="0" fontId="7" fillId="12" borderId="0" applyNumberFormat="0" applyBorder="0" applyAlignment="0" applyProtection="0"/>
    <xf numFmtId="0" fontId="7" fillId="13" borderId="0" applyNumberFormat="0" applyBorder="0" applyAlignment="0" applyProtection="0"/>
    <xf numFmtId="0" fontId="7" fillId="14" borderId="0" applyNumberFormat="0" applyBorder="0" applyAlignment="0" applyProtection="0"/>
    <xf numFmtId="0" fontId="7" fillId="0" borderId="0"/>
    <xf numFmtId="0" fontId="7" fillId="33" borderId="140" applyNumberFormat="0" applyFont="0" applyAlignment="0" applyProtection="0"/>
    <xf numFmtId="0" fontId="7" fillId="0" borderId="0"/>
    <xf numFmtId="164" fontId="7" fillId="0" borderId="0" applyFont="0" applyFill="0" applyBorder="0" applyAlignment="0" applyProtection="0"/>
    <xf numFmtId="0" fontId="7" fillId="33" borderId="140" applyNumberFormat="0" applyFont="0" applyAlignment="0" applyProtection="0"/>
    <xf numFmtId="0" fontId="7" fillId="3" borderId="0" applyNumberFormat="0" applyBorder="0" applyAlignment="0" applyProtection="0"/>
    <xf numFmtId="0" fontId="7" fillId="9" borderId="0" applyNumberFormat="0" applyBorder="0" applyAlignment="0" applyProtection="0"/>
    <xf numFmtId="0" fontId="7" fillId="4" borderId="0" applyNumberFormat="0" applyBorder="0" applyAlignment="0" applyProtection="0"/>
    <xf numFmtId="0" fontId="7" fillId="10" borderId="0" applyNumberFormat="0" applyBorder="0" applyAlignment="0" applyProtection="0"/>
    <xf numFmtId="0" fontId="7" fillId="5" borderId="0" applyNumberFormat="0" applyBorder="0" applyAlignment="0" applyProtection="0"/>
    <xf numFmtId="0" fontId="7" fillId="11" borderId="0" applyNumberFormat="0" applyBorder="0" applyAlignment="0" applyProtection="0"/>
    <xf numFmtId="0" fontId="7" fillId="6" borderId="0" applyNumberFormat="0" applyBorder="0" applyAlignment="0" applyProtection="0"/>
    <xf numFmtId="0" fontId="7" fillId="12" borderId="0" applyNumberFormat="0" applyBorder="0" applyAlignment="0" applyProtection="0"/>
    <xf numFmtId="0" fontId="7" fillId="7" borderId="0" applyNumberFormat="0" applyBorder="0" applyAlignment="0" applyProtection="0"/>
    <xf numFmtId="0" fontId="7" fillId="13" borderId="0" applyNumberFormat="0" applyBorder="0" applyAlignment="0" applyProtection="0"/>
    <xf numFmtId="0" fontId="7" fillId="8" borderId="0" applyNumberFormat="0" applyBorder="0" applyAlignment="0" applyProtection="0"/>
    <xf numFmtId="0" fontId="7" fillId="14" borderId="0" applyNumberFormat="0" applyBorder="0" applyAlignment="0" applyProtection="0"/>
    <xf numFmtId="0" fontId="7" fillId="0" borderId="0"/>
    <xf numFmtId="0" fontId="6" fillId="0" borderId="0"/>
    <xf numFmtId="164" fontId="6" fillId="0" borderId="0" applyFont="0" applyFill="0" applyBorder="0" applyAlignment="0" applyProtection="0"/>
    <xf numFmtId="0" fontId="6" fillId="33" borderId="140" applyNumberFormat="0" applyFont="0" applyAlignment="0" applyProtection="0"/>
    <xf numFmtId="0" fontId="6" fillId="3" borderId="0" applyNumberFormat="0" applyBorder="0" applyAlignment="0" applyProtection="0"/>
    <xf numFmtId="0" fontId="6" fillId="9"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8" borderId="0" applyNumberFormat="0" applyBorder="0" applyAlignment="0" applyProtection="0"/>
    <xf numFmtId="0" fontId="6" fillId="14" borderId="0" applyNumberFormat="0" applyBorder="0" applyAlignment="0" applyProtection="0"/>
    <xf numFmtId="0" fontId="6" fillId="0" borderId="0"/>
    <xf numFmtId="0" fontId="6" fillId="0" borderId="0"/>
    <xf numFmtId="164" fontId="6" fillId="0" borderId="0" applyFont="0" applyFill="0" applyBorder="0" applyAlignment="0" applyProtection="0"/>
    <xf numFmtId="0" fontId="6" fillId="33" borderId="140" applyNumberFormat="0" applyFont="0" applyAlignment="0" applyProtection="0"/>
    <xf numFmtId="0" fontId="6" fillId="3" borderId="0" applyNumberFormat="0" applyBorder="0" applyAlignment="0" applyProtection="0"/>
    <xf numFmtId="0" fontId="6" fillId="9"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8" borderId="0" applyNumberFormat="0" applyBorder="0" applyAlignment="0" applyProtection="0"/>
    <xf numFmtId="0" fontId="6" fillId="14" borderId="0" applyNumberFormat="0" applyBorder="0" applyAlignment="0" applyProtection="0"/>
    <xf numFmtId="0" fontId="6"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0" borderId="0"/>
    <xf numFmtId="0" fontId="5" fillId="33" borderId="140" applyNumberFormat="0" applyFont="0" applyAlignment="0" applyProtection="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4"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cellStyleXfs>
  <cellXfs count="835">
    <xf numFmtId="0" fontId="0" fillId="0" borderId="0" xfId="0"/>
    <xf numFmtId="0" fontId="0" fillId="0" borderId="0" xfId="0" applyFont="1"/>
    <xf numFmtId="0" fontId="0" fillId="0" borderId="0" xfId="0" applyFont="1" applyAlignment="1"/>
    <xf numFmtId="0" fontId="29" fillId="35" borderId="3" xfId="0" applyFont="1" applyFill="1" applyBorder="1" applyAlignment="1">
      <alignment horizontal="left" indent="14"/>
    </xf>
    <xf numFmtId="0" fontId="29" fillId="35" borderId="4" xfId="0" applyFont="1" applyFill="1" applyBorder="1" applyAlignment="1">
      <alignment horizontal="right"/>
    </xf>
    <xf numFmtId="0" fontId="29" fillId="35" borderId="5" xfId="0" applyFont="1" applyFill="1" applyBorder="1" applyAlignment="1">
      <alignment horizontal="right"/>
    </xf>
    <xf numFmtId="0" fontId="29" fillId="35" borderId="1" xfId="0" applyFont="1" applyFill="1" applyBorder="1" applyAlignment="1">
      <alignment horizontal="left" indent="14"/>
    </xf>
    <xf numFmtId="0" fontId="29" fillId="35" borderId="0" xfId="0" applyFont="1" applyFill="1" applyBorder="1" applyAlignment="1">
      <alignment horizontal="right"/>
    </xf>
    <xf numFmtId="0" fontId="29" fillId="35" borderId="2" xfId="0" applyFont="1" applyFill="1" applyBorder="1" applyAlignment="1">
      <alignment horizontal="right"/>
    </xf>
    <xf numFmtId="0" fontId="29" fillId="35" borderId="1" xfId="0" applyFont="1" applyFill="1" applyBorder="1" applyAlignment="1">
      <alignment horizontal="left" indent="15"/>
    </xf>
    <xf numFmtId="0" fontId="0" fillId="35" borderId="0" xfId="0" applyFont="1" applyFill="1" applyBorder="1"/>
    <xf numFmtId="0" fontId="29" fillId="35" borderId="0" xfId="0" applyFont="1" applyFill="1" applyBorder="1" applyAlignment="1">
      <alignment horizontal="left"/>
    </xf>
    <xf numFmtId="0" fontId="12" fillId="35" borderId="6" xfId="0" applyFont="1" applyFill="1" applyBorder="1" applyAlignment="1"/>
    <xf numFmtId="0" fontId="12" fillId="35" borderId="7" xfId="0" applyFont="1" applyFill="1" applyBorder="1" applyAlignment="1"/>
    <xf numFmtId="0" fontId="12" fillId="35" borderId="8" xfId="0" applyFont="1" applyFill="1" applyBorder="1" applyAlignment="1"/>
    <xf numFmtId="0" fontId="32" fillId="0" borderId="0" xfId="0" applyFont="1" applyAlignment="1">
      <alignment horizontal="right" indent="1"/>
    </xf>
    <xf numFmtId="0" fontId="32" fillId="0" borderId="0" xfId="0" applyFont="1"/>
    <xf numFmtId="0" fontId="20" fillId="36" borderId="9" xfId="34" applyFont="1" applyFill="1" applyBorder="1" applyAlignment="1" applyProtection="1">
      <alignment horizontal="center" vertical="center" wrapText="1"/>
    </xf>
    <xf numFmtId="0" fontId="13" fillId="36" borderId="10" xfId="0" applyFont="1" applyFill="1" applyBorder="1" applyAlignment="1">
      <alignment horizontal="center" vertical="center" wrapText="1"/>
    </xf>
    <xf numFmtId="0" fontId="11" fillId="0" borderId="0" xfId="34" applyAlignment="1" applyProtection="1"/>
    <xf numFmtId="0" fontId="13" fillId="37" borderId="12" xfId="0" applyFont="1" applyFill="1" applyBorder="1" applyAlignment="1">
      <alignment horizontal="left" indent="1"/>
    </xf>
    <xf numFmtId="0" fontId="13" fillId="37" borderId="13" xfId="0" applyFont="1" applyFill="1" applyBorder="1" applyAlignment="1">
      <alignment horizontal="center"/>
    </xf>
    <xf numFmtId="0" fontId="13" fillId="37" borderId="14" xfId="0" applyFont="1" applyFill="1" applyBorder="1" applyAlignment="1">
      <alignment horizontal="center"/>
    </xf>
    <xf numFmtId="0" fontId="13" fillId="37" borderId="15" xfId="0" applyFont="1" applyFill="1" applyBorder="1" applyAlignment="1">
      <alignment horizontal="center"/>
    </xf>
    <xf numFmtId="0" fontId="13" fillId="37" borderId="16" xfId="0" applyFont="1" applyFill="1" applyBorder="1" applyAlignment="1">
      <alignment horizontal="center"/>
    </xf>
    <xf numFmtId="0" fontId="12" fillId="0" borderId="17" xfId="0" applyFont="1" applyFill="1" applyBorder="1" applyAlignment="1">
      <alignment horizontal="left" indent="1"/>
    </xf>
    <xf numFmtId="3" fontId="12" fillId="38" borderId="18" xfId="0" applyNumberFormat="1" applyFont="1" applyFill="1" applyBorder="1" applyAlignment="1">
      <alignment horizontal="right" indent="1"/>
    </xf>
    <xf numFmtId="168" fontId="12" fillId="38" borderId="19" xfId="0" applyNumberFormat="1" applyFont="1" applyFill="1" applyBorder="1" applyAlignment="1">
      <alignment horizontal="right" indent="1"/>
    </xf>
    <xf numFmtId="3" fontId="12" fillId="39" borderId="18" xfId="0" applyNumberFormat="1" applyFont="1" applyFill="1" applyBorder="1" applyAlignment="1">
      <alignment horizontal="right" indent="1"/>
    </xf>
    <xf numFmtId="168" fontId="12" fillId="39" borderId="20" xfId="0" applyNumberFormat="1" applyFont="1" applyFill="1" applyBorder="1" applyAlignment="1">
      <alignment horizontal="right" indent="1"/>
    </xf>
    <xf numFmtId="0" fontId="12" fillId="0" borderId="21" xfId="0" applyFont="1" applyFill="1" applyBorder="1" applyAlignment="1">
      <alignment horizontal="left" indent="1"/>
    </xf>
    <xf numFmtId="3" fontId="12" fillId="38" borderId="22" xfId="0" applyNumberFormat="1" applyFont="1" applyFill="1" applyBorder="1" applyAlignment="1">
      <alignment horizontal="right" indent="1"/>
    </xf>
    <xf numFmtId="0" fontId="12" fillId="0" borderId="23" xfId="0" applyFont="1" applyFill="1" applyBorder="1" applyAlignment="1">
      <alignment horizontal="left" indent="1"/>
    </xf>
    <xf numFmtId="3" fontId="12" fillId="38" borderId="24" xfId="0" applyNumberFormat="1" applyFont="1" applyFill="1" applyBorder="1" applyAlignment="1">
      <alignment horizontal="right" indent="1"/>
    </xf>
    <xf numFmtId="168" fontId="12" fillId="38" borderId="25" xfId="0" applyNumberFormat="1" applyFont="1" applyFill="1" applyBorder="1" applyAlignment="1">
      <alignment horizontal="right" indent="1"/>
    </xf>
    <xf numFmtId="3" fontId="12" fillId="39" borderId="24" xfId="0" applyNumberFormat="1" applyFont="1" applyFill="1" applyBorder="1" applyAlignment="1">
      <alignment horizontal="right" indent="1"/>
    </xf>
    <xf numFmtId="168" fontId="12" fillId="39" borderId="25" xfId="0" applyNumberFormat="1" applyFont="1" applyFill="1" applyBorder="1" applyAlignment="1">
      <alignment horizontal="right" indent="1"/>
    </xf>
    <xf numFmtId="0" fontId="28" fillId="0" borderId="0" xfId="0" applyFont="1"/>
    <xf numFmtId="0" fontId="12" fillId="0" borderId="29" xfId="0" applyFont="1" applyBorder="1" applyAlignment="1">
      <alignment horizontal="left" indent="1"/>
    </xf>
    <xf numFmtId="167" fontId="12" fillId="38" borderId="30" xfId="0" applyNumberFormat="1" applyFont="1" applyFill="1" applyBorder="1" applyAlignment="1">
      <alignment horizontal="right" indent="1"/>
    </xf>
    <xf numFmtId="167" fontId="12" fillId="38" borderId="31" xfId="0" applyNumberFormat="1" applyFont="1" applyFill="1" applyBorder="1" applyAlignment="1">
      <alignment horizontal="right" indent="1"/>
    </xf>
    <xf numFmtId="168" fontId="12" fillId="38" borderId="31" xfId="0" applyNumberFormat="1" applyFont="1" applyFill="1" applyBorder="1" applyAlignment="1">
      <alignment horizontal="right" indent="1"/>
    </xf>
    <xf numFmtId="166" fontId="12" fillId="39" borderId="32" xfId="0" applyNumberFormat="1" applyFont="1" applyFill="1" applyBorder="1" applyAlignment="1">
      <alignment horizontal="right" indent="1"/>
    </xf>
    <xf numFmtId="0" fontId="12" fillId="0" borderId="33" xfId="0" applyFont="1" applyBorder="1" applyAlignment="1">
      <alignment horizontal="left" indent="1"/>
    </xf>
    <xf numFmtId="167" fontId="12" fillId="38" borderId="34" xfId="0" applyNumberFormat="1" applyFont="1" applyFill="1" applyBorder="1" applyAlignment="1">
      <alignment horizontal="right" indent="1"/>
    </xf>
    <xf numFmtId="167" fontId="12" fillId="38" borderId="35" xfId="0" applyNumberFormat="1" applyFont="1" applyFill="1" applyBorder="1" applyAlignment="1">
      <alignment horizontal="right" indent="1"/>
    </xf>
    <xf numFmtId="166" fontId="12" fillId="39" borderId="36" xfId="0" applyNumberFormat="1" applyFont="1" applyFill="1" applyBorder="1" applyAlignment="1">
      <alignment horizontal="right" indent="1"/>
    </xf>
    <xf numFmtId="0" fontId="0" fillId="38" borderId="3" xfId="0" applyFont="1" applyFill="1" applyBorder="1"/>
    <xf numFmtId="0" fontId="0" fillId="38" borderId="4" xfId="0" applyFont="1" applyFill="1" applyBorder="1"/>
    <xf numFmtId="0" fontId="0" fillId="38" borderId="5" xfId="0" applyFont="1" applyFill="1" applyBorder="1"/>
    <xf numFmtId="0" fontId="12" fillId="38" borderId="1" xfId="0" applyFont="1" applyFill="1" applyBorder="1" applyAlignment="1">
      <alignment horizontal="left" indent="1"/>
    </xf>
    <xf numFmtId="0" fontId="12" fillId="38" borderId="0" xfId="0" applyFont="1" applyFill="1" applyBorder="1" applyAlignment="1">
      <alignment horizontal="left" indent="1"/>
    </xf>
    <xf numFmtId="0" fontId="0" fillId="38" borderId="2" xfId="0" applyFont="1" applyFill="1" applyBorder="1" applyAlignment="1">
      <alignment horizontal="left" indent="1"/>
    </xf>
    <xf numFmtId="0" fontId="0" fillId="0" borderId="0" xfId="0" applyFont="1" applyAlignment="1">
      <alignment vertical="top"/>
    </xf>
    <xf numFmtId="0" fontId="12" fillId="38" borderId="0" xfId="0" applyFont="1" applyFill="1" applyBorder="1" applyAlignment="1">
      <alignment horizontal="left" wrapText="1" indent="1"/>
    </xf>
    <xf numFmtId="0" fontId="14" fillId="38" borderId="1" xfId="0" applyFont="1" applyFill="1" applyBorder="1" applyAlignment="1">
      <alignment horizontal="left" wrapText="1" indent="1"/>
    </xf>
    <xf numFmtId="0" fontId="14" fillId="38" borderId="0" xfId="0" applyFont="1" applyFill="1" applyBorder="1" applyAlignment="1">
      <alignment horizontal="left" wrapText="1" indent="1"/>
    </xf>
    <xf numFmtId="0" fontId="14" fillId="38" borderId="2" xfId="0" applyFont="1" applyFill="1" applyBorder="1" applyAlignment="1">
      <alignment horizontal="left" wrapText="1" indent="1"/>
    </xf>
    <xf numFmtId="0" fontId="0" fillId="38" borderId="8" xfId="0" applyFont="1" applyFill="1" applyBorder="1" applyAlignment="1">
      <alignment horizontal="left" indent="1"/>
    </xf>
    <xf numFmtId="0" fontId="20" fillId="36" borderId="10" xfId="34" applyFont="1" applyFill="1" applyBorder="1" applyAlignment="1" applyProtection="1">
      <alignment horizontal="center" vertical="center" wrapText="1"/>
    </xf>
    <xf numFmtId="0" fontId="13" fillId="37" borderId="37" xfId="0" applyFont="1" applyFill="1" applyBorder="1" applyAlignment="1">
      <alignment horizontal="center"/>
    </xf>
    <xf numFmtId="0" fontId="12" fillId="0" borderId="32" xfId="0" applyFont="1" applyBorder="1"/>
    <xf numFmtId="3" fontId="12" fillId="38" borderId="29" xfId="0" applyNumberFormat="1" applyFont="1" applyFill="1" applyBorder="1" applyAlignment="1">
      <alignment horizontal="right" indent="1"/>
    </xf>
    <xf numFmtId="3" fontId="12" fillId="38" borderId="38" xfId="0" applyNumberFormat="1" applyFont="1" applyFill="1" applyBorder="1" applyAlignment="1">
      <alignment horizontal="right" indent="1"/>
    </xf>
    <xf numFmtId="168" fontId="12" fillId="38" borderId="32" xfId="0" applyNumberFormat="1" applyFont="1" applyFill="1" applyBorder="1" applyAlignment="1">
      <alignment horizontal="right" indent="1"/>
    </xf>
    <xf numFmtId="168" fontId="12" fillId="39" borderId="39" xfId="0" applyNumberFormat="1" applyFont="1" applyFill="1" applyBorder="1" applyAlignment="1">
      <alignment horizontal="right" indent="1"/>
    </xf>
    <xf numFmtId="0" fontId="12" fillId="0" borderId="40" xfId="0" applyFont="1" applyBorder="1"/>
    <xf numFmtId="3" fontId="12" fillId="38" borderId="41" xfId="0" applyNumberFormat="1" applyFont="1" applyFill="1" applyBorder="1" applyAlignment="1">
      <alignment horizontal="right" indent="1"/>
    </xf>
    <xf numFmtId="168" fontId="12" fillId="38" borderId="40" xfId="0" applyNumberFormat="1" applyFont="1" applyFill="1" applyBorder="1" applyAlignment="1">
      <alignment horizontal="right" indent="1"/>
    </xf>
    <xf numFmtId="168" fontId="12" fillId="39" borderId="40" xfId="0" applyNumberFormat="1" applyFont="1" applyFill="1" applyBorder="1" applyAlignment="1">
      <alignment horizontal="right" indent="1"/>
    </xf>
    <xf numFmtId="0" fontId="12" fillId="0" borderId="42" xfId="0" applyFont="1" applyBorder="1"/>
    <xf numFmtId="3" fontId="12" fillId="38" borderId="43" xfId="0" applyNumberFormat="1" applyFont="1" applyFill="1" applyBorder="1" applyAlignment="1">
      <alignment horizontal="right" indent="1"/>
    </xf>
    <xf numFmtId="3" fontId="12" fillId="38" borderId="44" xfId="0" applyNumberFormat="1" applyFont="1" applyFill="1" applyBorder="1" applyAlignment="1">
      <alignment horizontal="right" indent="1"/>
    </xf>
    <xf numFmtId="168" fontId="12" fillId="38" borderId="45" xfId="0" applyNumberFormat="1" applyFont="1" applyFill="1" applyBorder="1" applyAlignment="1">
      <alignment horizontal="right" indent="1"/>
    </xf>
    <xf numFmtId="0" fontId="12" fillId="0" borderId="46" xfId="0" applyFont="1" applyBorder="1" applyAlignment="1">
      <alignment horizontal="left" indent="1"/>
    </xf>
    <xf numFmtId="3" fontId="12" fillId="38" borderId="47" xfId="0" applyNumberFormat="1" applyFont="1" applyFill="1" applyBorder="1" applyAlignment="1">
      <alignment horizontal="right" indent="1"/>
    </xf>
    <xf numFmtId="3" fontId="12" fillId="38" borderId="48" xfId="0" applyNumberFormat="1" applyFont="1" applyFill="1" applyBorder="1" applyAlignment="1">
      <alignment horizontal="right" indent="1"/>
    </xf>
    <xf numFmtId="168" fontId="12" fillId="38" borderId="46" xfId="0" applyNumberFormat="1" applyFont="1" applyFill="1" applyBorder="1" applyAlignment="1">
      <alignment horizontal="right" indent="1"/>
    </xf>
    <xf numFmtId="168" fontId="12" fillId="39" borderId="46" xfId="0" applyNumberFormat="1" applyFont="1" applyFill="1" applyBorder="1" applyAlignment="1">
      <alignment horizontal="right" indent="1"/>
    </xf>
    <xf numFmtId="49" fontId="28" fillId="0" borderId="0" xfId="0" applyNumberFormat="1" applyFont="1" applyFill="1" applyBorder="1" applyAlignment="1">
      <alignment horizontal="left"/>
    </xf>
    <xf numFmtId="0" fontId="23" fillId="37" borderId="12" xfId="34" applyFont="1" applyFill="1" applyBorder="1" applyAlignment="1" applyProtection="1">
      <alignment horizontal="left" indent="1"/>
    </xf>
    <xf numFmtId="0" fontId="13" fillId="37" borderId="12" xfId="0" applyFont="1" applyFill="1" applyBorder="1" applyAlignment="1">
      <alignment horizontal="center"/>
    </xf>
    <xf numFmtId="168" fontId="12" fillId="38" borderId="49" xfId="0" applyNumberFormat="1" applyFont="1" applyFill="1" applyBorder="1" applyAlignment="1">
      <alignment horizontal="right" indent="1"/>
    </xf>
    <xf numFmtId="3" fontId="12" fillId="39" borderId="50" xfId="0" applyNumberFormat="1" applyFont="1" applyFill="1" applyBorder="1" applyAlignment="1">
      <alignment horizontal="right" indent="1"/>
    </xf>
    <xf numFmtId="3" fontId="12" fillId="39" borderId="22" xfId="0" applyNumberFormat="1" applyFont="1" applyFill="1" applyBorder="1" applyAlignment="1">
      <alignment horizontal="right" indent="1"/>
    </xf>
    <xf numFmtId="168" fontId="12" fillId="38" borderId="20" xfId="0" applyNumberFormat="1" applyFont="1" applyFill="1" applyBorder="1" applyAlignment="1">
      <alignment horizontal="right" indent="1"/>
    </xf>
    <xf numFmtId="3" fontId="12" fillId="38" borderId="51" xfId="0" applyNumberFormat="1" applyFont="1" applyFill="1" applyBorder="1" applyAlignment="1">
      <alignment horizontal="right" indent="1"/>
    </xf>
    <xf numFmtId="168" fontId="12" fillId="38" borderId="48" xfId="0" applyNumberFormat="1" applyFont="1" applyFill="1" applyBorder="1" applyAlignment="1">
      <alignment horizontal="right" indent="1"/>
    </xf>
    <xf numFmtId="3" fontId="12" fillId="39" borderId="52" xfId="0" applyNumberFormat="1" applyFont="1" applyFill="1" applyBorder="1" applyAlignment="1">
      <alignment horizontal="right" indent="1"/>
    </xf>
    <xf numFmtId="168" fontId="12" fillId="39" borderId="48" xfId="0" applyNumberFormat="1" applyFont="1" applyFill="1" applyBorder="1" applyAlignment="1">
      <alignment horizontal="right" indent="1"/>
    </xf>
    <xf numFmtId="0" fontId="13" fillId="37" borderId="53" xfId="0" applyFont="1" applyFill="1" applyBorder="1" applyAlignment="1">
      <alignment horizontal="center"/>
    </xf>
    <xf numFmtId="0" fontId="13" fillId="37" borderId="54" xfId="0" applyFont="1" applyFill="1" applyBorder="1" applyAlignment="1">
      <alignment horizontal="center"/>
    </xf>
    <xf numFmtId="0" fontId="13" fillId="37" borderId="55" xfId="0" applyFont="1" applyFill="1" applyBorder="1" applyAlignment="1">
      <alignment horizontal="center"/>
    </xf>
    <xf numFmtId="0" fontId="12" fillId="0" borderId="40" xfId="0" applyFont="1" applyBorder="1" applyAlignment="1">
      <alignment horizontal="left" indent="1"/>
    </xf>
    <xf numFmtId="168" fontId="12" fillId="38" borderId="56" xfId="0" applyNumberFormat="1" applyFont="1" applyFill="1" applyBorder="1" applyAlignment="1">
      <alignment horizontal="right" indent="1"/>
    </xf>
    <xf numFmtId="168" fontId="12" fillId="39" borderId="57" xfId="0" applyNumberFormat="1" applyFont="1" applyFill="1" applyBorder="1" applyAlignment="1">
      <alignment horizontal="right" indent="1"/>
    </xf>
    <xf numFmtId="3" fontId="12" fillId="38" borderId="58" xfId="0" applyNumberFormat="1" applyFont="1" applyFill="1" applyBorder="1" applyAlignment="1">
      <alignment horizontal="right" indent="1"/>
    </xf>
    <xf numFmtId="0" fontId="12" fillId="0" borderId="42" xfId="0" applyFont="1" applyFill="1" applyBorder="1" applyAlignment="1"/>
    <xf numFmtId="3" fontId="12" fillId="38" borderId="52" xfId="0" applyNumberFormat="1" applyFont="1" applyFill="1" applyBorder="1" applyAlignment="1">
      <alignment horizontal="right" indent="1"/>
    </xf>
    <xf numFmtId="0" fontId="28" fillId="0" borderId="0" xfId="0" applyFont="1" applyFill="1" applyBorder="1" applyAlignment="1">
      <alignment horizontal="left"/>
    </xf>
    <xf numFmtId="168" fontId="12" fillId="39" borderId="60" xfId="0" applyNumberFormat="1" applyFont="1" applyFill="1" applyBorder="1" applyAlignment="1">
      <alignment horizontal="right" indent="1"/>
    </xf>
    <xf numFmtId="0" fontId="12" fillId="0" borderId="61" xfId="0" applyFont="1" applyFill="1" applyBorder="1" applyAlignment="1">
      <alignment horizontal="left" indent="1"/>
    </xf>
    <xf numFmtId="0" fontId="12" fillId="0" borderId="1" xfId="0" applyFont="1" applyFill="1" applyBorder="1" applyAlignment="1">
      <alignment horizontal="left" indent="1"/>
    </xf>
    <xf numFmtId="168" fontId="12" fillId="39" borderId="32" xfId="0" applyNumberFormat="1" applyFont="1" applyFill="1" applyBorder="1" applyAlignment="1">
      <alignment horizontal="right" indent="1"/>
    </xf>
    <xf numFmtId="0" fontId="12" fillId="0" borderId="40" xfId="0" applyFont="1" applyFill="1" applyBorder="1" applyAlignment="1">
      <alignment horizontal="left" indent="1"/>
    </xf>
    <xf numFmtId="168" fontId="12" fillId="39" borderId="45" xfId="0" applyNumberFormat="1" applyFont="1" applyFill="1" applyBorder="1" applyAlignment="1">
      <alignment horizontal="right" indent="1"/>
    </xf>
    <xf numFmtId="0" fontId="12" fillId="0" borderId="1" xfId="0" applyFont="1" applyBorder="1" applyAlignment="1">
      <alignment horizontal="left" indent="1"/>
    </xf>
    <xf numFmtId="0" fontId="12" fillId="0" borderId="62" xfId="0" applyFont="1" applyBorder="1" applyAlignment="1">
      <alignment horizontal="left" indent="1"/>
    </xf>
    <xf numFmtId="0" fontId="12" fillId="0" borderId="32" xfId="0" applyFont="1" applyBorder="1" applyAlignment="1">
      <alignment horizontal="left" indent="1"/>
    </xf>
    <xf numFmtId="0" fontId="12" fillId="0" borderId="42" xfId="0" applyFont="1" applyBorder="1" applyAlignment="1">
      <alignment horizontal="left" indent="1"/>
    </xf>
    <xf numFmtId="3" fontId="12" fillId="39" borderId="43" xfId="0" applyNumberFormat="1" applyFont="1" applyFill="1" applyBorder="1" applyAlignment="1">
      <alignment horizontal="right" indent="1"/>
    </xf>
    <xf numFmtId="3" fontId="12" fillId="39" borderId="61" xfId="0" applyNumberFormat="1" applyFont="1" applyFill="1" applyBorder="1" applyAlignment="1">
      <alignment horizontal="right" indent="1"/>
    </xf>
    <xf numFmtId="0" fontId="12" fillId="0" borderId="42" xfId="0" applyFont="1" applyFill="1" applyBorder="1" applyAlignment="1">
      <alignment horizontal="left" indent="1"/>
    </xf>
    <xf numFmtId="3" fontId="12" fillId="0" borderId="0" xfId="0" applyNumberFormat="1" applyFont="1" applyFill="1" applyBorder="1" applyAlignment="1">
      <alignment horizontal="right"/>
    </xf>
    <xf numFmtId="168" fontId="12" fillId="0" borderId="0" xfId="0" applyNumberFormat="1" applyFont="1" applyFill="1" applyBorder="1" applyAlignment="1">
      <alignment horizontal="right"/>
    </xf>
    <xf numFmtId="168" fontId="12" fillId="39" borderId="63" xfId="0" applyNumberFormat="1" applyFont="1" applyFill="1" applyBorder="1" applyAlignment="1">
      <alignment horizontal="right" indent="1"/>
    </xf>
    <xf numFmtId="3" fontId="12" fillId="0" borderId="0" xfId="0" applyNumberFormat="1" applyFont="1" applyFill="1" applyBorder="1" applyAlignment="1">
      <alignment horizontal="center"/>
    </xf>
    <xf numFmtId="168" fontId="12" fillId="0" borderId="0" xfId="0" applyNumberFormat="1" applyFont="1" applyFill="1" applyBorder="1" applyAlignment="1">
      <alignment horizontal="center"/>
    </xf>
    <xf numFmtId="0" fontId="12" fillId="0" borderId="0" xfId="0" applyFont="1" applyFill="1" applyBorder="1" applyAlignment="1">
      <alignment horizontal="left" indent="1"/>
    </xf>
    <xf numFmtId="0" fontId="12" fillId="0" borderId="64" xfId="0" applyFont="1" applyFill="1" applyBorder="1" applyAlignment="1">
      <alignment horizontal="left" indent="1"/>
    </xf>
    <xf numFmtId="0" fontId="12" fillId="0" borderId="64" xfId="0" applyFont="1" applyBorder="1" applyAlignment="1">
      <alignment horizontal="left" indent="1"/>
    </xf>
    <xf numFmtId="0" fontId="12" fillId="0" borderId="21" xfId="0" applyFont="1" applyBorder="1" applyAlignment="1">
      <alignment horizontal="left" indent="1"/>
    </xf>
    <xf numFmtId="0" fontId="13" fillId="37" borderId="65" xfId="0" applyFont="1" applyFill="1" applyBorder="1" applyAlignment="1">
      <alignment horizontal="center"/>
    </xf>
    <xf numFmtId="3" fontId="12" fillId="39" borderId="66" xfId="0" applyNumberFormat="1" applyFont="1" applyFill="1" applyBorder="1" applyAlignment="1">
      <alignment horizontal="right" indent="1"/>
    </xf>
    <xf numFmtId="168" fontId="12" fillId="39" borderId="67" xfId="0" applyNumberFormat="1" applyFont="1" applyFill="1" applyBorder="1" applyAlignment="1">
      <alignment horizontal="right" indent="1"/>
    </xf>
    <xf numFmtId="0" fontId="12" fillId="0" borderId="40" xfId="0" applyFont="1" applyBorder="1" applyAlignment="1">
      <alignment horizontal="left" indent="2"/>
    </xf>
    <xf numFmtId="3" fontId="12" fillId="39" borderId="21" xfId="0" applyNumberFormat="1" applyFont="1" applyFill="1" applyBorder="1" applyAlignment="1">
      <alignment horizontal="right" indent="1"/>
    </xf>
    <xf numFmtId="168" fontId="12" fillId="38" borderId="60" xfId="0" applyNumberFormat="1" applyFont="1" applyFill="1" applyBorder="1" applyAlignment="1">
      <alignment horizontal="right" indent="1"/>
    </xf>
    <xf numFmtId="0" fontId="12" fillId="0" borderId="42" xfId="0" applyFont="1" applyBorder="1" applyAlignment="1">
      <alignment horizontal="left" indent="2"/>
    </xf>
    <xf numFmtId="3" fontId="12" fillId="39" borderId="68" xfId="0" applyNumberFormat="1" applyFont="1" applyFill="1" applyBorder="1" applyAlignment="1">
      <alignment horizontal="right" indent="1"/>
    </xf>
    <xf numFmtId="0" fontId="0" fillId="0" borderId="0" xfId="0" applyFont="1" applyFill="1" applyAlignment="1"/>
    <xf numFmtId="0" fontId="23" fillId="0" borderId="0" xfId="0" applyFont="1" applyFill="1" applyBorder="1" applyAlignment="1">
      <alignment horizontal="left" indent="1"/>
    </xf>
    <xf numFmtId="0" fontId="12" fillId="0" borderId="32" xfId="0" applyFont="1" applyFill="1" applyBorder="1" applyAlignment="1">
      <alignment horizontal="left" indent="1"/>
    </xf>
    <xf numFmtId="3" fontId="12" fillId="39" borderId="20" xfId="0" applyNumberFormat="1" applyFont="1" applyFill="1" applyBorder="1" applyAlignment="1">
      <alignment horizontal="right" indent="1"/>
    </xf>
    <xf numFmtId="0" fontId="12" fillId="0" borderId="40" xfId="0" applyFont="1" applyFill="1" applyBorder="1" applyAlignment="1">
      <alignment horizontal="left" indent="2"/>
    </xf>
    <xf numFmtId="0" fontId="12" fillId="0" borderId="40" xfId="0" applyFont="1" applyFill="1" applyBorder="1" applyAlignment="1">
      <alignment horizontal="left" indent="3"/>
    </xf>
    <xf numFmtId="3" fontId="12" fillId="39" borderId="40" xfId="0" applyNumberFormat="1" applyFont="1" applyFill="1" applyBorder="1" applyAlignment="1">
      <alignment horizontal="right" indent="1"/>
    </xf>
    <xf numFmtId="0" fontId="12" fillId="0" borderId="46" xfId="0" applyFont="1" applyFill="1" applyBorder="1" applyAlignment="1">
      <alignment horizontal="left" indent="1"/>
    </xf>
    <xf numFmtId="3" fontId="12" fillId="39" borderId="46" xfId="0" applyNumberFormat="1" applyFont="1" applyFill="1" applyBorder="1" applyAlignment="1">
      <alignment horizontal="right" indent="1"/>
    </xf>
    <xf numFmtId="0" fontId="0" fillId="0" borderId="0" xfId="0" applyFont="1" applyFill="1"/>
    <xf numFmtId="0" fontId="12" fillId="0" borderId="69" xfId="0" applyFont="1" applyBorder="1" applyAlignment="1">
      <alignment horizontal="left" indent="1"/>
    </xf>
    <xf numFmtId="3" fontId="12" fillId="39" borderId="60" xfId="0" applyNumberFormat="1" applyFont="1" applyFill="1" applyBorder="1" applyAlignment="1">
      <alignment horizontal="right" indent="1"/>
    </xf>
    <xf numFmtId="0" fontId="12" fillId="35" borderId="70" xfId="0" applyFont="1" applyFill="1" applyBorder="1" applyAlignment="1">
      <alignment horizontal="left" indent="1"/>
    </xf>
    <xf numFmtId="168" fontId="12" fillId="35" borderId="71" xfId="0" applyNumberFormat="1" applyFont="1" applyFill="1" applyBorder="1" applyAlignment="1">
      <alignment horizontal="right" indent="1"/>
    </xf>
    <xf numFmtId="168" fontId="12" fillId="35" borderId="72" xfId="0" applyNumberFormat="1" applyFont="1" applyFill="1" applyBorder="1" applyAlignment="1">
      <alignment horizontal="right" indent="1"/>
    </xf>
    <xf numFmtId="168" fontId="12" fillId="35" borderId="73" xfId="0" applyNumberFormat="1" applyFont="1" applyFill="1" applyBorder="1" applyAlignment="1">
      <alignment horizontal="right" indent="1"/>
    </xf>
    <xf numFmtId="168" fontId="12" fillId="35" borderId="22" xfId="0" applyNumberFormat="1" applyFont="1" applyFill="1" applyBorder="1" applyAlignment="1">
      <alignment horizontal="right" indent="1"/>
    </xf>
    <xf numFmtId="168" fontId="12" fillId="35" borderId="19" xfId="0" applyNumberFormat="1" applyFont="1" applyFill="1" applyBorder="1" applyAlignment="1">
      <alignment horizontal="right" indent="1"/>
    </xf>
    <xf numFmtId="168" fontId="12" fillId="35" borderId="40" xfId="0" applyNumberFormat="1" applyFont="1" applyFill="1" applyBorder="1" applyAlignment="1">
      <alignment horizontal="right" indent="1"/>
    </xf>
    <xf numFmtId="168" fontId="12" fillId="35" borderId="45" xfId="0" applyNumberFormat="1" applyFont="1" applyFill="1" applyBorder="1" applyAlignment="1">
      <alignment horizontal="right" indent="1"/>
    </xf>
    <xf numFmtId="0" fontId="12" fillId="35" borderId="23" xfId="0" applyFont="1" applyFill="1" applyBorder="1" applyAlignment="1">
      <alignment horizontal="left" indent="1"/>
    </xf>
    <xf numFmtId="168" fontId="12" fillId="35" borderId="24" xfId="0" applyNumberFormat="1" applyFont="1" applyFill="1" applyBorder="1" applyAlignment="1">
      <alignment horizontal="right" indent="1"/>
    </xf>
    <xf numFmtId="168" fontId="12" fillId="35" borderId="25" xfId="0" applyNumberFormat="1" applyFont="1" applyFill="1" applyBorder="1" applyAlignment="1">
      <alignment horizontal="right" indent="1"/>
    </xf>
    <xf numFmtId="168" fontId="12" fillId="35" borderId="69" xfId="0" applyNumberFormat="1" applyFont="1" applyFill="1" applyBorder="1" applyAlignment="1">
      <alignment horizontal="right" indent="1"/>
    </xf>
    <xf numFmtId="168" fontId="12" fillId="35" borderId="59" xfId="0" applyNumberFormat="1" applyFont="1" applyFill="1" applyBorder="1" applyAlignment="1">
      <alignment horizontal="right" indent="1"/>
    </xf>
    <xf numFmtId="0" fontId="12" fillId="0" borderId="17" xfId="0" applyFont="1" applyFill="1" applyBorder="1" applyAlignment="1">
      <alignment horizontal="left" indent="2"/>
    </xf>
    <xf numFmtId="0" fontId="11" fillId="0" borderId="0" xfId="34" applyFont="1" applyFill="1" applyAlignment="1" applyProtection="1"/>
    <xf numFmtId="0" fontId="13" fillId="0" borderId="0" xfId="0" applyFont="1" applyFill="1" applyBorder="1" applyAlignment="1">
      <alignment horizontal="left" indent="1"/>
    </xf>
    <xf numFmtId="0" fontId="13" fillId="0" borderId="0" xfId="0" applyFont="1" applyFill="1" applyBorder="1" applyAlignment="1">
      <alignment horizontal="center"/>
    </xf>
    <xf numFmtId="3" fontId="12" fillId="0" borderId="0" xfId="0" applyNumberFormat="1" applyFont="1" applyFill="1" applyBorder="1" applyAlignment="1">
      <alignment horizontal="right" indent="1"/>
    </xf>
    <xf numFmtId="0" fontId="12" fillId="0" borderId="0" xfId="0" applyFont="1" applyFill="1" applyBorder="1" applyAlignment="1">
      <alignment horizontal="left" indent="2"/>
    </xf>
    <xf numFmtId="168" fontId="12" fillId="0" borderId="0" xfId="0" applyNumberFormat="1" applyFont="1" applyFill="1" applyBorder="1" applyAlignment="1">
      <alignment horizontal="right" indent="1"/>
    </xf>
    <xf numFmtId="0" fontId="12" fillId="0" borderId="0" xfId="0" applyFont="1" applyFill="1" applyBorder="1" applyAlignment="1">
      <alignment horizontal="left"/>
    </xf>
    <xf numFmtId="0" fontId="0" fillId="0" borderId="0" xfId="0" applyFont="1" applyFill="1" applyBorder="1" applyAlignment="1"/>
    <xf numFmtId="0" fontId="12" fillId="0" borderId="17" xfId="0" applyFont="1" applyFill="1" applyBorder="1" applyAlignment="1">
      <alignment horizontal="left"/>
    </xf>
    <xf numFmtId="168" fontId="12" fillId="39" borderId="69" xfId="0" applyNumberFormat="1" applyFont="1" applyFill="1" applyBorder="1" applyAlignment="1">
      <alignment horizontal="right" indent="1"/>
    </xf>
    <xf numFmtId="168" fontId="12" fillId="39" borderId="62" xfId="0" applyNumberFormat="1" applyFont="1" applyFill="1" applyBorder="1" applyAlignment="1">
      <alignment horizontal="right" indent="1"/>
    </xf>
    <xf numFmtId="0" fontId="20" fillId="36" borderId="10" xfId="0" applyFont="1" applyFill="1" applyBorder="1" applyAlignment="1">
      <alignment horizontal="center" vertical="center" wrapText="1"/>
    </xf>
    <xf numFmtId="0" fontId="12" fillId="0" borderId="17" xfId="0" applyFont="1" applyBorder="1" applyAlignment="1">
      <alignment horizontal="left" wrapText="1" indent="1"/>
    </xf>
    <xf numFmtId="0" fontId="12" fillId="0" borderId="21" xfId="0" applyFont="1" applyBorder="1" applyAlignment="1">
      <alignment horizontal="left" wrapText="1" indent="1"/>
    </xf>
    <xf numFmtId="168" fontId="12" fillId="39" borderId="19" xfId="0" applyNumberFormat="1" applyFont="1" applyFill="1" applyBorder="1" applyAlignment="1">
      <alignment horizontal="right" indent="1"/>
    </xf>
    <xf numFmtId="0" fontId="12" fillId="0" borderId="23" xfId="0" applyFont="1" applyBorder="1" applyAlignment="1">
      <alignment horizontal="left" wrapText="1" indent="1"/>
    </xf>
    <xf numFmtId="0" fontId="12" fillId="0" borderId="0" xfId="0" applyFont="1" applyBorder="1" applyAlignment="1">
      <alignment horizontal="left" wrapText="1" indent="1"/>
    </xf>
    <xf numFmtId="9" fontId="12" fillId="0" borderId="0" xfId="0" applyNumberFormat="1" applyFont="1" applyFill="1" applyBorder="1" applyAlignment="1">
      <alignment horizontal="center"/>
    </xf>
    <xf numFmtId="0" fontId="12" fillId="0" borderId="66" xfId="0" applyFont="1" applyFill="1" applyBorder="1" applyAlignment="1">
      <alignment horizontal="left" indent="1"/>
    </xf>
    <xf numFmtId="3" fontId="12" fillId="39" borderId="32" xfId="0" applyNumberFormat="1" applyFont="1" applyFill="1" applyBorder="1" applyAlignment="1">
      <alignment horizontal="right" indent="1"/>
    </xf>
    <xf numFmtId="0" fontId="12" fillId="0" borderId="6" xfId="0" applyFont="1" applyFill="1" applyBorder="1" applyAlignment="1">
      <alignment horizontal="left" indent="2"/>
    </xf>
    <xf numFmtId="165" fontId="12" fillId="39" borderId="59" xfId="0" applyNumberFormat="1" applyFont="1" applyFill="1" applyBorder="1" applyAlignment="1">
      <alignment horizontal="right" indent="1"/>
    </xf>
    <xf numFmtId="0" fontId="12" fillId="0" borderId="17" xfId="0" applyFont="1" applyBorder="1" applyAlignment="1">
      <alignment horizontal="left" indent="1"/>
    </xf>
    <xf numFmtId="165" fontId="12" fillId="35" borderId="74" xfId="0" applyNumberFormat="1" applyFont="1" applyFill="1" applyBorder="1" applyAlignment="1">
      <alignment horizontal="right" indent="1"/>
    </xf>
    <xf numFmtId="165" fontId="12" fillId="35" borderId="26" xfId="0" applyNumberFormat="1" applyFont="1" applyFill="1" applyBorder="1" applyAlignment="1">
      <alignment horizontal="right" indent="1"/>
    </xf>
    <xf numFmtId="165" fontId="12" fillId="35" borderId="27" xfId="0" applyNumberFormat="1" applyFont="1" applyFill="1" applyBorder="1" applyAlignment="1">
      <alignment horizontal="right" indent="1"/>
    </xf>
    <xf numFmtId="165" fontId="12" fillId="35" borderId="24" xfId="0" applyNumberFormat="1" applyFont="1" applyFill="1" applyBorder="1" applyAlignment="1">
      <alignment horizontal="right" indent="1"/>
    </xf>
    <xf numFmtId="165" fontId="12" fillId="35" borderId="35" xfId="0" applyNumberFormat="1" applyFont="1" applyFill="1" applyBorder="1" applyAlignment="1">
      <alignment horizontal="right" indent="1"/>
    </xf>
    <xf numFmtId="165" fontId="12" fillId="35" borderId="69" xfId="0" applyNumberFormat="1" applyFont="1" applyFill="1" applyBorder="1" applyAlignment="1">
      <alignment horizontal="right" indent="1"/>
    </xf>
    <xf numFmtId="3" fontId="12" fillId="39" borderId="36" xfId="0" applyNumberFormat="1" applyFont="1" applyFill="1" applyBorder="1" applyAlignment="1">
      <alignment horizontal="right" indent="1"/>
    </xf>
    <xf numFmtId="0" fontId="12" fillId="0" borderId="0" xfId="0" applyFont="1" applyFill="1" applyBorder="1" applyAlignment="1">
      <alignment horizontal="left" wrapText="1" indent="1"/>
    </xf>
    <xf numFmtId="0" fontId="12" fillId="0" borderId="0" xfId="0" applyFont="1" applyFill="1" applyBorder="1" applyAlignment="1">
      <alignment horizontal="left" wrapText="1" indent="2"/>
    </xf>
    <xf numFmtId="0" fontId="28" fillId="0" borderId="0" xfId="0" applyFont="1" applyFill="1" applyBorder="1" applyAlignment="1"/>
    <xf numFmtId="0" fontId="23" fillId="37" borderId="54" xfId="34" applyFont="1" applyFill="1" applyBorder="1" applyAlignment="1" applyProtection="1">
      <alignment horizontal="left" indent="1"/>
    </xf>
    <xf numFmtId="3" fontId="12" fillId="39" borderId="58" xfId="0" applyNumberFormat="1" applyFont="1" applyFill="1" applyBorder="1" applyAlignment="1">
      <alignment horizontal="right" indent="1"/>
    </xf>
    <xf numFmtId="168" fontId="12" fillId="38" borderId="67" xfId="0" applyNumberFormat="1" applyFont="1" applyFill="1" applyBorder="1" applyAlignment="1">
      <alignment horizontal="right" indent="1"/>
    </xf>
    <xf numFmtId="3" fontId="12" fillId="39" borderId="29" xfId="0" applyNumberFormat="1" applyFont="1" applyFill="1" applyBorder="1" applyAlignment="1">
      <alignment horizontal="right" indent="1"/>
    </xf>
    <xf numFmtId="0" fontId="12" fillId="35" borderId="9" xfId="0" applyFont="1" applyFill="1" applyBorder="1" applyAlignment="1">
      <alignment horizontal="left" wrapText="1" indent="1"/>
    </xf>
    <xf numFmtId="0" fontId="12" fillId="0" borderId="68" xfId="0" applyFont="1" applyFill="1" applyBorder="1" applyAlignment="1">
      <alignment horizontal="left" indent="1"/>
    </xf>
    <xf numFmtId="165" fontId="0" fillId="0" borderId="0" xfId="0" applyNumberFormat="1" applyFont="1"/>
    <xf numFmtId="165" fontId="12" fillId="0" borderId="0" xfId="0" applyNumberFormat="1" applyFont="1" applyFill="1" applyBorder="1" applyAlignment="1">
      <alignment horizontal="center"/>
    </xf>
    <xf numFmtId="165" fontId="12" fillId="0" borderId="0" xfId="0" applyNumberFormat="1" applyFont="1" applyFill="1" applyBorder="1" applyAlignment="1">
      <alignment horizontal="right" indent="1"/>
    </xf>
    <xf numFmtId="0" fontId="12" fillId="0" borderId="21" xfId="0" applyFont="1" applyFill="1" applyBorder="1" applyAlignment="1">
      <alignment horizontal="left" wrapText="1" indent="1"/>
    </xf>
    <xf numFmtId="0" fontId="12" fillId="35" borderId="10" xfId="0" applyFont="1" applyFill="1" applyBorder="1" applyAlignment="1">
      <alignment horizontal="left" indent="1"/>
    </xf>
    <xf numFmtId="0" fontId="12" fillId="0" borderId="66" xfId="0" applyFont="1" applyFill="1" applyBorder="1" applyAlignment="1">
      <alignment horizontal="left" wrapText="1" indent="1"/>
    </xf>
    <xf numFmtId="3" fontId="12" fillId="39" borderId="30" xfId="0" applyNumberFormat="1" applyFont="1" applyFill="1" applyBorder="1" applyAlignment="1">
      <alignment horizontal="right" indent="1"/>
    </xf>
    <xf numFmtId="0" fontId="12" fillId="0" borderId="64" xfId="0" applyFont="1" applyFill="1" applyBorder="1" applyAlignment="1">
      <alignment horizontal="left" wrapText="1" indent="2"/>
    </xf>
    <xf numFmtId="3" fontId="12" fillId="38" borderId="76" xfId="0" applyNumberFormat="1" applyFont="1" applyFill="1" applyBorder="1" applyAlignment="1">
      <alignment horizontal="right" indent="1"/>
    </xf>
    <xf numFmtId="3" fontId="12" fillId="39" borderId="77" xfId="0" applyNumberFormat="1" applyFont="1" applyFill="1" applyBorder="1" applyAlignment="1">
      <alignment horizontal="right" indent="1"/>
    </xf>
    <xf numFmtId="0" fontId="12" fillId="35" borderId="9" xfId="0" applyFont="1" applyFill="1" applyBorder="1" applyAlignment="1">
      <alignment horizontal="left" wrapText="1" indent="2"/>
    </xf>
    <xf numFmtId="0" fontId="12" fillId="0" borderId="17" xfId="0" applyFont="1" applyFill="1" applyBorder="1" applyAlignment="1">
      <alignment horizontal="left" wrapText="1" indent="1"/>
    </xf>
    <xf numFmtId="0" fontId="12" fillId="35" borderId="70" xfId="0" applyFont="1" applyFill="1" applyBorder="1" applyAlignment="1">
      <alignment horizontal="left" wrapText="1" indent="2"/>
    </xf>
    <xf numFmtId="0" fontId="12" fillId="35" borderId="23" xfId="0" applyFont="1" applyFill="1" applyBorder="1" applyAlignment="1">
      <alignment horizontal="left" wrapText="1" indent="2"/>
    </xf>
    <xf numFmtId="3" fontId="12" fillId="38" borderId="33" xfId="0" applyNumberFormat="1" applyFont="1" applyFill="1" applyBorder="1" applyAlignment="1">
      <alignment horizontal="right" indent="1"/>
    </xf>
    <xf numFmtId="168" fontId="12" fillId="38" borderId="36" xfId="0" applyNumberFormat="1" applyFont="1" applyFill="1" applyBorder="1" applyAlignment="1">
      <alignment horizontal="right" indent="1"/>
    </xf>
    <xf numFmtId="3" fontId="12" fillId="39" borderId="78" xfId="0" applyNumberFormat="1" applyFont="1" applyFill="1" applyBorder="1" applyAlignment="1">
      <alignment horizontal="right" indent="1"/>
    </xf>
    <xf numFmtId="168" fontId="12" fillId="39" borderId="79" xfId="0" applyNumberFormat="1" applyFont="1" applyFill="1" applyBorder="1" applyAlignment="1">
      <alignment horizontal="right" indent="1"/>
    </xf>
    <xf numFmtId="0" fontId="13" fillId="0" borderId="0" xfId="0" applyFont="1" applyFill="1" applyBorder="1" applyAlignment="1">
      <alignment horizontal="left" wrapText="1" indent="1"/>
    </xf>
    <xf numFmtId="3" fontId="0" fillId="0" borderId="0" xfId="0" applyNumberFormat="1" applyFont="1"/>
    <xf numFmtId="0" fontId="0" fillId="0" borderId="0" xfId="0" applyAlignment="1">
      <alignment horizontal="left" wrapText="1"/>
    </xf>
    <xf numFmtId="0" fontId="29" fillId="35" borderId="1" xfId="0" applyFont="1" applyFill="1" applyBorder="1" applyAlignment="1">
      <alignment horizontal="left" indent="8"/>
    </xf>
    <xf numFmtId="0" fontId="0" fillId="35" borderId="0" xfId="0" applyFill="1" applyBorder="1"/>
    <xf numFmtId="0" fontId="29" fillId="35" borderId="2" xfId="0" applyFont="1" applyFill="1" applyBorder="1" applyAlignment="1">
      <alignment horizontal="left"/>
    </xf>
    <xf numFmtId="0" fontId="22" fillId="35" borderId="6" xfId="0" applyFont="1" applyFill="1" applyBorder="1" applyAlignment="1"/>
    <xf numFmtId="0" fontId="22" fillId="35" borderId="7" xfId="0" applyFont="1" applyFill="1" applyBorder="1" applyAlignment="1"/>
    <xf numFmtId="0" fontId="22" fillId="35" borderId="8" xfId="0" applyFont="1" applyFill="1" applyBorder="1" applyAlignment="1"/>
    <xf numFmtId="0" fontId="0" fillId="0" borderId="0" xfId="0" applyFill="1"/>
    <xf numFmtId="0" fontId="32" fillId="0" borderId="0" xfId="0" applyFont="1" applyFill="1" applyAlignment="1">
      <alignment horizontal="right" indent="1"/>
    </xf>
    <xf numFmtId="3" fontId="32" fillId="0" borderId="0" xfId="0" applyNumberFormat="1" applyFont="1" applyFill="1"/>
    <xf numFmtId="0" fontId="20" fillId="36" borderId="9" xfId="0" applyFont="1" applyFill="1" applyBorder="1" applyAlignment="1">
      <alignment horizontal="center" vertical="center" wrapText="1"/>
    </xf>
    <xf numFmtId="0" fontId="20" fillId="36" borderId="11" xfId="0" applyFont="1" applyFill="1" applyBorder="1" applyAlignment="1">
      <alignment horizontal="center" vertical="center" wrapText="1"/>
    </xf>
    <xf numFmtId="0" fontId="23" fillId="37" borderId="12" xfId="0" applyFont="1" applyFill="1" applyBorder="1" applyAlignment="1">
      <alignment horizontal="left" indent="1"/>
    </xf>
    <xf numFmtId="0" fontId="23" fillId="37" borderId="55" xfId="0" applyFont="1" applyFill="1" applyBorder="1" applyAlignment="1">
      <alignment horizontal="left" indent="1"/>
    </xf>
    <xf numFmtId="0" fontId="23" fillId="37" borderId="13" xfId="0" applyFont="1" applyFill="1" applyBorder="1" applyAlignment="1">
      <alignment horizontal="center"/>
    </xf>
    <xf numFmtId="0" fontId="23" fillId="37" borderId="14" xfId="0" applyFont="1" applyFill="1" applyBorder="1" applyAlignment="1">
      <alignment horizontal="center"/>
    </xf>
    <xf numFmtId="3" fontId="22" fillId="39" borderId="18" xfId="0" applyNumberFormat="1" applyFont="1" applyFill="1" applyBorder="1" applyAlignment="1">
      <alignment horizontal="right" indent="1"/>
    </xf>
    <xf numFmtId="168" fontId="22" fillId="39" borderId="19" xfId="0" applyNumberFormat="1" applyFont="1" applyFill="1" applyBorder="1" applyAlignment="1">
      <alignment horizontal="right" indent="1"/>
    </xf>
    <xf numFmtId="0" fontId="12" fillId="0" borderId="63" xfId="0" applyFont="1" applyFill="1" applyBorder="1" applyAlignment="1">
      <alignment horizontal="left" indent="1"/>
    </xf>
    <xf numFmtId="0" fontId="23" fillId="36" borderId="74" xfId="0" applyFont="1" applyFill="1" applyBorder="1" applyAlignment="1">
      <alignment horizontal="center" wrapText="1"/>
    </xf>
    <xf numFmtId="0" fontId="23" fillId="36" borderId="65" xfId="0" applyFont="1" applyFill="1" applyBorder="1" applyAlignment="1">
      <alignment horizontal="center" wrapText="1"/>
    </xf>
    <xf numFmtId="0" fontId="23" fillId="36" borderId="80" xfId="0" applyFont="1" applyFill="1" applyBorder="1" applyAlignment="1">
      <alignment horizontal="center" wrapText="1"/>
    </xf>
    <xf numFmtId="0" fontId="23" fillId="36" borderId="16" xfId="0" applyFont="1" applyFill="1" applyBorder="1" applyAlignment="1">
      <alignment horizontal="center" wrapText="1"/>
    </xf>
    <xf numFmtId="167" fontId="12" fillId="39" borderId="29" xfId="0" applyNumberFormat="1" applyFont="1" applyFill="1" applyBorder="1" applyAlignment="1">
      <alignment horizontal="right" indent="1"/>
    </xf>
    <xf numFmtId="167" fontId="12" fillId="39" borderId="49" xfId="0" applyNumberFormat="1" applyFont="1" applyFill="1" applyBorder="1" applyAlignment="1">
      <alignment horizontal="right" indent="1"/>
    </xf>
    <xf numFmtId="167" fontId="12" fillId="39" borderId="33" xfId="0" applyNumberFormat="1" applyFont="1" applyFill="1" applyBorder="1" applyAlignment="1">
      <alignment horizontal="right" indent="1"/>
    </xf>
    <xf numFmtId="167" fontId="12" fillId="39" borderId="25" xfId="0" applyNumberFormat="1" applyFont="1" applyFill="1" applyBorder="1" applyAlignment="1">
      <alignment horizontal="right" indent="1"/>
    </xf>
    <xf numFmtId="0" fontId="28" fillId="0" borderId="0" xfId="0" applyFont="1" applyBorder="1" applyAlignment="1"/>
    <xf numFmtId="0" fontId="0" fillId="0" borderId="0" xfId="0" applyBorder="1" applyAlignment="1"/>
    <xf numFmtId="0" fontId="12" fillId="38" borderId="2" xfId="0" applyFont="1" applyFill="1" applyBorder="1" applyAlignment="1">
      <alignment horizontal="left" indent="1"/>
    </xf>
    <xf numFmtId="0" fontId="23" fillId="37" borderId="37" xfId="0" applyFont="1" applyFill="1" applyBorder="1" applyAlignment="1">
      <alignment horizontal="center"/>
    </xf>
    <xf numFmtId="49" fontId="12" fillId="0" borderId="45" xfId="0" applyNumberFormat="1" applyFont="1" applyBorder="1" applyAlignment="1">
      <alignment horizontal="left"/>
    </xf>
    <xf numFmtId="3" fontId="12" fillId="39" borderId="38" xfId="0" applyNumberFormat="1" applyFont="1" applyFill="1" applyBorder="1" applyAlignment="1">
      <alignment horizontal="right" indent="1"/>
    </xf>
    <xf numFmtId="49" fontId="12" fillId="0" borderId="40" xfId="0" applyNumberFormat="1" applyFont="1" applyBorder="1" applyAlignment="1">
      <alignment horizontal="left"/>
    </xf>
    <xf numFmtId="3" fontId="12" fillId="39" borderId="41" xfId="0" applyNumberFormat="1" applyFont="1" applyFill="1" applyBorder="1" applyAlignment="1">
      <alignment horizontal="right" indent="1"/>
    </xf>
    <xf numFmtId="49" fontId="12" fillId="0" borderId="62" xfId="0" applyNumberFormat="1" applyFont="1" applyBorder="1" applyAlignment="1">
      <alignment horizontal="left"/>
    </xf>
    <xf numFmtId="3" fontId="12" fillId="39" borderId="44" xfId="0" applyNumberFormat="1" applyFont="1" applyFill="1" applyBorder="1" applyAlignment="1">
      <alignment horizontal="right" indent="1"/>
    </xf>
    <xf numFmtId="0" fontId="22" fillId="0" borderId="46" xfId="0" applyFont="1" applyBorder="1" applyAlignment="1">
      <alignment horizontal="left" indent="1"/>
    </xf>
    <xf numFmtId="3" fontId="22" fillId="39" borderId="47" xfId="0" applyNumberFormat="1" applyFont="1" applyFill="1" applyBorder="1" applyAlignment="1">
      <alignment horizontal="right" indent="1"/>
    </xf>
    <xf numFmtId="3" fontId="22" fillId="39" borderId="48" xfId="0" applyNumberFormat="1" applyFont="1" applyFill="1" applyBorder="1" applyAlignment="1">
      <alignment horizontal="right" indent="1"/>
    </xf>
    <xf numFmtId="168" fontId="22" fillId="39" borderId="46" xfId="0" applyNumberFormat="1" applyFont="1" applyFill="1" applyBorder="1" applyAlignment="1">
      <alignment horizontal="right" indent="1"/>
    </xf>
    <xf numFmtId="0" fontId="0" fillId="0" borderId="0" xfId="0" applyAlignment="1"/>
    <xf numFmtId="0" fontId="23" fillId="37" borderId="12" xfId="0" applyFont="1" applyFill="1" applyBorder="1" applyAlignment="1">
      <alignment horizontal="center"/>
    </xf>
    <xf numFmtId="168" fontId="12" fillId="39" borderId="49" xfId="0" applyNumberFormat="1" applyFont="1" applyFill="1" applyBorder="1" applyAlignment="1">
      <alignment horizontal="right" indent="1"/>
    </xf>
    <xf numFmtId="0" fontId="12" fillId="0" borderId="62" xfId="0" applyFont="1" applyFill="1" applyBorder="1" applyAlignment="1">
      <alignment horizontal="left" indent="1"/>
    </xf>
    <xf numFmtId="0" fontId="22" fillId="0" borderId="46" xfId="0" applyFont="1" applyFill="1" applyBorder="1" applyAlignment="1">
      <alignment horizontal="left" indent="1"/>
    </xf>
    <xf numFmtId="0" fontId="22" fillId="0" borderId="0" xfId="0" applyFont="1" applyFill="1" applyBorder="1" applyAlignment="1">
      <alignment horizontal="left" indent="1"/>
    </xf>
    <xf numFmtId="0" fontId="22" fillId="0" borderId="61" xfId="0" applyFont="1" applyFill="1" applyBorder="1" applyAlignment="1">
      <alignment horizontal="left" indent="1"/>
    </xf>
    <xf numFmtId="3" fontId="22" fillId="39" borderId="33" xfId="0" applyNumberFormat="1" applyFont="1" applyFill="1" applyBorder="1" applyAlignment="1">
      <alignment horizontal="right" indent="1"/>
    </xf>
    <xf numFmtId="168" fontId="22" fillId="39" borderId="48" xfId="0" applyNumberFormat="1" applyFont="1" applyFill="1" applyBorder="1" applyAlignment="1">
      <alignment horizontal="right" indent="1"/>
    </xf>
    <xf numFmtId="0" fontId="23" fillId="37" borderId="53" xfId="0" applyFont="1" applyFill="1" applyBorder="1" applyAlignment="1">
      <alignment horizontal="center"/>
    </xf>
    <xf numFmtId="0" fontId="23" fillId="37" borderId="27" xfId="0" applyFont="1" applyFill="1" applyBorder="1" applyAlignment="1">
      <alignment horizontal="center"/>
    </xf>
    <xf numFmtId="168" fontId="12" fillId="39" borderId="56" xfId="0" applyNumberFormat="1" applyFont="1" applyFill="1" applyBorder="1" applyAlignment="1">
      <alignment horizontal="right" indent="1"/>
    </xf>
    <xf numFmtId="3" fontId="22" fillId="39" borderId="52" xfId="0" applyNumberFormat="1" applyFont="1" applyFill="1" applyBorder="1" applyAlignment="1">
      <alignment horizontal="right" indent="1"/>
    </xf>
    <xf numFmtId="0" fontId="0" fillId="0" borderId="0" xfId="0" applyFont="1" applyFill="1" applyBorder="1" applyAlignment="1">
      <alignment horizontal="left" indent="1"/>
    </xf>
    <xf numFmtId="0" fontId="30" fillId="0" borderId="0" xfId="34" applyFont="1" applyFill="1" applyBorder="1" applyAlignment="1" applyProtection="1">
      <alignment horizontal="left"/>
    </xf>
    <xf numFmtId="3" fontId="22" fillId="0" borderId="0" xfId="0" applyNumberFormat="1" applyFont="1" applyFill="1" applyBorder="1" applyAlignment="1">
      <alignment horizontal="center"/>
    </xf>
    <xf numFmtId="168" fontId="22" fillId="0" borderId="0" xfId="0" applyNumberFormat="1" applyFont="1" applyFill="1" applyBorder="1" applyAlignment="1">
      <alignment horizontal="center"/>
    </xf>
    <xf numFmtId="3" fontId="22" fillId="39" borderId="81" xfId="0" applyNumberFormat="1" applyFont="1" applyFill="1" applyBorder="1" applyAlignment="1">
      <alignment horizontal="right" indent="1"/>
    </xf>
    <xf numFmtId="0" fontId="13" fillId="0" borderId="0" xfId="0" applyFont="1" applyFill="1" applyBorder="1" applyAlignment="1">
      <alignment horizontal="right"/>
    </xf>
    <xf numFmtId="3" fontId="32" fillId="0" borderId="0" xfId="0" applyNumberFormat="1" applyFont="1" applyAlignment="1">
      <alignment horizontal="right" indent="1"/>
    </xf>
    <xf numFmtId="0" fontId="23" fillId="37" borderId="65" xfId="0" applyFont="1" applyFill="1" applyBorder="1" applyAlignment="1">
      <alignment horizontal="center"/>
    </xf>
    <xf numFmtId="0" fontId="0" fillId="0" borderId="0" xfId="0" applyAlignment="1">
      <alignment wrapText="1"/>
    </xf>
    <xf numFmtId="3" fontId="0" fillId="0" borderId="0" xfId="0" applyNumberFormat="1" applyFill="1" applyAlignment="1"/>
    <xf numFmtId="3" fontId="12" fillId="39" borderId="45" xfId="0" applyNumberFormat="1" applyFont="1" applyFill="1" applyBorder="1" applyAlignment="1">
      <alignment horizontal="right" indent="1"/>
    </xf>
    <xf numFmtId="0" fontId="12" fillId="0" borderId="23" xfId="0" applyFont="1" applyFill="1" applyBorder="1" applyAlignment="1">
      <alignment horizontal="left" indent="2"/>
    </xf>
    <xf numFmtId="3" fontId="12" fillId="39" borderId="25" xfId="0" applyNumberFormat="1" applyFont="1" applyFill="1" applyBorder="1" applyAlignment="1">
      <alignment horizontal="right" indent="1"/>
    </xf>
    <xf numFmtId="168" fontId="12" fillId="39" borderId="59" xfId="0" applyNumberFormat="1" applyFont="1" applyFill="1" applyBorder="1" applyAlignment="1">
      <alignment horizontal="right" indent="1"/>
    </xf>
    <xf numFmtId="0" fontId="11" fillId="0" borderId="0" xfId="34" applyFill="1" applyAlignment="1" applyProtection="1"/>
    <xf numFmtId="0" fontId="11" fillId="0" borderId="0" xfId="34" applyFill="1" applyBorder="1" applyAlignment="1" applyProtection="1"/>
    <xf numFmtId="0" fontId="0" fillId="0" borderId="0" xfId="0" applyFill="1" applyBorder="1" applyAlignment="1"/>
    <xf numFmtId="0" fontId="23" fillId="0" borderId="0" xfId="0" applyFont="1" applyFill="1" applyBorder="1" applyAlignment="1">
      <alignment horizontal="center"/>
    </xf>
    <xf numFmtId="0" fontId="12" fillId="0" borderId="83" xfId="0" applyFont="1" applyBorder="1" applyAlignment="1">
      <alignment horizontal="left" indent="1"/>
    </xf>
    <xf numFmtId="0" fontId="12" fillId="0" borderId="84" xfId="0" applyFont="1" applyBorder="1" applyAlignment="1">
      <alignment horizontal="left" indent="1"/>
    </xf>
    <xf numFmtId="168" fontId="12" fillId="39" borderId="29" xfId="0" applyNumberFormat="1" applyFont="1" applyFill="1" applyBorder="1" applyAlignment="1">
      <alignment horizontal="right" indent="1"/>
    </xf>
    <xf numFmtId="168" fontId="12" fillId="39" borderId="22" xfId="0" applyNumberFormat="1" applyFont="1" applyFill="1" applyBorder="1" applyAlignment="1">
      <alignment horizontal="right" indent="1"/>
    </xf>
    <xf numFmtId="168" fontId="12" fillId="39" borderId="24" xfId="0" applyNumberFormat="1" applyFont="1" applyFill="1" applyBorder="1" applyAlignment="1">
      <alignment horizontal="right" indent="1"/>
    </xf>
    <xf numFmtId="3" fontId="12" fillId="39" borderId="67" xfId="0" applyNumberFormat="1" applyFont="1" applyFill="1" applyBorder="1" applyAlignment="1">
      <alignment horizontal="right" indent="1"/>
    </xf>
    <xf numFmtId="165" fontId="12" fillId="39" borderId="24" xfId="0" applyNumberFormat="1" applyFont="1" applyFill="1" applyBorder="1" applyAlignment="1">
      <alignment horizontal="right" indent="1"/>
    </xf>
    <xf numFmtId="165" fontId="12" fillId="39" borderId="36" xfId="0" applyNumberFormat="1" applyFont="1" applyFill="1" applyBorder="1" applyAlignment="1">
      <alignment horizontal="right" indent="1"/>
    </xf>
    <xf numFmtId="168" fontId="22" fillId="39" borderId="32" xfId="0" applyNumberFormat="1" applyFont="1" applyFill="1" applyBorder="1" applyAlignment="1">
      <alignment horizontal="right" indent="1"/>
    </xf>
    <xf numFmtId="0" fontId="31" fillId="0" borderId="0" xfId="0" applyFont="1" applyAlignment="1"/>
    <xf numFmtId="3" fontId="22" fillId="39" borderId="38" xfId="0" applyNumberFormat="1" applyFont="1" applyFill="1" applyBorder="1" applyAlignment="1">
      <alignment horizontal="right" indent="1"/>
    </xf>
    <xf numFmtId="168" fontId="22" fillId="39" borderId="67" xfId="0" applyNumberFormat="1" applyFont="1" applyFill="1" applyBorder="1" applyAlignment="1">
      <alignment horizontal="right" indent="1"/>
    </xf>
    <xf numFmtId="3" fontId="12" fillId="39" borderId="85" xfId="0" applyNumberFormat="1" applyFont="1" applyFill="1" applyBorder="1" applyAlignment="1">
      <alignment horizontal="right" indent="1"/>
    </xf>
    <xf numFmtId="168" fontId="12" fillId="39" borderId="82" xfId="0" applyNumberFormat="1" applyFont="1" applyFill="1" applyBorder="1" applyAlignment="1">
      <alignment horizontal="right" indent="1"/>
    </xf>
    <xf numFmtId="3" fontId="22" fillId="0" borderId="0" xfId="0" applyNumberFormat="1" applyFont="1" applyFill="1" applyBorder="1" applyAlignment="1">
      <alignment horizontal="right" indent="1"/>
    </xf>
    <xf numFmtId="168" fontId="22" fillId="0" borderId="0" xfId="0" applyNumberFormat="1" applyFont="1" applyFill="1" applyBorder="1" applyAlignment="1">
      <alignment horizontal="right" indent="1"/>
    </xf>
    <xf numFmtId="0" fontId="12" fillId="0" borderId="57" xfId="0" applyFont="1" applyBorder="1" applyAlignment="1">
      <alignment horizontal="left" indent="1"/>
    </xf>
    <xf numFmtId="165" fontId="0" fillId="0" borderId="0" xfId="0" applyNumberFormat="1"/>
    <xf numFmtId="3" fontId="12" fillId="39" borderId="76" xfId="0" applyNumberFormat="1" applyFont="1" applyFill="1" applyBorder="1" applyAlignment="1">
      <alignment horizontal="right" indent="1"/>
    </xf>
    <xf numFmtId="3" fontId="12" fillId="39" borderId="33" xfId="0" applyNumberFormat="1" applyFont="1" applyFill="1" applyBorder="1" applyAlignment="1">
      <alignment horizontal="right" indent="1"/>
    </xf>
    <xf numFmtId="168" fontId="12" fillId="39" borderId="36" xfId="0" applyNumberFormat="1" applyFont="1" applyFill="1" applyBorder="1" applyAlignment="1">
      <alignment horizontal="right" indent="1"/>
    </xf>
    <xf numFmtId="0" fontId="23" fillId="0" borderId="0" xfId="0" applyFont="1" applyFill="1" applyBorder="1" applyAlignment="1">
      <alignment horizontal="left" wrapText="1" indent="1"/>
    </xf>
    <xf numFmtId="0" fontId="22" fillId="0" borderId="17" xfId="0" applyFont="1" applyFill="1" applyBorder="1" applyAlignment="1">
      <alignment horizontal="left" indent="1"/>
    </xf>
    <xf numFmtId="168" fontId="22" fillId="39" borderId="20" xfId="0" applyNumberFormat="1" applyFont="1" applyFill="1" applyBorder="1" applyAlignment="1">
      <alignment horizontal="right" indent="1"/>
    </xf>
    <xf numFmtId="0" fontId="12" fillId="2" borderId="87" xfId="0" applyFont="1" applyFill="1" applyBorder="1" applyAlignment="1">
      <alignment horizontal="left" wrapText="1" indent="1"/>
    </xf>
    <xf numFmtId="0" fontId="0" fillId="2" borderId="88" xfId="0" applyFill="1" applyBorder="1" applyAlignment="1">
      <alignment horizontal="left" indent="1"/>
    </xf>
    <xf numFmtId="0" fontId="55" fillId="37" borderId="54" xfId="34" applyFont="1" applyFill="1" applyBorder="1" applyAlignment="1" applyProtection="1">
      <alignment horizontal="left" indent="1"/>
    </xf>
    <xf numFmtId="0" fontId="56" fillId="37" borderId="12" xfId="0" applyFont="1" applyFill="1" applyBorder="1" applyAlignment="1">
      <alignment horizontal="center"/>
    </xf>
    <xf numFmtId="0" fontId="56" fillId="37" borderId="14" xfId="0" applyFont="1" applyFill="1" applyBorder="1" applyAlignment="1">
      <alignment horizontal="center"/>
    </xf>
    <xf numFmtId="0" fontId="56" fillId="37" borderId="54" xfId="0" applyFont="1" applyFill="1" applyBorder="1" applyAlignment="1">
      <alignment horizontal="center"/>
    </xf>
    <xf numFmtId="0" fontId="56" fillId="37" borderId="55" xfId="0" applyFont="1" applyFill="1" applyBorder="1" applyAlignment="1">
      <alignment horizontal="center"/>
    </xf>
    <xf numFmtId="3" fontId="12" fillId="38" borderId="50" xfId="0" applyNumberFormat="1" applyFont="1" applyFill="1" applyBorder="1" applyAlignment="1">
      <alignment horizontal="right" indent="1"/>
    </xf>
    <xf numFmtId="3" fontId="12" fillId="38" borderId="89" xfId="0" applyNumberFormat="1" applyFont="1" applyFill="1" applyBorder="1" applyAlignment="1">
      <alignment horizontal="right" indent="1"/>
    </xf>
    <xf numFmtId="168" fontId="12" fillId="38" borderId="90" xfId="0" applyNumberFormat="1" applyFont="1" applyFill="1" applyBorder="1" applyAlignment="1">
      <alignment horizontal="right" indent="1"/>
    </xf>
    <xf numFmtId="3" fontId="12" fillId="38" borderId="91" xfId="0" applyNumberFormat="1" applyFont="1" applyFill="1" applyBorder="1" applyAlignment="1">
      <alignment horizontal="right" indent="1"/>
    </xf>
    <xf numFmtId="168" fontId="12" fillId="38" borderId="92" xfId="0" applyNumberFormat="1" applyFont="1" applyFill="1" applyBorder="1" applyAlignment="1">
      <alignment horizontal="right" indent="1"/>
    </xf>
    <xf numFmtId="168" fontId="12" fillId="38" borderId="93" xfId="0" applyNumberFormat="1" applyFont="1" applyFill="1" applyBorder="1" applyAlignment="1">
      <alignment horizontal="right" indent="1"/>
    </xf>
    <xf numFmtId="3" fontId="12" fillId="38" borderId="94" xfId="0" applyNumberFormat="1" applyFont="1" applyFill="1" applyBorder="1" applyAlignment="1">
      <alignment horizontal="right" indent="1"/>
    </xf>
    <xf numFmtId="3" fontId="12" fillId="38" borderId="95" xfId="0" applyNumberFormat="1" applyFont="1" applyFill="1" applyBorder="1" applyAlignment="1">
      <alignment horizontal="right" indent="1"/>
    </xf>
    <xf numFmtId="3" fontId="12" fillId="38" borderId="17" xfId="0" applyNumberFormat="1" applyFont="1" applyFill="1" applyBorder="1" applyAlignment="1">
      <alignment horizontal="right" indent="1"/>
    </xf>
    <xf numFmtId="3" fontId="12" fillId="38" borderId="96" xfId="0" applyNumberFormat="1" applyFont="1" applyFill="1" applyBorder="1" applyAlignment="1">
      <alignment horizontal="right" indent="1"/>
    </xf>
    <xf numFmtId="3" fontId="12" fillId="38" borderId="97" xfId="0" applyNumberFormat="1" applyFont="1" applyFill="1" applyBorder="1" applyAlignment="1">
      <alignment horizontal="right" indent="1"/>
    </xf>
    <xf numFmtId="168" fontId="12" fillId="38" borderId="98" xfId="0" applyNumberFormat="1" applyFont="1" applyFill="1" applyBorder="1" applyAlignment="1">
      <alignment horizontal="right" indent="1"/>
    </xf>
    <xf numFmtId="168" fontId="12" fillId="38" borderId="99" xfId="0" applyNumberFormat="1" applyFont="1" applyFill="1" applyBorder="1" applyAlignment="1">
      <alignment horizontal="right" indent="1"/>
    </xf>
    <xf numFmtId="3" fontId="12" fillId="38" borderId="64" xfId="0" applyNumberFormat="1" applyFont="1" applyFill="1" applyBorder="1" applyAlignment="1">
      <alignment horizontal="right" indent="1"/>
    </xf>
    <xf numFmtId="3" fontId="12" fillId="38" borderId="100" xfId="0" applyNumberFormat="1" applyFont="1" applyFill="1" applyBorder="1" applyAlignment="1">
      <alignment horizontal="right" indent="1"/>
    </xf>
    <xf numFmtId="3" fontId="12" fillId="38" borderId="101" xfId="0" applyNumberFormat="1" applyFont="1" applyFill="1" applyBorder="1" applyAlignment="1">
      <alignment horizontal="right" indent="1"/>
    </xf>
    <xf numFmtId="3" fontId="12" fillId="38" borderId="102" xfId="0" applyNumberFormat="1" applyFont="1" applyFill="1" applyBorder="1" applyAlignment="1">
      <alignment horizontal="right" indent="1"/>
    </xf>
    <xf numFmtId="0" fontId="55" fillId="37" borderId="54" xfId="34" applyFont="1" applyFill="1" applyBorder="1" applyAlignment="1" applyProtection="1">
      <alignment horizontal="left" wrapText="1" indent="1"/>
    </xf>
    <xf numFmtId="0" fontId="55" fillId="37" borderId="103" xfId="34" applyFont="1" applyFill="1" applyBorder="1" applyAlignment="1" applyProtection="1">
      <alignment horizontal="left" wrapText="1" indent="1"/>
    </xf>
    <xf numFmtId="0" fontId="56" fillId="37" borderId="104" xfId="0" applyFont="1" applyFill="1" applyBorder="1" applyAlignment="1">
      <alignment horizontal="center"/>
    </xf>
    <xf numFmtId="0" fontId="56" fillId="37" borderId="105" xfId="0" applyFont="1" applyFill="1" applyBorder="1" applyAlignment="1">
      <alignment horizontal="center"/>
    </xf>
    <xf numFmtId="0" fontId="56" fillId="37" borderId="106" xfId="0" applyFont="1" applyFill="1" applyBorder="1" applyAlignment="1">
      <alignment horizontal="center"/>
    </xf>
    <xf numFmtId="0" fontId="56" fillId="37" borderId="107" xfId="0" applyFont="1" applyFill="1" applyBorder="1" applyAlignment="1">
      <alignment horizontal="center"/>
    </xf>
    <xf numFmtId="0" fontId="12" fillId="0" borderId="108" xfId="0" applyFont="1" applyBorder="1" applyAlignment="1">
      <alignment horizontal="left" indent="1"/>
    </xf>
    <xf numFmtId="168" fontId="12" fillId="39" borderId="109" xfId="0" applyNumberFormat="1" applyFont="1" applyFill="1" applyBorder="1" applyAlignment="1">
      <alignment horizontal="right" indent="1"/>
    </xf>
    <xf numFmtId="0" fontId="12" fillId="0" borderId="110" xfId="0" applyFont="1" applyBorder="1" applyAlignment="1">
      <alignment horizontal="left" indent="1"/>
    </xf>
    <xf numFmtId="0" fontId="12" fillId="0" borderId="110" xfId="0" applyFont="1" applyBorder="1" applyAlignment="1">
      <alignment horizontal="left" indent="2"/>
    </xf>
    <xf numFmtId="168" fontId="12" fillId="39" borderId="111" xfId="0" applyNumberFormat="1" applyFont="1" applyFill="1" applyBorder="1" applyAlignment="1">
      <alignment horizontal="right" indent="1"/>
    </xf>
    <xf numFmtId="0" fontId="12" fillId="0" borderId="112" xfId="0" applyFont="1" applyBorder="1" applyAlignment="1">
      <alignment horizontal="left" indent="2"/>
    </xf>
    <xf numFmtId="3" fontId="12" fillId="38" borderId="113" xfId="0" applyNumberFormat="1" applyFont="1" applyFill="1" applyBorder="1" applyAlignment="1">
      <alignment horizontal="right" indent="1"/>
    </xf>
    <xf numFmtId="168" fontId="12" fillId="38" borderId="114" xfId="0" applyNumberFormat="1" applyFont="1" applyFill="1" applyBorder="1" applyAlignment="1">
      <alignment horizontal="right" indent="1"/>
    </xf>
    <xf numFmtId="168" fontId="12" fillId="39" borderId="115" xfId="0" applyNumberFormat="1" applyFont="1" applyFill="1" applyBorder="1" applyAlignment="1">
      <alignment horizontal="right" indent="1"/>
    </xf>
    <xf numFmtId="3" fontId="12" fillId="38" borderId="116" xfId="0" applyNumberFormat="1" applyFont="1" applyFill="1" applyBorder="1" applyAlignment="1">
      <alignment horizontal="right" indent="1"/>
    </xf>
    <xf numFmtId="3" fontId="12" fillId="38" borderId="117" xfId="0" applyNumberFormat="1" applyFont="1" applyFill="1" applyBorder="1" applyAlignment="1">
      <alignment horizontal="right" indent="1"/>
    </xf>
    <xf numFmtId="3" fontId="12" fillId="38" borderId="118" xfId="0" applyNumberFormat="1" applyFont="1" applyFill="1" applyBorder="1" applyAlignment="1">
      <alignment horizontal="right" indent="1"/>
    </xf>
    <xf numFmtId="3" fontId="12" fillId="38" borderId="119" xfId="0" applyNumberFormat="1" applyFont="1" applyFill="1" applyBorder="1" applyAlignment="1">
      <alignment horizontal="right" indent="1"/>
    </xf>
    <xf numFmtId="3" fontId="12" fillId="38" borderId="98" xfId="0" applyNumberFormat="1" applyFont="1" applyFill="1" applyBorder="1" applyAlignment="1">
      <alignment horizontal="right" indent="1"/>
    </xf>
    <xf numFmtId="3" fontId="12" fillId="38" borderId="56" xfId="0" applyNumberFormat="1" applyFont="1" applyFill="1" applyBorder="1" applyAlignment="1">
      <alignment horizontal="right" indent="1"/>
    </xf>
    <xf numFmtId="168" fontId="12" fillId="38" borderId="121" xfId="0" applyNumberFormat="1" applyFont="1" applyFill="1" applyBorder="1" applyAlignment="1">
      <alignment horizontal="right" indent="1"/>
    </xf>
    <xf numFmtId="3" fontId="12" fillId="38" borderId="67" xfId="0" applyNumberFormat="1" applyFont="1" applyFill="1" applyBorder="1" applyAlignment="1">
      <alignment horizontal="right" indent="1"/>
    </xf>
    <xf numFmtId="168" fontId="12" fillId="38" borderId="39" xfId="0" applyNumberFormat="1" applyFont="1" applyFill="1" applyBorder="1" applyAlignment="1">
      <alignment horizontal="right" indent="1"/>
    </xf>
    <xf numFmtId="3" fontId="12" fillId="38" borderId="19" xfId="0" applyNumberFormat="1" applyFont="1" applyFill="1" applyBorder="1" applyAlignment="1">
      <alignment horizontal="right" indent="1"/>
    </xf>
    <xf numFmtId="165" fontId="12" fillId="38" borderId="27" xfId="0" applyNumberFormat="1" applyFont="1" applyFill="1" applyBorder="1" applyAlignment="1">
      <alignment horizontal="right" indent="1"/>
    </xf>
    <xf numFmtId="165" fontId="12" fillId="38" borderId="69" xfId="0" applyNumberFormat="1" applyFont="1" applyFill="1" applyBorder="1" applyAlignment="1">
      <alignment horizontal="right" indent="1"/>
    </xf>
    <xf numFmtId="3" fontId="12" fillId="38" borderId="85" xfId="0" applyNumberFormat="1" applyFont="1" applyFill="1" applyBorder="1" applyAlignment="1">
      <alignment horizontal="right" indent="1"/>
    </xf>
    <xf numFmtId="0" fontId="23" fillId="37" borderId="12" xfId="34" applyFont="1" applyFill="1" applyBorder="1" applyAlignment="1" applyProtection="1">
      <alignment horizontal="left" wrapText="1" indent="1"/>
    </xf>
    <xf numFmtId="0" fontId="12" fillId="0" borderId="17" xfId="0" applyFont="1" applyFill="1" applyBorder="1" applyAlignment="1">
      <alignment horizontal="left" indent="1"/>
    </xf>
    <xf numFmtId="0" fontId="12" fillId="0" borderId="21" xfId="0" applyFont="1" applyFill="1" applyBorder="1" applyAlignment="1">
      <alignment horizontal="left" indent="1"/>
    </xf>
    <xf numFmtId="3" fontId="12" fillId="38" borderId="143" xfId="0" applyNumberFormat="1" applyFont="1" applyFill="1" applyBorder="1" applyAlignment="1">
      <alignment horizontal="right" indent="1"/>
    </xf>
    <xf numFmtId="168" fontId="12" fillId="38" borderId="82" xfId="0" applyNumberFormat="1" applyFont="1" applyFill="1" applyBorder="1" applyAlignment="1">
      <alignment horizontal="right" indent="1"/>
    </xf>
    <xf numFmtId="168" fontId="12" fillId="38" borderId="144" xfId="0" applyNumberFormat="1" applyFont="1" applyFill="1" applyBorder="1" applyAlignment="1">
      <alignment horizontal="right" indent="1"/>
    </xf>
    <xf numFmtId="168" fontId="12" fillId="38" borderId="145" xfId="0" applyNumberFormat="1" applyFont="1" applyFill="1" applyBorder="1" applyAlignment="1">
      <alignment horizontal="right" indent="1"/>
    </xf>
    <xf numFmtId="0" fontId="12" fillId="35" borderId="17" xfId="0" applyFont="1" applyFill="1" applyBorder="1" applyAlignment="1">
      <alignment horizontal="left" indent="1"/>
    </xf>
    <xf numFmtId="3" fontId="12" fillId="38" borderId="146" xfId="0" applyNumberFormat="1" applyFont="1" applyFill="1" applyBorder="1" applyAlignment="1">
      <alignment horizontal="right" indent="1"/>
    </xf>
    <xf numFmtId="3" fontId="12" fillId="38" borderId="131" xfId="0" applyNumberFormat="1" applyFont="1" applyFill="1" applyBorder="1" applyAlignment="1">
      <alignment horizontal="right" indent="1"/>
    </xf>
    <xf numFmtId="0" fontId="28" fillId="0" borderId="0" xfId="0" applyFont="1" applyFill="1" applyBorder="1" applyAlignment="1">
      <alignment horizontal="left"/>
    </xf>
    <xf numFmtId="0" fontId="11" fillId="0" borderId="0" xfId="34" applyAlignment="1" applyProtection="1"/>
    <xf numFmtId="3" fontId="12" fillId="39" borderId="22" xfId="0" applyNumberFormat="1" applyFont="1" applyFill="1" applyBorder="1" applyAlignment="1">
      <alignment horizontal="right" indent="1"/>
    </xf>
    <xf numFmtId="3" fontId="12" fillId="39" borderId="58" xfId="0" applyNumberFormat="1" applyFont="1" applyFill="1" applyBorder="1" applyAlignment="1">
      <alignment horizontal="right" indent="1"/>
    </xf>
    <xf numFmtId="3" fontId="12" fillId="39" borderId="19" xfId="0" applyNumberFormat="1" applyFont="1" applyFill="1" applyBorder="1" applyAlignment="1">
      <alignment horizontal="right" indent="1"/>
    </xf>
    <xf numFmtId="3" fontId="12" fillId="39" borderId="82" xfId="0" applyNumberFormat="1" applyFont="1" applyFill="1" applyBorder="1" applyAlignment="1">
      <alignment horizontal="right" indent="1"/>
    </xf>
    <xf numFmtId="0" fontId="12" fillId="0" borderId="21" xfId="0" applyFont="1" applyBorder="1" applyAlignment="1">
      <alignment horizontal="left" indent="1"/>
    </xf>
    <xf numFmtId="0" fontId="12" fillId="0" borderId="83" xfId="0" applyFont="1" applyBorder="1" applyAlignment="1">
      <alignment horizontal="left" indent="1"/>
    </xf>
    <xf numFmtId="0" fontId="12" fillId="0" borderId="148" xfId="0" applyFont="1" applyBorder="1" applyAlignment="1">
      <alignment horizontal="left" indent="1"/>
    </xf>
    <xf numFmtId="0" fontId="12" fillId="0" borderId="149" xfId="0" applyFont="1" applyBorder="1" applyAlignment="1">
      <alignment horizontal="left" indent="1"/>
    </xf>
    <xf numFmtId="0" fontId="12" fillId="0" borderId="126" xfId="0" applyFont="1" applyBorder="1" applyAlignment="1">
      <alignment horizontal="left" indent="1"/>
    </xf>
    <xf numFmtId="0" fontId="28" fillId="0" borderId="0" xfId="0" applyFont="1" applyFill="1" applyBorder="1" applyAlignment="1">
      <alignment horizontal="left"/>
    </xf>
    <xf numFmtId="0" fontId="23" fillId="37" borderId="12" xfId="0" applyFont="1" applyFill="1" applyBorder="1" applyAlignment="1">
      <alignment horizontal="center"/>
    </xf>
    <xf numFmtId="0" fontId="23" fillId="37" borderId="55" xfId="0" applyFont="1" applyFill="1" applyBorder="1" applyAlignment="1">
      <alignment horizontal="center"/>
    </xf>
    <xf numFmtId="0" fontId="23" fillId="37" borderId="54" xfId="0" applyFont="1" applyFill="1" applyBorder="1" applyAlignment="1">
      <alignment horizontal="center"/>
    </xf>
    <xf numFmtId="0" fontId="23" fillId="37" borderId="54" xfId="0" applyFont="1" applyFill="1" applyBorder="1" applyAlignment="1">
      <alignment horizontal="left" wrapText="1" indent="1"/>
    </xf>
    <xf numFmtId="0" fontId="23" fillId="37" borderId="13" xfId="0" applyFont="1" applyFill="1" applyBorder="1" applyAlignment="1">
      <alignment horizontal="center" wrapText="1"/>
    </xf>
    <xf numFmtId="0" fontId="23" fillId="37" borderId="14" xfId="0" applyFont="1" applyFill="1" applyBorder="1" applyAlignment="1">
      <alignment horizontal="center" wrapText="1"/>
    </xf>
    <xf numFmtId="0" fontId="23" fillId="37" borderId="12" xfId="0" applyFont="1" applyFill="1" applyBorder="1" applyAlignment="1">
      <alignment horizontal="center" wrapText="1"/>
    </xf>
    <xf numFmtId="0" fontId="23" fillId="37" borderId="3" xfId="0" applyFont="1" applyFill="1" applyBorder="1" applyAlignment="1">
      <alignment horizontal="center" wrapText="1"/>
    </xf>
    <xf numFmtId="165" fontId="12" fillId="35" borderId="71" xfId="0" applyNumberFormat="1" applyFont="1" applyFill="1" applyBorder="1" applyAlignment="1">
      <alignment horizontal="right" indent="1"/>
    </xf>
    <xf numFmtId="165" fontId="12" fillId="35" borderId="72" xfId="0" applyNumberFormat="1" applyFont="1" applyFill="1" applyBorder="1" applyAlignment="1">
      <alignment horizontal="right" indent="1"/>
    </xf>
    <xf numFmtId="165" fontId="12" fillId="35" borderId="73" xfId="0" applyNumberFormat="1" applyFont="1" applyFill="1" applyBorder="1" applyAlignment="1">
      <alignment horizontal="right" indent="1"/>
    </xf>
    <xf numFmtId="165" fontId="12" fillId="35" borderId="25" xfId="0" applyNumberFormat="1" applyFont="1" applyFill="1" applyBorder="1" applyAlignment="1">
      <alignment horizontal="right" indent="1"/>
    </xf>
    <xf numFmtId="0" fontId="12" fillId="35" borderId="21" xfId="0" applyFont="1" applyFill="1" applyBorder="1" applyAlignment="1">
      <alignment horizontal="left" indent="1"/>
    </xf>
    <xf numFmtId="0" fontId="12" fillId="35" borderId="152" xfId="0" applyFont="1" applyFill="1" applyBorder="1" applyAlignment="1">
      <alignment horizontal="left" indent="1"/>
    </xf>
    <xf numFmtId="0" fontId="12" fillId="35" borderId="153" xfId="0" applyFont="1" applyFill="1" applyBorder="1" applyAlignment="1">
      <alignment horizontal="left" indent="1"/>
    </xf>
    <xf numFmtId="168" fontId="12" fillId="38" borderId="17" xfId="0" applyNumberFormat="1" applyFont="1" applyFill="1" applyBorder="1" applyAlignment="1">
      <alignment horizontal="right" indent="1"/>
    </xf>
    <xf numFmtId="168" fontId="12" fillId="38" borderId="96" xfId="0" applyNumberFormat="1" applyFont="1" applyFill="1" applyBorder="1" applyAlignment="1">
      <alignment horizontal="right" indent="1"/>
    </xf>
    <xf numFmtId="168" fontId="12" fillId="38" borderId="120" xfId="0" applyNumberFormat="1" applyFont="1" applyFill="1" applyBorder="1" applyAlignment="1">
      <alignment horizontal="right" indent="1"/>
    </xf>
    <xf numFmtId="0" fontId="12" fillId="35" borderId="152" xfId="0" applyFont="1" applyFill="1" applyBorder="1" applyAlignment="1">
      <alignment horizontal="left"/>
    </xf>
    <xf numFmtId="3" fontId="12" fillId="39" borderId="156" xfId="0" applyNumberFormat="1" applyFont="1" applyFill="1" applyBorder="1" applyAlignment="1">
      <alignment horizontal="right" indent="1"/>
    </xf>
    <xf numFmtId="168" fontId="12" fillId="39" borderId="157" xfId="0" applyNumberFormat="1" applyFont="1" applyFill="1" applyBorder="1" applyAlignment="1">
      <alignment horizontal="right" indent="1"/>
    </xf>
    <xf numFmtId="3" fontId="12" fillId="38" borderId="132" xfId="0" applyNumberFormat="1" applyFont="1" applyFill="1" applyBorder="1" applyAlignment="1">
      <alignment horizontal="right" indent="1"/>
    </xf>
    <xf numFmtId="3" fontId="12" fillId="38" borderId="158" xfId="0" applyNumberFormat="1" applyFont="1" applyFill="1" applyBorder="1" applyAlignment="1">
      <alignment horizontal="right" indent="1"/>
    </xf>
    <xf numFmtId="3" fontId="12" fillId="38" borderId="159" xfId="0" applyNumberFormat="1" applyFont="1" applyFill="1" applyBorder="1" applyAlignment="1">
      <alignment horizontal="right" indent="1"/>
    </xf>
    <xf numFmtId="3" fontId="12" fillId="38" borderId="160" xfId="0" applyNumberFormat="1" applyFont="1" applyFill="1" applyBorder="1" applyAlignment="1">
      <alignment horizontal="right" indent="1"/>
    </xf>
    <xf numFmtId="0" fontId="12" fillId="0" borderId="163" xfId="0" applyFont="1" applyBorder="1" applyAlignment="1">
      <alignment horizontal="left" indent="1"/>
    </xf>
    <xf numFmtId="0" fontId="23" fillId="37" borderId="164" xfId="34" applyFont="1" applyFill="1" applyBorder="1" applyAlignment="1" applyProtection="1">
      <alignment horizontal="left" indent="1"/>
    </xf>
    <xf numFmtId="0" fontId="13" fillId="37" borderId="165" xfId="0" applyFont="1" applyFill="1" applyBorder="1" applyAlignment="1">
      <alignment horizontal="center"/>
    </xf>
    <xf numFmtId="0" fontId="13" fillId="37" borderId="166" xfId="0" applyFont="1" applyFill="1" applyBorder="1" applyAlignment="1">
      <alignment horizontal="center"/>
    </xf>
    <xf numFmtId="0" fontId="13" fillId="37" borderId="167" xfId="0" applyFont="1" applyFill="1" applyBorder="1" applyAlignment="1">
      <alignment horizontal="center"/>
    </xf>
    <xf numFmtId="0" fontId="12" fillId="38" borderId="0" xfId="0" applyFont="1" applyFill="1" applyBorder="1" applyAlignment="1">
      <alignment horizontal="left" wrapText="1" indent="1"/>
    </xf>
    <xf numFmtId="0" fontId="12" fillId="38" borderId="1" xfId="0" applyFont="1" applyFill="1" applyBorder="1" applyAlignment="1">
      <alignment horizontal="left" wrapText="1" indent="1"/>
    </xf>
    <xf numFmtId="0" fontId="12" fillId="38" borderId="2" xfId="0" applyFont="1" applyFill="1" applyBorder="1" applyAlignment="1">
      <alignment horizontal="left" wrapText="1" indent="1"/>
    </xf>
    <xf numFmtId="0" fontId="12" fillId="0" borderId="17" xfId="0" applyFont="1" applyFill="1" applyBorder="1" applyAlignment="1">
      <alignment horizontal="left" indent="1"/>
    </xf>
    <xf numFmtId="0" fontId="12" fillId="0" borderId="23" xfId="0" applyFont="1" applyFill="1" applyBorder="1" applyAlignment="1">
      <alignment horizontal="left" indent="1"/>
    </xf>
    <xf numFmtId="0" fontId="14" fillId="38" borderId="1" xfId="0" applyFont="1" applyFill="1" applyBorder="1" applyAlignment="1">
      <alignment horizontal="left" wrapText="1" indent="1"/>
    </xf>
    <xf numFmtId="0" fontId="14" fillId="38" borderId="0" xfId="0" applyFont="1" applyFill="1" applyBorder="1" applyAlignment="1">
      <alignment horizontal="left" wrapText="1" indent="1"/>
    </xf>
    <xf numFmtId="0" fontId="14" fillId="38" borderId="2" xfId="0" applyFont="1" applyFill="1" applyBorder="1" applyAlignment="1">
      <alignment horizontal="left" wrapText="1" indent="1"/>
    </xf>
    <xf numFmtId="0" fontId="22" fillId="0" borderId="61" xfId="0" applyFont="1" applyFill="1" applyBorder="1" applyAlignment="1">
      <alignment horizontal="left" indent="1"/>
    </xf>
    <xf numFmtId="0" fontId="0" fillId="0" borderId="0" xfId="0" applyFont="1" applyAlignment="1"/>
    <xf numFmtId="0" fontId="20" fillId="36" borderId="9" xfId="34" applyFont="1" applyFill="1" applyBorder="1" applyAlignment="1" applyProtection="1">
      <alignment horizontal="center" vertical="center" wrapText="1"/>
    </xf>
    <xf numFmtId="0" fontId="11" fillId="0" borderId="0" xfId="34" applyAlignment="1" applyProtection="1"/>
    <xf numFmtId="0" fontId="20" fillId="36" borderId="10" xfId="34" applyFont="1" applyFill="1" applyBorder="1" applyAlignment="1" applyProtection="1">
      <alignment horizontal="center" vertical="center" wrapText="1"/>
    </xf>
    <xf numFmtId="0" fontId="23" fillId="37" borderId="12" xfId="34" applyFont="1" applyFill="1" applyBorder="1" applyAlignment="1" applyProtection="1">
      <alignment horizontal="left" indent="1"/>
    </xf>
    <xf numFmtId="0" fontId="28" fillId="0" borderId="0" xfId="0" applyFont="1" applyFill="1" applyBorder="1" applyAlignment="1">
      <alignment horizontal="left"/>
    </xf>
    <xf numFmtId="0" fontId="20" fillId="36" borderId="10" xfId="0" applyFont="1" applyFill="1" applyBorder="1" applyAlignment="1">
      <alignment horizontal="center" vertical="center" wrapText="1"/>
    </xf>
    <xf numFmtId="0" fontId="55" fillId="37" borderId="54" xfId="34" applyFont="1" applyFill="1" applyBorder="1" applyAlignment="1" applyProtection="1">
      <alignment horizontal="left" indent="1"/>
    </xf>
    <xf numFmtId="0" fontId="55" fillId="37" borderId="54" xfId="34" applyFont="1" applyFill="1" applyBorder="1" applyAlignment="1" applyProtection="1">
      <alignment horizontal="left" wrapText="1" indent="1"/>
    </xf>
    <xf numFmtId="0" fontId="55" fillId="37" borderId="103" xfId="34" applyFont="1" applyFill="1" applyBorder="1" applyAlignment="1" applyProtection="1">
      <alignment horizontal="left" wrapText="1" indent="1"/>
    </xf>
    <xf numFmtId="0" fontId="23" fillId="37" borderId="12" xfId="34" applyFont="1" applyFill="1" applyBorder="1" applyAlignment="1" applyProtection="1">
      <alignment horizontal="left" wrapText="1" indent="1"/>
    </xf>
    <xf numFmtId="0" fontId="55" fillId="37" borderId="147" xfId="34" applyFont="1" applyFill="1" applyBorder="1" applyAlignment="1" applyProtection="1">
      <alignment horizontal="left" wrapText="1" indent="1"/>
    </xf>
    <xf numFmtId="0" fontId="23" fillId="37" borderId="54" xfId="0" applyFont="1" applyFill="1" applyBorder="1" applyAlignment="1">
      <alignment horizontal="left" wrapText="1" indent="1"/>
    </xf>
    <xf numFmtId="0" fontId="22" fillId="0" borderId="6" xfId="0" applyFont="1" applyFill="1" applyBorder="1" applyAlignment="1">
      <alignment horizontal="left" indent="1"/>
    </xf>
    <xf numFmtId="0" fontId="12" fillId="0" borderId="21" xfId="0" applyFont="1" applyFill="1" applyBorder="1" applyAlignment="1">
      <alignment horizontal="left" indent="1"/>
    </xf>
    <xf numFmtId="0" fontId="22" fillId="0" borderId="61" xfId="0" applyFont="1" applyFill="1" applyBorder="1" applyAlignment="1">
      <alignment horizontal="left" indent="1"/>
    </xf>
    <xf numFmtId="0" fontId="12" fillId="0" borderId="17" xfId="0" applyFont="1" applyFill="1" applyBorder="1" applyAlignment="1">
      <alignment horizontal="left" indent="1"/>
    </xf>
    <xf numFmtId="0" fontId="22" fillId="0" borderId="33" xfId="0" applyFont="1" applyFill="1" applyBorder="1" applyAlignment="1">
      <alignment horizontal="left" indent="1"/>
    </xf>
    <xf numFmtId="0" fontId="22" fillId="0" borderId="59" xfId="0" applyFont="1" applyBorder="1" applyAlignment="1">
      <alignment horizontal="left" indent="1"/>
    </xf>
    <xf numFmtId="0" fontId="22" fillId="0" borderId="59" xfId="0" applyFont="1" applyFill="1" applyBorder="1" applyAlignment="1">
      <alignment horizontal="left" indent="1"/>
    </xf>
    <xf numFmtId="0" fontId="12" fillId="0" borderId="40" xfId="0" applyFont="1" applyBorder="1" applyAlignment="1">
      <alignment horizontal="left" vertical="center" wrapText="1" indent="1"/>
    </xf>
    <xf numFmtId="0" fontId="12" fillId="0" borderId="32" xfId="0" applyFont="1" applyBorder="1" applyAlignment="1">
      <alignment horizontal="left" vertical="center" indent="1"/>
    </xf>
    <xf numFmtId="0" fontId="12" fillId="0" borderId="40" xfId="0" applyFont="1" applyBorder="1" applyAlignment="1">
      <alignment horizontal="left" vertical="center" indent="1"/>
    </xf>
    <xf numFmtId="0" fontId="12" fillId="0" borderId="42" xfId="0" applyFont="1" applyBorder="1" applyAlignment="1">
      <alignment horizontal="left" vertical="center" indent="1"/>
    </xf>
    <xf numFmtId="0" fontId="22" fillId="0" borderId="46" xfId="0" applyFont="1" applyFill="1" applyBorder="1" applyAlignment="1">
      <alignment horizontal="left" vertical="center" indent="1"/>
    </xf>
    <xf numFmtId="0" fontId="12" fillId="0" borderId="23" xfId="0" applyFont="1" applyBorder="1" applyAlignment="1">
      <alignment horizontal="left" vertical="center" wrapText="1" indent="1"/>
    </xf>
    <xf numFmtId="0" fontId="12" fillId="0" borderId="21" xfId="0" applyFont="1" applyBorder="1" applyAlignment="1">
      <alignment horizontal="left" vertical="center" wrapText="1" indent="1"/>
    </xf>
    <xf numFmtId="0" fontId="12" fillId="0" borderId="17" xfId="0" applyFont="1" applyBorder="1" applyAlignment="1">
      <alignment horizontal="left" vertical="center" indent="1"/>
    </xf>
    <xf numFmtId="0" fontId="12" fillId="0" borderId="21" xfId="0" applyFont="1" applyBorder="1" applyAlignment="1">
      <alignment horizontal="left" vertical="center" indent="1"/>
    </xf>
    <xf numFmtId="0" fontId="12" fillId="0" borderId="68" xfId="0" applyFont="1" applyBorder="1" applyAlignment="1">
      <alignment horizontal="left" vertical="center" indent="1"/>
    </xf>
    <xf numFmtId="0" fontId="27" fillId="0" borderId="75" xfId="0" applyFont="1" applyBorder="1" applyAlignment="1">
      <alignment horizontal="left" indent="1"/>
    </xf>
    <xf numFmtId="0" fontId="27" fillId="0" borderId="75" xfId="0" applyFont="1" applyBorder="1" applyAlignment="1">
      <alignment horizontal="left" vertical="center" indent="1"/>
    </xf>
    <xf numFmtId="0" fontId="12" fillId="0" borderId="21" xfId="0" applyFont="1" applyBorder="1" applyAlignment="1">
      <alignment horizontal="left" vertical="center" wrapText="1" indent="2"/>
    </xf>
    <xf numFmtId="0" fontId="12" fillId="0" borderId="40" xfId="0" applyFont="1" applyBorder="1" applyAlignment="1">
      <alignment horizontal="left" vertical="center" wrapText="1" indent="2"/>
    </xf>
    <xf numFmtId="0" fontId="12" fillId="0" borderId="17" xfId="0" applyFont="1" applyBorder="1" applyAlignment="1">
      <alignment horizontal="left" vertical="center" wrapText="1" indent="3"/>
    </xf>
    <xf numFmtId="0" fontId="12" fillId="0" borderId="23" xfId="0" applyFont="1" applyBorder="1" applyAlignment="1">
      <alignment horizontal="left" vertical="center" wrapText="1" indent="2"/>
    </xf>
    <xf numFmtId="0" fontId="27" fillId="0" borderId="75" xfId="0" applyFont="1" applyBorder="1"/>
    <xf numFmtId="0" fontId="12" fillId="0" borderId="21" xfId="0" applyFont="1" applyBorder="1" applyAlignment="1">
      <alignment horizontal="left" vertical="center" wrapText="1" indent="3"/>
    </xf>
    <xf numFmtId="0" fontId="57" fillId="0" borderId="161" xfId="38" applyFont="1" applyBorder="1" applyAlignment="1">
      <alignment vertical="center"/>
    </xf>
    <xf numFmtId="0" fontId="57" fillId="0" borderId="162" xfId="38" applyFont="1" applyBorder="1" applyAlignment="1">
      <alignment vertical="center"/>
    </xf>
    <xf numFmtId="0" fontId="11" fillId="0" borderId="0" xfId="34" applyAlignment="1" applyProtection="1"/>
    <xf numFmtId="0" fontId="12" fillId="0" borderId="64" xfId="0" applyFont="1" applyBorder="1" applyAlignment="1">
      <alignment horizontal="left" vertical="center" wrapText="1" indent="2"/>
    </xf>
    <xf numFmtId="0" fontId="22" fillId="0" borderId="17" xfId="0" applyFont="1" applyBorder="1" applyAlignment="1">
      <alignment horizontal="left" vertical="center" wrapText="1" indent="1"/>
    </xf>
    <xf numFmtId="0" fontId="22" fillId="0" borderId="170" xfId="0" applyFont="1" applyBorder="1" applyAlignment="1">
      <alignment horizontal="left" vertical="center" wrapText="1" indent="1"/>
    </xf>
    <xf numFmtId="3" fontId="12" fillId="38" borderId="171" xfId="0" applyNumberFormat="1" applyFont="1" applyFill="1" applyBorder="1" applyAlignment="1">
      <alignment horizontal="right" indent="1"/>
    </xf>
    <xf numFmtId="168" fontId="12" fillId="38" borderId="172" xfId="0" applyNumberFormat="1" applyFont="1" applyFill="1" applyBorder="1" applyAlignment="1">
      <alignment horizontal="right" indent="1"/>
    </xf>
    <xf numFmtId="3" fontId="12" fillId="39" borderId="172" xfId="0" applyNumberFormat="1" applyFont="1" applyFill="1" applyBorder="1" applyAlignment="1">
      <alignment horizontal="right" indent="1"/>
    </xf>
    <xf numFmtId="168" fontId="12" fillId="39" borderId="173" xfId="0" applyNumberFormat="1" applyFont="1" applyFill="1" applyBorder="1" applyAlignment="1">
      <alignment horizontal="right" indent="1"/>
    </xf>
    <xf numFmtId="0" fontId="12" fillId="0" borderId="110" xfId="0" applyFont="1" applyBorder="1" applyAlignment="1">
      <alignment horizontal="left" vertical="center" wrapText="1" indent="2"/>
    </xf>
    <xf numFmtId="168" fontId="12" fillId="39" borderId="174" xfId="0" applyNumberFormat="1" applyFont="1" applyFill="1" applyBorder="1" applyAlignment="1">
      <alignment horizontal="right" indent="1"/>
    </xf>
    <xf numFmtId="0" fontId="12" fillId="0" borderId="175" xfId="0" applyFont="1" applyBorder="1" applyAlignment="1">
      <alignment horizontal="left" vertical="center" wrapText="1" indent="3"/>
    </xf>
    <xf numFmtId="0" fontId="12" fillId="0" borderId="176" xfId="0" applyFont="1" applyBorder="1" applyAlignment="1">
      <alignment horizontal="left" vertical="center" wrapText="1" indent="2"/>
    </xf>
    <xf numFmtId="0" fontId="12" fillId="0" borderId="177" xfId="0" applyFont="1" applyBorder="1" applyAlignment="1">
      <alignment horizontal="left" vertical="center" wrapText="1" indent="2"/>
    </xf>
    <xf numFmtId="168" fontId="12" fillId="38" borderId="178" xfId="0" applyNumberFormat="1" applyFont="1" applyFill="1" applyBorder="1" applyAlignment="1">
      <alignment horizontal="right" indent="1"/>
    </xf>
    <xf numFmtId="3" fontId="12" fillId="39" borderId="178" xfId="0" applyNumberFormat="1" applyFont="1" applyFill="1" applyBorder="1" applyAlignment="1">
      <alignment horizontal="right" indent="1"/>
    </xf>
    <xf numFmtId="168" fontId="12" fillId="39" borderId="179" xfId="0" applyNumberFormat="1" applyFont="1" applyFill="1" applyBorder="1" applyAlignment="1">
      <alignment horizontal="right" indent="1"/>
    </xf>
    <xf numFmtId="0" fontId="22" fillId="0" borderId="17" xfId="0" applyFont="1" applyBorder="1" applyAlignment="1">
      <alignment horizontal="left" wrapText="1" indent="1"/>
    </xf>
    <xf numFmtId="0" fontId="22" fillId="0" borderId="170" xfId="0" applyFont="1" applyBorder="1" applyAlignment="1">
      <alignment horizontal="left" wrapText="1" indent="1"/>
    </xf>
    <xf numFmtId="49" fontId="15" fillId="34" borderId="1" xfId="0" applyNumberFormat="1" applyFont="1" applyFill="1" applyBorder="1" applyAlignment="1">
      <alignment horizontal="center"/>
    </xf>
    <xf numFmtId="49" fontId="15" fillId="34" borderId="0" xfId="0" applyNumberFormat="1" applyFont="1" applyFill="1" applyBorder="1" applyAlignment="1">
      <alignment horizontal="center"/>
    </xf>
    <xf numFmtId="49" fontId="15" fillId="34" borderId="2" xfId="0" applyNumberFormat="1" applyFont="1" applyFill="1" applyBorder="1" applyAlignment="1">
      <alignment horizontal="center"/>
    </xf>
    <xf numFmtId="0" fontId="12" fillId="0" borderId="21" xfId="0" applyFont="1" applyBorder="1" applyAlignment="1">
      <alignment horizontal="left" vertical="center"/>
    </xf>
    <xf numFmtId="0" fontId="12" fillId="0" borderId="17" xfId="0" applyFont="1" applyFill="1" applyBorder="1" applyAlignment="1">
      <alignment horizontal="left" indent="1"/>
    </xf>
    <xf numFmtId="0" fontId="12" fillId="0" borderId="64" xfId="0" applyFont="1" applyFill="1" applyBorder="1" applyAlignment="1">
      <alignment horizontal="left" indent="1"/>
    </xf>
    <xf numFmtId="0" fontId="12" fillId="35" borderId="23" xfId="0" applyFont="1" applyFill="1" applyBorder="1" applyAlignment="1">
      <alignment horizontal="left" indent="1"/>
    </xf>
    <xf numFmtId="0" fontId="22" fillId="0" borderId="61" xfId="0" applyFont="1" applyBorder="1" applyAlignment="1">
      <alignment horizontal="left" indent="1"/>
    </xf>
    <xf numFmtId="0" fontId="12" fillId="35" borderId="70" xfId="0" applyFont="1" applyFill="1" applyBorder="1" applyAlignment="1">
      <alignment horizontal="left" indent="1"/>
    </xf>
    <xf numFmtId="0" fontId="12" fillId="0" borderId="21" xfId="0" applyFont="1" applyFill="1" applyBorder="1" applyAlignment="1">
      <alignment horizontal="left" indent="2"/>
    </xf>
    <xf numFmtId="3" fontId="22" fillId="39" borderId="181" xfId="0" applyNumberFormat="1" applyFont="1" applyFill="1" applyBorder="1" applyAlignment="1">
      <alignment horizontal="right" indent="1"/>
    </xf>
    <xf numFmtId="168" fontId="22" fillId="39" borderId="173" xfId="0" applyNumberFormat="1" applyFont="1" applyFill="1" applyBorder="1" applyAlignment="1">
      <alignment horizontal="right" indent="1"/>
    </xf>
    <xf numFmtId="3" fontId="12" fillId="39" borderId="183" xfId="0" applyNumberFormat="1" applyFont="1" applyFill="1" applyBorder="1" applyAlignment="1">
      <alignment horizontal="right" indent="1"/>
    </xf>
    <xf numFmtId="3" fontId="12" fillId="39" borderId="186" xfId="0" applyNumberFormat="1" applyFont="1" applyFill="1" applyBorder="1" applyAlignment="1">
      <alignment horizontal="right" indent="1"/>
    </xf>
    <xf numFmtId="168" fontId="12" fillId="39" borderId="187" xfId="0" applyNumberFormat="1" applyFont="1" applyFill="1" applyBorder="1" applyAlignment="1">
      <alignment horizontal="right" indent="1"/>
    </xf>
    <xf numFmtId="168" fontId="12" fillId="39" borderId="188" xfId="0" applyNumberFormat="1" applyFont="1" applyFill="1" applyBorder="1" applyAlignment="1">
      <alignment horizontal="right" indent="1"/>
    </xf>
    <xf numFmtId="168" fontId="12" fillId="38" borderId="16" xfId="0" applyNumberFormat="1" applyFont="1" applyFill="1" applyBorder="1" applyAlignment="1">
      <alignment horizontal="right" indent="1"/>
    </xf>
    <xf numFmtId="168" fontId="12" fillId="38" borderId="190" xfId="0" applyNumberFormat="1" applyFont="1" applyFill="1" applyBorder="1" applyAlignment="1">
      <alignment horizontal="right" indent="1"/>
    </xf>
    <xf numFmtId="168" fontId="12" fillId="38" borderId="189" xfId="0" applyNumberFormat="1" applyFont="1" applyFill="1" applyBorder="1" applyAlignment="1">
      <alignment horizontal="right" indent="1"/>
    </xf>
    <xf numFmtId="0" fontId="0" fillId="0" borderId="0" xfId="0" applyFont="1"/>
    <xf numFmtId="0" fontId="0" fillId="0" borderId="0" xfId="0" applyFont="1" applyAlignment="1"/>
    <xf numFmtId="168" fontId="12" fillId="38" borderId="19" xfId="0" applyNumberFormat="1" applyFont="1" applyFill="1" applyBorder="1" applyAlignment="1">
      <alignment horizontal="right" indent="1"/>
    </xf>
    <xf numFmtId="168" fontId="12" fillId="39" borderId="195" xfId="0" applyNumberFormat="1" applyFont="1" applyFill="1" applyBorder="1" applyAlignment="1">
      <alignment horizontal="right" indent="1"/>
    </xf>
    <xf numFmtId="3" fontId="12" fillId="39" borderId="194" xfId="0" applyNumberFormat="1" applyFont="1" applyFill="1" applyBorder="1" applyAlignment="1">
      <alignment horizontal="right" indent="1"/>
    </xf>
    <xf numFmtId="168" fontId="12" fillId="38" borderId="195" xfId="0" applyNumberFormat="1" applyFont="1" applyFill="1" applyBorder="1" applyAlignment="1">
      <alignment horizontal="right" indent="1"/>
    </xf>
    <xf numFmtId="0" fontId="12" fillId="35" borderId="192" xfId="0" applyFont="1" applyFill="1" applyBorder="1" applyAlignment="1">
      <alignment horizontal="left" indent="1"/>
    </xf>
    <xf numFmtId="0" fontId="12" fillId="35" borderId="191" xfId="0" applyFont="1" applyFill="1" applyBorder="1" applyAlignment="1">
      <alignment horizontal="left" indent="1"/>
    </xf>
    <xf numFmtId="0" fontId="10" fillId="0" borderId="4" xfId="25" applyFill="1" applyBorder="1" applyAlignment="1">
      <alignment horizontal="left"/>
    </xf>
    <xf numFmtId="9" fontId="12" fillId="38" borderId="155" xfId="0" applyNumberFormat="1" applyFont="1" applyFill="1" applyBorder="1" applyAlignment="1">
      <alignment horizontal="right" indent="1"/>
    </xf>
    <xf numFmtId="0" fontId="12" fillId="35" borderId="193" xfId="0" applyFont="1" applyFill="1" applyBorder="1" applyAlignment="1">
      <alignment horizontal="left" indent="1"/>
    </xf>
    <xf numFmtId="168" fontId="12" fillId="39" borderId="60" xfId="0" applyNumberFormat="1" applyFont="1" applyFill="1" applyBorder="1" applyAlignment="1">
      <alignment horizontal="right" indent="1"/>
    </xf>
    <xf numFmtId="3" fontId="12" fillId="39" borderId="76" xfId="0" applyNumberFormat="1" applyFont="1" applyFill="1" applyBorder="1" applyAlignment="1">
      <alignment horizontal="right" indent="1"/>
    </xf>
    <xf numFmtId="168" fontId="12" fillId="38" borderId="82" xfId="0" applyNumberFormat="1" applyFont="1" applyFill="1" applyBorder="1" applyAlignment="1">
      <alignment horizontal="right" indent="1"/>
    </xf>
    <xf numFmtId="168" fontId="12" fillId="39" borderId="188" xfId="0" applyNumberFormat="1" applyFont="1" applyFill="1" applyBorder="1" applyAlignment="1">
      <alignment horizontal="right" indent="1"/>
    </xf>
    <xf numFmtId="168" fontId="12" fillId="38" borderId="197" xfId="0" applyNumberFormat="1" applyFont="1" applyFill="1" applyBorder="1" applyAlignment="1">
      <alignment horizontal="right" indent="1"/>
    </xf>
    <xf numFmtId="168" fontId="12" fillId="38" borderId="196" xfId="0" applyNumberFormat="1" applyFont="1" applyFill="1" applyBorder="1" applyAlignment="1">
      <alignment horizontal="right" indent="1"/>
    </xf>
    <xf numFmtId="0" fontId="55" fillId="37" borderId="198" xfId="34" applyFont="1" applyFill="1" applyBorder="1" applyAlignment="1" applyProtection="1">
      <alignment horizontal="left" wrapText="1" indent="1"/>
    </xf>
    <xf numFmtId="3" fontId="12" fillId="38" borderId="200" xfId="0" applyNumberFormat="1" applyFont="1" applyFill="1" applyBorder="1" applyAlignment="1">
      <alignment horizontal="right" indent="1"/>
    </xf>
    <xf numFmtId="3" fontId="12" fillId="38" borderId="202" xfId="0" applyNumberFormat="1" applyFont="1" applyFill="1" applyBorder="1" applyAlignment="1">
      <alignment horizontal="right" indent="1"/>
    </xf>
    <xf numFmtId="0" fontId="23" fillId="37" borderId="204" xfId="34" applyFont="1" applyFill="1" applyBorder="1" applyAlignment="1" applyProtection="1">
      <alignment horizontal="left" indent="1"/>
    </xf>
    <xf numFmtId="0" fontId="22" fillId="0" borderId="205" xfId="0" applyFont="1" applyFill="1" applyBorder="1" applyAlignment="1">
      <alignment horizontal="left" indent="1"/>
    </xf>
    <xf numFmtId="0" fontId="12" fillId="0" borderId="206" xfId="0" applyFont="1" applyBorder="1" applyAlignment="1"/>
    <xf numFmtId="0" fontId="12" fillId="0" borderId="207" xfId="0" applyFont="1" applyBorder="1" applyAlignment="1"/>
    <xf numFmtId="3" fontId="12" fillId="38" borderId="209" xfId="0" applyNumberFormat="1" applyFont="1" applyFill="1" applyBorder="1" applyAlignment="1">
      <alignment horizontal="right" indent="1"/>
    </xf>
    <xf numFmtId="3" fontId="12" fillId="38" borderId="210" xfId="0" applyNumberFormat="1" applyFont="1" applyFill="1" applyBorder="1" applyAlignment="1">
      <alignment horizontal="right" indent="1"/>
    </xf>
    <xf numFmtId="3" fontId="12" fillId="38" borderId="211" xfId="0" applyNumberFormat="1" applyFont="1" applyFill="1" applyBorder="1" applyAlignment="1">
      <alignment horizontal="right" indent="1"/>
    </xf>
    <xf numFmtId="3" fontId="12" fillId="38" borderId="212" xfId="0" applyNumberFormat="1" applyFont="1" applyFill="1" applyBorder="1" applyAlignment="1">
      <alignment horizontal="right" indent="1"/>
    </xf>
    <xf numFmtId="3" fontId="12" fillId="38" borderId="213" xfId="0" applyNumberFormat="1" applyFont="1" applyFill="1" applyBorder="1" applyAlignment="1">
      <alignment horizontal="right" indent="1"/>
    </xf>
    <xf numFmtId="165" fontId="12" fillId="38" borderId="200" xfId="0" applyNumberFormat="1" applyFont="1" applyFill="1" applyBorder="1" applyAlignment="1">
      <alignment horizontal="right" indent="1"/>
    </xf>
    <xf numFmtId="0" fontId="28" fillId="0" borderId="0" xfId="0" applyFont="1"/>
    <xf numFmtId="0" fontId="28" fillId="0" borderId="0" xfId="0" applyFont="1" applyFill="1" applyBorder="1" applyAlignment="1">
      <alignment horizontal="left"/>
    </xf>
    <xf numFmtId="0" fontId="20" fillId="36" borderId="9" xfId="34" applyFont="1" applyFill="1" applyBorder="1" applyAlignment="1" applyProtection="1">
      <alignment horizontal="center" vertical="center" wrapText="1"/>
    </xf>
    <xf numFmtId="0" fontId="0" fillId="0" borderId="0" xfId="0" applyFill="1" applyAlignment="1"/>
    <xf numFmtId="0" fontId="0" fillId="0" borderId="0" xfId="0" applyFill="1" applyAlignment="1">
      <alignment wrapText="1"/>
    </xf>
    <xf numFmtId="0" fontId="31" fillId="0" borderId="0" xfId="0" applyFont="1" applyFill="1" applyAlignment="1"/>
    <xf numFmtId="168" fontId="22" fillId="39" borderId="172" xfId="0" applyNumberFormat="1" applyFont="1" applyFill="1" applyBorder="1" applyAlignment="1">
      <alignment horizontal="right" indent="1"/>
    </xf>
    <xf numFmtId="0" fontId="12" fillId="0" borderId="1" xfId="0" applyFont="1" applyBorder="1" applyAlignment="1">
      <alignment horizontal="left"/>
    </xf>
    <xf numFmtId="0" fontId="12" fillId="0" borderId="62" xfId="0" applyFont="1" applyBorder="1" applyAlignment="1">
      <alignment horizontal="left"/>
    </xf>
    <xf numFmtId="0" fontId="12" fillId="0" borderId="40" xfId="0" applyFont="1" applyBorder="1" applyAlignment="1">
      <alignment horizontal="left"/>
    </xf>
    <xf numFmtId="0" fontId="12" fillId="0" borderId="220" xfId="0" applyFont="1" applyBorder="1" applyAlignment="1">
      <alignment horizontal="left" indent="1"/>
    </xf>
    <xf numFmtId="0" fontId="12" fillId="35" borderId="221" xfId="0" applyFont="1" applyFill="1" applyBorder="1" applyAlignment="1">
      <alignment horizontal="left" indent="1"/>
    </xf>
    <xf numFmtId="0" fontId="12" fillId="35" borderId="222" xfId="0" applyFont="1" applyFill="1" applyBorder="1" applyAlignment="1">
      <alignment horizontal="left" indent="1"/>
    </xf>
    <xf numFmtId="0" fontId="28" fillId="0" borderId="0" xfId="0" applyFont="1" applyFill="1" applyBorder="1" applyAlignment="1">
      <alignment horizontal="left" wrapText="1"/>
    </xf>
    <xf numFmtId="168" fontId="12" fillId="38" borderId="223" xfId="0" applyNumberFormat="1" applyFont="1" applyFill="1" applyBorder="1" applyAlignment="1">
      <alignment horizontal="right" indent="1"/>
    </xf>
    <xf numFmtId="0" fontId="23" fillId="37" borderId="12" xfId="0" applyFont="1" applyFill="1" applyBorder="1" applyAlignment="1">
      <alignment horizontal="left" wrapText="1" indent="1"/>
    </xf>
    <xf numFmtId="168" fontId="12" fillId="39" borderId="224" xfId="0" applyNumberFormat="1" applyFont="1" applyFill="1" applyBorder="1" applyAlignment="1">
      <alignment horizontal="right" indent="1"/>
    </xf>
    <xf numFmtId="0" fontId="12" fillId="0" borderId="225" xfId="0" applyFont="1" applyFill="1" applyBorder="1" applyAlignment="1">
      <alignment horizontal="left" indent="1"/>
    </xf>
    <xf numFmtId="0" fontId="12" fillId="0" borderId="225" xfId="0" applyFont="1" applyFill="1" applyBorder="1" applyAlignment="1">
      <alignment horizontal="left" indent="2"/>
    </xf>
    <xf numFmtId="0" fontId="57" fillId="0" borderId="226" xfId="38" applyFont="1" applyBorder="1" applyAlignment="1">
      <alignment vertical="center"/>
    </xf>
    <xf numFmtId="3" fontId="12" fillId="39" borderId="227" xfId="0" applyNumberFormat="1" applyFont="1" applyFill="1" applyBorder="1" applyAlignment="1">
      <alignment horizontal="right" indent="1"/>
    </xf>
    <xf numFmtId="165" fontId="12" fillId="39" borderId="227" xfId="0" applyNumberFormat="1" applyFont="1" applyFill="1" applyBorder="1" applyAlignment="1">
      <alignment horizontal="right" indent="1"/>
    </xf>
    <xf numFmtId="165" fontId="12" fillId="39" borderId="228" xfId="0" applyNumberFormat="1" applyFont="1" applyFill="1" applyBorder="1" applyAlignment="1">
      <alignment horizontal="right" indent="1"/>
    </xf>
    <xf numFmtId="0" fontId="56" fillId="37" borderId="229" xfId="0" applyFont="1" applyFill="1" applyBorder="1" applyAlignment="1">
      <alignment horizontal="center"/>
    </xf>
    <xf numFmtId="165" fontId="12" fillId="38" borderId="199" xfId="0" applyNumberFormat="1" applyFont="1" applyFill="1" applyBorder="1" applyAlignment="1">
      <alignment horizontal="right" indent="1"/>
    </xf>
    <xf numFmtId="165" fontId="12" fillId="38" borderId="97" xfId="0" applyNumberFormat="1" applyFont="1" applyFill="1" applyBorder="1" applyAlignment="1">
      <alignment horizontal="right" indent="1"/>
    </xf>
    <xf numFmtId="3" fontId="12" fillId="38" borderId="201" xfId="0" applyNumberFormat="1" applyFont="1" applyFill="1" applyBorder="1" applyAlignment="1">
      <alignment horizontal="right" indent="1"/>
    </xf>
    <xf numFmtId="3" fontId="12" fillId="38" borderId="203" xfId="0" applyNumberFormat="1" applyFont="1" applyFill="1" applyBorder="1" applyAlignment="1">
      <alignment horizontal="right" indent="1"/>
    </xf>
    <xf numFmtId="3" fontId="12" fillId="38" borderId="199" xfId="0" applyNumberFormat="1" applyFont="1" applyFill="1" applyBorder="1" applyAlignment="1">
      <alignment horizontal="right" indent="1"/>
    </xf>
    <xf numFmtId="0" fontId="55" fillId="37" borderId="230" xfId="34" applyFont="1" applyFill="1" applyBorder="1" applyAlignment="1" applyProtection="1">
      <alignment horizontal="left" wrapText="1" indent="1"/>
    </xf>
    <xf numFmtId="0" fontId="56" fillId="37" borderId="231" xfId="0" applyFont="1" applyFill="1" applyBorder="1" applyAlignment="1">
      <alignment horizontal="center"/>
    </xf>
    <xf numFmtId="0" fontId="56" fillId="37" borderId="232" xfId="0" applyFont="1" applyFill="1" applyBorder="1" applyAlignment="1">
      <alignment horizontal="center"/>
    </xf>
    <xf numFmtId="0" fontId="56" fillId="37" borderId="233" xfId="0" applyFont="1" applyFill="1" applyBorder="1" applyAlignment="1">
      <alignment horizontal="center"/>
    </xf>
    <xf numFmtId="0" fontId="13" fillId="37" borderId="234" xfId="0" applyFont="1" applyFill="1" applyBorder="1" applyAlignment="1">
      <alignment horizontal="center"/>
    </xf>
    <xf numFmtId="0" fontId="57" fillId="0" borderId="206" xfId="38" applyFont="1" applyBorder="1"/>
    <xf numFmtId="0" fontId="57" fillId="0" borderId="206" xfId="38" applyFont="1" applyBorder="1" applyAlignment="1">
      <alignment vertical="center"/>
    </xf>
    <xf numFmtId="0" fontId="57" fillId="0" borderId="235" xfId="38" applyFont="1" applyBorder="1" applyAlignment="1">
      <alignment vertical="center"/>
    </xf>
    <xf numFmtId="3" fontId="12" fillId="38" borderId="236" xfId="0" applyNumberFormat="1" applyFont="1" applyFill="1" applyBorder="1" applyAlignment="1">
      <alignment horizontal="right" indent="1"/>
    </xf>
    <xf numFmtId="3" fontId="12" fillId="38" borderId="237" xfId="0" applyNumberFormat="1" applyFont="1" applyFill="1" applyBorder="1" applyAlignment="1">
      <alignment horizontal="right" indent="1"/>
    </xf>
    <xf numFmtId="3" fontId="12" fillId="38" borderId="238" xfId="0" applyNumberFormat="1" applyFont="1" applyFill="1" applyBorder="1" applyAlignment="1">
      <alignment horizontal="right" indent="1"/>
    </xf>
    <xf numFmtId="0" fontId="23" fillId="37" borderId="234" xfId="0" applyFont="1" applyFill="1" applyBorder="1" applyAlignment="1">
      <alignment horizontal="center"/>
    </xf>
    <xf numFmtId="0" fontId="23" fillId="37" borderId="55" xfId="0" applyFont="1" applyFill="1" applyBorder="1" applyAlignment="1">
      <alignment horizontal="left" wrapText="1" indent="1"/>
    </xf>
    <xf numFmtId="49" fontId="0" fillId="34" borderId="3" xfId="0" applyNumberFormat="1" applyFont="1" applyFill="1" applyBorder="1" applyAlignment="1">
      <alignment horizontal="center"/>
    </xf>
    <xf numFmtId="49" fontId="0" fillId="34" borderId="4" xfId="0" applyNumberFormat="1" applyFont="1" applyFill="1" applyBorder="1" applyAlignment="1">
      <alignment horizontal="center"/>
    </xf>
    <xf numFmtId="49" fontId="0" fillId="34" borderId="5" xfId="0" applyNumberFormat="1" applyFont="1" applyFill="1" applyBorder="1" applyAlignment="1">
      <alignment horizontal="center"/>
    </xf>
    <xf numFmtId="49" fontId="15" fillId="34" borderId="1" xfId="0" applyNumberFormat="1" applyFont="1" applyFill="1" applyBorder="1" applyAlignment="1">
      <alignment horizontal="center"/>
    </xf>
    <xf numFmtId="49" fontId="15" fillId="34" borderId="0" xfId="0" applyNumberFormat="1" applyFont="1" applyFill="1" applyBorder="1" applyAlignment="1">
      <alignment horizontal="center"/>
    </xf>
    <xf numFmtId="49" fontId="15" fillId="34" borderId="2" xfId="0" applyNumberFormat="1" applyFont="1" applyFill="1" applyBorder="1" applyAlignment="1">
      <alignment horizontal="center"/>
    </xf>
    <xf numFmtId="49" fontId="16" fillId="34" borderId="1" xfId="0" applyNumberFormat="1" applyFont="1" applyFill="1" applyBorder="1" applyAlignment="1">
      <alignment horizontal="center"/>
    </xf>
    <xf numFmtId="49" fontId="16" fillId="34" borderId="0" xfId="0" applyNumberFormat="1" applyFont="1" applyFill="1" applyBorder="1" applyAlignment="1">
      <alignment horizontal="center"/>
    </xf>
    <xf numFmtId="49" fontId="16" fillId="34" borderId="2" xfId="0" applyNumberFormat="1" applyFont="1" applyFill="1" applyBorder="1" applyAlignment="1">
      <alignment horizontal="center"/>
    </xf>
    <xf numFmtId="49" fontId="18" fillId="34" borderId="1" xfId="0" applyNumberFormat="1" applyFont="1" applyFill="1" applyBorder="1" applyAlignment="1">
      <alignment horizontal="center" wrapText="1"/>
    </xf>
    <xf numFmtId="49" fontId="18" fillId="34" borderId="0" xfId="0" applyNumberFormat="1" applyFont="1" applyFill="1" applyBorder="1" applyAlignment="1">
      <alignment horizontal="center" wrapText="1"/>
    </xf>
    <xf numFmtId="49" fontId="18" fillId="34" borderId="2" xfId="0" applyNumberFormat="1" applyFont="1" applyFill="1" applyBorder="1" applyAlignment="1">
      <alignment horizontal="center" wrapText="1"/>
    </xf>
    <xf numFmtId="49" fontId="0" fillId="34" borderId="6" xfId="0" applyNumberFormat="1" applyFont="1" applyFill="1" applyBorder="1" applyAlignment="1">
      <alignment horizontal="center"/>
    </xf>
    <xf numFmtId="49" fontId="0" fillId="34" borderId="7" xfId="0" applyNumberFormat="1" applyFont="1" applyFill="1" applyBorder="1" applyAlignment="1">
      <alignment horizontal="center"/>
    </xf>
    <xf numFmtId="49" fontId="0" fillId="34" borderId="8" xfId="0" applyNumberFormat="1" applyFont="1" applyFill="1" applyBorder="1" applyAlignment="1">
      <alignment horizontal="center"/>
    </xf>
    <xf numFmtId="0" fontId="12" fillId="38" borderId="6" xfId="0" applyFont="1" applyFill="1" applyBorder="1" applyAlignment="1">
      <alignment horizontal="left" wrapText="1" indent="1"/>
    </xf>
    <xf numFmtId="0" fontId="12" fillId="38" borderId="7" xfId="0" applyFont="1" applyFill="1" applyBorder="1" applyAlignment="1">
      <alignment horizontal="left" wrapText="1" indent="1"/>
    </xf>
    <xf numFmtId="0" fontId="19" fillId="35" borderId="1" xfId="0" applyFont="1" applyFill="1" applyBorder="1" applyAlignment="1">
      <alignment horizontal="center"/>
    </xf>
    <xf numFmtId="0" fontId="19" fillId="35" borderId="0" xfId="0" applyFont="1" applyFill="1" applyBorder="1" applyAlignment="1">
      <alignment horizontal="center"/>
    </xf>
    <xf numFmtId="0" fontId="19" fillId="35" borderId="2" xfId="0" applyFont="1" applyFill="1" applyBorder="1" applyAlignment="1">
      <alignment horizontal="center"/>
    </xf>
    <xf numFmtId="0" fontId="20" fillId="36" borderId="74" xfId="34" applyFont="1" applyFill="1" applyBorder="1" applyAlignment="1" applyProtection="1">
      <alignment horizontal="center" vertical="center" wrapText="1"/>
    </xf>
    <xf numFmtId="0" fontId="20" fillId="36" borderId="80" xfId="34" applyFont="1" applyFill="1" applyBorder="1" applyAlignment="1" applyProtection="1">
      <alignment horizontal="center" vertical="center" wrapText="1"/>
    </xf>
    <xf numFmtId="0" fontId="12" fillId="38" borderId="1" xfId="0" applyFont="1" applyFill="1" applyBorder="1" applyAlignment="1">
      <alignment horizontal="left" wrapText="1" indent="1"/>
    </xf>
    <xf numFmtId="0" fontId="12" fillId="38" borderId="0" xfId="0" applyFont="1" applyFill="1" applyBorder="1" applyAlignment="1">
      <alignment horizontal="left" wrapText="1" indent="1"/>
    </xf>
    <xf numFmtId="0" fontId="12" fillId="38" borderId="2" xfId="0" applyFont="1" applyFill="1" applyBorder="1" applyAlignment="1">
      <alignment horizontal="left" wrapText="1" indent="1"/>
    </xf>
    <xf numFmtId="0" fontId="14" fillId="38" borderId="1" xfId="0" applyFont="1" applyFill="1" applyBorder="1" applyAlignment="1">
      <alignment horizontal="center"/>
    </xf>
    <xf numFmtId="0" fontId="14" fillId="38" borderId="0" xfId="0" applyFont="1" applyFill="1" applyBorder="1" applyAlignment="1">
      <alignment horizontal="center"/>
    </xf>
    <xf numFmtId="0" fontId="14" fillId="38" borderId="2" xfId="0" applyFont="1" applyFill="1" applyBorder="1" applyAlignment="1">
      <alignment horizontal="center"/>
    </xf>
    <xf numFmtId="0" fontId="13" fillId="36" borderId="9" xfId="0" applyFont="1" applyFill="1" applyBorder="1" applyAlignment="1">
      <alignment horizontal="center" vertical="center" wrapText="1"/>
    </xf>
    <xf numFmtId="0" fontId="0" fillId="0" borderId="11" xfId="0" applyBorder="1" applyAlignment="1">
      <alignment horizontal="center" vertical="center" wrapText="1"/>
    </xf>
    <xf numFmtId="0" fontId="28" fillId="0" borderId="4" xfId="0" applyFont="1" applyFill="1" applyBorder="1" applyAlignment="1">
      <alignment horizontal="left"/>
    </xf>
    <xf numFmtId="0" fontId="13" fillId="36" borderId="214" xfId="0" applyFont="1" applyFill="1" applyBorder="1" applyAlignment="1">
      <alignment horizontal="center" vertical="center" wrapText="1"/>
    </xf>
    <xf numFmtId="0" fontId="0" fillId="0" borderId="215" xfId="0" applyBorder="1" applyAlignment="1">
      <alignment horizontal="center" vertical="center"/>
    </xf>
    <xf numFmtId="0" fontId="13" fillId="36" borderId="65" xfId="0" applyFont="1" applyFill="1" applyBorder="1" applyAlignment="1">
      <alignment horizontal="center" vertical="center" wrapText="1"/>
    </xf>
    <xf numFmtId="0" fontId="0" fillId="0" borderId="16" xfId="0" applyBorder="1" applyAlignment="1">
      <alignment horizontal="center" vertical="center"/>
    </xf>
    <xf numFmtId="0" fontId="13" fillId="36" borderId="27" xfId="0" applyFont="1" applyFill="1" applyBorder="1" applyAlignment="1">
      <alignment horizontal="center" vertical="center"/>
    </xf>
    <xf numFmtId="0" fontId="0" fillId="0" borderId="28" xfId="0" applyBorder="1" applyAlignment="1">
      <alignment horizontal="center" vertical="center"/>
    </xf>
    <xf numFmtId="0" fontId="20" fillId="36" borderId="74" xfId="34" applyFont="1" applyFill="1" applyBorder="1" applyAlignment="1" applyProtection="1">
      <alignment horizontal="center" vertical="center"/>
    </xf>
    <xf numFmtId="0" fontId="20" fillId="36" borderId="80" xfId="34" applyFont="1" applyFill="1" applyBorder="1" applyAlignment="1" applyProtection="1">
      <alignment horizontal="center" vertical="center"/>
    </xf>
    <xf numFmtId="0" fontId="12" fillId="38" borderId="1" xfId="34" applyFont="1" applyFill="1" applyBorder="1" applyAlignment="1" applyProtection="1">
      <alignment horizontal="left" indent="1"/>
    </xf>
    <xf numFmtId="0" fontId="12" fillId="38" borderId="0" xfId="34" applyFont="1" applyFill="1" applyBorder="1" applyAlignment="1" applyProtection="1">
      <alignment horizontal="left" indent="1"/>
    </xf>
    <xf numFmtId="0" fontId="12" fillId="38" borderId="2" xfId="34" applyFont="1" applyFill="1" applyBorder="1" applyAlignment="1" applyProtection="1">
      <alignment horizontal="left" indent="1"/>
    </xf>
    <xf numFmtId="0" fontId="17" fillId="38" borderId="1" xfId="34" applyFont="1" applyFill="1" applyBorder="1" applyAlignment="1" applyProtection="1">
      <alignment horizontal="left" vertical="top" wrapText="1" indent="3"/>
    </xf>
    <xf numFmtId="0" fontId="17" fillId="38" borderId="0" xfId="34" applyFont="1" applyFill="1" applyBorder="1" applyAlignment="1" applyProtection="1">
      <alignment horizontal="left" vertical="top" wrapText="1" indent="3"/>
    </xf>
    <xf numFmtId="0" fontId="17" fillId="38" borderId="2" xfId="34" applyFont="1" applyFill="1" applyBorder="1" applyAlignment="1" applyProtection="1">
      <alignment horizontal="left" vertical="top" wrapText="1" indent="3"/>
    </xf>
    <xf numFmtId="0" fontId="12" fillId="2" borderId="87" xfId="34" applyFont="1" applyFill="1" applyBorder="1" applyAlignment="1">
      <alignment horizontal="left" wrapText="1" indent="1"/>
    </xf>
    <xf numFmtId="0" fontId="12" fillId="2" borderId="0" xfId="34" applyFont="1" applyFill="1" applyBorder="1" applyAlignment="1">
      <alignment horizontal="left" wrapText="1" indent="1"/>
    </xf>
    <xf numFmtId="0" fontId="12" fillId="2" borderId="88" xfId="34" applyFont="1" applyFill="1" applyBorder="1" applyAlignment="1">
      <alignment horizontal="left" wrapText="1" indent="1"/>
    </xf>
    <xf numFmtId="0" fontId="57" fillId="2" borderId="87" xfId="0" applyFont="1" applyFill="1" applyBorder="1" applyAlignment="1">
      <alignment horizontal="left" wrapText="1" indent="1"/>
    </xf>
    <xf numFmtId="0" fontId="57" fillId="38" borderId="0" xfId="0" applyFont="1" applyFill="1" applyBorder="1" applyAlignment="1">
      <alignment horizontal="left" wrapText="1" indent="1"/>
    </xf>
    <xf numFmtId="0" fontId="57" fillId="2" borderId="88" xfId="0" applyFont="1" applyFill="1" applyBorder="1" applyAlignment="1">
      <alignment horizontal="left" wrapText="1" indent="1"/>
    </xf>
    <xf numFmtId="0" fontId="13" fillId="36" borderId="11" xfId="0" applyFont="1" applyFill="1" applyBorder="1" applyAlignment="1">
      <alignment horizontal="center" vertical="center" wrapText="1"/>
    </xf>
    <xf numFmtId="0" fontId="13" fillId="36" borderId="122" xfId="0" applyFont="1" applyFill="1" applyBorder="1" applyAlignment="1">
      <alignment horizontal="center" vertical="center" wrapText="1"/>
    </xf>
    <xf numFmtId="0" fontId="11" fillId="0" borderId="0" xfId="34" applyFont="1" applyAlignment="1" applyProtection="1"/>
    <xf numFmtId="0" fontId="28" fillId="0" borderId="0" xfId="0" applyFont="1"/>
    <xf numFmtId="0" fontId="12" fillId="0" borderId="4" xfId="34" applyFont="1" applyBorder="1" applyAlignment="1" applyProtection="1"/>
    <xf numFmtId="0" fontId="28" fillId="0" borderId="4" xfId="0" applyFont="1" applyFill="1" applyBorder="1" applyAlignment="1">
      <alignment horizontal="left" wrapText="1"/>
    </xf>
    <xf numFmtId="3" fontId="13" fillId="36" borderId="216" xfId="0" applyNumberFormat="1" applyFont="1" applyFill="1" applyBorder="1" applyAlignment="1">
      <alignment horizontal="center" vertical="center" wrapText="1"/>
    </xf>
    <xf numFmtId="3" fontId="13" fillId="36" borderId="217" xfId="0" applyNumberFormat="1" applyFont="1" applyFill="1" applyBorder="1" applyAlignment="1">
      <alignment horizontal="center" vertical="center" wrapText="1"/>
    </xf>
    <xf numFmtId="3" fontId="13" fillId="36" borderId="218" xfId="0" applyNumberFormat="1" applyFont="1" applyFill="1" applyBorder="1" applyAlignment="1">
      <alignment horizontal="center" vertical="center" wrapText="1"/>
    </xf>
    <xf numFmtId="166" fontId="12" fillId="35" borderId="9" xfId="0" applyNumberFormat="1" applyFont="1" applyFill="1" applyBorder="1" applyAlignment="1">
      <alignment horizontal="center" wrapText="1"/>
    </xf>
    <xf numFmtId="166" fontId="12" fillId="35" borderId="11" xfId="0" applyNumberFormat="1" applyFont="1" applyFill="1" applyBorder="1" applyAlignment="1">
      <alignment horizontal="center" wrapText="1"/>
    </xf>
    <xf numFmtId="166" fontId="12" fillId="35" borderId="9" xfId="0" applyNumberFormat="1" applyFont="1" applyFill="1" applyBorder="1" applyAlignment="1">
      <alignment horizontal="center"/>
    </xf>
    <xf numFmtId="166" fontId="12" fillId="35" borderId="11" xfId="0" applyNumberFormat="1" applyFont="1" applyFill="1" applyBorder="1" applyAlignment="1">
      <alignment horizontal="center"/>
    </xf>
    <xf numFmtId="165" fontId="12" fillId="35" borderId="17" xfId="0" applyNumberFormat="1" applyFont="1" applyFill="1" applyBorder="1" applyAlignment="1">
      <alignment horizontal="center"/>
    </xf>
    <xf numFmtId="165" fontId="12" fillId="35" borderId="57" xfId="0" applyNumberFormat="1" applyFont="1" applyFill="1" applyBorder="1" applyAlignment="1">
      <alignment horizontal="center"/>
    </xf>
    <xf numFmtId="165" fontId="12" fillId="35" borderId="1" xfId="0" applyNumberFormat="1" applyFont="1" applyFill="1" applyBorder="1" applyAlignment="1">
      <alignment horizontal="center"/>
    </xf>
    <xf numFmtId="165" fontId="12" fillId="35" borderId="2" xfId="0" applyNumberFormat="1" applyFont="1" applyFill="1" applyBorder="1" applyAlignment="1">
      <alignment horizontal="center"/>
    </xf>
    <xf numFmtId="165" fontId="12" fillId="35" borderId="23" xfId="0" applyNumberFormat="1" applyFont="1" applyFill="1" applyBorder="1" applyAlignment="1">
      <alignment horizontal="center"/>
    </xf>
    <xf numFmtId="165" fontId="12" fillId="35" borderId="124" xfId="0" applyNumberFormat="1" applyFont="1" applyFill="1" applyBorder="1" applyAlignment="1">
      <alignment horizontal="center"/>
    </xf>
    <xf numFmtId="166" fontId="12" fillId="35" borderId="152" xfId="0" applyNumberFormat="1" applyFont="1" applyFill="1" applyBorder="1" applyAlignment="1">
      <alignment horizontal="center"/>
    </xf>
    <xf numFmtId="166" fontId="12" fillId="35" borderId="154" xfId="0" applyNumberFormat="1" applyFont="1" applyFill="1" applyBorder="1" applyAlignment="1">
      <alignment horizontal="center"/>
    </xf>
    <xf numFmtId="165" fontId="12" fillId="0" borderId="0" xfId="0" applyNumberFormat="1" applyFont="1" applyFill="1" applyBorder="1" applyAlignment="1">
      <alignment horizontal="center"/>
    </xf>
    <xf numFmtId="0" fontId="28" fillId="0" borderId="0" xfId="0" applyFont="1" applyFill="1" applyBorder="1" applyAlignment="1">
      <alignment horizontal="left" wrapText="1"/>
    </xf>
    <xf numFmtId="0" fontId="28" fillId="0" borderId="0" xfId="0" applyFont="1" applyFill="1" applyBorder="1" applyAlignment="1">
      <alignment horizontal="left"/>
    </xf>
    <xf numFmtId="0" fontId="13" fillId="37" borderId="12" xfId="0" applyFont="1" applyFill="1" applyBorder="1" applyAlignment="1">
      <alignment horizontal="center"/>
    </xf>
    <xf numFmtId="0" fontId="13" fillId="37" borderId="55" xfId="0" applyFont="1" applyFill="1" applyBorder="1" applyAlignment="1">
      <alignment horizontal="center"/>
    </xf>
    <xf numFmtId="3" fontId="12" fillId="38" borderId="66" xfId="0" applyNumberFormat="1" applyFont="1" applyFill="1" applyBorder="1" applyAlignment="1">
      <alignment horizontal="right" indent="5"/>
    </xf>
    <xf numFmtId="3" fontId="12" fillId="38" borderId="125" xfId="0" applyNumberFormat="1" applyFont="1" applyFill="1" applyBorder="1" applyAlignment="1">
      <alignment horizontal="right" indent="5"/>
    </xf>
    <xf numFmtId="3" fontId="12" fillId="39" borderId="21" xfId="0" applyNumberFormat="1" applyFont="1" applyFill="1" applyBorder="1" applyAlignment="1">
      <alignment horizontal="right" indent="5"/>
    </xf>
    <xf numFmtId="3" fontId="12" fillId="39" borderId="83" xfId="0" applyNumberFormat="1" applyFont="1" applyFill="1" applyBorder="1" applyAlignment="1">
      <alignment horizontal="right" indent="5"/>
    </xf>
    <xf numFmtId="3" fontId="12" fillId="38" borderId="21" xfId="0" applyNumberFormat="1" applyFont="1" applyFill="1" applyBorder="1" applyAlignment="1">
      <alignment horizontal="right" indent="5"/>
    </xf>
    <xf numFmtId="3" fontId="12" fillId="38" borderId="83" xfId="0" applyNumberFormat="1" applyFont="1" applyFill="1" applyBorder="1" applyAlignment="1">
      <alignment horizontal="right" indent="5"/>
    </xf>
    <xf numFmtId="3" fontId="12" fillId="38" borderId="68" xfId="0" applyNumberFormat="1" applyFont="1" applyFill="1" applyBorder="1" applyAlignment="1">
      <alignment horizontal="right" indent="5"/>
    </xf>
    <xf numFmtId="3" fontId="12" fillId="38" borderId="84" xfId="0" applyNumberFormat="1" applyFont="1" applyFill="1" applyBorder="1" applyAlignment="1">
      <alignment horizontal="right" indent="5"/>
    </xf>
    <xf numFmtId="3" fontId="12" fillId="39" borderId="64" xfId="0" applyNumberFormat="1" applyFont="1" applyFill="1" applyBorder="1" applyAlignment="1">
      <alignment horizontal="right" indent="5"/>
    </xf>
    <xf numFmtId="3" fontId="12" fillId="39" borderId="126" xfId="0" applyNumberFormat="1" applyFont="1" applyFill="1" applyBorder="1" applyAlignment="1">
      <alignment horizontal="right" indent="5"/>
    </xf>
    <xf numFmtId="3" fontId="12" fillId="38" borderId="61" xfId="0" applyNumberFormat="1" applyFont="1" applyFill="1" applyBorder="1" applyAlignment="1">
      <alignment horizontal="right" indent="5"/>
    </xf>
    <xf numFmtId="3" fontId="12" fillId="38" borderId="127" xfId="0" applyNumberFormat="1" applyFont="1" applyFill="1" applyBorder="1" applyAlignment="1">
      <alignment horizontal="right" indent="5"/>
    </xf>
    <xf numFmtId="3" fontId="12" fillId="39" borderId="61" xfId="0" applyNumberFormat="1" applyFont="1" applyFill="1" applyBorder="1" applyAlignment="1">
      <alignment horizontal="right" indent="5"/>
    </xf>
    <xf numFmtId="3" fontId="12" fillId="39" borderId="127" xfId="0" applyNumberFormat="1" applyFont="1" applyFill="1" applyBorder="1" applyAlignment="1">
      <alignment horizontal="right" indent="5"/>
    </xf>
    <xf numFmtId="167" fontId="12" fillId="35" borderId="9" xfId="0" applyNumberFormat="1" applyFont="1" applyFill="1" applyBorder="1" applyAlignment="1">
      <alignment horizontal="center"/>
    </xf>
    <xf numFmtId="167" fontId="12" fillId="35" borderId="11" xfId="0" applyNumberFormat="1" applyFont="1" applyFill="1" applyBorder="1" applyAlignment="1">
      <alignment horizontal="center"/>
    </xf>
    <xf numFmtId="165" fontId="12" fillId="35" borderId="9" xfId="0" applyNumberFormat="1" applyFont="1" applyFill="1" applyBorder="1" applyAlignment="1">
      <alignment horizontal="center"/>
    </xf>
    <xf numFmtId="165" fontId="12" fillId="35" borderId="11" xfId="0" applyNumberFormat="1" applyFont="1" applyFill="1" applyBorder="1" applyAlignment="1">
      <alignment horizontal="center"/>
    </xf>
    <xf numFmtId="0" fontId="13" fillId="37" borderId="208" xfId="0" applyFont="1" applyFill="1" applyBorder="1" applyAlignment="1">
      <alignment horizontal="center"/>
    </xf>
    <xf numFmtId="165" fontId="12" fillId="35" borderId="70" xfId="0" applyNumberFormat="1" applyFont="1" applyFill="1" applyBorder="1" applyAlignment="1">
      <alignment horizontal="center"/>
    </xf>
    <xf numFmtId="165" fontId="12" fillId="35" borderId="123" xfId="0" applyNumberFormat="1" applyFont="1" applyFill="1" applyBorder="1" applyAlignment="1">
      <alignment horizontal="center"/>
    </xf>
    <xf numFmtId="165" fontId="12" fillId="35" borderId="6" xfId="0" applyNumberFormat="1" applyFont="1" applyFill="1" applyBorder="1" applyAlignment="1">
      <alignment horizontal="center"/>
    </xf>
    <xf numFmtId="165" fontId="12" fillId="35" borderId="8" xfId="0" applyNumberFormat="1" applyFont="1" applyFill="1" applyBorder="1" applyAlignment="1">
      <alignment horizontal="center"/>
    </xf>
    <xf numFmtId="49" fontId="21" fillId="34" borderId="1" xfId="0" applyNumberFormat="1" applyFont="1" applyFill="1" applyBorder="1" applyAlignment="1">
      <alignment horizontal="center"/>
    </xf>
    <xf numFmtId="49" fontId="21" fillId="34" borderId="0" xfId="0" applyNumberFormat="1" applyFont="1" applyFill="1" applyBorder="1" applyAlignment="1">
      <alignment horizontal="center"/>
    </xf>
    <xf numFmtId="49" fontId="21" fillId="34" borderId="2" xfId="0" applyNumberFormat="1" applyFont="1" applyFill="1" applyBorder="1" applyAlignment="1">
      <alignment horizontal="center"/>
    </xf>
    <xf numFmtId="49" fontId="24" fillId="34" borderId="1" xfId="0" applyNumberFormat="1" applyFont="1" applyFill="1" applyBorder="1" applyAlignment="1">
      <alignment horizontal="center"/>
    </xf>
    <xf numFmtId="49" fontId="24" fillId="34" borderId="0" xfId="0" applyNumberFormat="1" applyFont="1" applyFill="1" applyBorder="1" applyAlignment="1">
      <alignment horizontal="center"/>
    </xf>
    <xf numFmtId="49" fontId="24" fillId="34" borderId="2" xfId="0" applyNumberFormat="1" applyFont="1" applyFill="1" applyBorder="1" applyAlignment="1">
      <alignment horizontal="center"/>
    </xf>
    <xf numFmtId="49" fontId="25" fillId="34" borderId="1" xfId="0" applyNumberFormat="1" applyFont="1" applyFill="1" applyBorder="1" applyAlignment="1">
      <alignment horizontal="center"/>
    </xf>
    <xf numFmtId="49" fontId="25" fillId="34" borderId="0" xfId="0" applyNumberFormat="1" applyFont="1" applyFill="1" applyBorder="1" applyAlignment="1">
      <alignment horizontal="center"/>
    </xf>
    <xf numFmtId="49" fontId="25" fillId="34" borderId="2" xfId="0" applyNumberFormat="1" applyFont="1" applyFill="1" applyBorder="1" applyAlignment="1">
      <alignment horizontal="center"/>
    </xf>
    <xf numFmtId="0" fontId="26" fillId="35" borderId="1" xfId="0" applyFont="1" applyFill="1" applyBorder="1" applyAlignment="1">
      <alignment horizontal="center"/>
    </xf>
    <xf numFmtId="0" fontId="26" fillId="35" borderId="0" xfId="0" applyFont="1" applyFill="1" applyBorder="1" applyAlignment="1">
      <alignment horizontal="center"/>
    </xf>
    <xf numFmtId="0" fontId="26" fillId="35" borderId="2" xfId="0" applyFont="1" applyFill="1" applyBorder="1" applyAlignment="1">
      <alignment horizontal="center"/>
    </xf>
    <xf numFmtId="0" fontId="22" fillId="0" borderId="94" xfId="0" applyFont="1" applyFill="1" applyBorder="1" applyAlignment="1">
      <alignment horizontal="left" indent="1"/>
    </xf>
    <xf numFmtId="0" fontId="22" fillId="0" borderId="93" xfId="0" applyFont="1" applyFill="1" applyBorder="1" applyAlignment="1">
      <alignment horizontal="left" indent="1"/>
    </xf>
    <xf numFmtId="0" fontId="12" fillId="0" borderId="128" xfId="0" applyFont="1" applyFill="1" applyBorder="1" applyAlignment="1">
      <alignment horizontal="left" indent="1"/>
    </xf>
    <xf numFmtId="0" fontId="12" fillId="0" borderId="129" xfId="0" applyFont="1" applyFill="1" applyBorder="1" applyAlignment="1">
      <alignment horizontal="left" indent="1"/>
    </xf>
    <xf numFmtId="0" fontId="23" fillId="36" borderId="9" xfId="0" applyFont="1" applyFill="1" applyBorder="1" applyAlignment="1">
      <alignment horizontal="center" vertical="center" wrapText="1"/>
    </xf>
    <xf numFmtId="0" fontId="12" fillId="0" borderId="17" xfId="0" applyFont="1" applyFill="1" applyBorder="1" applyAlignment="1">
      <alignment horizontal="left" indent="1"/>
    </xf>
    <xf numFmtId="0" fontId="12" fillId="0" borderId="57" xfId="0" applyFont="1" applyFill="1" applyBorder="1" applyAlignment="1">
      <alignment horizontal="left" indent="1"/>
    </xf>
    <xf numFmtId="0" fontId="12" fillId="0" borderId="1" xfId="0" applyFont="1" applyFill="1" applyBorder="1" applyAlignment="1">
      <alignment horizontal="left" indent="1"/>
    </xf>
    <xf numFmtId="0" fontId="12" fillId="0" borderId="2" xfId="0" applyFont="1" applyFill="1" applyBorder="1" applyAlignment="1">
      <alignment horizontal="left" indent="1"/>
    </xf>
    <xf numFmtId="0" fontId="12" fillId="0" borderId="21" xfId="0" applyFont="1" applyFill="1" applyBorder="1" applyAlignment="1">
      <alignment horizontal="left" indent="1"/>
    </xf>
    <xf numFmtId="0" fontId="12" fillId="0" borderId="83" xfId="0" applyFont="1" applyFill="1" applyBorder="1" applyAlignment="1">
      <alignment horizontal="left" indent="1"/>
    </xf>
    <xf numFmtId="0" fontId="12" fillId="0" borderId="23" xfId="0" applyFont="1" applyFill="1" applyBorder="1" applyAlignment="1">
      <alignment horizontal="left" indent="1"/>
    </xf>
    <xf numFmtId="0" fontId="12" fillId="0" borderId="124" xfId="0" applyFont="1" applyFill="1" applyBorder="1" applyAlignment="1">
      <alignment horizontal="left" indent="1"/>
    </xf>
    <xf numFmtId="0" fontId="28" fillId="0" borderId="0" xfId="0" applyFont="1" applyAlignment="1"/>
    <xf numFmtId="0" fontId="20" fillId="36" borderId="3" xfId="0" applyFont="1" applyFill="1" applyBorder="1" applyAlignment="1">
      <alignment horizontal="center" vertical="center"/>
    </xf>
    <xf numFmtId="0" fontId="20" fillId="36" borderId="4" xfId="0" applyFont="1" applyFill="1" applyBorder="1" applyAlignment="1">
      <alignment horizontal="center" vertical="center"/>
    </xf>
    <xf numFmtId="0" fontId="20" fillId="36" borderId="1" xfId="0" applyFont="1" applyFill="1" applyBorder="1" applyAlignment="1">
      <alignment horizontal="center" vertical="center"/>
    </xf>
    <xf numFmtId="0" fontId="20" fillId="36" borderId="0" xfId="0" applyFont="1" applyFill="1" applyBorder="1" applyAlignment="1">
      <alignment horizontal="center" vertical="center"/>
    </xf>
    <xf numFmtId="0" fontId="12" fillId="0" borderId="66" xfId="0" applyFont="1" applyBorder="1" applyAlignment="1">
      <alignment horizontal="left" indent="1"/>
    </xf>
    <xf numFmtId="0" fontId="12" fillId="0" borderId="130" xfId="0" applyFont="1" applyBorder="1" applyAlignment="1">
      <alignment horizontal="left" indent="1"/>
    </xf>
    <xf numFmtId="0" fontId="12" fillId="0" borderId="6" xfId="0" applyFont="1" applyBorder="1" applyAlignment="1">
      <alignment horizontal="left" indent="1"/>
    </xf>
    <xf numFmtId="0" fontId="12" fillId="0" borderId="7" xfId="0" applyFont="1" applyBorder="1" applyAlignment="1">
      <alignment horizontal="left" indent="1"/>
    </xf>
    <xf numFmtId="0" fontId="28" fillId="0" borderId="4" xfId="0" applyFont="1" applyBorder="1" applyAlignment="1"/>
    <xf numFmtId="0" fontId="11" fillId="38" borderId="1" xfId="34" applyFill="1" applyBorder="1" applyAlignment="1" applyProtection="1">
      <alignment horizontal="left" vertical="top" wrapText="1" indent="3"/>
    </xf>
    <xf numFmtId="0" fontId="17" fillId="38" borderId="1" xfId="34" applyFont="1" applyFill="1" applyBorder="1" applyAlignment="1" applyProtection="1">
      <alignment horizontal="left" wrapText="1" indent="3"/>
    </xf>
    <xf numFmtId="0" fontId="17" fillId="38" borderId="0" xfId="34" applyFont="1" applyFill="1" applyBorder="1" applyAlignment="1" applyProtection="1">
      <alignment horizontal="left" wrapText="1" indent="3"/>
    </xf>
    <xf numFmtId="0" fontId="17" fillId="38" borderId="2" xfId="34" applyFont="1" applyFill="1" applyBorder="1" applyAlignment="1" applyProtection="1">
      <alignment horizontal="left" wrapText="1" indent="3"/>
    </xf>
    <xf numFmtId="0" fontId="57" fillId="38" borderId="1" xfId="34" applyFont="1" applyFill="1" applyBorder="1" applyAlignment="1" applyProtection="1">
      <alignment horizontal="left" vertical="center" wrapText="1" indent="1"/>
    </xf>
    <xf numFmtId="0" fontId="57" fillId="38" borderId="0" xfId="34" applyFont="1" applyFill="1" applyBorder="1" applyAlignment="1" applyProtection="1">
      <alignment horizontal="left" vertical="center" wrapText="1" indent="1"/>
    </xf>
    <xf numFmtId="0" fontId="57" fillId="38" borderId="2" xfId="34" applyFont="1" applyFill="1" applyBorder="1" applyAlignment="1" applyProtection="1">
      <alignment horizontal="left" vertical="center" wrapText="1" indent="1"/>
    </xf>
    <xf numFmtId="0" fontId="12" fillId="38" borderId="8" xfId="0" applyFont="1" applyFill="1" applyBorder="1" applyAlignment="1">
      <alignment horizontal="left" wrapText="1" indent="1"/>
    </xf>
    <xf numFmtId="0" fontId="23" fillId="36" borderId="9" xfId="0" applyFont="1" applyFill="1" applyBorder="1" applyAlignment="1">
      <alignment horizontal="center" vertical="center"/>
    </xf>
    <xf numFmtId="0" fontId="23" fillId="36" borderId="122" xfId="0" applyFont="1" applyFill="1" applyBorder="1" applyAlignment="1">
      <alignment horizontal="center" vertical="center"/>
    </xf>
    <xf numFmtId="0" fontId="23" fillId="36" borderId="11" xfId="0" applyFont="1" applyFill="1" applyBorder="1" applyAlignment="1">
      <alignment horizontal="center" vertical="center"/>
    </xf>
    <xf numFmtId="0" fontId="11" fillId="0" borderId="0" xfId="34" applyAlignment="1" applyProtection="1"/>
    <xf numFmtId="0" fontId="23" fillId="36" borderId="122" xfId="0" applyFont="1" applyFill="1" applyBorder="1" applyAlignment="1">
      <alignment horizontal="center" vertical="center" wrapText="1"/>
    </xf>
    <xf numFmtId="0" fontId="23" fillId="36" borderId="11" xfId="0" applyFont="1" applyFill="1" applyBorder="1" applyAlignment="1">
      <alignment horizontal="center" vertical="center" wrapText="1"/>
    </xf>
    <xf numFmtId="0" fontId="20" fillId="36" borderId="9" xfId="34" applyFont="1" applyFill="1" applyBorder="1" applyAlignment="1" applyProtection="1">
      <alignment horizontal="center" vertical="center" wrapText="1"/>
    </xf>
    <xf numFmtId="0" fontId="12" fillId="0" borderId="66" xfId="0" applyFont="1" applyFill="1" applyBorder="1" applyAlignment="1">
      <alignment horizontal="left" indent="1"/>
    </xf>
    <xf numFmtId="0" fontId="12" fillId="0" borderId="125" xfId="0" applyFont="1" applyFill="1" applyBorder="1" applyAlignment="1">
      <alignment horizontal="left" indent="1"/>
    </xf>
    <xf numFmtId="0" fontId="12" fillId="0" borderId="68" xfId="0" applyFont="1" applyFill="1" applyBorder="1" applyAlignment="1">
      <alignment horizontal="left" indent="1"/>
    </xf>
    <xf numFmtId="0" fontId="12" fillId="0" borderId="84" xfId="0" applyFont="1" applyFill="1" applyBorder="1" applyAlignment="1">
      <alignment horizontal="left" indent="1"/>
    </xf>
    <xf numFmtId="0" fontId="22" fillId="0" borderId="61" xfId="0" applyFont="1" applyFill="1" applyBorder="1" applyAlignment="1">
      <alignment horizontal="left" indent="1"/>
    </xf>
    <xf numFmtId="0" fontId="22" fillId="0" borderId="127" xfId="0" applyFont="1" applyFill="1" applyBorder="1" applyAlignment="1">
      <alignment horizontal="left" indent="1"/>
    </xf>
    <xf numFmtId="0" fontId="23" fillId="37" borderId="12" xfId="0" applyFont="1" applyFill="1" applyBorder="1" applyAlignment="1">
      <alignment horizontal="left" wrapText="1" indent="1"/>
    </xf>
    <xf numFmtId="0" fontId="0" fillId="0" borderId="55" xfId="0" applyBorder="1" applyAlignment="1">
      <alignment horizontal="left" wrapText="1" indent="1"/>
    </xf>
    <xf numFmtId="0" fontId="55" fillId="37" borderId="12" xfId="34" applyFont="1" applyFill="1" applyBorder="1" applyAlignment="1" applyProtection="1">
      <alignment horizontal="left" indent="1"/>
    </xf>
    <xf numFmtId="0" fontId="55" fillId="0" borderId="55" xfId="34" applyFont="1" applyBorder="1" applyAlignment="1">
      <alignment horizontal="left" indent="1"/>
    </xf>
    <xf numFmtId="0" fontId="60" fillId="36" borderId="9" xfId="34" applyFont="1" applyFill="1" applyBorder="1" applyAlignment="1">
      <alignment horizontal="center" vertical="center" wrapText="1"/>
    </xf>
    <xf numFmtId="0" fontId="60" fillId="0" borderId="11" xfId="34" applyFont="1" applyBorder="1" applyAlignment="1">
      <alignment horizontal="center" vertical="center" wrapText="1"/>
    </xf>
    <xf numFmtId="0" fontId="22" fillId="0" borderId="6" xfId="0" applyFont="1" applyFill="1" applyBorder="1" applyAlignment="1">
      <alignment horizontal="left" indent="1"/>
    </xf>
    <xf numFmtId="0" fontId="22" fillId="0" borderId="8" xfId="0" applyFont="1" applyFill="1" applyBorder="1" applyAlignment="1">
      <alignment horizontal="left" indent="1"/>
    </xf>
    <xf numFmtId="0" fontId="28" fillId="0" borderId="4" xfId="0" applyFont="1" applyBorder="1"/>
    <xf numFmtId="0" fontId="0" fillId="0" borderId="4" xfId="0" applyFont="1" applyFill="1" applyBorder="1" applyAlignment="1">
      <alignment horizontal="left"/>
    </xf>
    <xf numFmtId="0" fontId="12" fillId="0" borderId="21" xfId="0" applyFont="1" applyFill="1" applyBorder="1" applyAlignment="1">
      <alignment horizontal="left" indent="2"/>
    </xf>
    <xf numFmtId="0" fontId="12" fillId="0" borderId="83" xfId="0" applyFont="1" applyFill="1" applyBorder="1" applyAlignment="1">
      <alignment horizontal="left" indent="2"/>
    </xf>
    <xf numFmtId="0" fontId="12" fillId="0" borderId="68" xfId="0" applyFont="1" applyFill="1" applyBorder="1" applyAlignment="1">
      <alignment horizontal="left" indent="2"/>
    </xf>
    <xf numFmtId="0" fontId="12" fillId="0" borderId="84" xfId="0" applyFont="1" applyFill="1" applyBorder="1" applyAlignment="1">
      <alignment horizontal="left" indent="2"/>
    </xf>
    <xf numFmtId="0" fontId="20" fillId="0" borderId="11" xfId="0" applyFont="1" applyBorder="1" applyAlignment="1">
      <alignment horizontal="center" vertical="center" wrapText="1"/>
    </xf>
    <xf numFmtId="0" fontId="23" fillId="37" borderId="12" xfId="0" applyFont="1" applyFill="1" applyBorder="1" applyAlignment="1">
      <alignment horizontal="left" indent="1"/>
    </xf>
    <xf numFmtId="0" fontId="23" fillId="37" borderId="55" xfId="0" applyFont="1" applyFill="1" applyBorder="1" applyAlignment="1">
      <alignment horizontal="left" indent="1"/>
    </xf>
    <xf numFmtId="0" fontId="55" fillId="37" borderId="12" xfId="34" applyFont="1" applyFill="1" applyBorder="1" applyAlignment="1" applyProtection="1">
      <alignment horizontal="left" wrapText="1" indent="1"/>
    </xf>
    <xf numFmtId="0" fontId="55" fillId="0" borderId="55" xfId="34" applyFont="1" applyBorder="1" applyAlignment="1">
      <alignment horizontal="left" wrapText="1" indent="1"/>
    </xf>
    <xf numFmtId="0" fontId="11" fillId="0" borderId="4" xfId="34" applyFill="1" applyBorder="1" applyAlignment="1">
      <alignment horizontal="left" wrapText="1"/>
    </xf>
    <xf numFmtId="0" fontId="12" fillId="0" borderId="125" xfId="0" applyFont="1" applyBorder="1" applyAlignment="1">
      <alignment horizontal="left" indent="1"/>
    </xf>
    <xf numFmtId="0" fontId="12" fillId="0" borderId="21" xfId="0" applyFont="1" applyBorder="1" applyAlignment="1">
      <alignment horizontal="left" indent="1"/>
    </xf>
    <xf numFmtId="0" fontId="12" fillId="0" borderId="83" xfId="0" applyFont="1" applyBorder="1" applyAlignment="1">
      <alignment horizontal="left" indent="1"/>
    </xf>
    <xf numFmtId="0" fontId="12" fillId="0" borderId="21" xfId="0" applyFont="1" applyFill="1" applyBorder="1" applyAlignment="1">
      <alignment horizontal="left" indent="3"/>
    </xf>
    <xf numFmtId="0" fontId="12" fillId="0" borderId="83" xfId="0" applyFont="1" applyFill="1" applyBorder="1" applyAlignment="1">
      <alignment horizontal="left" indent="3"/>
    </xf>
    <xf numFmtId="0" fontId="12" fillId="0" borderId="68" xfId="0" applyFont="1" applyFill="1" applyBorder="1" applyAlignment="1">
      <alignment horizontal="left" indent="3"/>
    </xf>
    <xf numFmtId="0" fontId="12" fillId="0" borderId="84" xfId="0" applyFont="1" applyFill="1" applyBorder="1" applyAlignment="1">
      <alignment horizontal="left" indent="3"/>
    </xf>
    <xf numFmtId="0" fontId="22" fillId="0" borderId="6" xfId="0" applyFont="1" applyFill="1" applyBorder="1" applyAlignment="1">
      <alignment horizontal="left"/>
    </xf>
    <xf numFmtId="0" fontId="22" fillId="0" borderId="8" xfId="0" applyFont="1" applyFill="1" applyBorder="1" applyAlignment="1">
      <alignment horizontal="left"/>
    </xf>
    <xf numFmtId="0" fontId="12" fillId="0" borderId="68" xfId="0" applyFont="1" applyBorder="1" applyAlignment="1">
      <alignment horizontal="left" indent="1"/>
    </xf>
    <xf numFmtId="0" fontId="12" fillId="0" borderId="84" xfId="0" applyFont="1" applyBorder="1" applyAlignment="1">
      <alignment horizontal="left" indent="1"/>
    </xf>
    <xf numFmtId="3" fontId="23" fillId="36" borderId="9" xfId="0" applyNumberFormat="1" applyFont="1" applyFill="1" applyBorder="1" applyAlignment="1">
      <alignment horizontal="center" vertical="center"/>
    </xf>
    <xf numFmtId="3" fontId="23" fillId="36" borderId="122" xfId="0" applyNumberFormat="1" applyFont="1" applyFill="1" applyBorder="1" applyAlignment="1">
      <alignment horizontal="center" vertical="center"/>
    </xf>
    <xf numFmtId="3" fontId="23" fillId="36" borderId="11" xfId="0" applyNumberFormat="1" applyFont="1" applyFill="1" applyBorder="1" applyAlignment="1">
      <alignment horizontal="center" vertical="center"/>
    </xf>
    <xf numFmtId="0" fontId="12" fillId="0" borderId="21" xfId="0" applyFont="1" applyBorder="1" applyAlignment="1">
      <alignment horizontal="left" wrapText="1" indent="1"/>
    </xf>
    <xf numFmtId="0" fontId="12" fillId="0" borderId="83" xfId="0" applyFont="1" applyBorder="1" applyAlignment="1">
      <alignment horizontal="left" wrapText="1" indent="1"/>
    </xf>
    <xf numFmtId="0" fontId="55" fillId="37" borderId="168" xfId="34" applyFont="1" applyFill="1" applyBorder="1" applyAlignment="1" applyProtection="1">
      <alignment horizontal="left" wrapText="1" indent="1"/>
    </xf>
    <xf numFmtId="0" fontId="0" fillId="0" borderId="169" xfId="0" applyBorder="1" applyAlignment="1">
      <alignment horizontal="left" wrapText="1" indent="1"/>
    </xf>
    <xf numFmtId="0" fontId="27" fillId="0" borderId="66" xfId="0" applyFont="1" applyBorder="1" applyAlignment="1">
      <alignment horizontal="left" indent="1"/>
    </xf>
    <xf numFmtId="0" fontId="27" fillId="0" borderId="30" xfId="0" applyFont="1" applyBorder="1" applyAlignment="1">
      <alignment horizontal="left" indent="1"/>
    </xf>
    <xf numFmtId="0" fontId="12" fillId="0" borderId="131" xfId="0" applyFont="1" applyBorder="1" applyAlignment="1">
      <alignment horizontal="left" wrapText="1" indent="1"/>
    </xf>
    <xf numFmtId="0" fontId="12" fillId="0" borderId="64" xfId="0" applyFont="1" applyBorder="1" applyAlignment="1">
      <alignment horizontal="left" wrapText="1" indent="1"/>
    </xf>
    <xf numFmtId="0" fontId="12" fillId="0" borderId="132" xfId="0" applyFont="1" applyBorder="1" applyAlignment="1">
      <alignment horizontal="left" wrapText="1" indent="1"/>
    </xf>
    <xf numFmtId="0" fontId="22" fillId="0" borderId="170" xfId="0" applyFont="1" applyBorder="1" applyAlignment="1">
      <alignment horizontal="left" wrapText="1" indent="1"/>
    </xf>
    <xf numFmtId="0" fontId="22" fillId="0" borderId="180" xfId="0" applyFont="1" applyBorder="1" applyAlignment="1">
      <alignment horizontal="left" wrapText="1" indent="1"/>
    </xf>
    <xf numFmtId="0" fontId="12" fillId="0" borderId="176" xfId="0" applyFont="1" applyBorder="1" applyAlignment="1">
      <alignment horizontal="left" wrapText="1" indent="1"/>
    </xf>
    <xf numFmtId="0" fontId="12" fillId="0" borderId="177" xfId="0" applyFont="1" applyBorder="1" applyAlignment="1">
      <alignment horizontal="left" wrapText="1" indent="1"/>
    </xf>
    <xf numFmtId="0" fontId="12" fillId="0" borderId="182" xfId="0" applyFont="1" applyBorder="1" applyAlignment="1">
      <alignment horizontal="left" wrapText="1" indent="1"/>
    </xf>
    <xf numFmtId="0" fontId="22" fillId="0" borderId="184" xfId="0" applyFont="1" applyFill="1" applyBorder="1" applyAlignment="1">
      <alignment horizontal="left" wrapText="1" indent="1"/>
    </xf>
    <xf numFmtId="0" fontId="22" fillId="0" borderId="185" xfId="0" applyFont="1" applyFill="1" applyBorder="1" applyAlignment="1">
      <alignment horizontal="left" wrapText="1" indent="1"/>
    </xf>
    <xf numFmtId="0" fontId="28" fillId="0" borderId="0" xfId="0" applyFont="1" applyBorder="1" applyAlignment="1"/>
    <xf numFmtId="0" fontId="27" fillId="0" borderId="66" xfId="0" applyFont="1" applyBorder="1" applyAlignment="1"/>
    <xf numFmtId="0" fontId="27" fillId="0" borderId="30" xfId="0" applyFont="1" applyBorder="1" applyAlignment="1"/>
    <xf numFmtId="0" fontId="22" fillId="0" borderId="219" xfId="0" applyFont="1" applyBorder="1" applyAlignment="1">
      <alignment horizontal="left" wrapText="1" indent="1"/>
    </xf>
    <xf numFmtId="0" fontId="12" fillId="0" borderId="0" xfId="0" applyFont="1" applyFill="1" applyBorder="1" applyAlignment="1">
      <alignment horizontal="left" wrapText="1" indent="1"/>
    </xf>
    <xf numFmtId="0" fontId="20" fillId="36" borderId="9" xfId="0" applyFont="1" applyFill="1" applyBorder="1" applyAlignment="1">
      <alignment horizontal="center" vertical="center" wrapText="1"/>
    </xf>
    <xf numFmtId="0" fontId="12" fillId="35" borderId="9" xfId="0" applyFont="1" applyFill="1" applyBorder="1" applyAlignment="1">
      <alignment horizontal="left" wrapText="1" indent="1"/>
    </xf>
    <xf numFmtId="0" fontId="12" fillId="35" borderId="122" xfId="0" applyFont="1" applyFill="1" applyBorder="1" applyAlignment="1">
      <alignment horizontal="left" wrapText="1" indent="1"/>
    </xf>
    <xf numFmtId="0" fontId="12" fillId="35" borderId="9" xfId="0" applyFont="1" applyFill="1" applyBorder="1" applyAlignment="1">
      <alignment horizontal="center" wrapText="1"/>
    </xf>
    <xf numFmtId="0" fontId="12" fillId="35" borderId="11" xfId="0" applyFont="1" applyFill="1" applyBorder="1" applyAlignment="1">
      <alignment horizontal="center" wrapText="1"/>
    </xf>
    <xf numFmtId="0" fontId="22" fillId="0" borderId="61" xfId="0" applyFont="1" applyBorder="1" applyAlignment="1">
      <alignment horizontal="left" indent="1"/>
    </xf>
    <xf numFmtId="0" fontId="22" fillId="0" borderId="127" xfId="0" applyFont="1" applyBorder="1" applyAlignment="1">
      <alignment horizontal="left" indent="1"/>
    </xf>
    <xf numFmtId="0" fontId="12" fillId="35" borderId="70" xfId="0" applyFont="1" applyFill="1" applyBorder="1" applyAlignment="1">
      <alignment horizontal="left" indent="1"/>
    </xf>
    <xf numFmtId="0" fontId="12" fillId="35" borderId="86" xfId="0" applyFont="1" applyFill="1" applyBorder="1" applyAlignment="1">
      <alignment horizontal="left" indent="1"/>
    </xf>
    <xf numFmtId="0" fontId="12" fillId="35" borderId="23" xfId="0" applyFont="1" applyFill="1" applyBorder="1" applyAlignment="1">
      <alignment horizontal="left" indent="1"/>
    </xf>
    <xf numFmtId="0" fontId="12" fillId="35" borderId="133" xfId="0" applyFont="1" applyFill="1" applyBorder="1" applyAlignment="1">
      <alignment horizontal="left" indent="1"/>
    </xf>
    <xf numFmtId="0" fontId="20" fillId="36" borderId="11" xfId="0" applyFont="1" applyFill="1" applyBorder="1" applyAlignment="1">
      <alignment horizontal="center" vertical="center" wrapText="1"/>
    </xf>
    <xf numFmtId="0" fontId="23" fillId="0" borderId="0" xfId="0" applyFont="1" applyFill="1" applyBorder="1" applyAlignment="1">
      <alignment horizontal="left" indent="1"/>
    </xf>
    <xf numFmtId="0" fontId="12" fillId="0" borderId="0" xfId="0" applyFont="1" applyFill="1" applyBorder="1" applyAlignment="1">
      <alignment horizontal="left" indent="1"/>
    </xf>
    <xf numFmtId="0" fontId="22" fillId="0" borderId="0" xfId="0" applyFont="1" applyFill="1" applyBorder="1" applyAlignment="1">
      <alignment horizontal="left" indent="1"/>
    </xf>
    <xf numFmtId="0" fontId="12" fillId="0" borderId="0" xfId="0" applyFont="1" applyFill="1" applyBorder="1" applyAlignment="1">
      <alignment horizontal="left" indent="2"/>
    </xf>
    <xf numFmtId="0" fontId="23" fillId="37" borderId="12" xfId="0" applyFont="1" applyFill="1" applyBorder="1" applyAlignment="1">
      <alignment horizontal="center"/>
    </xf>
    <xf numFmtId="0" fontId="23" fillId="37" borderId="55" xfId="0" applyFont="1" applyFill="1" applyBorder="1" applyAlignment="1">
      <alignment horizontal="center"/>
    </xf>
    <xf numFmtId="3" fontId="12" fillId="39" borderId="66" xfId="0" applyNumberFormat="1" applyFont="1" applyFill="1" applyBorder="1" applyAlignment="1">
      <alignment horizontal="right" indent="5"/>
    </xf>
    <xf numFmtId="3" fontId="12" fillId="39" borderId="125" xfId="0" applyNumberFormat="1" applyFont="1" applyFill="1" applyBorder="1" applyAlignment="1">
      <alignment horizontal="right" indent="5"/>
    </xf>
    <xf numFmtId="0" fontId="12" fillId="0" borderId="21" xfId="0" applyFont="1" applyFill="1" applyBorder="1" applyAlignment="1">
      <alignment horizontal="left" wrapText="1" indent="1"/>
    </xf>
    <xf numFmtId="0" fontId="12" fillId="0" borderId="83" xfId="0" applyFont="1" applyFill="1" applyBorder="1" applyAlignment="1">
      <alignment horizontal="left" wrapText="1" indent="1"/>
    </xf>
    <xf numFmtId="3" fontId="12" fillId="39" borderId="68" xfId="0" applyNumberFormat="1" applyFont="1" applyFill="1" applyBorder="1" applyAlignment="1">
      <alignment horizontal="right" indent="5"/>
    </xf>
    <xf numFmtId="3" fontId="12" fillId="39" borderId="84" xfId="0" applyNumberFormat="1" applyFont="1" applyFill="1" applyBorder="1" applyAlignment="1">
      <alignment horizontal="right" indent="5"/>
    </xf>
    <xf numFmtId="3" fontId="22" fillId="39" borderId="61" xfId="0" applyNumberFormat="1" applyFont="1" applyFill="1" applyBorder="1" applyAlignment="1">
      <alignment horizontal="right" indent="5"/>
    </xf>
    <xf numFmtId="3" fontId="22" fillId="39" borderId="127" xfId="0" applyNumberFormat="1" applyFont="1" applyFill="1" applyBorder="1" applyAlignment="1">
      <alignment horizontal="right" indent="5"/>
    </xf>
    <xf numFmtId="0" fontId="12" fillId="35" borderId="6" xfId="0" applyFont="1" applyFill="1" applyBorder="1" applyAlignment="1">
      <alignment horizontal="left" indent="1"/>
    </xf>
    <xf numFmtId="0" fontId="12" fillId="35" borderId="7" xfId="0" applyFont="1" applyFill="1" applyBorder="1" applyAlignment="1">
      <alignment horizontal="left" indent="1"/>
    </xf>
    <xf numFmtId="0" fontId="22" fillId="0" borderId="23" xfId="0" applyFont="1" applyFill="1" applyBorder="1" applyAlignment="1">
      <alignment horizontal="left" indent="1"/>
    </xf>
    <xf numFmtId="0" fontId="22" fillId="0" borderId="124" xfId="0" applyFont="1" applyFill="1" applyBorder="1" applyAlignment="1">
      <alignment horizontal="left" indent="1"/>
    </xf>
    <xf numFmtId="0" fontId="12" fillId="0" borderId="23" xfId="0" applyFont="1" applyFill="1" applyBorder="1" applyAlignment="1">
      <alignment horizontal="left" wrapText="1" indent="2"/>
    </xf>
    <xf numFmtId="0" fontId="12" fillId="0" borderId="124" xfId="0" applyFont="1" applyFill="1" applyBorder="1" applyAlignment="1">
      <alignment horizontal="left" wrapText="1" indent="2"/>
    </xf>
    <xf numFmtId="0" fontId="12" fillId="35" borderId="70" xfId="0" applyFont="1" applyFill="1" applyBorder="1" applyAlignment="1">
      <alignment horizontal="left" wrapText="1" indent="2"/>
    </xf>
    <xf numFmtId="0" fontId="12" fillId="35" borderId="86" xfId="0" applyFont="1" applyFill="1" applyBorder="1" applyAlignment="1">
      <alignment horizontal="left" wrapText="1" indent="2"/>
    </xf>
    <xf numFmtId="0" fontId="12" fillId="35" borderId="23" xfId="0" applyFont="1" applyFill="1" applyBorder="1" applyAlignment="1">
      <alignment horizontal="left" wrapText="1" indent="2"/>
    </xf>
    <xf numFmtId="0" fontId="12" fillId="35" borderId="133" xfId="0" applyFont="1" applyFill="1" applyBorder="1" applyAlignment="1">
      <alignment horizontal="left" wrapText="1" indent="2"/>
    </xf>
    <xf numFmtId="0" fontId="12" fillId="0" borderId="64" xfId="0" applyFont="1" applyFill="1" applyBorder="1" applyAlignment="1">
      <alignment horizontal="left" indent="1"/>
    </xf>
    <xf numFmtId="0" fontId="12" fillId="0" borderId="126" xfId="0" applyFont="1" applyFill="1" applyBorder="1" applyAlignment="1">
      <alignment horizontal="left" indent="1"/>
    </xf>
    <xf numFmtId="0" fontId="12" fillId="0" borderId="148" xfId="0" applyFont="1" applyFill="1" applyBorder="1" applyAlignment="1">
      <alignment horizontal="left" indent="1"/>
    </xf>
    <xf numFmtId="0" fontId="12" fillId="0" borderId="151" xfId="0" applyFont="1" applyFill="1" applyBorder="1" applyAlignment="1">
      <alignment horizontal="left" indent="1"/>
    </xf>
    <xf numFmtId="0" fontId="12" fillId="0" borderId="149" xfId="0" applyFont="1" applyFill="1" applyBorder="1" applyAlignment="1">
      <alignment horizontal="left" indent="1"/>
    </xf>
    <xf numFmtId="0" fontId="12" fillId="0" borderId="150" xfId="0" applyFont="1" applyFill="1" applyBorder="1" applyAlignment="1">
      <alignment horizontal="left" indent="1"/>
    </xf>
    <xf numFmtId="0" fontId="12" fillId="0" borderId="66" xfId="0" applyFont="1" applyFill="1" applyBorder="1" applyAlignment="1">
      <alignment horizontal="left" wrapText="1" indent="1"/>
    </xf>
    <xf numFmtId="0" fontId="12" fillId="0" borderId="125" xfId="0" applyFont="1" applyFill="1" applyBorder="1" applyAlignment="1">
      <alignment horizontal="left" wrapText="1" indent="1"/>
    </xf>
    <xf numFmtId="0" fontId="0" fillId="0" borderId="122" xfId="0" applyBorder="1" applyAlignment="1">
      <alignment horizontal="center" vertical="center" wrapText="1"/>
    </xf>
    <xf numFmtId="0" fontId="12" fillId="0" borderId="9" xfId="0" applyFont="1" applyFill="1" applyBorder="1" applyAlignment="1">
      <alignment horizontal="left" indent="1"/>
    </xf>
    <xf numFmtId="0" fontId="12" fillId="0" borderId="11" xfId="0" applyFont="1" applyFill="1" applyBorder="1" applyAlignment="1">
      <alignment horizontal="left" indent="1"/>
    </xf>
    <xf numFmtId="0" fontId="12" fillId="35" borderId="9" xfId="0" applyFont="1" applyFill="1" applyBorder="1" applyAlignment="1">
      <alignment horizontal="left" wrapText="1" indent="2"/>
    </xf>
    <xf numFmtId="0" fontId="12" fillId="35" borderId="122" xfId="0" applyFont="1" applyFill="1" applyBorder="1" applyAlignment="1">
      <alignment horizontal="left" wrapText="1" indent="2"/>
    </xf>
    <xf numFmtId="0" fontId="12" fillId="0" borderId="17" xfId="0" applyFont="1" applyFill="1" applyBorder="1" applyAlignment="1">
      <alignment horizontal="left" wrapText="1" indent="1"/>
    </xf>
    <xf numFmtId="0" fontId="12" fillId="0" borderId="57" xfId="0" applyFont="1" applyFill="1" applyBorder="1" applyAlignment="1">
      <alignment horizontal="left" wrapText="1" indent="1"/>
    </xf>
  </cellXfs>
  <cellStyles count="1532">
    <cellStyle name="20% - Accent1" xfId="1" builtinId="30" customBuiltin="1"/>
    <cellStyle name="20% - Accent1 2" xfId="48"/>
    <cellStyle name="20% - Accent1 2 2" xfId="83"/>
    <cellStyle name="20% - Accent1 2 2 2" xfId="177"/>
    <cellStyle name="20% - Accent1 2 2 2 2" xfId="364"/>
    <cellStyle name="20% - Accent1 2 2 2 2 2" xfId="738"/>
    <cellStyle name="20% - Accent1 2 2 2 2 2 2" xfId="1486"/>
    <cellStyle name="20% - Accent1 2 2 2 2 3" xfId="1112"/>
    <cellStyle name="20% - Accent1 2 2 2 3" xfId="551"/>
    <cellStyle name="20% - Accent1 2 2 2 3 2" xfId="1299"/>
    <cellStyle name="20% - Accent1 2 2 2 4" xfId="925"/>
    <cellStyle name="20% - Accent1 2 2 3" xfId="270"/>
    <cellStyle name="20% - Accent1 2 2 3 2" xfId="644"/>
    <cellStyle name="20% - Accent1 2 2 3 2 2" xfId="1392"/>
    <cellStyle name="20% - Accent1 2 2 3 3" xfId="1018"/>
    <cellStyle name="20% - Accent1 2 2 4" xfId="457"/>
    <cellStyle name="20% - Accent1 2 2 4 2" xfId="1205"/>
    <cellStyle name="20% - Accent1 2 2 5" xfId="831"/>
    <cellStyle name="20% - Accent1 2 3" xfId="115"/>
    <cellStyle name="20% - Accent1 2 3 2" xfId="209"/>
    <cellStyle name="20% - Accent1 2 3 2 2" xfId="396"/>
    <cellStyle name="20% - Accent1 2 3 2 2 2" xfId="770"/>
    <cellStyle name="20% - Accent1 2 3 2 2 2 2" xfId="1518"/>
    <cellStyle name="20% - Accent1 2 3 2 2 3" xfId="1144"/>
    <cellStyle name="20% - Accent1 2 3 2 3" xfId="583"/>
    <cellStyle name="20% - Accent1 2 3 2 3 2" xfId="1331"/>
    <cellStyle name="20% - Accent1 2 3 2 4" xfId="957"/>
    <cellStyle name="20% - Accent1 2 3 3" xfId="302"/>
    <cellStyle name="20% - Accent1 2 3 3 2" xfId="676"/>
    <cellStyle name="20% - Accent1 2 3 3 2 2" xfId="1424"/>
    <cellStyle name="20% - Accent1 2 3 3 3" xfId="1050"/>
    <cellStyle name="20% - Accent1 2 3 4" xfId="489"/>
    <cellStyle name="20% - Accent1 2 3 4 2" xfId="1237"/>
    <cellStyle name="20% - Accent1 2 3 5" xfId="863"/>
    <cellStyle name="20% - Accent1 2 4" xfId="147"/>
    <cellStyle name="20% - Accent1 2 4 2" xfId="334"/>
    <cellStyle name="20% - Accent1 2 4 2 2" xfId="708"/>
    <cellStyle name="20% - Accent1 2 4 2 2 2" xfId="1456"/>
    <cellStyle name="20% - Accent1 2 4 2 3" xfId="1082"/>
    <cellStyle name="20% - Accent1 2 4 3" xfId="521"/>
    <cellStyle name="20% - Accent1 2 4 3 2" xfId="1269"/>
    <cellStyle name="20% - Accent1 2 4 4" xfId="895"/>
    <cellStyle name="20% - Accent1 2 5" xfId="240"/>
    <cellStyle name="20% - Accent1 2 5 2" xfId="614"/>
    <cellStyle name="20% - Accent1 2 5 2 2" xfId="1362"/>
    <cellStyle name="20% - Accent1 2 5 3" xfId="988"/>
    <cellStyle name="20% - Accent1 2 6" xfId="427"/>
    <cellStyle name="20% - Accent1 2 6 2" xfId="1175"/>
    <cellStyle name="20% - Accent1 2 7" xfId="801"/>
    <cellStyle name="20% - Accent1 3" xfId="66"/>
    <cellStyle name="20% - Accent1 3 2" xfId="160"/>
    <cellStyle name="20% - Accent1 3 2 2" xfId="347"/>
    <cellStyle name="20% - Accent1 3 2 2 2" xfId="721"/>
    <cellStyle name="20% - Accent1 3 2 2 2 2" xfId="1469"/>
    <cellStyle name="20% - Accent1 3 2 2 3" xfId="1095"/>
    <cellStyle name="20% - Accent1 3 2 3" xfId="534"/>
    <cellStyle name="20% - Accent1 3 2 3 2" xfId="1282"/>
    <cellStyle name="20% - Accent1 3 2 4" xfId="908"/>
    <cellStyle name="20% - Accent1 3 3" xfId="253"/>
    <cellStyle name="20% - Accent1 3 3 2" xfId="627"/>
    <cellStyle name="20% - Accent1 3 3 2 2" xfId="1375"/>
    <cellStyle name="20% - Accent1 3 3 3" xfId="1001"/>
    <cellStyle name="20% - Accent1 3 4" xfId="440"/>
    <cellStyle name="20% - Accent1 3 4 2" xfId="1188"/>
    <cellStyle name="20% - Accent1 3 5" xfId="814"/>
    <cellStyle name="20% - Accent1 4" xfId="99"/>
    <cellStyle name="20% - Accent1 4 2" xfId="193"/>
    <cellStyle name="20% - Accent1 4 2 2" xfId="380"/>
    <cellStyle name="20% - Accent1 4 2 2 2" xfId="754"/>
    <cellStyle name="20% - Accent1 4 2 2 2 2" xfId="1502"/>
    <cellStyle name="20% - Accent1 4 2 2 3" xfId="1128"/>
    <cellStyle name="20% - Accent1 4 2 3" xfId="567"/>
    <cellStyle name="20% - Accent1 4 2 3 2" xfId="1315"/>
    <cellStyle name="20% - Accent1 4 2 4" xfId="941"/>
    <cellStyle name="20% - Accent1 4 3" xfId="286"/>
    <cellStyle name="20% - Accent1 4 3 2" xfId="660"/>
    <cellStyle name="20% - Accent1 4 3 2 2" xfId="1408"/>
    <cellStyle name="20% - Accent1 4 3 3" xfId="1034"/>
    <cellStyle name="20% - Accent1 4 4" xfId="473"/>
    <cellStyle name="20% - Accent1 4 4 2" xfId="1221"/>
    <cellStyle name="20% - Accent1 4 5" xfId="847"/>
    <cellStyle name="20% - Accent1 5" xfId="131"/>
    <cellStyle name="20% - Accent1 5 2" xfId="318"/>
    <cellStyle name="20% - Accent1 5 2 2" xfId="692"/>
    <cellStyle name="20% - Accent1 5 2 2 2" xfId="1440"/>
    <cellStyle name="20% - Accent1 5 2 3" xfId="1066"/>
    <cellStyle name="20% - Accent1 5 3" xfId="505"/>
    <cellStyle name="20% - Accent1 5 3 2" xfId="1253"/>
    <cellStyle name="20% - Accent1 5 4" xfId="879"/>
    <cellStyle name="20% - Accent1 6" xfId="223"/>
    <cellStyle name="20% - Accent1 6 2" xfId="597"/>
    <cellStyle name="20% - Accent1 6 2 2" xfId="1345"/>
    <cellStyle name="20% - Accent1 6 3" xfId="971"/>
    <cellStyle name="20% - Accent1 7" xfId="410"/>
    <cellStyle name="20% - Accent1 7 2" xfId="1158"/>
    <cellStyle name="20% - Accent1 8" xfId="784"/>
    <cellStyle name="20% - Accent2" xfId="2" builtinId="34" customBuiltin="1"/>
    <cellStyle name="20% - Accent2 2" xfId="50"/>
    <cellStyle name="20% - Accent2 2 2" xfId="85"/>
    <cellStyle name="20% - Accent2 2 2 2" xfId="179"/>
    <cellStyle name="20% - Accent2 2 2 2 2" xfId="366"/>
    <cellStyle name="20% - Accent2 2 2 2 2 2" xfId="740"/>
    <cellStyle name="20% - Accent2 2 2 2 2 2 2" xfId="1488"/>
    <cellStyle name="20% - Accent2 2 2 2 2 3" xfId="1114"/>
    <cellStyle name="20% - Accent2 2 2 2 3" xfId="553"/>
    <cellStyle name="20% - Accent2 2 2 2 3 2" xfId="1301"/>
    <cellStyle name="20% - Accent2 2 2 2 4" xfId="927"/>
    <cellStyle name="20% - Accent2 2 2 3" xfId="272"/>
    <cellStyle name="20% - Accent2 2 2 3 2" xfId="646"/>
    <cellStyle name="20% - Accent2 2 2 3 2 2" xfId="1394"/>
    <cellStyle name="20% - Accent2 2 2 3 3" xfId="1020"/>
    <cellStyle name="20% - Accent2 2 2 4" xfId="459"/>
    <cellStyle name="20% - Accent2 2 2 4 2" xfId="1207"/>
    <cellStyle name="20% - Accent2 2 2 5" xfId="833"/>
    <cellStyle name="20% - Accent2 2 3" xfId="117"/>
    <cellStyle name="20% - Accent2 2 3 2" xfId="211"/>
    <cellStyle name="20% - Accent2 2 3 2 2" xfId="398"/>
    <cellStyle name="20% - Accent2 2 3 2 2 2" xfId="772"/>
    <cellStyle name="20% - Accent2 2 3 2 2 2 2" xfId="1520"/>
    <cellStyle name="20% - Accent2 2 3 2 2 3" xfId="1146"/>
    <cellStyle name="20% - Accent2 2 3 2 3" xfId="585"/>
    <cellStyle name="20% - Accent2 2 3 2 3 2" xfId="1333"/>
    <cellStyle name="20% - Accent2 2 3 2 4" xfId="959"/>
    <cellStyle name="20% - Accent2 2 3 3" xfId="304"/>
    <cellStyle name="20% - Accent2 2 3 3 2" xfId="678"/>
    <cellStyle name="20% - Accent2 2 3 3 2 2" xfId="1426"/>
    <cellStyle name="20% - Accent2 2 3 3 3" xfId="1052"/>
    <cellStyle name="20% - Accent2 2 3 4" xfId="491"/>
    <cellStyle name="20% - Accent2 2 3 4 2" xfId="1239"/>
    <cellStyle name="20% - Accent2 2 3 5" xfId="865"/>
    <cellStyle name="20% - Accent2 2 4" xfId="149"/>
    <cellStyle name="20% - Accent2 2 4 2" xfId="336"/>
    <cellStyle name="20% - Accent2 2 4 2 2" xfId="710"/>
    <cellStyle name="20% - Accent2 2 4 2 2 2" xfId="1458"/>
    <cellStyle name="20% - Accent2 2 4 2 3" xfId="1084"/>
    <cellStyle name="20% - Accent2 2 4 3" xfId="523"/>
    <cellStyle name="20% - Accent2 2 4 3 2" xfId="1271"/>
    <cellStyle name="20% - Accent2 2 4 4" xfId="897"/>
    <cellStyle name="20% - Accent2 2 5" xfId="242"/>
    <cellStyle name="20% - Accent2 2 5 2" xfId="616"/>
    <cellStyle name="20% - Accent2 2 5 2 2" xfId="1364"/>
    <cellStyle name="20% - Accent2 2 5 3" xfId="990"/>
    <cellStyle name="20% - Accent2 2 6" xfId="429"/>
    <cellStyle name="20% - Accent2 2 6 2" xfId="1177"/>
    <cellStyle name="20% - Accent2 2 7" xfId="803"/>
    <cellStyle name="20% - Accent2 3" xfId="67"/>
    <cellStyle name="20% - Accent2 3 2" xfId="161"/>
    <cellStyle name="20% - Accent2 3 2 2" xfId="348"/>
    <cellStyle name="20% - Accent2 3 2 2 2" xfId="722"/>
    <cellStyle name="20% - Accent2 3 2 2 2 2" xfId="1470"/>
    <cellStyle name="20% - Accent2 3 2 2 3" xfId="1096"/>
    <cellStyle name="20% - Accent2 3 2 3" xfId="535"/>
    <cellStyle name="20% - Accent2 3 2 3 2" xfId="1283"/>
    <cellStyle name="20% - Accent2 3 2 4" xfId="909"/>
    <cellStyle name="20% - Accent2 3 3" xfId="254"/>
    <cellStyle name="20% - Accent2 3 3 2" xfId="628"/>
    <cellStyle name="20% - Accent2 3 3 2 2" xfId="1376"/>
    <cellStyle name="20% - Accent2 3 3 3" xfId="1002"/>
    <cellStyle name="20% - Accent2 3 4" xfId="441"/>
    <cellStyle name="20% - Accent2 3 4 2" xfId="1189"/>
    <cellStyle name="20% - Accent2 3 5" xfId="815"/>
    <cellStyle name="20% - Accent2 4" xfId="101"/>
    <cellStyle name="20% - Accent2 4 2" xfId="195"/>
    <cellStyle name="20% - Accent2 4 2 2" xfId="382"/>
    <cellStyle name="20% - Accent2 4 2 2 2" xfId="756"/>
    <cellStyle name="20% - Accent2 4 2 2 2 2" xfId="1504"/>
    <cellStyle name="20% - Accent2 4 2 2 3" xfId="1130"/>
    <cellStyle name="20% - Accent2 4 2 3" xfId="569"/>
    <cellStyle name="20% - Accent2 4 2 3 2" xfId="1317"/>
    <cellStyle name="20% - Accent2 4 2 4" xfId="943"/>
    <cellStyle name="20% - Accent2 4 3" xfId="288"/>
    <cellStyle name="20% - Accent2 4 3 2" xfId="662"/>
    <cellStyle name="20% - Accent2 4 3 2 2" xfId="1410"/>
    <cellStyle name="20% - Accent2 4 3 3" xfId="1036"/>
    <cellStyle name="20% - Accent2 4 4" xfId="475"/>
    <cellStyle name="20% - Accent2 4 4 2" xfId="1223"/>
    <cellStyle name="20% - Accent2 4 5" xfId="849"/>
    <cellStyle name="20% - Accent2 5" xfId="133"/>
    <cellStyle name="20% - Accent2 5 2" xfId="320"/>
    <cellStyle name="20% - Accent2 5 2 2" xfId="694"/>
    <cellStyle name="20% - Accent2 5 2 2 2" xfId="1442"/>
    <cellStyle name="20% - Accent2 5 2 3" xfId="1068"/>
    <cellStyle name="20% - Accent2 5 3" xfId="507"/>
    <cellStyle name="20% - Accent2 5 3 2" xfId="1255"/>
    <cellStyle name="20% - Accent2 5 4" xfId="881"/>
    <cellStyle name="20% - Accent2 6" xfId="224"/>
    <cellStyle name="20% - Accent2 6 2" xfId="598"/>
    <cellStyle name="20% - Accent2 6 2 2" xfId="1346"/>
    <cellStyle name="20% - Accent2 6 3" xfId="972"/>
    <cellStyle name="20% - Accent2 7" xfId="411"/>
    <cellStyle name="20% - Accent2 7 2" xfId="1159"/>
    <cellStyle name="20% - Accent2 8" xfId="785"/>
    <cellStyle name="20% - Accent3" xfId="3" builtinId="38" customBuiltin="1"/>
    <cellStyle name="20% - Accent3 2" xfId="52"/>
    <cellStyle name="20% - Accent3 2 2" xfId="87"/>
    <cellStyle name="20% - Accent3 2 2 2" xfId="181"/>
    <cellStyle name="20% - Accent3 2 2 2 2" xfId="368"/>
    <cellStyle name="20% - Accent3 2 2 2 2 2" xfId="742"/>
    <cellStyle name="20% - Accent3 2 2 2 2 2 2" xfId="1490"/>
    <cellStyle name="20% - Accent3 2 2 2 2 3" xfId="1116"/>
    <cellStyle name="20% - Accent3 2 2 2 3" xfId="555"/>
    <cellStyle name="20% - Accent3 2 2 2 3 2" xfId="1303"/>
    <cellStyle name="20% - Accent3 2 2 2 4" xfId="929"/>
    <cellStyle name="20% - Accent3 2 2 3" xfId="274"/>
    <cellStyle name="20% - Accent3 2 2 3 2" xfId="648"/>
    <cellStyle name="20% - Accent3 2 2 3 2 2" xfId="1396"/>
    <cellStyle name="20% - Accent3 2 2 3 3" xfId="1022"/>
    <cellStyle name="20% - Accent3 2 2 4" xfId="461"/>
    <cellStyle name="20% - Accent3 2 2 4 2" xfId="1209"/>
    <cellStyle name="20% - Accent3 2 2 5" xfId="835"/>
    <cellStyle name="20% - Accent3 2 3" xfId="119"/>
    <cellStyle name="20% - Accent3 2 3 2" xfId="213"/>
    <cellStyle name="20% - Accent3 2 3 2 2" xfId="400"/>
    <cellStyle name="20% - Accent3 2 3 2 2 2" xfId="774"/>
    <cellStyle name="20% - Accent3 2 3 2 2 2 2" xfId="1522"/>
    <cellStyle name="20% - Accent3 2 3 2 2 3" xfId="1148"/>
    <cellStyle name="20% - Accent3 2 3 2 3" xfId="587"/>
    <cellStyle name="20% - Accent3 2 3 2 3 2" xfId="1335"/>
    <cellStyle name="20% - Accent3 2 3 2 4" xfId="961"/>
    <cellStyle name="20% - Accent3 2 3 3" xfId="306"/>
    <cellStyle name="20% - Accent3 2 3 3 2" xfId="680"/>
    <cellStyle name="20% - Accent3 2 3 3 2 2" xfId="1428"/>
    <cellStyle name="20% - Accent3 2 3 3 3" xfId="1054"/>
    <cellStyle name="20% - Accent3 2 3 4" xfId="493"/>
    <cellStyle name="20% - Accent3 2 3 4 2" xfId="1241"/>
    <cellStyle name="20% - Accent3 2 3 5" xfId="867"/>
    <cellStyle name="20% - Accent3 2 4" xfId="151"/>
    <cellStyle name="20% - Accent3 2 4 2" xfId="338"/>
    <cellStyle name="20% - Accent3 2 4 2 2" xfId="712"/>
    <cellStyle name="20% - Accent3 2 4 2 2 2" xfId="1460"/>
    <cellStyle name="20% - Accent3 2 4 2 3" xfId="1086"/>
    <cellStyle name="20% - Accent3 2 4 3" xfId="525"/>
    <cellStyle name="20% - Accent3 2 4 3 2" xfId="1273"/>
    <cellStyle name="20% - Accent3 2 4 4" xfId="899"/>
    <cellStyle name="20% - Accent3 2 5" xfId="244"/>
    <cellStyle name="20% - Accent3 2 5 2" xfId="618"/>
    <cellStyle name="20% - Accent3 2 5 2 2" xfId="1366"/>
    <cellStyle name="20% - Accent3 2 5 3" xfId="992"/>
    <cellStyle name="20% - Accent3 2 6" xfId="431"/>
    <cellStyle name="20% - Accent3 2 6 2" xfId="1179"/>
    <cellStyle name="20% - Accent3 2 7" xfId="805"/>
    <cellStyle name="20% - Accent3 3" xfId="68"/>
    <cellStyle name="20% - Accent3 3 2" xfId="162"/>
    <cellStyle name="20% - Accent3 3 2 2" xfId="349"/>
    <cellStyle name="20% - Accent3 3 2 2 2" xfId="723"/>
    <cellStyle name="20% - Accent3 3 2 2 2 2" xfId="1471"/>
    <cellStyle name="20% - Accent3 3 2 2 3" xfId="1097"/>
    <cellStyle name="20% - Accent3 3 2 3" xfId="536"/>
    <cellStyle name="20% - Accent3 3 2 3 2" xfId="1284"/>
    <cellStyle name="20% - Accent3 3 2 4" xfId="910"/>
    <cellStyle name="20% - Accent3 3 3" xfId="255"/>
    <cellStyle name="20% - Accent3 3 3 2" xfId="629"/>
    <cellStyle name="20% - Accent3 3 3 2 2" xfId="1377"/>
    <cellStyle name="20% - Accent3 3 3 3" xfId="1003"/>
    <cellStyle name="20% - Accent3 3 4" xfId="442"/>
    <cellStyle name="20% - Accent3 3 4 2" xfId="1190"/>
    <cellStyle name="20% - Accent3 3 5" xfId="816"/>
    <cellStyle name="20% - Accent3 4" xfId="103"/>
    <cellStyle name="20% - Accent3 4 2" xfId="197"/>
    <cellStyle name="20% - Accent3 4 2 2" xfId="384"/>
    <cellStyle name="20% - Accent3 4 2 2 2" xfId="758"/>
    <cellStyle name="20% - Accent3 4 2 2 2 2" xfId="1506"/>
    <cellStyle name="20% - Accent3 4 2 2 3" xfId="1132"/>
    <cellStyle name="20% - Accent3 4 2 3" xfId="571"/>
    <cellStyle name="20% - Accent3 4 2 3 2" xfId="1319"/>
    <cellStyle name="20% - Accent3 4 2 4" xfId="945"/>
    <cellStyle name="20% - Accent3 4 3" xfId="290"/>
    <cellStyle name="20% - Accent3 4 3 2" xfId="664"/>
    <cellStyle name="20% - Accent3 4 3 2 2" xfId="1412"/>
    <cellStyle name="20% - Accent3 4 3 3" xfId="1038"/>
    <cellStyle name="20% - Accent3 4 4" xfId="477"/>
    <cellStyle name="20% - Accent3 4 4 2" xfId="1225"/>
    <cellStyle name="20% - Accent3 4 5" xfId="851"/>
    <cellStyle name="20% - Accent3 5" xfId="135"/>
    <cellStyle name="20% - Accent3 5 2" xfId="322"/>
    <cellStyle name="20% - Accent3 5 2 2" xfId="696"/>
    <cellStyle name="20% - Accent3 5 2 2 2" xfId="1444"/>
    <cellStyle name="20% - Accent3 5 2 3" xfId="1070"/>
    <cellStyle name="20% - Accent3 5 3" xfId="509"/>
    <cellStyle name="20% - Accent3 5 3 2" xfId="1257"/>
    <cellStyle name="20% - Accent3 5 4" xfId="883"/>
    <cellStyle name="20% - Accent3 6" xfId="225"/>
    <cellStyle name="20% - Accent3 6 2" xfId="599"/>
    <cellStyle name="20% - Accent3 6 2 2" xfId="1347"/>
    <cellStyle name="20% - Accent3 6 3" xfId="973"/>
    <cellStyle name="20% - Accent3 7" xfId="412"/>
    <cellStyle name="20% - Accent3 7 2" xfId="1160"/>
    <cellStyle name="20% - Accent3 8" xfId="786"/>
    <cellStyle name="20% - Accent4" xfId="4" builtinId="42" customBuiltin="1"/>
    <cellStyle name="20% - Accent4 2" xfId="54"/>
    <cellStyle name="20% - Accent4 2 2" xfId="89"/>
    <cellStyle name="20% - Accent4 2 2 2" xfId="183"/>
    <cellStyle name="20% - Accent4 2 2 2 2" xfId="370"/>
    <cellStyle name="20% - Accent4 2 2 2 2 2" xfId="744"/>
    <cellStyle name="20% - Accent4 2 2 2 2 2 2" xfId="1492"/>
    <cellStyle name="20% - Accent4 2 2 2 2 3" xfId="1118"/>
    <cellStyle name="20% - Accent4 2 2 2 3" xfId="557"/>
    <cellStyle name="20% - Accent4 2 2 2 3 2" xfId="1305"/>
    <cellStyle name="20% - Accent4 2 2 2 4" xfId="931"/>
    <cellStyle name="20% - Accent4 2 2 3" xfId="276"/>
    <cellStyle name="20% - Accent4 2 2 3 2" xfId="650"/>
    <cellStyle name="20% - Accent4 2 2 3 2 2" xfId="1398"/>
    <cellStyle name="20% - Accent4 2 2 3 3" xfId="1024"/>
    <cellStyle name="20% - Accent4 2 2 4" xfId="463"/>
    <cellStyle name="20% - Accent4 2 2 4 2" xfId="1211"/>
    <cellStyle name="20% - Accent4 2 2 5" xfId="837"/>
    <cellStyle name="20% - Accent4 2 3" xfId="121"/>
    <cellStyle name="20% - Accent4 2 3 2" xfId="215"/>
    <cellStyle name="20% - Accent4 2 3 2 2" xfId="402"/>
    <cellStyle name="20% - Accent4 2 3 2 2 2" xfId="776"/>
    <cellStyle name="20% - Accent4 2 3 2 2 2 2" xfId="1524"/>
    <cellStyle name="20% - Accent4 2 3 2 2 3" xfId="1150"/>
    <cellStyle name="20% - Accent4 2 3 2 3" xfId="589"/>
    <cellStyle name="20% - Accent4 2 3 2 3 2" xfId="1337"/>
    <cellStyle name="20% - Accent4 2 3 2 4" xfId="963"/>
    <cellStyle name="20% - Accent4 2 3 3" xfId="308"/>
    <cellStyle name="20% - Accent4 2 3 3 2" xfId="682"/>
    <cellStyle name="20% - Accent4 2 3 3 2 2" xfId="1430"/>
    <cellStyle name="20% - Accent4 2 3 3 3" xfId="1056"/>
    <cellStyle name="20% - Accent4 2 3 4" xfId="495"/>
    <cellStyle name="20% - Accent4 2 3 4 2" xfId="1243"/>
    <cellStyle name="20% - Accent4 2 3 5" xfId="869"/>
    <cellStyle name="20% - Accent4 2 4" xfId="153"/>
    <cellStyle name="20% - Accent4 2 4 2" xfId="340"/>
    <cellStyle name="20% - Accent4 2 4 2 2" xfId="714"/>
    <cellStyle name="20% - Accent4 2 4 2 2 2" xfId="1462"/>
    <cellStyle name="20% - Accent4 2 4 2 3" xfId="1088"/>
    <cellStyle name="20% - Accent4 2 4 3" xfId="527"/>
    <cellStyle name="20% - Accent4 2 4 3 2" xfId="1275"/>
    <cellStyle name="20% - Accent4 2 4 4" xfId="901"/>
    <cellStyle name="20% - Accent4 2 5" xfId="246"/>
    <cellStyle name="20% - Accent4 2 5 2" xfId="620"/>
    <cellStyle name="20% - Accent4 2 5 2 2" xfId="1368"/>
    <cellStyle name="20% - Accent4 2 5 3" xfId="994"/>
    <cellStyle name="20% - Accent4 2 6" xfId="433"/>
    <cellStyle name="20% - Accent4 2 6 2" xfId="1181"/>
    <cellStyle name="20% - Accent4 2 7" xfId="807"/>
    <cellStyle name="20% - Accent4 3" xfId="69"/>
    <cellStyle name="20% - Accent4 3 2" xfId="163"/>
    <cellStyle name="20% - Accent4 3 2 2" xfId="350"/>
    <cellStyle name="20% - Accent4 3 2 2 2" xfId="724"/>
    <cellStyle name="20% - Accent4 3 2 2 2 2" xfId="1472"/>
    <cellStyle name="20% - Accent4 3 2 2 3" xfId="1098"/>
    <cellStyle name="20% - Accent4 3 2 3" xfId="537"/>
    <cellStyle name="20% - Accent4 3 2 3 2" xfId="1285"/>
    <cellStyle name="20% - Accent4 3 2 4" xfId="911"/>
    <cellStyle name="20% - Accent4 3 3" xfId="256"/>
    <cellStyle name="20% - Accent4 3 3 2" xfId="630"/>
    <cellStyle name="20% - Accent4 3 3 2 2" xfId="1378"/>
    <cellStyle name="20% - Accent4 3 3 3" xfId="1004"/>
    <cellStyle name="20% - Accent4 3 4" xfId="443"/>
    <cellStyle name="20% - Accent4 3 4 2" xfId="1191"/>
    <cellStyle name="20% - Accent4 3 5" xfId="817"/>
    <cellStyle name="20% - Accent4 4" xfId="105"/>
    <cellStyle name="20% - Accent4 4 2" xfId="199"/>
    <cellStyle name="20% - Accent4 4 2 2" xfId="386"/>
    <cellStyle name="20% - Accent4 4 2 2 2" xfId="760"/>
    <cellStyle name="20% - Accent4 4 2 2 2 2" xfId="1508"/>
    <cellStyle name="20% - Accent4 4 2 2 3" xfId="1134"/>
    <cellStyle name="20% - Accent4 4 2 3" xfId="573"/>
    <cellStyle name="20% - Accent4 4 2 3 2" xfId="1321"/>
    <cellStyle name="20% - Accent4 4 2 4" xfId="947"/>
    <cellStyle name="20% - Accent4 4 3" xfId="292"/>
    <cellStyle name="20% - Accent4 4 3 2" xfId="666"/>
    <cellStyle name="20% - Accent4 4 3 2 2" xfId="1414"/>
    <cellStyle name="20% - Accent4 4 3 3" xfId="1040"/>
    <cellStyle name="20% - Accent4 4 4" xfId="479"/>
    <cellStyle name="20% - Accent4 4 4 2" xfId="1227"/>
    <cellStyle name="20% - Accent4 4 5" xfId="853"/>
    <cellStyle name="20% - Accent4 5" xfId="137"/>
    <cellStyle name="20% - Accent4 5 2" xfId="324"/>
    <cellStyle name="20% - Accent4 5 2 2" xfId="698"/>
    <cellStyle name="20% - Accent4 5 2 2 2" xfId="1446"/>
    <cellStyle name="20% - Accent4 5 2 3" xfId="1072"/>
    <cellStyle name="20% - Accent4 5 3" xfId="511"/>
    <cellStyle name="20% - Accent4 5 3 2" xfId="1259"/>
    <cellStyle name="20% - Accent4 5 4" xfId="885"/>
    <cellStyle name="20% - Accent4 6" xfId="226"/>
    <cellStyle name="20% - Accent4 6 2" xfId="600"/>
    <cellStyle name="20% - Accent4 6 2 2" xfId="1348"/>
    <cellStyle name="20% - Accent4 6 3" xfId="974"/>
    <cellStyle name="20% - Accent4 7" xfId="413"/>
    <cellStyle name="20% - Accent4 7 2" xfId="1161"/>
    <cellStyle name="20% - Accent4 8" xfId="787"/>
    <cellStyle name="20% - Accent5" xfId="5" builtinId="46" customBuiltin="1"/>
    <cellStyle name="20% - Accent5 2" xfId="56"/>
    <cellStyle name="20% - Accent5 2 2" xfId="91"/>
    <cellStyle name="20% - Accent5 2 2 2" xfId="185"/>
    <cellStyle name="20% - Accent5 2 2 2 2" xfId="372"/>
    <cellStyle name="20% - Accent5 2 2 2 2 2" xfId="746"/>
    <cellStyle name="20% - Accent5 2 2 2 2 2 2" xfId="1494"/>
    <cellStyle name="20% - Accent5 2 2 2 2 3" xfId="1120"/>
    <cellStyle name="20% - Accent5 2 2 2 3" xfId="559"/>
    <cellStyle name="20% - Accent5 2 2 2 3 2" xfId="1307"/>
    <cellStyle name="20% - Accent5 2 2 2 4" xfId="933"/>
    <cellStyle name="20% - Accent5 2 2 3" xfId="278"/>
    <cellStyle name="20% - Accent5 2 2 3 2" xfId="652"/>
    <cellStyle name="20% - Accent5 2 2 3 2 2" xfId="1400"/>
    <cellStyle name="20% - Accent5 2 2 3 3" xfId="1026"/>
    <cellStyle name="20% - Accent5 2 2 4" xfId="465"/>
    <cellStyle name="20% - Accent5 2 2 4 2" xfId="1213"/>
    <cellStyle name="20% - Accent5 2 2 5" xfId="839"/>
    <cellStyle name="20% - Accent5 2 3" xfId="123"/>
    <cellStyle name="20% - Accent5 2 3 2" xfId="217"/>
    <cellStyle name="20% - Accent5 2 3 2 2" xfId="404"/>
    <cellStyle name="20% - Accent5 2 3 2 2 2" xfId="778"/>
    <cellStyle name="20% - Accent5 2 3 2 2 2 2" xfId="1526"/>
    <cellStyle name="20% - Accent5 2 3 2 2 3" xfId="1152"/>
    <cellStyle name="20% - Accent5 2 3 2 3" xfId="591"/>
    <cellStyle name="20% - Accent5 2 3 2 3 2" xfId="1339"/>
    <cellStyle name="20% - Accent5 2 3 2 4" xfId="965"/>
    <cellStyle name="20% - Accent5 2 3 3" xfId="310"/>
    <cellStyle name="20% - Accent5 2 3 3 2" xfId="684"/>
    <cellStyle name="20% - Accent5 2 3 3 2 2" xfId="1432"/>
    <cellStyle name="20% - Accent5 2 3 3 3" xfId="1058"/>
    <cellStyle name="20% - Accent5 2 3 4" xfId="497"/>
    <cellStyle name="20% - Accent5 2 3 4 2" xfId="1245"/>
    <cellStyle name="20% - Accent5 2 3 5" xfId="871"/>
    <cellStyle name="20% - Accent5 2 4" xfId="155"/>
    <cellStyle name="20% - Accent5 2 4 2" xfId="342"/>
    <cellStyle name="20% - Accent5 2 4 2 2" xfId="716"/>
    <cellStyle name="20% - Accent5 2 4 2 2 2" xfId="1464"/>
    <cellStyle name="20% - Accent5 2 4 2 3" xfId="1090"/>
    <cellStyle name="20% - Accent5 2 4 3" xfId="529"/>
    <cellStyle name="20% - Accent5 2 4 3 2" xfId="1277"/>
    <cellStyle name="20% - Accent5 2 4 4" xfId="903"/>
    <cellStyle name="20% - Accent5 2 5" xfId="248"/>
    <cellStyle name="20% - Accent5 2 5 2" xfId="622"/>
    <cellStyle name="20% - Accent5 2 5 2 2" xfId="1370"/>
    <cellStyle name="20% - Accent5 2 5 3" xfId="996"/>
    <cellStyle name="20% - Accent5 2 6" xfId="435"/>
    <cellStyle name="20% - Accent5 2 6 2" xfId="1183"/>
    <cellStyle name="20% - Accent5 2 7" xfId="809"/>
    <cellStyle name="20% - Accent5 3" xfId="70"/>
    <cellStyle name="20% - Accent5 3 2" xfId="164"/>
    <cellStyle name="20% - Accent5 3 2 2" xfId="351"/>
    <cellStyle name="20% - Accent5 3 2 2 2" xfId="725"/>
    <cellStyle name="20% - Accent5 3 2 2 2 2" xfId="1473"/>
    <cellStyle name="20% - Accent5 3 2 2 3" xfId="1099"/>
    <cellStyle name="20% - Accent5 3 2 3" xfId="538"/>
    <cellStyle name="20% - Accent5 3 2 3 2" xfId="1286"/>
    <cellStyle name="20% - Accent5 3 2 4" xfId="912"/>
    <cellStyle name="20% - Accent5 3 3" xfId="257"/>
    <cellStyle name="20% - Accent5 3 3 2" xfId="631"/>
    <cellStyle name="20% - Accent5 3 3 2 2" xfId="1379"/>
    <cellStyle name="20% - Accent5 3 3 3" xfId="1005"/>
    <cellStyle name="20% - Accent5 3 4" xfId="444"/>
    <cellStyle name="20% - Accent5 3 4 2" xfId="1192"/>
    <cellStyle name="20% - Accent5 3 5" xfId="818"/>
    <cellStyle name="20% - Accent5 4" xfId="107"/>
    <cellStyle name="20% - Accent5 4 2" xfId="201"/>
    <cellStyle name="20% - Accent5 4 2 2" xfId="388"/>
    <cellStyle name="20% - Accent5 4 2 2 2" xfId="762"/>
    <cellStyle name="20% - Accent5 4 2 2 2 2" xfId="1510"/>
    <cellStyle name="20% - Accent5 4 2 2 3" xfId="1136"/>
    <cellStyle name="20% - Accent5 4 2 3" xfId="575"/>
    <cellStyle name="20% - Accent5 4 2 3 2" xfId="1323"/>
    <cellStyle name="20% - Accent5 4 2 4" xfId="949"/>
    <cellStyle name="20% - Accent5 4 3" xfId="294"/>
    <cellStyle name="20% - Accent5 4 3 2" xfId="668"/>
    <cellStyle name="20% - Accent5 4 3 2 2" xfId="1416"/>
    <cellStyle name="20% - Accent5 4 3 3" xfId="1042"/>
    <cellStyle name="20% - Accent5 4 4" xfId="481"/>
    <cellStyle name="20% - Accent5 4 4 2" xfId="1229"/>
    <cellStyle name="20% - Accent5 4 5" xfId="855"/>
    <cellStyle name="20% - Accent5 5" xfId="139"/>
    <cellStyle name="20% - Accent5 5 2" xfId="326"/>
    <cellStyle name="20% - Accent5 5 2 2" xfId="700"/>
    <cellStyle name="20% - Accent5 5 2 2 2" xfId="1448"/>
    <cellStyle name="20% - Accent5 5 2 3" xfId="1074"/>
    <cellStyle name="20% - Accent5 5 3" xfId="513"/>
    <cellStyle name="20% - Accent5 5 3 2" xfId="1261"/>
    <cellStyle name="20% - Accent5 5 4" xfId="887"/>
    <cellStyle name="20% - Accent5 6" xfId="227"/>
    <cellStyle name="20% - Accent5 6 2" xfId="601"/>
    <cellStyle name="20% - Accent5 6 2 2" xfId="1349"/>
    <cellStyle name="20% - Accent5 6 3" xfId="975"/>
    <cellStyle name="20% - Accent5 7" xfId="414"/>
    <cellStyle name="20% - Accent5 7 2" xfId="1162"/>
    <cellStyle name="20% - Accent5 8" xfId="788"/>
    <cellStyle name="20% - Accent6" xfId="6" builtinId="50" customBuiltin="1"/>
    <cellStyle name="20% - Accent6 2" xfId="58"/>
    <cellStyle name="20% - Accent6 2 2" xfId="93"/>
    <cellStyle name="20% - Accent6 2 2 2" xfId="187"/>
    <cellStyle name="20% - Accent6 2 2 2 2" xfId="374"/>
    <cellStyle name="20% - Accent6 2 2 2 2 2" xfId="748"/>
    <cellStyle name="20% - Accent6 2 2 2 2 2 2" xfId="1496"/>
    <cellStyle name="20% - Accent6 2 2 2 2 3" xfId="1122"/>
    <cellStyle name="20% - Accent6 2 2 2 3" xfId="561"/>
    <cellStyle name="20% - Accent6 2 2 2 3 2" xfId="1309"/>
    <cellStyle name="20% - Accent6 2 2 2 4" xfId="935"/>
    <cellStyle name="20% - Accent6 2 2 3" xfId="280"/>
    <cellStyle name="20% - Accent6 2 2 3 2" xfId="654"/>
    <cellStyle name="20% - Accent6 2 2 3 2 2" xfId="1402"/>
    <cellStyle name="20% - Accent6 2 2 3 3" xfId="1028"/>
    <cellStyle name="20% - Accent6 2 2 4" xfId="467"/>
    <cellStyle name="20% - Accent6 2 2 4 2" xfId="1215"/>
    <cellStyle name="20% - Accent6 2 2 5" xfId="841"/>
    <cellStyle name="20% - Accent6 2 3" xfId="125"/>
    <cellStyle name="20% - Accent6 2 3 2" xfId="219"/>
    <cellStyle name="20% - Accent6 2 3 2 2" xfId="406"/>
    <cellStyle name="20% - Accent6 2 3 2 2 2" xfId="780"/>
    <cellStyle name="20% - Accent6 2 3 2 2 2 2" xfId="1528"/>
    <cellStyle name="20% - Accent6 2 3 2 2 3" xfId="1154"/>
    <cellStyle name="20% - Accent6 2 3 2 3" xfId="593"/>
    <cellStyle name="20% - Accent6 2 3 2 3 2" xfId="1341"/>
    <cellStyle name="20% - Accent6 2 3 2 4" xfId="967"/>
    <cellStyle name="20% - Accent6 2 3 3" xfId="312"/>
    <cellStyle name="20% - Accent6 2 3 3 2" xfId="686"/>
    <cellStyle name="20% - Accent6 2 3 3 2 2" xfId="1434"/>
    <cellStyle name="20% - Accent6 2 3 3 3" xfId="1060"/>
    <cellStyle name="20% - Accent6 2 3 4" xfId="499"/>
    <cellStyle name="20% - Accent6 2 3 4 2" xfId="1247"/>
    <cellStyle name="20% - Accent6 2 3 5" xfId="873"/>
    <cellStyle name="20% - Accent6 2 4" xfId="157"/>
    <cellStyle name="20% - Accent6 2 4 2" xfId="344"/>
    <cellStyle name="20% - Accent6 2 4 2 2" xfId="718"/>
    <cellStyle name="20% - Accent6 2 4 2 2 2" xfId="1466"/>
    <cellStyle name="20% - Accent6 2 4 2 3" xfId="1092"/>
    <cellStyle name="20% - Accent6 2 4 3" xfId="531"/>
    <cellStyle name="20% - Accent6 2 4 3 2" xfId="1279"/>
    <cellStyle name="20% - Accent6 2 4 4" xfId="905"/>
    <cellStyle name="20% - Accent6 2 5" xfId="250"/>
    <cellStyle name="20% - Accent6 2 5 2" xfId="624"/>
    <cellStyle name="20% - Accent6 2 5 2 2" xfId="1372"/>
    <cellStyle name="20% - Accent6 2 5 3" xfId="998"/>
    <cellStyle name="20% - Accent6 2 6" xfId="437"/>
    <cellStyle name="20% - Accent6 2 6 2" xfId="1185"/>
    <cellStyle name="20% - Accent6 2 7" xfId="811"/>
    <cellStyle name="20% - Accent6 3" xfId="71"/>
    <cellStyle name="20% - Accent6 3 2" xfId="165"/>
    <cellStyle name="20% - Accent6 3 2 2" xfId="352"/>
    <cellStyle name="20% - Accent6 3 2 2 2" xfId="726"/>
    <cellStyle name="20% - Accent6 3 2 2 2 2" xfId="1474"/>
    <cellStyle name="20% - Accent6 3 2 2 3" xfId="1100"/>
    <cellStyle name="20% - Accent6 3 2 3" xfId="539"/>
    <cellStyle name="20% - Accent6 3 2 3 2" xfId="1287"/>
    <cellStyle name="20% - Accent6 3 2 4" xfId="913"/>
    <cellStyle name="20% - Accent6 3 3" xfId="258"/>
    <cellStyle name="20% - Accent6 3 3 2" xfId="632"/>
    <cellStyle name="20% - Accent6 3 3 2 2" xfId="1380"/>
    <cellStyle name="20% - Accent6 3 3 3" xfId="1006"/>
    <cellStyle name="20% - Accent6 3 4" xfId="445"/>
    <cellStyle name="20% - Accent6 3 4 2" xfId="1193"/>
    <cellStyle name="20% - Accent6 3 5" xfId="819"/>
    <cellStyle name="20% - Accent6 4" xfId="109"/>
    <cellStyle name="20% - Accent6 4 2" xfId="203"/>
    <cellStyle name="20% - Accent6 4 2 2" xfId="390"/>
    <cellStyle name="20% - Accent6 4 2 2 2" xfId="764"/>
    <cellStyle name="20% - Accent6 4 2 2 2 2" xfId="1512"/>
    <cellStyle name="20% - Accent6 4 2 2 3" xfId="1138"/>
    <cellStyle name="20% - Accent6 4 2 3" xfId="577"/>
    <cellStyle name="20% - Accent6 4 2 3 2" xfId="1325"/>
    <cellStyle name="20% - Accent6 4 2 4" xfId="951"/>
    <cellStyle name="20% - Accent6 4 3" xfId="296"/>
    <cellStyle name="20% - Accent6 4 3 2" xfId="670"/>
    <cellStyle name="20% - Accent6 4 3 2 2" xfId="1418"/>
    <cellStyle name="20% - Accent6 4 3 3" xfId="1044"/>
    <cellStyle name="20% - Accent6 4 4" xfId="483"/>
    <cellStyle name="20% - Accent6 4 4 2" xfId="1231"/>
    <cellStyle name="20% - Accent6 4 5" xfId="857"/>
    <cellStyle name="20% - Accent6 5" xfId="141"/>
    <cellStyle name="20% - Accent6 5 2" xfId="328"/>
    <cellStyle name="20% - Accent6 5 2 2" xfId="702"/>
    <cellStyle name="20% - Accent6 5 2 2 2" xfId="1450"/>
    <cellStyle name="20% - Accent6 5 2 3" xfId="1076"/>
    <cellStyle name="20% - Accent6 5 3" xfId="515"/>
    <cellStyle name="20% - Accent6 5 3 2" xfId="1263"/>
    <cellStyle name="20% - Accent6 5 4" xfId="889"/>
    <cellStyle name="20% - Accent6 6" xfId="228"/>
    <cellStyle name="20% - Accent6 6 2" xfId="602"/>
    <cellStyle name="20% - Accent6 6 2 2" xfId="1350"/>
    <cellStyle name="20% - Accent6 6 3" xfId="976"/>
    <cellStyle name="20% - Accent6 7" xfId="415"/>
    <cellStyle name="20% - Accent6 7 2" xfId="1163"/>
    <cellStyle name="20% - Accent6 8" xfId="789"/>
    <cellStyle name="40% - Accent1" xfId="7" builtinId="31" customBuiltin="1"/>
    <cellStyle name="40% - Accent1 2" xfId="49"/>
    <cellStyle name="40% - Accent1 2 2" xfId="84"/>
    <cellStyle name="40% - Accent1 2 2 2" xfId="178"/>
    <cellStyle name="40% - Accent1 2 2 2 2" xfId="365"/>
    <cellStyle name="40% - Accent1 2 2 2 2 2" xfId="739"/>
    <cellStyle name="40% - Accent1 2 2 2 2 2 2" xfId="1487"/>
    <cellStyle name="40% - Accent1 2 2 2 2 3" xfId="1113"/>
    <cellStyle name="40% - Accent1 2 2 2 3" xfId="552"/>
    <cellStyle name="40% - Accent1 2 2 2 3 2" xfId="1300"/>
    <cellStyle name="40% - Accent1 2 2 2 4" xfId="926"/>
    <cellStyle name="40% - Accent1 2 2 3" xfId="271"/>
    <cellStyle name="40% - Accent1 2 2 3 2" xfId="645"/>
    <cellStyle name="40% - Accent1 2 2 3 2 2" xfId="1393"/>
    <cellStyle name="40% - Accent1 2 2 3 3" xfId="1019"/>
    <cellStyle name="40% - Accent1 2 2 4" xfId="458"/>
    <cellStyle name="40% - Accent1 2 2 4 2" xfId="1206"/>
    <cellStyle name="40% - Accent1 2 2 5" xfId="832"/>
    <cellStyle name="40% - Accent1 2 3" xfId="116"/>
    <cellStyle name="40% - Accent1 2 3 2" xfId="210"/>
    <cellStyle name="40% - Accent1 2 3 2 2" xfId="397"/>
    <cellStyle name="40% - Accent1 2 3 2 2 2" xfId="771"/>
    <cellStyle name="40% - Accent1 2 3 2 2 2 2" xfId="1519"/>
    <cellStyle name="40% - Accent1 2 3 2 2 3" xfId="1145"/>
    <cellStyle name="40% - Accent1 2 3 2 3" xfId="584"/>
    <cellStyle name="40% - Accent1 2 3 2 3 2" xfId="1332"/>
    <cellStyle name="40% - Accent1 2 3 2 4" xfId="958"/>
    <cellStyle name="40% - Accent1 2 3 3" xfId="303"/>
    <cellStyle name="40% - Accent1 2 3 3 2" xfId="677"/>
    <cellStyle name="40% - Accent1 2 3 3 2 2" xfId="1425"/>
    <cellStyle name="40% - Accent1 2 3 3 3" xfId="1051"/>
    <cellStyle name="40% - Accent1 2 3 4" xfId="490"/>
    <cellStyle name="40% - Accent1 2 3 4 2" xfId="1238"/>
    <cellStyle name="40% - Accent1 2 3 5" xfId="864"/>
    <cellStyle name="40% - Accent1 2 4" xfId="148"/>
    <cellStyle name="40% - Accent1 2 4 2" xfId="335"/>
    <cellStyle name="40% - Accent1 2 4 2 2" xfId="709"/>
    <cellStyle name="40% - Accent1 2 4 2 2 2" xfId="1457"/>
    <cellStyle name="40% - Accent1 2 4 2 3" xfId="1083"/>
    <cellStyle name="40% - Accent1 2 4 3" xfId="522"/>
    <cellStyle name="40% - Accent1 2 4 3 2" xfId="1270"/>
    <cellStyle name="40% - Accent1 2 4 4" xfId="896"/>
    <cellStyle name="40% - Accent1 2 5" xfId="241"/>
    <cellStyle name="40% - Accent1 2 5 2" xfId="615"/>
    <cellStyle name="40% - Accent1 2 5 2 2" xfId="1363"/>
    <cellStyle name="40% - Accent1 2 5 3" xfId="989"/>
    <cellStyle name="40% - Accent1 2 6" xfId="428"/>
    <cellStyle name="40% - Accent1 2 6 2" xfId="1176"/>
    <cellStyle name="40% - Accent1 2 7" xfId="802"/>
    <cellStyle name="40% - Accent1 3" xfId="72"/>
    <cellStyle name="40% - Accent1 3 2" xfId="166"/>
    <cellStyle name="40% - Accent1 3 2 2" xfId="353"/>
    <cellStyle name="40% - Accent1 3 2 2 2" xfId="727"/>
    <cellStyle name="40% - Accent1 3 2 2 2 2" xfId="1475"/>
    <cellStyle name="40% - Accent1 3 2 2 3" xfId="1101"/>
    <cellStyle name="40% - Accent1 3 2 3" xfId="540"/>
    <cellStyle name="40% - Accent1 3 2 3 2" xfId="1288"/>
    <cellStyle name="40% - Accent1 3 2 4" xfId="914"/>
    <cellStyle name="40% - Accent1 3 3" xfId="259"/>
    <cellStyle name="40% - Accent1 3 3 2" xfId="633"/>
    <cellStyle name="40% - Accent1 3 3 2 2" xfId="1381"/>
    <cellStyle name="40% - Accent1 3 3 3" xfId="1007"/>
    <cellStyle name="40% - Accent1 3 4" xfId="446"/>
    <cellStyle name="40% - Accent1 3 4 2" xfId="1194"/>
    <cellStyle name="40% - Accent1 3 5" xfId="820"/>
    <cellStyle name="40% - Accent1 4" xfId="100"/>
    <cellStyle name="40% - Accent1 4 2" xfId="194"/>
    <cellStyle name="40% - Accent1 4 2 2" xfId="381"/>
    <cellStyle name="40% - Accent1 4 2 2 2" xfId="755"/>
    <cellStyle name="40% - Accent1 4 2 2 2 2" xfId="1503"/>
    <cellStyle name="40% - Accent1 4 2 2 3" xfId="1129"/>
    <cellStyle name="40% - Accent1 4 2 3" xfId="568"/>
    <cellStyle name="40% - Accent1 4 2 3 2" xfId="1316"/>
    <cellStyle name="40% - Accent1 4 2 4" xfId="942"/>
    <cellStyle name="40% - Accent1 4 3" xfId="287"/>
    <cellStyle name="40% - Accent1 4 3 2" xfId="661"/>
    <cellStyle name="40% - Accent1 4 3 2 2" xfId="1409"/>
    <cellStyle name="40% - Accent1 4 3 3" xfId="1035"/>
    <cellStyle name="40% - Accent1 4 4" xfId="474"/>
    <cellStyle name="40% - Accent1 4 4 2" xfId="1222"/>
    <cellStyle name="40% - Accent1 4 5" xfId="848"/>
    <cellStyle name="40% - Accent1 5" xfId="132"/>
    <cellStyle name="40% - Accent1 5 2" xfId="319"/>
    <cellStyle name="40% - Accent1 5 2 2" xfId="693"/>
    <cellStyle name="40% - Accent1 5 2 2 2" xfId="1441"/>
    <cellStyle name="40% - Accent1 5 2 3" xfId="1067"/>
    <cellStyle name="40% - Accent1 5 3" xfId="506"/>
    <cellStyle name="40% - Accent1 5 3 2" xfId="1254"/>
    <cellStyle name="40% - Accent1 5 4" xfId="880"/>
    <cellStyle name="40% - Accent1 6" xfId="229"/>
    <cellStyle name="40% - Accent1 6 2" xfId="603"/>
    <cellStyle name="40% - Accent1 6 2 2" xfId="1351"/>
    <cellStyle name="40% - Accent1 6 3" xfId="977"/>
    <cellStyle name="40% - Accent1 7" xfId="416"/>
    <cellStyle name="40% - Accent1 7 2" xfId="1164"/>
    <cellStyle name="40% - Accent1 8" xfId="790"/>
    <cellStyle name="40% - Accent2" xfId="8" builtinId="35" customBuiltin="1"/>
    <cellStyle name="40% - Accent2 2" xfId="51"/>
    <cellStyle name="40% - Accent2 2 2" xfId="86"/>
    <cellStyle name="40% - Accent2 2 2 2" xfId="180"/>
    <cellStyle name="40% - Accent2 2 2 2 2" xfId="367"/>
    <cellStyle name="40% - Accent2 2 2 2 2 2" xfId="741"/>
    <cellStyle name="40% - Accent2 2 2 2 2 2 2" xfId="1489"/>
    <cellStyle name="40% - Accent2 2 2 2 2 3" xfId="1115"/>
    <cellStyle name="40% - Accent2 2 2 2 3" xfId="554"/>
    <cellStyle name="40% - Accent2 2 2 2 3 2" xfId="1302"/>
    <cellStyle name="40% - Accent2 2 2 2 4" xfId="928"/>
    <cellStyle name="40% - Accent2 2 2 3" xfId="273"/>
    <cellStyle name="40% - Accent2 2 2 3 2" xfId="647"/>
    <cellStyle name="40% - Accent2 2 2 3 2 2" xfId="1395"/>
    <cellStyle name="40% - Accent2 2 2 3 3" xfId="1021"/>
    <cellStyle name="40% - Accent2 2 2 4" xfId="460"/>
    <cellStyle name="40% - Accent2 2 2 4 2" xfId="1208"/>
    <cellStyle name="40% - Accent2 2 2 5" xfId="834"/>
    <cellStyle name="40% - Accent2 2 3" xfId="118"/>
    <cellStyle name="40% - Accent2 2 3 2" xfId="212"/>
    <cellStyle name="40% - Accent2 2 3 2 2" xfId="399"/>
    <cellStyle name="40% - Accent2 2 3 2 2 2" xfId="773"/>
    <cellStyle name="40% - Accent2 2 3 2 2 2 2" xfId="1521"/>
    <cellStyle name="40% - Accent2 2 3 2 2 3" xfId="1147"/>
    <cellStyle name="40% - Accent2 2 3 2 3" xfId="586"/>
    <cellStyle name="40% - Accent2 2 3 2 3 2" xfId="1334"/>
    <cellStyle name="40% - Accent2 2 3 2 4" xfId="960"/>
    <cellStyle name="40% - Accent2 2 3 3" xfId="305"/>
    <cellStyle name="40% - Accent2 2 3 3 2" xfId="679"/>
    <cellStyle name="40% - Accent2 2 3 3 2 2" xfId="1427"/>
    <cellStyle name="40% - Accent2 2 3 3 3" xfId="1053"/>
    <cellStyle name="40% - Accent2 2 3 4" xfId="492"/>
    <cellStyle name="40% - Accent2 2 3 4 2" xfId="1240"/>
    <cellStyle name="40% - Accent2 2 3 5" xfId="866"/>
    <cellStyle name="40% - Accent2 2 4" xfId="150"/>
    <cellStyle name="40% - Accent2 2 4 2" xfId="337"/>
    <cellStyle name="40% - Accent2 2 4 2 2" xfId="711"/>
    <cellStyle name="40% - Accent2 2 4 2 2 2" xfId="1459"/>
    <cellStyle name="40% - Accent2 2 4 2 3" xfId="1085"/>
    <cellStyle name="40% - Accent2 2 4 3" xfId="524"/>
    <cellStyle name="40% - Accent2 2 4 3 2" xfId="1272"/>
    <cellStyle name="40% - Accent2 2 4 4" xfId="898"/>
    <cellStyle name="40% - Accent2 2 5" xfId="243"/>
    <cellStyle name="40% - Accent2 2 5 2" xfId="617"/>
    <cellStyle name="40% - Accent2 2 5 2 2" xfId="1365"/>
    <cellStyle name="40% - Accent2 2 5 3" xfId="991"/>
    <cellStyle name="40% - Accent2 2 6" xfId="430"/>
    <cellStyle name="40% - Accent2 2 6 2" xfId="1178"/>
    <cellStyle name="40% - Accent2 2 7" xfId="804"/>
    <cellStyle name="40% - Accent2 3" xfId="73"/>
    <cellStyle name="40% - Accent2 3 2" xfId="167"/>
    <cellStyle name="40% - Accent2 3 2 2" xfId="354"/>
    <cellStyle name="40% - Accent2 3 2 2 2" xfId="728"/>
    <cellStyle name="40% - Accent2 3 2 2 2 2" xfId="1476"/>
    <cellStyle name="40% - Accent2 3 2 2 3" xfId="1102"/>
    <cellStyle name="40% - Accent2 3 2 3" xfId="541"/>
    <cellStyle name="40% - Accent2 3 2 3 2" xfId="1289"/>
    <cellStyle name="40% - Accent2 3 2 4" xfId="915"/>
    <cellStyle name="40% - Accent2 3 3" xfId="260"/>
    <cellStyle name="40% - Accent2 3 3 2" xfId="634"/>
    <cellStyle name="40% - Accent2 3 3 2 2" xfId="1382"/>
    <cellStyle name="40% - Accent2 3 3 3" xfId="1008"/>
    <cellStyle name="40% - Accent2 3 4" xfId="447"/>
    <cellStyle name="40% - Accent2 3 4 2" xfId="1195"/>
    <cellStyle name="40% - Accent2 3 5" xfId="821"/>
    <cellStyle name="40% - Accent2 4" xfId="102"/>
    <cellStyle name="40% - Accent2 4 2" xfId="196"/>
    <cellStyle name="40% - Accent2 4 2 2" xfId="383"/>
    <cellStyle name="40% - Accent2 4 2 2 2" xfId="757"/>
    <cellStyle name="40% - Accent2 4 2 2 2 2" xfId="1505"/>
    <cellStyle name="40% - Accent2 4 2 2 3" xfId="1131"/>
    <cellStyle name="40% - Accent2 4 2 3" xfId="570"/>
    <cellStyle name="40% - Accent2 4 2 3 2" xfId="1318"/>
    <cellStyle name="40% - Accent2 4 2 4" xfId="944"/>
    <cellStyle name="40% - Accent2 4 3" xfId="289"/>
    <cellStyle name="40% - Accent2 4 3 2" xfId="663"/>
    <cellStyle name="40% - Accent2 4 3 2 2" xfId="1411"/>
    <cellStyle name="40% - Accent2 4 3 3" xfId="1037"/>
    <cellStyle name="40% - Accent2 4 4" xfId="476"/>
    <cellStyle name="40% - Accent2 4 4 2" xfId="1224"/>
    <cellStyle name="40% - Accent2 4 5" xfId="850"/>
    <cellStyle name="40% - Accent2 5" xfId="134"/>
    <cellStyle name="40% - Accent2 5 2" xfId="321"/>
    <cellStyle name="40% - Accent2 5 2 2" xfId="695"/>
    <cellStyle name="40% - Accent2 5 2 2 2" xfId="1443"/>
    <cellStyle name="40% - Accent2 5 2 3" xfId="1069"/>
    <cellStyle name="40% - Accent2 5 3" xfId="508"/>
    <cellStyle name="40% - Accent2 5 3 2" xfId="1256"/>
    <cellStyle name="40% - Accent2 5 4" xfId="882"/>
    <cellStyle name="40% - Accent2 6" xfId="230"/>
    <cellStyle name="40% - Accent2 6 2" xfId="604"/>
    <cellStyle name="40% - Accent2 6 2 2" xfId="1352"/>
    <cellStyle name="40% - Accent2 6 3" xfId="978"/>
    <cellStyle name="40% - Accent2 7" xfId="417"/>
    <cellStyle name="40% - Accent2 7 2" xfId="1165"/>
    <cellStyle name="40% - Accent2 8" xfId="791"/>
    <cellStyle name="40% - Accent3" xfId="9" builtinId="39" customBuiltin="1"/>
    <cellStyle name="40% - Accent3 2" xfId="53"/>
    <cellStyle name="40% - Accent3 2 2" xfId="88"/>
    <cellStyle name="40% - Accent3 2 2 2" xfId="182"/>
    <cellStyle name="40% - Accent3 2 2 2 2" xfId="369"/>
    <cellStyle name="40% - Accent3 2 2 2 2 2" xfId="743"/>
    <cellStyle name="40% - Accent3 2 2 2 2 2 2" xfId="1491"/>
    <cellStyle name="40% - Accent3 2 2 2 2 3" xfId="1117"/>
    <cellStyle name="40% - Accent3 2 2 2 3" xfId="556"/>
    <cellStyle name="40% - Accent3 2 2 2 3 2" xfId="1304"/>
    <cellStyle name="40% - Accent3 2 2 2 4" xfId="930"/>
    <cellStyle name="40% - Accent3 2 2 3" xfId="275"/>
    <cellStyle name="40% - Accent3 2 2 3 2" xfId="649"/>
    <cellStyle name="40% - Accent3 2 2 3 2 2" xfId="1397"/>
    <cellStyle name="40% - Accent3 2 2 3 3" xfId="1023"/>
    <cellStyle name="40% - Accent3 2 2 4" xfId="462"/>
    <cellStyle name="40% - Accent3 2 2 4 2" xfId="1210"/>
    <cellStyle name="40% - Accent3 2 2 5" xfId="836"/>
    <cellStyle name="40% - Accent3 2 3" xfId="120"/>
    <cellStyle name="40% - Accent3 2 3 2" xfId="214"/>
    <cellStyle name="40% - Accent3 2 3 2 2" xfId="401"/>
    <cellStyle name="40% - Accent3 2 3 2 2 2" xfId="775"/>
    <cellStyle name="40% - Accent3 2 3 2 2 2 2" xfId="1523"/>
    <cellStyle name="40% - Accent3 2 3 2 2 3" xfId="1149"/>
    <cellStyle name="40% - Accent3 2 3 2 3" xfId="588"/>
    <cellStyle name="40% - Accent3 2 3 2 3 2" xfId="1336"/>
    <cellStyle name="40% - Accent3 2 3 2 4" xfId="962"/>
    <cellStyle name="40% - Accent3 2 3 3" xfId="307"/>
    <cellStyle name="40% - Accent3 2 3 3 2" xfId="681"/>
    <cellStyle name="40% - Accent3 2 3 3 2 2" xfId="1429"/>
    <cellStyle name="40% - Accent3 2 3 3 3" xfId="1055"/>
    <cellStyle name="40% - Accent3 2 3 4" xfId="494"/>
    <cellStyle name="40% - Accent3 2 3 4 2" xfId="1242"/>
    <cellStyle name="40% - Accent3 2 3 5" xfId="868"/>
    <cellStyle name="40% - Accent3 2 4" xfId="152"/>
    <cellStyle name="40% - Accent3 2 4 2" xfId="339"/>
    <cellStyle name="40% - Accent3 2 4 2 2" xfId="713"/>
    <cellStyle name="40% - Accent3 2 4 2 2 2" xfId="1461"/>
    <cellStyle name="40% - Accent3 2 4 2 3" xfId="1087"/>
    <cellStyle name="40% - Accent3 2 4 3" xfId="526"/>
    <cellStyle name="40% - Accent3 2 4 3 2" xfId="1274"/>
    <cellStyle name="40% - Accent3 2 4 4" xfId="900"/>
    <cellStyle name="40% - Accent3 2 5" xfId="245"/>
    <cellStyle name="40% - Accent3 2 5 2" xfId="619"/>
    <cellStyle name="40% - Accent3 2 5 2 2" xfId="1367"/>
    <cellStyle name="40% - Accent3 2 5 3" xfId="993"/>
    <cellStyle name="40% - Accent3 2 6" xfId="432"/>
    <cellStyle name="40% - Accent3 2 6 2" xfId="1180"/>
    <cellStyle name="40% - Accent3 2 7" xfId="806"/>
    <cellStyle name="40% - Accent3 3" xfId="74"/>
    <cellStyle name="40% - Accent3 3 2" xfId="168"/>
    <cellStyle name="40% - Accent3 3 2 2" xfId="355"/>
    <cellStyle name="40% - Accent3 3 2 2 2" xfId="729"/>
    <cellStyle name="40% - Accent3 3 2 2 2 2" xfId="1477"/>
    <cellStyle name="40% - Accent3 3 2 2 3" xfId="1103"/>
    <cellStyle name="40% - Accent3 3 2 3" xfId="542"/>
    <cellStyle name="40% - Accent3 3 2 3 2" xfId="1290"/>
    <cellStyle name="40% - Accent3 3 2 4" xfId="916"/>
    <cellStyle name="40% - Accent3 3 3" xfId="261"/>
    <cellStyle name="40% - Accent3 3 3 2" xfId="635"/>
    <cellStyle name="40% - Accent3 3 3 2 2" xfId="1383"/>
    <cellStyle name="40% - Accent3 3 3 3" xfId="1009"/>
    <cellStyle name="40% - Accent3 3 4" xfId="448"/>
    <cellStyle name="40% - Accent3 3 4 2" xfId="1196"/>
    <cellStyle name="40% - Accent3 3 5" xfId="822"/>
    <cellStyle name="40% - Accent3 4" xfId="104"/>
    <cellStyle name="40% - Accent3 4 2" xfId="198"/>
    <cellStyle name="40% - Accent3 4 2 2" xfId="385"/>
    <cellStyle name="40% - Accent3 4 2 2 2" xfId="759"/>
    <cellStyle name="40% - Accent3 4 2 2 2 2" xfId="1507"/>
    <cellStyle name="40% - Accent3 4 2 2 3" xfId="1133"/>
    <cellStyle name="40% - Accent3 4 2 3" xfId="572"/>
    <cellStyle name="40% - Accent3 4 2 3 2" xfId="1320"/>
    <cellStyle name="40% - Accent3 4 2 4" xfId="946"/>
    <cellStyle name="40% - Accent3 4 3" xfId="291"/>
    <cellStyle name="40% - Accent3 4 3 2" xfId="665"/>
    <cellStyle name="40% - Accent3 4 3 2 2" xfId="1413"/>
    <cellStyle name="40% - Accent3 4 3 3" xfId="1039"/>
    <cellStyle name="40% - Accent3 4 4" xfId="478"/>
    <cellStyle name="40% - Accent3 4 4 2" xfId="1226"/>
    <cellStyle name="40% - Accent3 4 5" xfId="852"/>
    <cellStyle name="40% - Accent3 5" xfId="136"/>
    <cellStyle name="40% - Accent3 5 2" xfId="323"/>
    <cellStyle name="40% - Accent3 5 2 2" xfId="697"/>
    <cellStyle name="40% - Accent3 5 2 2 2" xfId="1445"/>
    <cellStyle name="40% - Accent3 5 2 3" xfId="1071"/>
    <cellStyle name="40% - Accent3 5 3" xfId="510"/>
    <cellStyle name="40% - Accent3 5 3 2" xfId="1258"/>
    <cellStyle name="40% - Accent3 5 4" xfId="884"/>
    <cellStyle name="40% - Accent3 6" xfId="231"/>
    <cellStyle name="40% - Accent3 6 2" xfId="605"/>
    <cellStyle name="40% - Accent3 6 2 2" xfId="1353"/>
    <cellStyle name="40% - Accent3 6 3" xfId="979"/>
    <cellStyle name="40% - Accent3 7" xfId="418"/>
    <cellStyle name="40% - Accent3 7 2" xfId="1166"/>
    <cellStyle name="40% - Accent3 8" xfId="792"/>
    <cellStyle name="40% - Accent4" xfId="10" builtinId="43" customBuiltin="1"/>
    <cellStyle name="40% - Accent4 2" xfId="55"/>
    <cellStyle name="40% - Accent4 2 2" xfId="90"/>
    <cellStyle name="40% - Accent4 2 2 2" xfId="184"/>
    <cellStyle name="40% - Accent4 2 2 2 2" xfId="371"/>
    <cellStyle name="40% - Accent4 2 2 2 2 2" xfId="745"/>
    <cellStyle name="40% - Accent4 2 2 2 2 2 2" xfId="1493"/>
    <cellStyle name="40% - Accent4 2 2 2 2 3" xfId="1119"/>
    <cellStyle name="40% - Accent4 2 2 2 3" xfId="558"/>
    <cellStyle name="40% - Accent4 2 2 2 3 2" xfId="1306"/>
    <cellStyle name="40% - Accent4 2 2 2 4" xfId="932"/>
    <cellStyle name="40% - Accent4 2 2 3" xfId="277"/>
    <cellStyle name="40% - Accent4 2 2 3 2" xfId="651"/>
    <cellStyle name="40% - Accent4 2 2 3 2 2" xfId="1399"/>
    <cellStyle name="40% - Accent4 2 2 3 3" xfId="1025"/>
    <cellStyle name="40% - Accent4 2 2 4" xfId="464"/>
    <cellStyle name="40% - Accent4 2 2 4 2" xfId="1212"/>
    <cellStyle name="40% - Accent4 2 2 5" xfId="838"/>
    <cellStyle name="40% - Accent4 2 3" xfId="122"/>
    <cellStyle name="40% - Accent4 2 3 2" xfId="216"/>
    <cellStyle name="40% - Accent4 2 3 2 2" xfId="403"/>
    <cellStyle name="40% - Accent4 2 3 2 2 2" xfId="777"/>
    <cellStyle name="40% - Accent4 2 3 2 2 2 2" xfId="1525"/>
    <cellStyle name="40% - Accent4 2 3 2 2 3" xfId="1151"/>
    <cellStyle name="40% - Accent4 2 3 2 3" xfId="590"/>
    <cellStyle name="40% - Accent4 2 3 2 3 2" xfId="1338"/>
    <cellStyle name="40% - Accent4 2 3 2 4" xfId="964"/>
    <cellStyle name="40% - Accent4 2 3 3" xfId="309"/>
    <cellStyle name="40% - Accent4 2 3 3 2" xfId="683"/>
    <cellStyle name="40% - Accent4 2 3 3 2 2" xfId="1431"/>
    <cellStyle name="40% - Accent4 2 3 3 3" xfId="1057"/>
    <cellStyle name="40% - Accent4 2 3 4" xfId="496"/>
    <cellStyle name="40% - Accent4 2 3 4 2" xfId="1244"/>
    <cellStyle name="40% - Accent4 2 3 5" xfId="870"/>
    <cellStyle name="40% - Accent4 2 4" xfId="154"/>
    <cellStyle name="40% - Accent4 2 4 2" xfId="341"/>
    <cellStyle name="40% - Accent4 2 4 2 2" xfId="715"/>
    <cellStyle name="40% - Accent4 2 4 2 2 2" xfId="1463"/>
    <cellStyle name="40% - Accent4 2 4 2 3" xfId="1089"/>
    <cellStyle name="40% - Accent4 2 4 3" xfId="528"/>
    <cellStyle name="40% - Accent4 2 4 3 2" xfId="1276"/>
    <cellStyle name="40% - Accent4 2 4 4" xfId="902"/>
    <cellStyle name="40% - Accent4 2 5" xfId="247"/>
    <cellStyle name="40% - Accent4 2 5 2" xfId="621"/>
    <cellStyle name="40% - Accent4 2 5 2 2" xfId="1369"/>
    <cellStyle name="40% - Accent4 2 5 3" xfId="995"/>
    <cellStyle name="40% - Accent4 2 6" xfId="434"/>
    <cellStyle name="40% - Accent4 2 6 2" xfId="1182"/>
    <cellStyle name="40% - Accent4 2 7" xfId="808"/>
    <cellStyle name="40% - Accent4 3" xfId="75"/>
    <cellStyle name="40% - Accent4 3 2" xfId="169"/>
    <cellStyle name="40% - Accent4 3 2 2" xfId="356"/>
    <cellStyle name="40% - Accent4 3 2 2 2" xfId="730"/>
    <cellStyle name="40% - Accent4 3 2 2 2 2" xfId="1478"/>
    <cellStyle name="40% - Accent4 3 2 2 3" xfId="1104"/>
    <cellStyle name="40% - Accent4 3 2 3" xfId="543"/>
    <cellStyle name="40% - Accent4 3 2 3 2" xfId="1291"/>
    <cellStyle name="40% - Accent4 3 2 4" xfId="917"/>
    <cellStyle name="40% - Accent4 3 3" xfId="262"/>
    <cellStyle name="40% - Accent4 3 3 2" xfId="636"/>
    <cellStyle name="40% - Accent4 3 3 2 2" xfId="1384"/>
    <cellStyle name="40% - Accent4 3 3 3" xfId="1010"/>
    <cellStyle name="40% - Accent4 3 4" xfId="449"/>
    <cellStyle name="40% - Accent4 3 4 2" xfId="1197"/>
    <cellStyle name="40% - Accent4 3 5" xfId="823"/>
    <cellStyle name="40% - Accent4 4" xfId="106"/>
    <cellStyle name="40% - Accent4 4 2" xfId="200"/>
    <cellStyle name="40% - Accent4 4 2 2" xfId="387"/>
    <cellStyle name="40% - Accent4 4 2 2 2" xfId="761"/>
    <cellStyle name="40% - Accent4 4 2 2 2 2" xfId="1509"/>
    <cellStyle name="40% - Accent4 4 2 2 3" xfId="1135"/>
    <cellStyle name="40% - Accent4 4 2 3" xfId="574"/>
    <cellStyle name="40% - Accent4 4 2 3 2" xfId="1322"/>
    <cellStyle name="40% - Accent4 4 2 4" xfId="948"/>
    <cellStyle name="40% - Accent4 4 3" xfId="293"/>
    <cellStyle name="40% - Accent4 4 3 2" xfId="667"/>
    <cellStyle name="40% - Accent4 4 3 2 2" xfId="1415"/>
    <cellStyle name="40% - Accent4 4 3 3" xfId="1041"/>
    <cellStyle name="40% - Accent4 4 4" xfId="480"/>
    <cellStyle name="40% - Accent4 4 4 2" xfId="1228"/>
    <cellStyle name="40% - Accent4 4 5" xfId="854"/>
    <cellStyle name="40% - Accent4 5" xfId="138"/>
    <cellStyle name="40% - Accent4 5 2" xfId="325"/>
    <cellStyle name="40% - Accent4 5 2 2" xfId="699"/>
    <cellStyle name="40% - Accent4 5 2 2 2" xfId="1447"/>
    <cellStyle name="40% - Accent4 5 2 3" xfId="1073"/>
    <cellStyle name="40% - Accent4 5 3" xfId="512"/>
    <cellStyle name="40% - Accent4 5 3 2" xfId="1260"/>
    <cellStyle name="40% - Accent4 5 4" xfId="886"/>
    <cellStyle name="40% - Accent4 6" xfId="232"/>
    <cellStyle name="40% - Accent4 6 2" xfId="606"/>
    <cellStyle name="40% - Accent4 6 2 2" xfId="1354"/>
    <cellStyle name="40% - Accent4 6 3" xfId="980"/>
    <cellStyle name="40% - Accent4 7" xfId="419"/>
    <cellStyle name="40% - Accent4 7 2" xfId="1167"/>
    <cellStyle name="40% - Accent4 8" xfId="793"/>
    <cellStyle name="40% - Accent5" xfId="11" builtinId="47" customBuiltin="1"/>
    <cellStyle name="40% - Accent5 2" xfId="57"/>
    <cellStyle name="40% - Accent5 2 2" xfId="92"/>
    <cellStyle name="40% - Accent5 2 2 2" xfId="186"/>
    <cellStyle name="40% - Accent5 2 2 2 2" xfId="373"/>
    <cellStyle name="40% - Accent5 2 2 2 2 2" xfId="747"/>
    <cellStyle name="40% - Accent5 2 2 2 2 2 2" xfId="1495"/>
    <cellStyle name="40% - Accent5 2 2 2 2 3" xfId="1121"/>
    <cellStyle name="40% - Accent5 2 2 2 3" xfId="560"/>
    <cellStyle name="40% - Accent5 2 2 2 3 2" xfId="1308"/>
    <cellStyle name="40% - Accent5 2 2 2 4" xfId="934"/>
    <cellStyle name="40% - Accent5 2 2 3" xfId="279"/>
    <cellStyle name="40% - Accent5 2 2 3 2" xfId="653"/>
    <cellStyle name="40% - Accent5 2 2 3 2 2" xfId="1401"/>
    <cellStyle name="40% - Accent5 2 2 3 3" xfId="1027"/>
    <cellStyle name="40% - Accent5 2 2 4" xfId="466"/>
    <cellStyle name="40% - Accent5 2 2 4 2" xfId="1214"/>
    <cellStyle name="40% - Accent5 2 2 5" xfId="840"/>
    <cellStyle name="40% - Accent5 2 3" xfId="124"/>
    <cellStyle name="40% - Accent5 2 3 2" xfId="218"/>
    <cellStyle name="40% - Accent5 2 3 2 2" xfId="405"/>
    <cellStyle name="40% - Accent5 2 3 2 2 2" xfId="779"/>
    <cellStyle name="40% - Accent5 2 3 2 2 2 2" xfId="1527"/>
    <cellStyle name="40% - Accent5 2 3 2 2 3" xfId="1153"/>
    <cellStyle name="40% - Accent5 2 3 2 3" xfId="592"/>
    <cellStyle name="40% - Accent5 2 3 2 3 2" xfId="1340"/>
    <cellStyle name="40% - Accent5 2 3 2 4" xfId="966"/>
    <cellStyle name="40% - Accent5 2 3 3" xfId="311"/>
    <cellStyle name="40% - Accent5 2 3 3 2" xfId="685"/>
    <cellStyle name="40% - Accent5 2 3 3 2 2" xfId="1433"/>
    <cellStyle name="40% - Accent5 2 3 3 3" xfId="1059"/>
    <cellStyle name="40% - Accent5 2 3 4" xfId="498"/>
    <cellStyle name="40% - Accent5 2 3 4 2" xfId="1246"/>
    <cellStyle name="40% - Accent5 2 3 5" xfId="872"/>
    <cellStyle name="40% - Accent5 2 4" xfId="156"/>
    <cellStyle name="40% - Accent5 2 4 2" xfId="343"/>
    <cellStyle name="40% - Accent5 2 4 2 2" xfId="717"/>
    <cellStyle name="40% - Accent5 2 4 2 2 2" xfId="1465"/>
    <cellStyle name="40% - Accent5 2 4 2 3" xfId="1091"/>
    <cellStyle name="40% - Accent5 2 4 3" xfId="530"/>
    <cellStyle name="40% - Accent5 2 4 3 2" xfId="1278"/>
    <cellStyle name="40% - Accent5 2 4 4" xfId="904"/>
    <cellStyle name="40% - Accent5 2 5" xfId="249"/>
    <cellStyle name="40% - Accent5 2 5 2" xfId="623"/>
    <cellStyle name="40% - Accent5 2 5 2 2" xfId="1371"/>
    <cellStyle name="40% - Accent5 2 5 3" xfId="997"/>
    <cellStyle name="40% - Accent5 2 6" xfId="436"/>
    <cellStyle name="40% - Accent5 2 6 2" xfId="1184"/>
    <cellStyle name="40% - Accent5 2 7" xfId="810"/>
    <cellStyle name="40% - Accent5 3" xfId="76"/>
    <cellStyle name="40% - Accent5 3 2" xfId="170"/>
    <cellStyle name="40% - Accent5 3 2 2" xfId="357"/>
    <cellStyle name="40% - Accent5 3 2 2 2" xfId="731"/>
    <cellStyle name="40% - Accent5 3 2 2 2 2" xfId="1479"/>
    <cellStyle name="40% - Accent5 3 2 2 3" xfId="1105"/>
    <cellStyle name="40% - Accent5 3 2 3" xfId="544"/>
    <cellStyle name="40% - Accent5 3 2 3 2" xfId="1292"/>
    <cellStyle name="40% - Accent5 3 2 4" xfId="918"/>
    <cellStyle name="40% - Accent5 3 3" xfId="263"/>
    <cellStyle name="40% - Accent5 3 3 2" xfId="637"/>
    <cellStyle name="40% - Accent5 3 3 2 2" xfId="1385"/>
    <cellStyle name="40% - Accent5 3 3 3" xfId="1011"/>
    <cellStyle name="40% - Accent5 3 4" xfId="450"/>
    <cellStyle name="40% - Accent5 3 4 2" xfId="1198"/>
    <cellStyle name="40% - Accent5 3 5" xfId="824"/>
    <cellStyle name="40% - Accent5 4" xfId="108"/>
    <cellStyle name="40% - Accent5 4 2" xfId="202"/>
    <cellStyle name="40% - Accent5 4 2 2" xfId="389"/>
    <cellStyle name="40% - Accent5 4 2 2 2" xfId="763"/>
    <cellStyle name="40% - Accent5 4 2 2 2 2" xfId="1511"/>
    <cellStyle name="40% - Accent5 4 2 2 3" xfId="1137"/>
    <cellStyle name="40% - Accent5 4 2 3" xfId="576"/>
    <cellStyle name="40% - Accent5 4 2 3 2" xfId="1324"/>
    <cellStyle name="40% - Accent5 4 2 4" xfId="950"/>
    <cellStyle name="40% - Accent5 4 3" xfId="295"/>
    <cellStyle name="40% - Accent5 4 3 2" xfId="669"/>
    <cellStyle name="40% - Accent5 4 3 2 2" xfId="1417"/>
    <cellStyle name="40% - Accent5 4 3 3" xfId="1043"/>
    <cellStyle name="40% - Accent5 4 4" xfId="482"/>
    <cellStyle name="40% - Accent5 4 4 2" xfId="1230"/>
    <cellStyle name="40% - Accent5 4 5" xfId="856"/>
    <cellStyle name="40% - Accent5 5" xfId="140"/>
    <cellStyle name="40% - Accent5 5 2" xfId="327"/>
    <cellStyle name="40% - Accent5 5 2 2" xfId="701"/>
    <cellStyle name="40% - Accent5 5 2 2 2" xfId="1449"/>
    <cellStyle name="40% - Accent5 5 2 3" xfId="1075"/>
    <cellStyle name="40% - Accent5 5 3" xfId="514"/>
    <cellStyle name="40% - Accent5 5 3 2" xfId="1262"/>
    <cellStyle name="40% - Accent5 5 4" xfId="888"/>
    <cellStyle name="40% - Accent5 6" xfId="233"/>
    <cellStyle name="40% - Accent5 6 2" xfId="607"/>
    <cellStyle name="40% - Accent5 6 2 2" xfId="1355"/>
    <cellStyle name="40% - Accent5 6 3" xfId="981"/>
    <cellStyle name="40% - Accent5 7" xfId="420"/>
    <cellStyle name="40% - Accent5 7 2" xfId="1168"/>
    <cellStyle name="40% - Accent5 8" xfId="794"/>
    <cellStyle name="40% - Accent6" xfId="12" builtinId="51" customBuiltin="1"/>
    <cellStyle name="40% - Accent6 2" xfId="59"/>
    <cellStyle name="40% - Accent6 2 2" xfId="94"/>
    <cellStyle name="40% - Accent6 2 2 2" xfId="188"/>
    <cellStyle name="40% - Accent6 2 2 2 2" xfId="375"/>
    <cellStyle name="40% - Accent6 2 2 2 2 2" xfId="749"/>
    <cellStyle name="40% - Accent6 2 2 2 2 2 2" xfId="1497"/>
    <cellStyle name="40% - Accent6 2 2 2 2 3" xfId="1123"/>
    <cellStyle name="40% - Accent6 2 2 2 3" xfId="562"/>
    <cellStyle name="40% - Accent6 2 2 2 3 2" xfId="1310"/>
    <cellStyle name="40% - Accent6 2 2 2 4" xfId="936"/>
    <cellStyle name="40% - Accent6 2 2 3" xfId="281"/>
    <cellStyle name="40% - Accent6 2 2 3 2" xfId="655"/>
    <cellStyle name="40% - Accent6 2 2 3 2 2" xfId="1403"/>
    <cellStyle name="40% - Accent6 2 2 3 3" xfId="1029"/>
    <cellStyle name="40% - Accent6 2 2 4" xfId="468"/>
    <cellStyle name="40% - Accent6 2 2 4 2" xfId="1216"/>
    <cellStyle name="40% - Accent6 2 2 5" xfId="842"/>
    <cellStyle name="40% - Accent6 2 3" xfId="126"/>
    <cellStyle name="40% - Accent6 2 3 2" xfId="220"/>
    <cellStyle name="40% - Accent6 2 3 2 2" xfId="407"/>
    <cellStyle name="40% - Accent6 2 3 2 2 2" xfId="781"/>
    <cellStyle name="40% - Accent6 2 3 2 2 2 2" xfId="1529"/>
    <cellStyle name="40% - Accent6 2 3 2 2 3" xfId="1155"/>
    <cellStyle name="40% - Accent6 2 3 2 3" xfId="594"/>
    <cellStyle name="40% - Accent6 2 3 2 3 2" xfId="1342"/>
    <cellStyle name="40% - Accent6 2 3 2 4" xfId="968"/>
    <cellStyle name="40% - Accent6 2 3 3" xfId="313"/>
    <cellStyle name="40% - Accent6 2 3 3 2" xfId="687"/>
    <cellStyle name="40% - Accent6 2 3 3 2 2" xfId="1435"/>
    <cellStyle name="40% - Accent6 2 3 3 3" xfId="1061"/>
    <cellStyle name="40% - Accent6 2 3 4" xfId="500"/>
    <cellStyle name="40% - Accent6 2 3 4 2" xfId="1248"/>
    <cellStyle name="40% - Accent6 2 3 5" xfId="874"/>
    <cellStyle name="40% - Accent6 2 4" xfId="158"/>
    <cellStyle name="40% - Accent6 2 4 2" xfId="345"/>
    <cellStyle name="40% - Accent6 2 4 2 2" xfId="719"/>
    <cellStyle name="40% - Accent6 2 4 2 2 2" xfId="1467"/>
    <cellStyle name="40% - Accent6 2 4 2 3" xfId="1093"/>
    <cellStyle name="40% - Accent6 2 4 3" xfId="532"/>
    <cellStyle name="40% - Accent6 2 4 3 2" xfId="1280"/>
    <cellStyle name="40% - Accent6 2 4 4" xfId="906"/>
    <cellStyle name="40% - Accent6 2 5" xfId="251"/>
    <cellStyle name="40% - Accent6 2 5 2" xfId="625"/>
    <cellStyle name="40% - Accent6 2 5 2 2" xfId="1373"/>
    <cellStyle name="40% - Accent6 2 5 3" xfId="999"/>
    <cellStyle name="40% - Accent6 2 6" xfId="438"/>
    <cellStyle name="40% - Accent6 2 6 2" xfId="1186"/>
    <cellStyle name="40% - Accent6 2 7" xfId="812"/>
    <cellStyle name="40% - Accent6 3" xfId="77"/>
    <cellStyle name="40% - Accent6 3 2" xfId="171"/>
    <cellStyle name="40% - Accent6 3 2 2" xfId="358"/>
    <cellStyle name="40% - Accent6 3 2 2 2" xfId="732"/>
    <cellStyle name="40% - Accent6 3 2 2 2 2" xfId="1480"/>
    <cellStyle name="40% - Accent6 3 2 2 3" xfId="1106"/>
    <cellStyle name="40% - Accent6 3 2 3" xfId="545"/>
    <cellStyle name="40% - Accent6 3 2 3 2" xfId="1293"/>
    <cellStyle name="40% - Accent6 3 2 4" xfId="919"/>
    <cellStyle name="40% - Accent6 3 3" xfId="264"/>
    <cellStyle name="40% - Accent6 3 3 2" xfId="638"/>
    <cellStyle name="40% - Accent6 3 3 2 2" xfId="1386"/>
    <cellStyle name="40% - Accent6 3 3 3" xfId="1012"/>
    <cellStyle name="40% - Accent6 3 4" xfId="451"/>
    <cellStyle name="40% - Accent6 3 4 2" xfId="1199"/>
    <cellStyle name="40% - Accent6 3 5" xfId="825"/>
    <cellStyle name="40% - Accent6 4" xfId="110"/>
    <cellStyle name="40% - Accent6 4 2" xfId="204"/>
    <cellStyle name="40% - Accent6 4 2 2" xfId="391"/>
    <cellStyle name="40% - Accent6 4 2 2 2" xfId="765"/>
    <cellStyle name="40% - Accent6 4 2 2 2 2" xfId="1513"/>
    <cellStyle name="40% - Accent6 4 2 2 3" xfId="1139"/>
    <cellStyle name="40% - Accent6 4 2 3" xfId="578"/>
    <cellStyle name="40% - Accent6 4 2 3 2" xfId="1326"/>
    <cellStyle name="40% - Accent6 4 2 4" xfId="952"/>
    <cellStyle name="40% - Accent6 4 3" xfId="297"/>
    <cellStyle name="40% - Accent6 4 3 2" xfId="671"/>
    <cellStyle name="40% - Accent6 4 3 2 2" xfId="1419"/>
    <cellStyle name="40% - Accent6 4 3 3" xfId="1045"/>
    <cellStyle name="40% - Accent6 4 4" xfId="484"/>
    <cellStyle name="40% - Accent6 4 4 2" xfId="1232"/>
    <cellStyle name="40% - Accent6 4 5" xfId="858"/>
    <cellStyle name="40% - Accent6 5" xfId="142"/>
    <cellStyle name="40% - Accent6 5 2" xfId="329"/>
    <cellStyle name="40% - Accent6 5 2 2" xfId="703"/>
    <cellStyle name="40% - Accent6 5 2 2 2" xfId="1451"/>
    <cellStyle name="40% - Accent6 5 2 3" xfId="1077"/>
    <cellStyle name="40% - Accent6 5 3" xfId="516"/>
    <cellStyle name="40% - Accent6 5 3 2" xfId="1264"/>
    <cellStyle name="40% - Accent6 5 4" xfId="890"/>
    <cellStyle name="40% - Accent6 6" xfId="234"/>
    <cellStyle name="40% - Accent6 6 2" xfId="608"/>
    <cellStyle name="40% - Accent6 6 2 2" xfId="1356"/>
    <cellStyle name="40% - Accent6 6 3" xfId="982"/>
    <cellStyle name="40% - Accent6 7" xfId="421"/>
    <cellStyle name="40% - Accent6 7 2" xfId="1169"/>
    <cellStyle name="40% - Accent6 8" xfId="795"/>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Bad 2" xfId="61"/>
    <cellStyle name="Bad 3" xfId="46"/>
    <cellStyle name="Calculation" xfId="26" builtinId="22" customBuiltin="1"/>
    <cellStyle name="Check Cell" xfId="27" builtinId="23" customBuiltin="1"/>
    <cellStyle name="Comma 2" xfId="45"/>
    <cellStyle name="Comma 2 2" xfId="81"/>
    <cellStyle name="Comma 2 2 2" xfId="175"/>
    <cellStyle name="Comma 2 2 2 2" xfId="362"/>
    <cellStyle name="Comma 2 2 2 2 2" xfId="736"/>
    <cellStyle name="Comma 2 2 2 2 2 2" xfId="1484"/>
    <cellStyle name="Comma 2 2 2 2 3" xfId="1110"/>
    <cellStyle name="Comma 2 2 2 3" xfId="549"/>
    <cellStyle name="Comma 2 2 2 3 2" xfId="1297"/>
    <cellStyle name="Comma 2 2 2 4" xfId="923"/>
    <cellStyle name="Comma 2 2 3" xfId="268"/>
    <cellStyle name="Comma 2 2 3 2" xfId="642"/>
    <cellStyle name="Comma 2 2 3 2 2" xfId="1390"/>
    <cellStyle name="Comma 2 2 3 3" xfId="1016"/>
    <cellStyle name="Comma 2 2 4" xfId="455"/>
    <cellStyle name="Comma 2 2 4 2" xfId="1203"/>
    <cellStyle name="Comma 2 2 5" xfId="829"/>
    <cellStyle name="Comma 2 3" xfId="113"/>
    <cellStyle name="Comma 2 3 2" xfId="207"/>
    <cellStyle name="Comma 2 3 2 2" xfId="394"/>
    <cellStyle name="Comma 2 3 2 2 2" xfId="768"/>
    <cellStyle name="Comma 2 3 2 2 2 2" xfId="1516"/>
    <cellStyle name="Comma 2 3 2 2 3" xfId="1142"/>
    <cellStyle name="Comma 2 3 2 3" xfId="581"/>
    <cellStyle name="Comma 2 3 2 3 2" xfId="1329"/>
    <cellStyle name="Comma 2 3 2 4" xfId="955"/>
    <cellStyle name="Comma 2 3 3" xfId="300"/>
    <cellStyle name="Comma 2 3 3 2" xfId="674"/>
    <cellStyle name="Comma 2 3 3 2 2" xfId="1422"/>
    <cellStyle name="Comma 2 3 3 3" xfId="1048"/>
    <cellStyle name="Comma 2 3 4" xfId="487"/>
    <cellStyle name="Comma 2 3 4 2" xfId="1235"/>
    <cellStyle name="Comma 2 3 5" xfId="861"/>
    <cellStyle name="Comma 2 4" xfId="145"/>
    <cellStyle name="Comma 2 4 2" xfId="332"/>
    <cellStyle name="Comma 2 4 2 2" xfId="706"/>
    <cellStyle name="Comma 2 4 2 2 2" xfId="1454"/>
    <cellStyle name="Comma 2 4 2 3" xfId="1080"/>
    <cellStyle name="Comma 2 4 3" xfId="519"/>
    <cellStyle name="Comma 2 4 3 2" xfId="1267"/>
    <cellStyle name="Comma 2 4 4" xfId="893"/>
    <cellStyle name="Comma 2 5" xfId="238"/>
    <cellStyle name="Comma 2 5 2" xfId="612"/>
    <cellStyle name="Comma 2 5 2 2" xfId="1360"/>
    <cellStyle name="Comma 2 5 3" xfId="986"/>
    <cellStyle name="Comma 2 6" xfId="425"/>
    <cellStyle name="Comma 2 6 2" xfId="1173"/>
    <cellStyle name="Comma 2 7" xfId="799"/>
    <cellStyle name="Comma 3" xfId="97"/>
    <cellStyle name="Comma 3 2" xfId="191"/>
    <cellStyle name="Comma 3 2 2" xfId="378"/>
    <cellStyle name="Comma 3 2 2 2" xfId="752"/>
    <cellStyle name="Comma 3 2 2 2 2" xfId="1500"/>
    <cellStyle name="Comma 3 2 2 3" xfId="1126"/>
    <cellStyle name="Comma 3 2 3" xfId="565"/>
    <cellStyle name="Comma 3 2 3 2" xfId="1313"/>
    <cellStyle name="Comma 3 2 4" xfId="939"/>
    <cellStyle name="Comma 3 3" xfId="284"/>
    <cellStyle name="Comma 3 3 2" xfId="658"/>
    <cellStyle name="Comma 3 3 2 2" xfId="1406"/>
    <cellStyle name="Comma 3 3 3" xfId="1032"/>
    <cellStyle name="Comma 3 4" xfId="471"/>
    <cellStyle name="Comma 3 4 2" xfId="1219"/>
    <cellStyle name="Comma 3 5" xfId="845"/>
    <cellStyle name="Comma 4" xfId="129"/>
    <cellStyle name="Comma 4 2" xfId="316"/>
    <cellStyle name="Comma 4 2 2" xfId="690"/>
    <cellStyle name="Comma 4 2 2 2" xfId="1438"/>
    <cellStyle name="Comma 4 2 3" xfId="1064"/>
    <cellStyle name="Comma 4 3" xfId="503"/>
    <cellStyle name="Comma 4 3 2" xfId="1251"/>
    <cellStyle name="Comma 4 4" xfId="877"/>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Hyperlink 2" xfId="65"/>
    <cellStyle name="Input" xfId="35" builtinId="20" customBuiltin="1"/>
    <cellStyle name="Linked Cell" xfId="36" builtinId="24" customBuiltin="1"/>
    <cellStyle name="Neutral" xfId="37" builtinId="28" customBuiltin="1"/>
    <cellStyle name="Normal" xfId="0" builtinId="0" customBuiltin="1"/>
    <cellStyle name="Normal 2" xfId="38"/>
    <cellStyle name="Normal 2 2" xfId="62"/>
    <cellStyle name="Normal 2 2 2" xfId="95"/>
    <cellStyle name="Normal 2 2 2 2" xfId="189"/>
    <cellStyle name="Normal 2 2 2 2 2" xfId="376"/>
    <cellStyle name="Normal 2 2 2 2 2 2" xfId="750"/>
    <cellStyle name="Normal 2 2 2 2 2 2 2" xfId="1498"/>
    <cellStyle name="Normal 2 2 2 2 2 3" xfId="1124"/>
    <cellStyle name="Normal 2 2 2 2 3" xfId="563"/>
    <cellStyle name="Normal 2 2 2 2 3 2" xfId="1311"/>
    <cellStyle name="Normal 2 2 2 2 4" xfId="937"/>
    <cellStyle name="Normal 2 2 2 3" xfId="282"/>
    <cellStyle name="Normal 2 2 2 3 2" xfId="656"/>
    <cellStyle name="Normal 2 2 2 3 2 2" xfId="1404"/>
    <cellStyle name="Normal 2 2 2 3 3" xfId="1030"/>
    <cellStyle name="Normal 2 2 2 4" xfId="469"/>
    <cellStyle name="Normal 2 2 2 4 2" xfId="1217"/>
    <cellStyle name="Normal 2 2 2 5" xfId="843"/>
    <cellStyle name="Normal 2 2 3" xfId="127"/>
    <cellStyle name="Normal 2 2 3 2" xfId="221"/>
    <cellStyle name="Normal 2 2 3 2 2" xfId="408"/>
    <cellStyle name="Normal 2 2 3 2 2 2" xfId="782"/>
    <cellStyle name="Normal 2 2 3 2 2 2 2" xfId="1530"/>
    <cellStyle name="Normal 2 2 3 2 2 3" xfId="1156"/>
    <cellStyle name="Normal 2 2 3 2 3" xfId="595"/>
    <cellStyle name="Normal 2 2 3 2 3 2" xfId="1343"/>
    <cellStyle name="Normal 2 2 3 2 4" xfId="969"/>
    <cellStyle name="Normal 2 2 3 3" xfId="314"/>
    <cellStyle name="Normal 2 2 3 3 2" xfId="688"/>
    <cellStyle name="Normal 2 2 3 3 2 2" xfId="1436"/>
    <cellStyle name="Normal 2 2 3 3 3" xfId="1062"/>
    <cellStyle name="Normal 2 2 3 4" xfId="501"/>
    <cellStyle name="Normal 2 2 3 4 2" xfId="1249"/>
    <cellStyle name="Normal 2 2 3 5" xfId="875"/>
    <cellStyle name="Normal 2 2 4" xfId="159"/>
    <cellStyle name="Normal 2 2 4 2" xfId="346"/>
    <cellStyle name="Normal 2 2 4 2 2" xfId="720"/>
    <cellStyle name="Normal 2 2 4 2 2 2" xfId="1468"/>
    <cellStyle name="Normal 2 2 4 2 3" xfId="1094"/>
    <cellStyle name="Normal 2 2 4 3" xfId="533"/>
    <cellStyle name="Normal 2 2 4 3 2" xfId="1281"/>
    <cellStyle name="Normal 2 2 4 4" xfId="907"/>
    <cellStyle name="Normal 2 2 5" xfId="252"/>
    <cellStyle name="Normal 2 2 5 2" xfId="626"/>
    <cellStyle name="Normal 2 2 5 2 2" xfId="1374"/>
    <cellStyle name="Normal 2 2 5 3" xfId="1000"/>
    <cellStyle name="Normal 2 2 6" xfId="439"/>
    <cellStyle name="Normal 2 2 6 2" xfId="1187"/>
    <cellStyle name="Normal 2 2 7" xfId="813"/>
    <cellStyle name="Normal 2 3" xfId="78"/>
    <cellStyle name="Normal 2 3 2" xfId="172"/>
    <cellStyle name="Normal 2 3 2 2" xfId="359"/>
    <cellStyle name="Normal 2 3 2 2 2" xfId="733"/>
    <cellStyle name="Normal 2 3 2 2 2 2" xfId="1481"/>
    <cellStyle name="Normal 2 3 2 2 3" xfId="1107"/>
    <cellStyle name="Normal 2 3 2 3" xfId="546"/>
    <cellStyle name="Normal 2 3 2 3 2" xfId="1294"/>
    <cellStyle name="Normal 2 3 2 4" xfId="920"/>
    <cellStyle name="Normal 2 3 3" xfId="265"/>
    <cellStyle name="Normal 2 3 3 2" xfId="639"/>
    <cellStyle name="Normal 2 3 3 2 2" xfId="1387"/>
    <cellStyle name="Normal 2 3 3 3" xfId="1013"/>
    <cellStyle name="Normal 2 3 4" xfId="452"/>
    <cellStyle name="Normal 2 3 4 2" xfId="1200"/>
    <cellStyle name="Normal 2 3 5" xfId="826"/>
    <cellStyle name="Normal 2 4" xfId="111"/>
    <cellStyle name="Normal 2 4 2" xfId="205"/>
    <cellStyle name="Normal 2 4 2 2" xfId="392"/>
    <cellStyle name="Normal 2 4 2 2 2" xfId="766"/>
    <cellStyle name="Normal 2 4 2 2 2 2" xfId="1514"/>
    <cellStyle name="Normal 2 4 2 2 3" xfId="1140"/>
    <cellStyle name="Normal 2 4 2 3" xfId="579"/>
    <cellStyle name="Normal 2 4 2 3 2" xfId="1327"/>
    <cellStyle name="Normal 2 4 2 4" xfId="953"/>
    <cellStyle name="Normal 2 4 3" xfId="298"/>
    <cellStyle name="Normal 2 4 3 2" xfId="672"/>
    <cellStyle name="Normal 2 4 3 2 2" xfId="1420"/>
    <cellStyle name="Normal 2 4 3 3" xfId="1046"/>
    <cellStyle name="Normal 2 4 4" xfId="485"/>
    <cellStyle name="Normal 2 4 4 2" xfId="1233"/>
    <cellStyle name="Normal 2 4 5" xfId="859"/>
    <cellStyle name="Normal 2 5" xfId="143"/>
    <cellStyle name="Normal 2 5 2" xfId="330"/>
    <cellStyle name="Normal 2 5 2 2" xfId="704"/>
    <cellStyle name="Normal 2 5 2 2 2" xfId="1452"/>
    <cellStyle name="Normal 2 5 2 3" xfId="1078"/>
    <cellStyle name="Normal 2 5 3" xfId="517"/>
    <cellStyle name="Normal 2 5 3 2" xfId="1265"/>
    <cellStyle name="Normal 2 5 4" xfId="891"/>
    <cellStyle name="Normal 2 6" xfId="235"/>
    <cellStyle name="Normal 2 6 2" xfId="609"/>
    <cellStyle name="Normal 2 6 2 2" xfId="1357"/>
    <cellStyle name="Normal 2 6 3" xfId="983"/>
    <cellStyle name="Normal 2 7" xfId="422"/>
    <cellStyle name="Normal 2 7 2" xfId="1170"/>
    <cellStyle name="Normal 2 8" xfId="796"/>
    <cellStyle name="Normal 3" xfId="60"/>
    <cellStyle name="Normal 4" xfId="63"/>
    <cellStyle name="Normal 4 2" xfId="64"/>
    <cellStyle name="Normal 5" xfId="44"/>
    <cellStyle name="Normal 5 2" xfId="80"/>
    <cellStyle name="Normal 5 2 2" xfId="174"/>
    <cellStyle name="Normal 5 2 2 2" xfId="361"/>
    <cellStyle name="Normal 5 2 2 2 2" xfId="735"/>
    <cellStyle name="Normal 5 2 2 2 2 2" xfId="1483"/>
    <cellStyle name="Normal 5 2 2 2 3" xfId="1109"/>
    <cellStyle name="Normal 5 2 2 3" xfId="548"/>
    <cellStyle name="Normal 5 2 2 3 2" xfId="1296"/>
    <cellStyle name="Normal 5 2 2 4" xfId="922"/>
    <cellStyle name="Normal 5 2 3" xfId="267"/>
    <cellStyle name="Normal 5 2 3 2" xfId="641"/>
    <cellStyle name="Normal 5 2 3 2 2" xfId="1389"/>
    <cellStyle name="Normal 5 2 3 3" xfId="1015"/>
    <cellStyle name="Normal 5 2 4" xfId="454"/>
    <cellStyle name="Normal 5 2 4 2" xfId="1202"/>
    <cellStyle name="Normal 5 2 5" xfId="828"/>
    <cellStyle name="Normal 5 3" xfId="112"/>
    <cellStyle name="Normal 5 3 2" xfId="206"/>
    <cellStyle name="Normal 5 3 2 2" xfId="393"/>
    <cellStyle name="Normal 5 3 2 2 2" xfId="767"/>
    <cellStyle name="Normal 5 3 2 2 2 2" xfId="1515"/>
    <cellStyle name="Normal 5 3 2 2 3" xfId="1141"/>
    <cellStyle name="Normal 5 3 2 3" xfId="580"/>
    <cellStyle name="Normal 5 3 2 3 2" xfId="1328"/>
    <cellStyle name="Normal 5 3 2 4" xfId="954"/>
    <cellStyle name="Normal 5 3 3" xfId="299"/>
    <cellStyle name="Normal 5 3 3 2" xfId="673"/>
    <cellStyle name="Normal 5 3 3 2 2" xfId="1421"/>
    <cellStyle name="Normal 5 3 3 3" xfId="1047"/>
    <cellStyle name="Normal 5 3 4" xfId="486"/>
    <cellStyle name="Normal 5 3 4 2" xfId="1234"/>
    <cellStyle name="Normal 5 3 5" xfId="860"/>
    <cellStyle name="Normal 5 4" xfId="144"/>
    <cellStyle name="Normal 5 4 2" xfId="331"/>
    <cellStyle name="Normal 5 4 2 2" xfId="705"/>
    <cellStyle name="Normal 5 4 2 2 2" xfId="1453"/>
    <cellStyle name="Normal 5 4 2 3" xfId="1079"/>
    <cellStyle name="Normal 5 4 3" xfId="518"/>
    <cellStyle name="Normal 5 4 3 2" xfId="1266"/>
    <cellStyle name="Normal 5 4 4" xfId="892"/>
    <cellStyle name="Normal 5 5" xfId="237"/>
    <cellStyle name="Normal 5 5 2" xfId="611"/>
    <cellStyle name="Normal 5 5 2 2" xfId="1359"/>
    <cellStyle name="Normal 5 5 3" xfId="985"/>
    <cellStyle name="Normal 5 6" xfId="424"/>
    <cellStyle name="Normal 5 6 2" xfId="1172"/>
    <cellStyle name="Normal 5 7" xfId="798"/>
    <cellStyle name="Normal 6" xfId="96"/>
    <cellStyle name="Normal 6 2" xfId="190"/>
    <cellStyle name="Normal 6 2 2" xfId="377"/>
    <cellStyle name="Normal 6 2 2 2" xfId="751"/>
    <cellStyle name="Normal 6 2 2 2 2" xfId="1499"/>
    <cellStyle name="Normal 6 2 2 3" xfId="1125"/>
    <cellStyle name="Normal 6 2 3" xfId="564"/>
    <cellStyle name="Normal 6 2 3 2" xfId="1312"/>
    <cellStyle name="Normal 6 2 4" xfId="938"/>
    <cellStyle name="Normal 6 3" xfId="283"/>
    <cellStyle name="Normal 6 3 2" xfId="657"/>
    <cellStyle name="Normal 6 3 2 2" xfId="1405"/>
    <cellStyle name="Normal 6 3 3" xfId="1031"/>
    <cellStyle name="Normal 6 4" xfId="470"/>
    <cellStyle name="Normal 6 4 2" xfId="1218"/>
    <cellStyle name="Normal 6 5" xfId="844"/>
    <cellStyle name="Normal 7" xfId="128"/>
    <cellStyle name="Normal 7 2" xfId="315"/>
    <cellStyle name="Normal 7 2 2" xfId="689"/>
    <cellStyle name="Normal 7 2 2 2" xfId="1437"/>
    <cellStyle name="Normal 7 2 3" xfId="1063"/>
    <cellStyle name="Normal 7 3" xfId="502"/>
    <cellStyle name="Normal 7 3 2" xfId="1250"/>
    <cellStyle name="Normal 7 4" xfId="876"/>
    <cellStyle name="Normal 8" xfId="222"/>
    <cellStyle name="Normal 8 2" xfId="409"/>
    <cellStyle name="Normal 8 2 2" xfId="783"/>
    <cellStyle name="Normal 8 2 2 2" xfId="1531"/>
    <cellStyle name="Normal 8 2 3" xfId="1157"/>
    <cellStyle name="Normal 8 3" xfId="596"/>
    <cellStyle name="Normal 8 3 2" xfId="1344"/>
    <cellStyle name="Normal 8 4" xfId="970"/>
    <cellStyle name="Note" xfId="39" builtinId="10" customBuiltin="1"/>
    <cellStyle name="Note 2" xfId="47"/>
    <cellStyle name="Note 2 2" xfId="82"/>
    <cellStyle name="Note 2 2 2" xfId="176"/>
    <cellStyle name="Note 2 2 2 2" xfId="363"/>
    <cellStyle name="Note 2 2 2 2 2" xfId="737"/>
    <cellStyle name="Note 2 2 2 2 2 2" xfId="1485"/>
    <cellStyle name="Note 2 2 2 2 3" xfId="1111"/>
    <cellStyle name="Note 2 2 2 3" xfId="550"/>
    <cellStyle name="Note 2 2 2 3 2" xfId="1298"/>
    <cellStyle name="Note 2 2 2 4" xfId="924"/>
    <cellStyle name="Note 2 2 3" xfId="269"/>
    <cellStyle name="Note 2 2 3 2" xfId="643"/>
    <cellStyle name="Note 2 2 3 2 2" xfId="1391"/>
    <cellStyle name="Note 2 2 3 3" xfId="1017"/>
    <cellStyle name="Note 2 2 4" xfId="456"/>
    <cellStyle name="Note 2 2 4 2" xfId="1204"/>
    <cellStyle name="Note 2 2 5" xfId="830"/>
    <cellStyle name="Note 2 3" xfId="114"/>
    <cellStyle name="Note 2 3 2" xfId="208"/>
    <cellStyle name="Note 2 3 2 2" xfId="395"/>
    <cellStyle name="Note 2 3 2 2 2" xfId="769"/>
    <cellStyle name="Note 2 3 2 2 2 2" xfId="1517"/>
    <cellStyle name="Note 2 3 2 2 3" xfId="1143"/>
    <cellStyle name="Note 2 3 2 3" xfId="582"/>
    <cellStyle name="Note 2 3 2 3 2" xfId="1330"/>
    <cellStyle name="Note 2 3 2 4" xfId="956"/>
    <cellStyle name="Note 2 3 3" xfId="301"/>
    <cellStyle name="Note 2 3 3 2" xfId="675"/>
    <cellStyle name="Note 2 3 3 2 2" xfId="1423"/>
    <cellStyle name="Note 2 3 3 3" xfId="1049"/>
    <cellStyle name="Note 2 3 4" xfId="488"/>
    <cellStyle name="Note 2 3 4 2" xfId="1236"/>
    <cellStyle name="Note 2 3 5" xfId="862"/>
    <cellStyle name="Note 2 4" xfId="146"/>
    <cellStyle name="Note 2 4 2" xfId="333"/>
    <cellStyle name="Note 2 4 2 2" xfId="707"/>
    <cellStyle name="Note 2 4 2 2 2" xfId="1455"/>
    <cellStyle name="Note 2 4 2 3" xfId="1081"/>
    <cellStyle name="Note 2 4 3" xfId="520"/>
    <cellStyle name="Note 2 4 3 2" xfId="1268"/>
    <cellStyle name="Note 2 4 4" xfId="894"/>
    <cellStyle name="Note 2 5" xfId="239"/>
    <cellStyle name="Note 2 5 2" xfId="613"/>
    <cellStyle name="Note 2 5 2 2" xfId="1361"/>
    <cellStyle name="Note 2 5 3" xfId="987"/>
    <cellStyle name="Note 2 6" xfId="426"/>
    <cellStyle name="Note 2 6 2" xfId="1174"/>
    <cellStyle name="Note 2 7" xfId="800"/>
    <cellStyle name="Note 3" xfId="79"/>
    <cellStyle name="Note 3 2" xfId="173"/>
    <cellStyle name="Note 3 2 2" xfId="360"/>
    <cellStyle name="Note 3 2 2 2" xfId="734"/>
    <cellStyle name="Note 3 2 2 2 2" xfId="1482"/>
    <cellStyle name="Note 3 2 2 3" xfId="1108"/>
    <cellStyle name="Note 3 2 3" xfId="547"/>
    <cellStyle name="Note 3 2 3 2" xfId="1295"/>
    <cellStyle name="Note 3 2 4" xfId="921"/>
    <cellStyle name="Note 3 3" xfId="266"/>
    <cellStyle name="Note 3 3 2" xfId="640"/>
    <cellStyle name="Note 3 3 2 2" xfId="1388"/>
    <cellStyle name="Note 3 3 3" xfId="1014"/>
    <cellStyle name="Note 3 4" xfId="453"/>
    <cellStyle name="Note 3 4 2" xfId="1201"/>
    <cellStyle name="Note 3 5" xfId="827"/>
    <cellStyle name="Note 4" xfId="98"/>
    <cellStyle name="Note 4 2" xfId="192"/>
    <cellStyle name="Note 4 2 2" xfId="379"/>
    <cellStyle name="Note 4 2 2 2" xfId="753"/>
    <cellStyle name="Note 4 2 2 2 2" xfId="1501"/>
    <cellStyle name="Note 4 2 2 3" xfId="1127"/>
    <cellStyle name="Note 4 2 3" xfId="566"/>
    <cellStyle name="Note 4 2 3 2" xfId="1314"/>
    <cellStyle name="Note 4 2 4" xfId="940"/>
    <cellStyle name="Note 4 3" xfId="285"/>
    <cellStyle name="Note 4 3 2" xfId="659"/>
    <cellStyle name="Note 4 3 2 2" xfId="1407"/>
    <cellStyle name="Note 4 3 3" xfId="1033"/>
    <cellStyle name="Note 4 4" xfId="472"/>
    <cellStyle name="Note 4 4 2" xfId="1220"/>
    <cellStyle name="Note 4 5" xfId="846"/>
    <cellStyle name="Note 5" xfId="130"/>
    <cellStyle name="Note 5 2" xfId="317"/>
    <cellStyle name="Note 5 2 2" xfId="691"/>
    <cellStyle name="Note 5 2 2 2" xfId="1439"/>
    <cellStyle name="Note 5 2 3" xfId="1065"/>
    <cellStyle name="Note 5 3" xfId="504"/>
    <cellStyle name="Note 5 3 2" xfId="1252"/>
    <cellStyle name="Note 5 4" xfId="878"/>
    <cellStyle name="Note 6" xfId="236"/>
    <cellStyle name="Note 6 2" xfId="610"/>
    <cellStyle name="Note 6 2 2" xfId="1358"/>
    <cellStyle name="Note 6 3" xfId="984"/>
    <cellStyle name="Note 7" xfId="423"/>
    <cellStyle name="Note 7 2" xfId="1171"/>
    <cellStyle name="Note 8" xfId="797"/>
    <cellStyle name="Output" xfId="40" builtinId="21" customBuiltin="1"/>
    <cellStyle name="Title" xfId="41" builtinId="15" customBuiltin="1"/>
    <cellStyle name="Total" xfId="42" builtinId="25" customBuiltin="1"/>
    <cellStyle name="Warning Text" xfId="43" builtinId="11" customBuiltin="1"/>
  </cellStyles>
  <dxfs count="0"/>
  <tableStyles count="0" defaultTableStyle="TableStyleMedium2" defaultPivotStyle="PivotStyleLight16"/>
  <colors>
    <mruColors>
      <color rgb="FF99CCFF"/>
      <color rgb="FF0000FF"/>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2600325</xdr:colOff>
      <xdr:row>1</xdr:row>
      <xdr:rowOff>38100</xdr:rowOff>
    </xdr:from>
    <xdr:to>
      <xdr:col>1</xdr:col>
      <xdr:colOff>828675</xdr:colOff>
      <xdr:row>9</xdr:row>
      <xdr:rowOff>114300</xdr:rowOff>
    </xdr:to>
    <xdr:pic>
      <xdr:nvPicPr>
        <xdr:cNvPr id="1318" name="Picture 5" descr="cit-4c"/>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00325" y="202324"/>
          <a:ext cx="2274833" cy="138999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2056598</xdr:colOff>
      <xdr:row>1</xdr:row>
      <xdr:rowOff>36659</xdr:rowOff>
    </xdr:from>
    <xdr:to>
      <xdr:col>3</xdr:col>
      <xdr:colOff>284949</xdr:colOff>
      <xdr:row>9</xdr:row>
      <xdr:rowOff>112859</xdr:rowOff>
    </xdr:to>
    <xdr:pic>
      <xdr:nvPicPr>
        <xdr:cNvPr id="2" name="Picture 5" descr="cit-4c"/>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961473" y="198584"/>
          <a:ext cx="2276476" cy="1371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winnipeg.ca/census/2016/Selected%20Topics/default.asp" TargetMode="External"/><Relationship Id="rId18" Type="http://schemas.openxmlformats.org/officeDocument/2006/relationships/hyperlink" Target="http://www12.statcan.gc.ca/census-recensement/2016/ref/guides/013/98-500-x2016013-eng.cfm" TargetMode="External"/><Relationship Id="rId26" Type="http://schemas.openxmlformats.org/officeDocument/2006/relationships/hyperlink" Target="http://www12.statcan.gc.ca/census-recensement/2016/ref/dict/pop177-eng.cfm" TargetMode="External"/><Relationship Id="rId39" Type="http://schemas.openxmlformats.org/officeDocument/2006/relationships/hyperlink" Target="http://www12.statcan.gc.ca/census-recensement/2016/ref/dict/fam008-eng.cfm" TargetMode="External"/><Relationship Id="rId21" Type="http://schemas.openxmlformats.org/officeDocument/2006/relationships/hyperlink" Target="http://www12.statcan.gc.ca/census-recensement/2016/ref/dict/pop017-eng.cfm" TargetMode="External"/><Relationship Id="rId34" Type="http://schemas.openxmlformats.org/officeDocument/2006/relationships/hyperlink" Target="http://www12.statcan.gc.ca/census-recensement/2016/ref/dict/households-menage010-eng.cfm" TargetMode="External"/><Relationship Id="rId42" Type="http://schemas.openxmlformats.org/officeDocument/2006/relationships/hyperlink" Target="http://www12.statcan.gc.ca/census-recensement/2016/ref/dict/households-menage024-eng.cfm" TargetMode="External"/><Relationship Id="rId47" Type="http://schemas.openxmlformats.org/officeDocument/2006/relationships/hyperlink" Target="http://www12.statcan.gc.ca/census-recensement/2016/ref/dict/pop173-eng.cfm" TargetMode="External"/><Relationship Id="rId50" Type="http://schemas.openxmlformats.org/officeDocument/2006/relationships/hyperlink" Target="http://www12.statcan.gc.ca/census-recensement/2016/ref/guides/003/98-500-x2016003-eng.cfm" TargetMode="External"/><Relationship Id="rId55" Type="http://schemas.openxmlformats.org/officeDocument/2006/relationships/hyperlink" Target="http://www12.statcan.gc.ca/census-recensement/2016/ref/98-501/98-501-x2016008-eng.cfm" TargetMode="External"/><Relationship Id="rId63" Type="http://schemas.openxmlformats.org/officeDocument/2006/relationships/hyperlink" Target="http://www12.statcan.gc.ca/census-recensement/2016/ref/guides/006/98-500-x2016006-eng.cfm" TargetMode="External"/><Relationship Id="rId68" Type="http://schemas.openxmlformats.org/officeDocument/2006/relationships/hyperlink" Target="http://winnipeg.ca/census/2016/Selected%20Topics/default.asp" TargetMode="External"/><Relationship Id="rId7" Type="http://schemas.openxmlformats.org/officeDocument/2006/relationships/hyperlink" Target="http://winnipeg.ca/census/2016/Selected%20Topics/default.asp" TargetMode="External"/><Relationship Id="rId71" Type="http://schemas.openxmlformats.org/officeDocument/2006/relationships/printerSettings" Target="../printerSettings/printerSettings1.bin"/><Relationship Id="rId2" Type="http://schemas.openxmlformats.org/officeDocument/2006/relationships/hyperlink" Target="http://www12.statcan.gc.ca/census-recensement/2016/ref/dict/pop005-eng.cfm" TargetMode="External"/><Relationship Id="rId16" Type="http://schemas.openxmlformats.org/officeDocument/2006/relationships/hyperlink" Target="http://www.statcan.gc.ca/eng/help/bb/info/religion" TargetMode="External"/><Relationship Id="rId29" Type="http://schemas.openxmlformats.org/officeDocument/2006/relationships/hyperlink" Target="http://www12.statcan.gc.ca/census-recensement/2016/ref/dict/pop020-eng.cfm" TargetMode="External"/><Relationship Id="rId1" Type="http://schemas.openxmlformats.org/officeDocument/2006/relationships/hyperlink" Target="mailto:NeighbourhoodProfiles@Winnipeg.ca" TargetMode="External"/><Relationship Id="rId6" Type="http://schemas.openxmlformats.org/officeDocument/2006/relationships/hyperlink" Target="http://www12.statcan.gc.ca/census-recensement/2016/ref/dict/pop001-eng.cfm" TargetMode="External"/><Relationship Id="rId11" Type="http://schemas.openxmlformats.org/officeDocument/2006/relationships/hyperlink" Target="http://www12.statcan.gc.ca/census-recensement/2016/rt-td/imm-eng.cfm" TargetMode="External"/><Relationship Id="rId24" Type="http://schemas.openxmlformats.org/officeDocument/2006/relationships/hyperlink" Target="http://www12.statcan.gc.ca/census-recensement/2016/ref/dict/pop110-eng.cfm" TargetMode="External"/><Relationship Id="rId32" Type="http://schemas.openxmlformats.org/officeDocument/2006/relationships/hyperlink" Target="http://www12.statcan.gc.ca/census-recensement/2016/ref/dict/fam021-eng.cfm" TargetMode="External"/><Relationship Id="rId37" Type="http://schemas.openxmlformats.org/officeDocument/2006/relationships/hyperlink" Target="http://www12.statcan.gc.ca/census-recensement/2016/ref/dict/fam004-eng.cfm" TargetMode="External"/><Relationship Id="rId40" Type="http://schemas.openxmlformats.org/officeDocument/2006/relationships/hyperlink" Target="http://www12.statcan.gc.ca/census-recensement/2016/ref/dict/dwelling-logements005-eng.cfm" TargetMode="External"/><Relationship Id="rId45" Type="http://schemas.openxmlformats.org/officeDocument/2006/relationships/hyperlink" Target="http://www12.statcan.gc.ca/census-recensement/2016/ref/dict/households-menage028-eng.cfm" TargetMode="External"/><Relationship Id="rId53" Type="http://schemas.openxmlformats.org/officeDocument/2006/relationships/hyperlink" Target="http://www23.statcan.gc.ca/imdb/p3VD.pl?Function=getVD&amp;TVD=61988" TargetMode="External"/><Relationship Id="rId58" Type="http://schemas.openxmlformats.org/officeDocument/2006/relationships/hyperlink" Target="http://www23.statcan.gc.ca/imdb/p3VD.pl?Function=getVD&amp;TVD=114324&amp;CVD=114324&amp;CLV=0&amp;MLV=1&amp;D=1" TargetMode="External"/><Relationship Id="rId66" Type="http://schemas.openxmlformats.org/officeDocument/2006/relationships/hyperlink" Target="http://winnipeg.ca/census/2016/Selected%20Topics/default.asp" TargetMode="External"/><Relationship Id="rId5" Type="http://schemas.openxmlformats.org/officeDocument/2006/relationships/hyperlink" Target="http://www12.statcan.gc.ca/census-recensement/2016/ref/guides/009/98-500-x2016009-eng.cfm" TargetMode="External"/><Relationship Id="rId15" Type="http://schemas.openxmlformats.org/officeDocument/2006/relationships/hyperlink" Target="http://winnipeg.ca/census/2016/Selected%20Topics/default.asp" TargetMode="External"/><Relationship Id="rId23" Type="http://schemas.openxmlformats.org/officeDocument/2006/relationships/hyperlink" Target="http://www.statcan.gc.ca/eng/subjects/standard/naics/2012/introduction" TargetMode="External"/><Relationship Id="rId28" Type="http://schemas.openxmlformats.org/officeDocument/2006/relationships/hyperlink" Target="http://www12.statcan.gc.ca/census-recensement/2016/rt-td/inc-rev-eng.cfm" TargetMode="External"/><Relationship Id="rId36" Type="http://schemas.openxmlformats.org/officeDocument/2006/relationships/hyperlink" Target="http://www12.statcan.gc.ca/census-recensement/2016/ref/dict/pop123-eng.cfm" TargetMode="External"/><Relationship Id="rId49" Type="http://schemas.openxmlformats.org/officeDocument/2006/relationships/hyperlink" Target="http://www12.statcan.gc.ca/census-recensement/2016/ref/dict/pop055-eng.cfm" TargetMode="External"/><Relationship Id="rId57" Type="http://schemas.openxmlformats.org/officeDocument/2006/relationships/hyperlink" Target="http://www12.statcan.gc.ca/census-recensement/2016/ref/dict/pop038-eng.cfm" TargetMode="External"/><Relationship Id="rId61" Type="http://schemas.openxmlformats.org/officeDocument/2006/relationships/hyperlink" Target="http://www12.statcan.gc.ca/census-recensement/2016/ref/dict/pop125-eng.cfm" TargetMode="External"/><Relationship Id="rId10" Type="http://schemas.openxmlformats.org/officeDocument/2006/relationships/hyperlink" Target="http://www12.statcan.gc.ca/census-recensement/2016/ref/dict/pop016-eng.cfm" TargetMode="External"/><Relationship Id="rId19" Type="http://schemas.openxmlformats.org/officeDocument/2006/relationships/hyperlink" Target="http://www12.statcan.gc.ca/census-recensement/2016/ref/dict/pop156-eng.cfm" TargetMode="External"/><Relationship Id="rId31" Type="http://schemas.openxmlformats.org/officeDocument/2006/relationships/hyperlink" Target="http://www12.statcan.gc.ca/census-recensement/2016/ref/dict/fam021-eng.cfm" TargetMode="External"/><Relationship Id="rId44" Type="http://schemas.openxmlformats.org/officeDocument/2006/relationships/hyperlink" Target="http://www12.statcan.gc.ca/census-recensement/2016/ref/dict/dwelling-logements008-eng.cfm" TargetMode="External"/><Relationship Id="rId52" Type="http://schemas.openxmlformats.org/officeDocument/2006/relationships/hyperlink" Target="http://www23.statcan.gc.ca/imdb/p3VD.pl?Function=getVD&amp;TVD=117126&amp;CVD=117126&amp;CLV=0&amp;MLV=1&amp;D=1" TargetMode="External"/><Relationship Id="rId60" Type="http://schemas.openxmlformats.org/officeDocument/2006/relationships/hyperlink" Target="http://www12.statcan.gc.ca/census-recensement/2016/ref/dict/pop029-eng.cfm" TargetMode="External"/><Relationship Id="rId65" Type="http://schemas.openxmlformats.org/officeDocument/2006/relationships/hyperlink" Target="http://winnipeg.ca/census/2016/Selected%20Topics/default.asp" TargetMode="External"/><Relationship Id="rId4" Type="http://schemas.openxmlformats.org/officeDocument/2006/relationships/hyperlink" Target="http://winnipeg.ca/census/2016/Selected%20Topics/default.asp" TargetMode="External"/><Relationship Id="rId9" Type="http://schemas.openxmlformats.org/officeDocument/2006/relationships/hyperlink" Target="http://winnipeg.ca/census/2016/Selected%20Topics/default.asp" TargetMode="External"/><Relationship Id="rId14" Type="http://schemas.openxmlformats.org/officeDocument/2006/relationships/hyperlink" Target="http://www12.statcan.gc.ca/census-recensement/2016/ref/dict/pop109-eng.cfm" TargetMode="External"/><Relationship Id="rId22" Type="http://schemas.openxmlformats.org/officeDocument/2006/relationships/hyperlink" Target="http://winnipeg.ca/census/2016/Selected%20Topics/default.asp" TargetMode="External"/><Relationship Id="rId27" Type="http://schemas.openxmlformats.org/officeDocument/2006/relationships/hyperlink" Target="http://winnipeg.ca/census/2016/Selected%20Topics/default.asp" TargetMode="External"/><Relationship Id="rId30" Type="http://schemas.openxmlformats.org/officeDocument/2006/relationships/hyperlink" Target="http://www12.statcan.gc.ca/census-recensement/2016/ref/dict/pop027-eng.cfm" TargetMode="External"/><Relationship Id="rId35" Type="http://schemas.openxmlformats.org/officeDocument/2006/relationships/hyperlink" Target="http://www12.statcan.gc.ca/census-recensement/2016/ref/dict/households-menage012-eng.cfm" TargetMode="External"/><Relationship Id="rId43" Type="http://schemas.openxmlformats.org/officeDocument/2006/relationships/hyperlink" Target="http://www12.statcan.gc.ca/census-recensement/2016/ref/dict/dwelling-logements003-eng.cfm" TargetMode="External"/><Relationship Id="rId48" Type="http://schemas.openxmlformats.org/officeDocument/2006/relationships/hyperlink" Target="http://www12.statcan.gc.ca/census-recensement/2016/ref/dict/index-eng.cfm" TargetMode="External"/><Relationship Id="rId56" Type="http://schemas.openxmlformats.org/officeDocument/2006/relationships/hyperlink" Target="http://www12.statcan.gc.ca/census-recensement/2016/ref/guides/012/98-500-x2016012-eng.cfm" TargetMode="External"/><Relationship Id="rId64" Type="http://schemas.openxmlformats.org/officeDocument/2006/relationships/hyperlink" Target="http://www12.statcan.gc.ca/census-recensement/2016/ref/dict/fam021-eng.cfm" TargetMode="External"/><Relationship Id="rId69" Type="http://schemas.openxmlformats.org/officeDocument/2006/relationships/hyperlink" Target="http://www12.statcan.gc.ca/census-recensement/2016/ref/dict/pop123-eng.cfm" TargetMode="External"/><Relationship Id="rId8" Type="http://schemas.openxmlformats.org/officeDocument/2006/relationships/hyperlink" Target="http://www23.statcan.gc.ca/imdb/p3VD.pl?Function=getVD&amp;TVD=257518&amp;CVD=257519&amp;CPV=1&amp;CST=19102015&amp;CLV=1&amp;MLV=2" TargetMode="External"/><Relationship Id="rId51" Type="http://schemas.openxmlformats.org/officeDocument/2006/relationships/hyperlink" Target="http://www12.statcan.gc.ca/census-recensement/2016/ref/dict/pop145-eng.cfm" TargetMode="External"/><Relationship Id="rId72" Type="http://schemas.openxmlformats.org/officeDocument/2006/relationships/drawing" Target="../drawings/drawing1.xml"/><Relationship Id="rId3" Type="http://schemas.openxmlformats.org/officeDocument/2006/relationships/hyperlink" Target="http://www12.statcan.gc.ca/census-recensement/2016/ref/dict/app-ann/a5_6-eng.cfm" TargetMode="External"/><Relationship Id="rId12" Type="http://schemas.openxmlformats.org/officeDocument/2006/relationships/hyperlink" Target="http://www12.statcan.gc.ca/census-recensement/2016/ref/dict/pop118-eng.cfm" TargetMode="External"/><Relationship Id="rId17" Type="http://schemas.openxmlformats.org/officeDocument/2006/relationships/hyperlink" Target="http://www12.statcan.gc.ca/census-recensement/2016/ref/dict/pop060-eng.cfm" TargetMode="External"/><Relationship Id="rId25" Type="http://schemas.openxmlformats.org/officeDocument/2006/relationships/hyperlink" Target="http://winnipeg.ca/census/2016/Selected%20Topics/default.asp" TargetMode="External"/><Relationship Id="rId33" Type="http://schemas.openxmlformats.org/officeDocument/2006/relationships/hyperlink" Target="http://www12.statcan.gc.ca/census-recensement/2016/ref/dict/households-menage007-eng.cfm" TargetMode="External"/><Relationship Id="rId38" Type="http://schemas.openxmlformats.org/officeDocument/2006/relationships/hyperlink" Target="http://www12.statcan.gc.ca/census-recensement/2016/ref/dict/fam036-eng.cfm" TargetMode="External"/><Relationship Id="rId46" Type="http://schemas.openxmlformats.org/officeDocument/2006/relationships/hyperlink" Target="http://www12.statcan.gc.ca/census-recensement/2016/rt-td/mobmig-eng.cfm" TargetMode="External"/><Relationship Id="rId59" Type="http://schemas.openxmlformats.org/officeDocument/2006/relationships/hyperlink" Target="http://www12.statcan.gc.ca/census-recensement/2016/ref/dict/pop108-eng.cfm" TargetMode="External"/><Relationship Id="rId67" Type="http://schemas.openxmlformats.org/officeDocument/2006/relationships/hyperlink" Target="http://winnipeg.ca/census/2016/Selected%20Topics/default.asp" TargetMode="External"/><Relationship Id="rId20" Type="http://schemas.openxmlformats.org/officeDocument/2006/relationships/hyperlink" Target="http://winnipeg.ca/census/2016/Selected%20Topics/default.asp" TargetMode="External"/><Relationship Id="rId41" Type="http://schemas.openxmlformats.org/officeDocument/2006/relationships/hyperlink" Target="http://www12.statcan.gc.ca/census-recensement/2016/ref/dict/dwelling-logements013-eng.cfm" TargetMode="External"/><Relationship Id="rId54" Type="http://schemas.openxmlformats.org/officeDocument/2006/relationships/hyperlink" Target="http://www12.statcan.gc.ca/census-recensement/2016/ref/dict/pop036-eng.cfm" TargetMode="External"/><Relationship Id="rId62" Type="http://schemas.openxmlformats.org/officeDocument/2006/relationships/hyperlink" Target="http://www12.statcan.gc.ca/census-recensement/2016/ref/dict/pop174-eng.cfm" TargetMode="External"/><Relationship Id="rId70" Type="http://schemas.openxmlformats.org/officeDocument/2006/relationships/hyperlink" Target="http://www12.statcan.gc.ca/census-recensement/2016/ref/dict/geo034-eng.cfm"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www12.statcan.gc.ca/census-recensement/2016/rt-td/imm-eng.cfm" TargetMode="External"/><Relationship Id="rId18" Type="http://schemas.openxmlformats.org/officeDocument/2006/relationships/hyperlink" Target="http://www12.statcan.gc.ca/census-recensement/2016/ref/guides/013/98-500-x2016013-eng.cfm" TargetMode="External"/><Relationship Id="rId26" Type="http://schemas.openxmlformats.org/officeDocument/2006/relationships/hyperlink" Target="http://winnipeg.ca/census/2016/Selected%20Topics/default.asp" TargetMode="External"/><Relationship Id="rId39" Type="http://schemas.openxmlformats.org/officeDocument/2006/relationships/hyperlink" Target="http://www12.statcan.gc.ca/census-recensement/2016/ref/dict/dwelling-logements013-eng.cfm" TargetMode="External"/><Relationship Id="rId21" Type="http://schemas.openxmlformats.org/officeDocument/2006/relationships/hyperlink" Target="http://www23.statcan.gc.ca/imdb/p3VD.pl?Function=getVD&amp;TVD=114324&amp;CVD=114324&amp;CLV=0&amp;MLV=1&amp;D=1" TargetMode="External"/><Relationship Id="rId34" Type="http://schemas.openxmlformats.org/officeDocument/2006/relationships/hyperlink" Target="http://www12.statcan.gc.ca/census-recensement/2016/ref/dict/pop123-eng.cfm" TargetMode="External"/><Relationship Id="rId42" Type="http://schemas.openxmlformats.org/officeDocument/2006/relationships/hyperlink" Target="http://www12.statcan.gc.ca/census-recensement/2016/ref/dict/dwelling-logements008-eng.cfm" TargetMode="External"/><Relationship Id="rId47" Type="http://schemas.openxmlformats.org/officeDocument/2006/relationships/hyperlink" Target="http://www12.statcan.gc.ca/census-recensement/2016/ref/dict/pop173-eng.cfm" TargetMode="External"/><Relationship Id="rId50" Type="http://schemas.openxmlformats.org/officeDocument/2006/relationships/hyperlink" Target="mailto:NeighbourhoodProfiles@Winnipeg.ca" TargetMode="External"/><Relationship Id="rId55" Type="http://schemas.openxmlformats.org/officeDocument/2006/relationships/hyperlink" Target="http://www.statcan.gc.ca/eng/help/bb/info/religion" TargetMode="External"/><Relationship Id="rId7" Type="http://schemas.openxmlformats.org/officeDocument/2006/relationships/hyperlink" Target="http://www12.statcan.gc.ca/census-recensement/2016/ref/guides/009/98-500-x2016009-eng.cfm" TargetMode="External"/><Relationship Id="rId12" Type="http://schemas.openxmlformats.org/officeDocument/2006/relationships/hyperlink" Target="http://winnipeg.ca/census/2016/Selected%20Topics/default.asp" TargetMode="External"/><Relationship Id="rId17" Type="http://schemas.openxmlformats.org/officeDocument/2006/relationships/hyperlink" Target="http://www12.statcan.gc.ca/census-recensement/2016/ref/98-501/98-501-x2016008-eng.cfm" TargetMode="External"/><Relationship Id="rId25" Type="http://schemas.openxmlformats.org/officeDocument/2006/relationships/hyperlink" Target="http://www12.statcan.gc.ca/census-recensement/2016/ref/dict/pop110-eng.cfm" TargetMode="External"/><Relationship Id="rId33" Type="http://schemas.openxmlformats.org/officeDocument/2006/relationships/hyperlink" Target="http://www12.statcan.gc.ca/census-recensement/2016/ref/dict/households-menage012-eng.cfm" TargetMode="External"/><Relationship Id="rId38" Type="http://schemas.openxmlformats.org/officeDocument/2006/relationships/hyperlink" Target="http://www12.statcan.gc.ca/census-recensement/2016/ref/dict/dwelling-logements005-eng.cfm" TargetMode="External"/><Relationship Id="rId46" Type="http://schemas.openxmlformats.org/officeDocument/2006/relationships/hyperlink" Target="http://www12.statcan.gc.ca/census-recensement/2016/rt-td/mobmig-eng.cfm" TargetMode="External"/><Relationship Id="rId2" Type="http://schemas.openxmlformats.org/officeDocument/2006/relationships/hyperlink" Target="http://winnipeg.ca/census/2006/Selected%20Topics" TargetMode="External"/><Relationship Id="rId16" Type="http://schemas.openxmlformats.org/officeDocument/2006/relationships/hyperlink" Target="http://www12.statcan.gc.ca/census-recensement/2016/ref/dict/pop036-eng.cfm" TargetMode="External"/><Relationship Id="rId20" Type="http://schemas.openxmlformats.org/officeDocument/2006/relationships/hyperlink" Target="http://www12.statcan.gc.ca/census-recensement/2016/ref/guides/012/98-500-x2016012-eng.cfm" TargetMode="External"/><Relationship Id="rId29" Type="http://schemas.openxmlformats.org/officeDocument/2006/relationships/hyperlink" Target="http://www12.statcan.gc.ca/census-recensement/2016/ref/dict/pop020-eng.cfm" TargetMode="External"/><Relationship Id="rId41" Type="http://schemas.openxmlformats.org/officeDocument/2006/relationships/hyperlink" Target="http://www12.statcan.gc.ca/census-recensement/2016/ref/dict/dwelling-logements003-eng.cfm" TargetMode="External"/><Relationship Id="rId54" Type="http://schemas.openxmlformats.org/officeDocument/2006/relationships/hyperlink" Target="http://www12.statcan.gc.ca/census-recensement/2016/ref/dict/pop038-eng.cfm" TargetMode="External"/><Relationship Id="rId1" Type="http://schemas.openxmlformats.org/officeDocument/2006/relationships/hyperlink" Target="http://winnipeg.ca/census/2016/Selected%20Topics" TargetMode="External"/><Relationship Id="rId6" Type="http://schemas.openxmlformats.org/officeDocument/2006/relationships/hyperlink" Target="http://www12.statcan.gc.ca/census-recensement/2016/ref/dict/app-ann/a5_6-eng.cfm" TargetMode="External"/><Relationship Id="rId11" Type="http://schemas.openxmlformats.org/officeDocument/2006/relationships/hyperlink" Target="http://www23.statcan.gc.ca/imdb/p3VD.pl?Function=getVD&amp;TVD=257518&amp;CVD=257519&amp;CPV=1&amp;CST=19102015&amp;CLV=1&amp;MLV=2" TargetMode="External"/><Relationship Id="rId24" Type="http://schemas.openxmlformats.org/officeDocument/2006/relationships/hyperlink" Target="http://www.statcan.gc.ca/eng/subjects/standard/naics/2012/introduction" TargetMode="External"/><Relationship Id="rId32" Type="http://schemas.openxmlformats.org/officeDocument/2006/relationships/hyperlink" Target="http://www12.statcan.gc.ca/census-recensement/2016/ref/dict/households-menage010-eng.cfm" TargetMode="External"/><Relationship Id="rId37" Type="http://schemas.openxmlformats.org/officeDocument/2006/relationships/hyperlink" Target="http://www12.statcan.gc.ca/census-recensement/2016/ref/dict/fam008-eng.cfm" TargetMode="External"/><Relationship Id="rId40" Type="http://schemas.openxmlformats.org/officeDocument/2006/relationships/hyperlink" Target="http://www12.statcan.gc.ca/census-recensement/2016/ref/dict/households-menage024-eng.cfm" TargetMode="External"/><Relationship Id="rId45" Type="http://schemas.openxmlformats.org/officeDocument/2006/relationships/hyperlink" Target="http://winnipeg.ca/census/2016/Selected%20Topics/default.asp" TargetMode="External"/><Relationship Id="rId53" Type="http://schemas.openxmlformats.org/officeDocument/2006/relationships/hyperlink" Target="http://www12.statcan.gc.ca/census-recensement/2016/ref/dict/pop016-eng.cfm" TargetMode="External"/><Relationship Id="rId5" Type="http://schemas.openxmlformats.org/officeDocument/2006/relationships/hyperlink" Target="http://www23.statcan.gc.ca/imdb/p3VD.pl?Function=getVD&amp;TVD=61988" TargetMode="External"/><Relationship Id="rId15" Type="http://schemas.openxmlformats.org/officeDocument/2006/relationships/hyperlink" Target="http://www12.statcan.gc.ca/census-recensement/2016/ref/dict/pop109-eng.cfm" TargetMode="External"/><Relationship Id="rId23" Type="http://schemas.openxmlformats.org/officeDocument/2006/relationships/hyperlink" Target="http://winnipeg.ca/census/2016/Selected%20Topics/default.asp" TargetMode="External"/><Relationship Id="rId28" Type="http://schemas.openxmlformats.org/officeDocument/2006/relationships/hyperlink" Target="http://winnipeg.ca/census/2016/Selected%20Topics/default.asp" TargetMode="External"/><Relationship Id="rId36" Type="http://schemas.openxmlformats.org/officeDocument/2006/relationships/hyperlink" Target="http://www12.statcan.gc.ca/census-recensement/2016/ref/dict/fam036-eng.cfm" TargetMode="External"/><Relationship Id="rId49" Type="http://schemas.openxmlformats.org/officeDocument/2006/relationships/hyperlink" Target="http://winnipeg.ca/census/2016/Selected%20Topics/default.asp" TargetMode="External"/><Relationship Id="rId57" Type="http://schemas.openxmlformats.org/officeDocument/2006/relationships/drawing" Target="../drawings/drawing2.xml"/><Relationship Id="rId10" Type="http://schemas.openxmlformats.org/officeDocument/2006/relationships/hyperlink" Target="http://www12.statcan.gc.ca/census-recensement/2016/ref/guides/006/98-500-x2016006-eng.cfm" TargetMode="External"/><Relationship Id="rId19" Type="http://schemas.openxmlformats.org/officeDocument/2006/relationships/hyperlink" Target="http://www12.statcan.gc.ca/census-recensement/2016/ref/dict/pop156-eng.cfm" TargetMode="External"/><Relationship Id="rId31" Type="http://schemas.openxmlformats.org/officeDocument/2006/relationships/hyperlink" Target="http://www12.statcan.gc.ca/census-recensement/2016/ref/dict/pop123-eng.cfm" TargetMode="External"/><Relationship Id="rId44" Type="http://schemas.openxmlformats.org/officeDocument/2006/relationships/hyperlink" Target="http://winnipeg.ca/census/2016/Selected%20Topics/default.asp" TargetMode="External"/><Relationship Id="rId52" Type="http://schemas.openxmlformats.org/officeDocument/2006/relationships/hyperlink" Target="http://www23.statcan.gc.ca/imdb/p3VD.pl?Function=getVD&amp;TVD=117126&amp;CVD=117126&amp;CLV=0&amp;MLV=1&amp;D=1" TargetMode="External"/><Relationship Id="rId4" Type="http://schemas.openxmlformats.org/officeDocument/2006/relationships/hyperlink" Target="http://www12.statcan.gc.ca/census-recensement/2016/ref/dict/pop005-eng.cfm" TargetMode="External"/><Relationship Id="rId9" Type="http://schemas.openxmlformats.org/officeDocument/2006/relationships/hyperlink" Target="http://www12.statcan.gc.ca/census-recensement/2016/ref/dict/pop145-eng.cfm" TargetMode="External"/><Relationship Id="rId14" Type="http://schemas.openxmlformats.org/officeDocument/2006/relationships/hyperlink" Target="http://www12.statcan.gc.ca/census-recensement/2016/ref/dict/pop118-eng.cfm" TargetMode="External"/><Relationship Id="rId22" Type="http://schemas.openxmlformats.org/officeDocument/2006/relationships/hyperlink" Target="http://www12.statcan.gc.ca/census-recensement/2016/ref/dict/pop017-eng.cfm" TargetMode="External"/><Relationship Id="rId27" Type="http://schemas.openxmlformats.org/officeDocument/2006/relationships/hyperlink" Target="http://www12.statcan.gc.ca/census-recensement/2016/ref/dict/pop177-eng.cfm" TargetMode="External"/><Relationship Id="rId30" Type="http://schemas.openxmlformats.org/officeDocument/2006/relationships/hyperlink" Target="http://www12.statcan.gc.ca/census-recensement/2016/ref/dict/pop027-eng.cfm" TargetMode="External"/><Relationship Id="rId35" Type="http://schemas.openxmlformats.org/officeDocument/2006/relationships/hyperlink" Target="http://www12.statcan.gc.ca/census-recensement/2016/ref/dict/fam004-eng.cfm" TargetMode="External"/><Relationship Id="rId43" Type="http://schemas.openxmlformats.org/officeDocument/2006/relationships/hyperlink" Target="http://www12.statcan.gc.ca/census-recensement/2016/ref/dict/households-menage028-eng.cfm" TargetMode="External"/><Relationship Id="rId48" Type="http://schemas.openxmlformats.org/officeDocument/2006/relationships/hyperlink" Target="http://www12.statcan.gc.ca/census-recensement/2016/ref/dict/pop174-eng.cfm" TargetMode="External"/><Relationship Id="rId56" Type="http://schemas.openxmlformats.org/officeDocument/2006/relationships/printerSettings" Target="../printerSettings/printerSettings2.bin"/><Relationship Id="rId8" Type="http://schemas.openxmlformats.org/officeDocument/2006/relationships/hyperlink" Target="http://www12.statcan.gc.ca/census-recensement/2016/ref/dict/pop001-eng.cfm" TargetMode="External"/><Relationship Id="rId51" Type="http://schemas.openxmlformats.org/officeDocument/2006/relationships/hyperlink" Target="https://www12.statcan.gc.ca/census-recensement/2016/ref/dict/index-eng.cfm" TargetMode="External"/><Relationship Id="rId3" Type="http://schemas.openxmlformats.org/officeDocument/2006/relationships/hyperlink" Target="http://winnipeg.ca/census/2016/Selected%20Topic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E835"/>
  <sheetViews>
    <sheetView tabSelected="1" topLeftCell="A370" zoomScale="85" zoomScaleNormal="85" zoomScaleSheetLayoutView="75" workbookViewId="0">
      <selection activeCell="G573" sqref="G573"/>
    </sheetView>
  </sheetViews>
  <sheetFormatPr defaultColWidth="9.109375" defaultRowHeight="13.2" x14ac:dyDescent="0.25"/>
  <cols>
    <col min="1" max="1" width="60.6640625" style="1" customWidth="1"/>
    <col min="2" max="4" width="12.6640625" style="1" customWidth="1"/>
    <col min="5" max="5" width="15.6640625" style="1" bestFit="1" customWidth="1"/>
    <col min="6" max="16384" width="9.109375" style="1"/>
  </cols>
  <sheetData>
    <row r="1" spans="1:5" ht="12.75" customHeight="1" x14ac:dyDescent="0.25"/>
    <row r="2" spans="1:5" ht="12.75" customHeight="1" x14ac:dyDescent="0.25"/>
    <row r="3" spans="1:5" ht="12.75" customHeight="1" x14ac:dyDescent="0.25"/>
    <row r="4" spans="1:5" ht="12.75" customHeight="1" x14ac:dyDescent="0.25"/>
    <row r="5" spans="1:5" ht="12.75" customHeight="1" x14ac:dyDescent="0.25"/>
    <row r="6" spans="1:5" ht="12.75" customHeight="1" x14ac:dyDescent="0.25"/>
    <row r="7" spans="1:5" ht="12.75" customHeight="1" x14ac:dyDescent="0.25"/>
    <row r="8" spans="1:5" ht="12.75" customHeight="1" x14ac:dyDescent="0.25"/>
    <row r="9" spans="1:5" ht="12.75" customHeight="1" x14ac:dyDescent="0.25"/>
    <row r="10" spans="1:5" ht="12.75" customHeight="1" x14ac:dyDescent="0.25"/>
    <row r="11" spans="1:5" ht="12.75" customHeight="1" x14ac:dyDescent="0.25"/>
    <row r="12" spans="1:5" ht="12.75" customHeight="1" x14ac:dyDescent="0.25"/>
    <row r="13" spans="1:5" ht="12.75" customHeight="1" x14ac:dyDescent="0.25"/>
    <row r="14" spans="1:5" ht="12.75" customHeight="1" thickBot="1" x14ac:dyDescent="0.3"/>
    <row r="15" spans="1:5" ht="13.65" customHeight="1" thickTop="1" x14ac:dyDescent="0.25">
      <c r="A15" s="573"/>
      <c r="B15" s="574"/>
      <c r="C15" s="574"/>
      <c r="D15" s="574"/>
      <c r="E15" s="575"/>
    </row>
    <row r="16" spans="1:5" ht="25.5" customHeight="1" x14ac:dyDescent="0.4">
      <c r="A16" s="576" t="s">
        <v>561</v>
      </c>
      <c r="B16" s="577"/>
      <c r="C16" s="577"/>
      <c r="D16" s="577"/>
      <c r="E16" s="578"/>
    </row>
    <row r="17" spans="1:5" ht="23.4" customHeight="1" x14ac:dyDescent="0.4">
      <c r="A17" s="579"/>
      <c r="B17" s="580"/>
      <c r="C17" s="580"/>
      <c r="D17" s="580"/>
      <c r="E17" s="581"/>
    </row>
    <row r="18" spans="1:5" ht="25.5" customHeight="1" x14ac:dyDescent="0.4">
      <c r="A18" s="576" t="s">
        <v>562</v>
      </c>
      <c r="B18" s="577"/>
      <c r="C18" s="577"/>
      <c r="D18" s="577"/>
      <c r="E18" s="578"/>
    </row>
    <row r="19" spans="1:5" ht="25.5" customHeight="1" x14ac:dyDescent="0.4">
      <c r="A19" s="482"/>
      <c r="B19" s="483"/>
      <c r="C19" s="483"/>
      <c r="D19" s="483"/>
      <c r="E19" s="484"/>
    </row>
    <row r="20" spans="1:5" ht="29.25" customHeight="1" x14ac:dyDescent="0.25">
      <c r="A20" s="582" t="s">
        <v>563</v>
      </c>
      <c r="B20" s="583"/>
      <c r="C20" s="583"/>
      <c r="D20" s="583"/>
      <c r="E20" s="584"/>
    </row>
    <row r="21" spans="1:5" ht="13.65" customHeight="1" thickBot="1" x14ac:dyDescent="0.3">
      <c r="A21" s="585"/>
      <c r="B21" s="586"/>
      <c r="C21" s="586"/>
      <c r="D21" s="586"/>
      <c r="E21" s="587"/>
    </row>
    <row r="22" spans="1:5" ht="13.65" customHeight="1" thickTop="1" x14ac:dyDescent="0.25"/>
    <row r="23" spans="1:5" ht="13.65" customHeight="1" x14ac:dyDescent="0.25"/>
    <row r="24" spans="1:5" ht="13.65" customHeight="1" thickBot="1" x14ac:dyDescent="0.3"/>
    <row r="25" spans="1:5" ht="15.75" customHeight="1" thickTop="1" x14ac:dyDescent="0.25">
      <c r="A25" s="3"/>
      <c r="B25" s="4"/>
      <c r="C25" s="4"/>
      <c r="D25" s="4"/>
      <c r="E25" s="5"/>
    </row>
    <row r="26" spans="1:5" ht="18" customHeight="1" x14ac:dyDescent="0.3">
      <c r="A26" s="590" t="s">
        <v>0</v>
      </c>
      <c r="B26" s="591"/>
      <c r="C26" s="591"/>
      <c r="D26" s="591"/>
      <c r="E26" s="592"/>
    </row>
    <row r="27" spans="1:5" ht="15" customHeight="1" x14ac:dyDescent="0.25">
      <c r="A27" s="6"/>
      <c r="B27" s="7"/>
      <c r="C27" s="7"/>
      <c r="D27" s="7"/>
      <c r="E27" s="8"/>
    </row>
    <row r="28" spans="1:5" ht="15" customHeight="1" x14ac:dyDescent="0.25">
      <c r="A28" s="9" t="s">
        <v>1</v>
      </c>
      <c r="B28" s="7"/>
      <c r="C28" s="10"/>
      <c r="D28" s="11">
        <v>3</v>
      </c>
      <c r="E28" s="8"/>
    </row>
    <row r="29" spans="1:5" ht="15" customHeight="1" x14ac:dyDescent="0.25">
      <c r="A29" s="9"/>
      <c r="B29" s="7"/>
      <c r="C29" s="10"/>
      <c r="D29" s="11"/>
      <c r="E29" s="8"/>
    </row>
    <row r="30" spans="1:5" ht="15" customHeight="1" x14ac:dyDescent="0.25">
      <c r="A30" s="9" t="s">
        <v>2</v>
      </c>
      <c r="B30" s="7"/>
      <c r="C30" s="10"/>
      <c r="D30" s="11">
        <v>2</v>
      </c>
      <c r="E30" s="8"/>
    </row>
    <row r="31" spans="1:5" ht="15" customHeight="1" x14ac:dyDescent="0.25">
      <c r="A31" s="9" t="s">
        <v>3</v>
      </c>
      <c r="B31" s="7"/>
      <c r="C31" s="10"/>
      <c r="D31" s="11">
        <v>2</v>
      </c>
      <c r="E31" s="8"/>
    </row>
    <row r="32" spans="1:5" ht="15" customHeight="1" x14ac:dyDescent="0.25">
      <c r="A32" s="9" t="s">
        <v>4</v>
      </c>
      <c r="B32" s="7"/>
      <c r="C32" s="10"/>
      <c r="D32" s="11">
        <v>3</v>
      </c>
      <c r="E32" s="8"/>
    </row>
    <row r="33" spans="1:5" ht="15" customHeight="1" x14ac:dyDescent="0.25">
      <c r="A33" s="9" t="s">
        <v>5</v>
      </c>
      <c r="B33" s="7"/>
      <c r="C33" s="10"/>
      <c r="D33" s="11">
        <v>4</v>
      </c>
      <c r="E33" s="8"/>
    </row>
    <row r="34" spans="1:5" ht="15" customHeight="1" x14ac:dyDescent="0.25">
      <c r="A34" s="9" t="s">
        <v>6</v>
      </c>
      <c r="B34" s="7"/>
      <c r="C34" s="10"/>
      <c r="D34" s="11">
        <v>5</v>
      </c>
      <c r="E34" s="8"/>
    </row>
    <row r="35" spans="1:5" ht="15" customHeight="1" x14ac:dyDescent="0.25">
      <c r="A35" s="9" t="s">
        <v>7</v>
      </c>
      <c r="B35" s="7"/>
      <c r="C35" s="10"/>
      <c r="D35" s="11">
        <v>5</v>
      </c>
      <c r="E35" s="8"/>
    </row>
    <row r="36" spans="1:5" ht="15" customHeight="1" x14ac:dyDescent="0.25">
      <c r="A36" s="9" t="s">
        <v>8</v>
      </c>
      <c r="B36" s="7"/>
      <c r="C36" s="10"/>
      <c r="D36" s="11">
        <v>6</v>
      </c>
      <c r="E36" s="8"/>
    </row>
    <row r="37" spans="1:5" ht="15" customHeight="1" x14ac:dyDescent="0.25">
      <c r="A37" s="9" t="s">
        <v>9</v>
      </c>
      <c r="B37" s="7"/>
      <c r="C37" s="10"/>
      <c r="D37" s="11">
        <v>8</v>
      </c>
      <c r="E37" s="8"/>
    </row>
    <row r="38" spans="1:5" ht="15" customHeight="1" x14ac:dyDescent="0.25">
      <c r="A38" s="9" t="s">
        <v>10</v>
      </c>
      <c r="B38" s="7"/>
      <c r="C38" s="10"/>
      <c r="D38" s="11">
        <v>9</v>
      </c>
      <c r="E38" s="8"/>
    </row>
    <row r="39" spans="1:5" ht="15" customHeight="1" x14ac:dyDescent="0.25">
      <c r="A39" s="9" t="s">
        <v>11</v>
      </c>
      <c r="B39" s="7"/>
      <c r="C39" s="10"/>
      <c r="D39" s="11">
        <v>9</v>
      </c>
      <c r="E39" s="8"/>
    </row>
    <row r="40" spans="1:5" ht="15" customHeight="1" x14ac:dyDescent="0.25">
      <c r="A40" s="9" t="s">
        <v>12</v>
      </c>
      <c r="B40" s="7"/>
      <c r="C40" s="10"/>
      <c r="D40" s="11">
        <v>10</v>
      </c>
      <c r="E40" s="8"/>
    </row>
    <row r="41" spans="1:5" ht="15" customHeight="1" x14ac:dyDescent="0.25">
      <c r="A41" s="9" t="s">
        <v>13</v>
      </c>
      <c r="B41" s="7"/>
      <c r="C41" s="10"/>
      <c r="D41" s="11">
        <v>11</v>
      </c>
      <c r="E41" s="8"/>
    </row>
    <row r="42" spans="1:5" ht="15" customHeight="1" x14ac:dyDescent="0.25">
      <c r="A42" s="9" t="s">
        <v>14</v>
      </c>
      <c r="B42" s="7"/>
      <c r="C42" s="10"/>
      <c r="D42" s="11">
        <v>12</v>
      </c>
      <c r="E42" s="8"/>
    </row>
    <row r="43" spans="1:5" ht="15" customHeight="1" x14ac:dyDescent="0.25">
      <c r="A43" s="9" t="s">
        <v>546</v>
      </c>
      <c r="B43" s="7"/>
      <c r="C43" s="10"/>
      <c r="D43" s="11">
        <v>13</v>
      </c>
      <c r="E43" s="8"/>
    </row>
    <row r="44" spans="1:5" ht="15" customHeight="1" x14ac:dyDescent="0.25">
      <c r="A44" s="9" t="s">
        <v>15</v>
      </c>
      <c r="B44" s="7"/>
      <c r="C44" s="10"/>
      <c r="D44" s="11">
        <v>14</v>
      </c>
      <c r="E44" s="8"/>
    </row>
    <row r="45" spans="1:5" ht="15" customHeight="1" x14ac:dyDescent="0.25">
      <c r="A45" s="9" t="s">
        <v>16</v>
      </c>
      <c r="B45" s="7"/>
      <c r="C45" s="10"/>
      <c r="D45" s="11">
        <v>15</v>
      </c>
      <c r="E45" s="8"/>
    </row>
    <row r="46" spans="1:5" ht="15" customHeight="1" x14ac:dyDescent="0.25">
      <c r="A46" s="9" t="s">
        <v>17</v>
      </c>
      <c r="B46" s="7"/>
      <c r="C46" s="10"/>
      <c r="D46" s="11">
        <v>16</v>
      </c>
      <c r="E46" s="8"/>
    </row>
    <row r="47" spans="1:5" ht="15" customHeight="1" x14ac:dyDescent="0.25">
      <c r="A47" s="9" t="s">
        <v>18</v>
      </c>
      <c r="B47" s="7"/>
      <c r="C47" s="10"/>
      <c r="D47" s="11">
        <v>17</v>
      </c>
      <c r="E47" s="8"/>
    </row>
    <row r="48" spans="1:5" ht="15" customHeight="1" x14ac:dyDescent="0.25">
      <c r="A48" s="9"/>
      <c r="B48" s="7"/>
      <c r="C48" s="7"/>
      <c r="D48" s="7"/>
      <c r="E48" s="8"/>
    </row>
    <row r="49" spans="1:5" ht="15" customHeight="1" thickBot="1" x14ac:dyDescent="0.3">
      <c r="A49" s="12"/>
      <c r="B49" s="13"/>
      <c r="C49" s="13"/>
      <c r="D49" s="13"/>
      <c r="E49" s="14"/>
    </row>
    <row r="50" spans="1:5" ht="12.75" customHeight="1" thickTop="1" x14ac:dyDescent="0.25"/>
    <row r="51" spans="1:5" ht="12.75" customHeight="1" x14ac:dyDescent="0.25">
      <c r="A51" s="15" t="s">
        <v>19</v>
      </c>
      <c r="B51" s="16">
        <v>715</v>
      </c>
    </row>
    <row r="52" spans="1:5" ht="12.75" customHeight="1" thickBot="1" x14ac:dyDescent="0.3"/>
    <row r="53" spans="1:5" ht="45" customHeight="1" thickTop="1" thickBot="1" x14ac:dyDescent="0.3">
      <c r="A53" s="610" t="s">
        <v>20</v>
      </c>
      <c r="B53" s="601" t="s">
        <v>562</v>
      </c>
      <c r="C53" s="602"/>
      <c r="D53" s="601" t="s">
        <v>21</v>
      </c>
      <c r="E53" s="602"/>
    </row>
    <row r="54" spans="1:5" ht="20.25" customHeight="1" thickTop="1" thickBot="1" x14ac:dyDescent="0.3">
      <c r="A54" s="611" t="s">
        <v>22</v>
      </c>
      <c r="B54" s="21" t="s">
        <v>23</v>
      </c>
      <c r="C54" s="22" t="s">
        <v>24</v>
      </c>
      <c r="D54" s="23" t="s">
        <v>25</v>
      </c>
      <c r="E54" s="24" t="s">
        <v>26</v>
      </c>
    </row>
    <row r="55" spans="1:5" ht="14.4" customHeight="1" x14ac:dyDescent="0.25">
      <c r="A55" s="309" t="s">
        <v>27</v>
      </c>
      <c r="B55" s="26">
        <v>715</v>
      </c>
      <c r="C55" s="27">
        <f t="shared" ref="C55:C64" si="0">IF(AND(B56&lt;&gt;0,ISNUMBER(B56)),(B55-B56)/B56,"-")</f>
        <v>-4.6666666666666669E-2</v>
      </c>
      <c r="D55" s="231">
        <f>'City of Winnipeg'!E55</f>
        <v>705244</v>
      </c>
      <c r="E55" s="310">
        <f>'City of Winnipeg'!F55</f>
        <v>6.2727446704951798E-2</v>
      </c>
    </row>
    <row r="56" spans="1:5" ht="14.4" customHeight="1" x14ac:dyDescent="0.25">
      <c r="A56" s="25" t="s">
        <v>429</v>
      </c>
      <c r="B56" s="26">
        <v>750</v>
      </c>
      <c r="C56" s="27">
        <f t="shared" si="0"/>
        <v>-0.10714285714285714</v>
      </c>
      <c r="D56" s="28">
        <f>'City of Winnipeg'!E56</f>
        <v>663617</v>
      </c>
      <c r="E56" s="29">
        <f>'City of Winnipeg'!F56</f>
        <v>4.7621678709166136E-2</v>
      </c>
    </row>
    <row r="57" spans="1:5" ht="14.4" customHeight="1" x14ac:dyDescent="0.25">
      <c r="A57" s="25" t="s">
        <v>28</v>
      </c>
      <c r="B57" s="26">
        <v>840</v>
      </c>
      <c r="C57" s="27">
        <f>IF(AND(B58&lt;&gt;0,ISNUMBER(B58)),(B57-B58)/B58,"-")</f>
        <v>0.11258278145695365</v>
      </c>
      <c r="D57" s="28">
        <f>'City of Winnipeg'!E57</f>
        <v>633451</v>
      </c>
      <c r="E57" s="29">
        <f>'City of Winnipeg'!F57</f>
        <v>2.2447154681507691E-2</v>
      </c>
    </row>
    <row r="58" spans="1:5" ht="14.4" customHeight="1" x14ac:dyDescent="0.25">
      <c r="A58" s="25" t="s">
        <v>29</v>
      </c>
      <c r="B58" s="26">
        <v>755</v>
      </c>
      <c r="C58" s="27">
        <f t="shared" si="0"/>
        <v>0.22764227642276422</v>
      </c>
      <c r="D58" s="28">
        <f>'City of Winnipeg'!E58</f>
        <v>619544</v>
      </c>
      <c r="E58" s="29">
        <f>'City of Winnipeg'!F58</f>
        <v>1.7252056260782535E-3</v>
      </c>
    </row>
    <row r="59" spans="1:5" ht="14.4" customHeight="1" x14ac:dyDescent="0.25">
      <c r="A59" s="30" t="s">
        <v>30</v>
      </c>
      <c r="B59" s="31">
        <v>615</v>
      </c>
      <c r="C59" s="27">
        <f t="shared" si="0"/>
        <v>-3.1496062992125984E-2</v>
      </c>
      <c r="D59" s="28">
        <f>'City of Winnipeg'!E59</f>
        <v>618477</v>
      </c>
      <c r="E59" s="29">
        <f>'City of Winnipeg'!F59</f>
        <v>5.3022114220231953E-3</v>
      </c>
    </row>
    <row r="60" spans="1:5" ht="14.4" customHeight="1" x14ac:dyDescent="0.25">
      <c r="A60" s="30" t="s">
        <v>31</v>
      </c>
      <c r="B60" s="31">
        <v>635</v>
      </c>
      <c r="C60" s="27">
        <f t="shared" si="0"/>
        <v>-6.6176470588235295E-2</v>
      </c>
      <c r="D60" s="28">
        <f>'City of Winnipeg'!E60</f>
        <v>615215</v>
      </c>
      <c r="E60" s="29">
        <f>'City of Winnipeg'!F60</f>
        <v>3.4748677582393556E-2</v>
      </c>
    </row>
    <row r="61" spans="1:5" ht="14.4" customHeight="1" x14ac:dyDescent="0.25">
      <c r="A61" s="30" t="s">
        <v>32</v>
      </c>
      <c r="B61" s="31">
        <v>680</v>
      </c>
      <c r="C61" s="27">
        <f t="shared" si="0"/>
        <v>-2.1582733812949641E-2</v>
      </c>
      <c r="D61" s="28">
        <f>'City of Winnipeg'!E61</f>
        <v>594555</v>
      </c>
      <c r="E61" s="29">
        <f>'City of Winnipeg'!F61</f>
        <v>5.3288453873067895E-2</v>
      </c>
    </row>
    <row r="62" spans="1:5" ht="14.4" customHeight="1" x14ac:dyDescent="0.25">
      <c r="A62" s="30" t="s">
        <v>33</v>
      </c>
      <c r="B62" s="31">
        <v>695</v>
      </c>
      <c r="C62" s="27">
        <f t="shared" si="0"/>
        <v>4.5112781954887216E-2</v>
      </c>
      <c r="D62" s="28">
        <f>'City of Winnipeg'!E62</f>
        <v>564475</v>
      </c>
      <c r="E62" s="29">
        <f>'City of Winnipeg'!F62</f>
        <v>6.4185424559839539E-3</v>
      </c>
    </row>
    <row r="63" spans="1:5" ht="14.4" customHeight="1" x14ac:dyDescent="0.25">
      <c r="A63" s="30" t="s">
        <v>34</v>
      </c>
      <c r="B63" s="31">
        <v>665</v>
      </c>
      <c r="C63" s="27">
        <f t="shared" si="0"/>
        <v>0.60240963855421692</v>
      </c>
      <c r="D63" s="28">
        <f>'City of Winnipeg'!E63</f>
        <v>560875</v>
      </c>
      <c r="E63" s="29">
        <f>'City of Winnipeg'!F63</f>
        <v>4.8168566623061113E-2</v>
      </c>
    </row>
    <row r="64" spans="1:5" ht="15" customHeight="1" thickBot="1" x14ac:dyDescent="0.3">
      <c r="A64" s="32" t="s">
        <v>35</v>
      </c>
      <c r="B64" s="33">
        <v>415</v>
      </c>
      <c r="C64" s="34" t="str">
        <f t="shared" si="0"/>
        <v>-</v>
      </c>
      <c r="D64" s="35">
        <f>'City of Winnipeg'!E64</f>
        <v>535100</v>
      </c>
      <c r="E64" s="36"/>
    </row>
    <row r="65" spans="1:5" ht="15" customHeight="1" thickTop="1" x14ac:dyDescent="0.25">
      <c r="A65" s="603" t="s">
        <v>555</v>
      </c>
      <c r="B65" s="603"/>
      <c r="C65" s="603"/>
      <c r="D65" s="603"/>
    </row>
    <row r="66" spans="1:5" ht="14.4" customHeight="1" x14ac:dyDescent="0.25">
      <c r="A66" s="37" t="s">
        <v>36</v>
      </c>
    </row>
    <row r="67" spans="1:5" ht="14.4" customHeight="1" x14ac:dyDescent="0.25">
      <c r="A67" s="37" t="s">
        <v>37</v>
      </c>
    </row>
    <row r="68" spans="1:5" ht="14.4" customHeight="1" x14ac:dyDescent="0.25">
      <c r="A68" s="37" t="s">
        <v>38</v>
      </c>
    </row>
    <row r="69" spans="1:5" ht="12.75" customHeight="1" x14ac:dyDescent="0.25"/>
    <row r="70" spans="1:5" ht="12.75" customHeight="1" x14ac:dyDescent="0.25"/>
    <row r="71" spans="1:5" ht="12.75" customHeight="1" thickBot="1" x14ac:dyDescent="0.3"/>
    <row r="72" spans="1:5" s="501" customFormat="1" ht="29.25" customHeight="1" thickTop="1" x14ac:dyDescent="0.25">
      <c r="A72" s="593" t="s">
        <v>562</v>
      </c>
      <c r="B72" s="604" t="s">
        <v>550</v>
      </c>
      <c r="C72" s="604" t="s">
        <v>551</v>
      </c>
      <c r="D72" s="606" t="s">
        <v>552</v>
      </c>
      <c r="E72" s="608" t="s">
        <v>553</v>
      </c>
    </row>
    <row r="73" spans="1:5" s="501" customFormat="1" ht="18.75" customHeight="1" thickBot="1" x14ac:dyDescent="0.3">
      <c r="A73" s="594"/>
      <c r="B73" s="605"/>
      <c r="C73" s="605"/>
      <c r="D73" s="607"/>
      <c r="E73" s="609"/>
    </row>
    <row r="74" spans="1:5" ht="14.4" customHeight="1" x14ac:dyDescent="0.25">
      <c r="A74" s="38" t="s">
        <v>40</v>
      </c>
      <c r="B74" s="39">
        <v>0.81165299999999996</v>
      </c>
      <c r="C74" s="40">
        <f>IF(B74&lt;&gt;0,$B$55/B74,0)</f>
        <v>880.91832347074433</v>
      </c>
      <c r="D74" s="41">
        <f>IF(E74&lt;&gt;0,B74/E74,0)</f>
        <v>1.70802398989899E-3</v>
      </c>
      <c r="E74" s="42">
        <f>'City of Winnipeg'!E74</f>
        <v>475.2</v>
      </c>
    </row>
    <row r="75" spans="1:5" ht="15" customHeight="1" thickBot="1" x14ac:dyDescent="0.3">
      <c r="A75" s="43" t="s">
        <v>41</v>
      </c>
      <c r="B75" s="44">
        <v>0.81165299999999996</v>
      </c>
      <c r="C75" s="45">
        <f>IF(B75&lt;&gt;0,$B$55/B75,0)</f>
        <v>880.91832347074433</v>
      </c>
      <c r="D75" s="34">
        <f>IF(E75&lt;&gt;0,B75/E75,0)</f>
        <v>2.2043807713199347E-3</v>
      </c>
      <c r="E75" s="46">
        <f>'City of Winnipeg'!E75</f>
        <v>368.2</v>
      </c>
    </row>
    <row r="76" spans="1:5" ht="15" customHeight="1" thickTop="1" x14ac:dyDescent="0.25">
      <c r="A76" s="37" t="s">
        <v>521</v>
      </c>
    </row>
    <row r="77" spans="1:5" ht="12.75" customHeight="1" x14ac:dyDescent="0.25">
      <c r="A77" s="37"/>
    </row>
    <row r="78" spans="1:5" ht="12.75" customHeight="1" x14ac:dyDescent="0.25"/>
    <row r="79" spans="1:5" ht="12.75" customHeight="1" thickBot="1" x14ac:dyDescent="0.3"/>
    <row r="80" spans="1:5" ht="12.75" customHeight="1" thickTop="1" x14ac:dyDescent="0.25">
      <c r="A80" s="47"/>
      <c r="B80" s="48"/>
      <c r="C80" s="48"/>
      <c r="D80" s="48"/>
      <c r="E80" s="49"/>
    </row>
    <row r="81" spans="1:5" ht="28.5" customHeight="1" x14ac:dyDescent="0.25">
      <c r="A81" s="595" t="s">
        <v>440</v>
      </c>
      <c r="B81" s="596"/>
      <c r="C81" s="596"/>
      <c r="D81" s="596"/>
      <c r="E81" s="597"/>
    </row>
    <row r="82" spans="1:5" ht="14.4" customHeight="1" x14ac:dyDescent="0.25">
      <c r="A82" s="50"/>
      <c r="B82" s="51"/>
      <c r="C82" s="51"/>
      <c r="D82" s="51"/>
      <c r="E82" s="52"/>
    </row>
    <row r="83" spans="1:5" ht="15" customHeight="1" x14ac:dyDescent="0.25">
      <c r="A83" s="598" t="s">
        <v>42</v>
      </c>
      <c r="B83" s="599"/>
      <c r="C83" s="599"/>
      <c r="D83" s="599"/>
      <c r="E83" s="600"/>
    </row>
    <row r="84" spans="1:5" ht="16.5" customHeight="1" x14ac:dyDescent="0.25">
      <c r="A84" s="50"/>
      <c r="B84" s="51"/>
      <c r="C84" s="51"/>
      <c r="D84" s="51"/>
      <c r="E84" s="52"/>
    </row>
    <row r="85" spans="1:5" ht="29.25" customHeight="1" x14ac:dyDescent="0.25">
      <c r="A85" s="595" t="s">
        <v>43</v>
      </c>
      <c r="B85" s="596"/>
      <c r="C85" s="596"/>
      <c r="D85" s="596"/>
      <c r="E85" s="597"/>
    </row>
    <row r="86" spans="1:5" s="53" customFormat="1" ht="13.8" x14ac:dyDescent="0.25">
      <c r="A86" s="615" t="s">
        <v>44</v>
      </c>
      <c r="B86" s="616"/>
      <c r="C86" s="616"/>
      <c r="D86" s="616"/>
      <c r="E86" s="617"/>
    </row>
    <row r="87" spans="1:5" s="53" customFormat="1" ht="14.4" customHeight="1" x14ac:dyDescent="0.25">
      <c r="A87" s="416"/>
      <c r="B87" s="415"/>
      <c r="C87" s="415"/>
      <c r="D87" s="415"/>
      <c r="E87" s="417"/>
    </row>
    <row r="88" spans="1:5" ht="42" customHeight="1" x14ac:dyDescent="0.25">
      <c r="A88" s="618"/>
      <c r="B88" s="619"/>
      <c r="C88" s="619"/>
      <c r="D88" s="619"/>
      <c r="E88" s="620"/>
    </row>
    <row r="89" spans="1:5" ht="14.4" customHeight="1" x14ac:dyDescent="0.25">
      <c r="A89" s="311"/>
      <c r="B89" s="54"/>
      <c r="C89" s="54"/>
      <c r="D89" s="54"/>
      <c r="E89" s="312"/>
    </row>
    <row r="90" spans="1:5" ht="29.25" customHeight="1" x14ac:dyDescent="0.25">
      <c r="A90" s="621" t="s">
        <v>439</v>
      </c>
      <c r="B90" s="622"/>
      <c r="C90" s="622"/>
      <c r="D90" s="622"/>
      <c r="E90" s="623"/>
    </row>
    <row r="91" spans="1:5" ht="14.4" customHeight="1" x14ac:dyDescent="0.25">
      <c r="A91" s="55"/>
      <c r="B91" s="56"/>
      <c r="C91" s="56"/>
      <c r="D91" s="56"/>
      <c r="E91" s="57"/>
    </row>
    <row r="92" spans="1:5" ht="29.25" customHeight="1" x14ac:dyDescent="0.25">
      <c r="A92" s="595" t="s">
        <v>45</v>
      </c>
      <c r="B92" s="596"/>
      <c r="C92" s="596"/>
      <c r="D92" s="596"/>
      <c r="E92" s="597"/>
    </row>
    <row r="93" spans="1:5" ht="15" customHeight="1" x14ac:dyDescent="0.25">
      <c r="A93" s="55"/>
      <c r="B93" s="56"/>
      <c r="C93" s="56"/>
      <c r="D93" s="56"/>
      <c r="E93" s="57"/>
    </row>
    <row r="94" spans="1:5" ht="14.4" customHeight="1" x14ac:dyDescent="0.25">
      <c r="A94" s="612" t="s">
        <v>46</v>
      </c>
      <c r="B94" s="613"/>
      <c r="C94" s="613"/>
      <c r="D94" s="613"/>
      <c r="E94" s="614"/>
    </row>
    <row r="95" spans="1:5" ht="15" customHeight="1" thickBot="1" x14ac:dyDescent="0.3">
      <c r="A95" s="588"/>
      <c r="B95" s="589"/>
      <c r="C95" s="589"/>
      <c r="D95" s="589"/>
      <c r="E95" s="58"/>
    </row>
    <row r="96" spans="1:5" ht="13.65" customHeight="1" thickTop="1" x14ac:dyDescent="0.25">
      <c r="A96" s="628"/>
      <c r="B96" s="628"/>
      <c r="C96" s="628"/>
      <c r="D96" s="628"/>
      <c r="E96" s="628"/>
    </row>
    <row r="97" spans="1:5" ht="12.75" customHeight="1" thickBot="1" x14ac:dyDescent="0.3"/>
    <row r="98" spans="1:5" ht="39" customHeight="1" thickTop="1" thickBot="1" x14ac:dyDescent="0.3">
      <c r="A98" s="59" t="s">
        <v>47</v>
      </c>
      <c r="B98" s="601" t="s">
        <v>562</v>
      </c>
      <c r="C98" s="625"/>
      <c r="D98" s="624"/>
      <c r="E98" s="18" t="s">
        <v>21</v>
      </c>
    </row>
    <row r="99" spans="1:5" ht="20.25" customHeight="1" thickTop="1" thickBot="1" x14ac:dyDescent="0.3">
      <c r="A99" s="80" t="s">
        <v>434</v>
      </c>
      <c r="B99" s="564" t="s">
        <v>402</v>
      </c>
      <c r="C99" s="22" t="s">
        <v>202</v>
      </c>
      <c r="D99" s="22" t="s">
        <v>48</v>
      </c>
      <c r="E99" s="22" t="s">
        <v>49</v>
      </c>
    </row>
    <row r="100" spans="1:5" ht="14.4" customHeight="1" x14ac:dyDescent="0.25">
      <c r="A100" s="61" t="s">
        <v>50</v>
      </c>
      <c r="B100" s="62">
        <v>10</v>
      </c>
      <c r="C100" s="63">
        <v>10</v>
      </c>
      <c r="D100" s="64">
        <f t="shared" ref="D100:D120" si="1">IF((B$121+C$121)&lt;&gt;0,(B100+C100)/(B$121+C$121),0)</f>
        <v>2.7972027972027972E-2</v>
      </c>
      <c r="E100" s="65">
        <f>'City of Winnipeg'!F100</f>
        <v>5.6572873716476207E-2</v>
      </c>
    </row>
    <row r="101" spans="1:5" ht="14.4" customHeight="1" x14ac:dyDescent="0.25">
      <c r="A101" s="66" t="s">
        <v>51</v>
      </c>
      <c r="B101" s="31">
        <v>10</v>
      </c>
      <c r="C101" s="67">
        <v>10</v>
      </c>
      <c r="D101" s="68">
        <f t="shared" si="1"/>
        <v>2.7972027972027972E-2</v>
      </c>
      <c r="E101" s="69">
        <f>'City of Winnipeg'!F101</f>
        <v>5.8290277465778736E-2</v>
      </c>
    </row>
    <row r="102" spans="1:5" ht="14.4" customHeight="1" x14ac:dyDescent="0.25">
      <c r="A102" s="66" t="s">
        <v>52</v>
      </c>
      <c r="B102" s="31">
        <v>30</v>
      </c>
      <c r="C102" s="67">
        <v>10</v>
      </c>
      <c r="D102" s="68">
        <f t="shared" si="1"/>
        <v>5.5944055944055944E-2</v>
      </c>
      <c r="E102" s="69">
        <f>'City of Winnipeg'!F102</f>
        <v>5.6768527308168899E-2</v>
      </c>
    </row>
    <row r="103" spans="1:5" ht="14.4" customHeight="1" x14ac:dyDescent="0.25">
      <c r="A103" s="66" t="s">
        <v>53</v>
      </c>
      <c r="B103" s="31">
        <v>35</v>
      </c>
      <c r="C103" s="67">
        <v>30</v>
      </c>
      <c r="D103" s="68">
        <f t="shared" si="1"/>
        <v>9.0909090909090912E-2</v>
      </c>
      <c r="E103" s="69">
        <f>'City of Winnipeg'!F103</f>
        <v>6.2029434995905769E-2</v>
      </c>
    </row>
    <row r="104" spans="1:5" ht="14.4" customHeight="1" x14ac:dyDescent="0.25">
      <c r="A104" s="66" t="s">
        <v>54</v>
      </c>
      <c r="B104" s="31">
        <v>25</v>
      </c>
      <c r="C104" s="67">
        <v>20</v>
      </c>
      <c r="D104" s="68">
        <f t="shared" si="1"/>
        <v>6.2937062937062943E-2</v>
      </c>
      <c r="E104" s="69">
        <f>'City of Winnipeg'!F104</f>
        <v>7.2717918245784385E-2</v>
      </c>
    </row>
    <row r="105" spans="1:5" ht="14.4" customHeight="1" x14ac:dyDescent="0.25">
      <c r="A105" s="66" t="s">
        <v>55</v>
      </c>
      <c r="B105" s="31">
        <v>0</v>
      </c>
      <c r="C105" s="67">
        <v>15</v>
      </c>
      <c r="D105" s="68">
        <f t="shared" si="1"/>
        <v>2.097902097902098E-2</v>
      </c>
      <c r="E105" s="69">
        <f>'City of Winnipeg'!F105</f>
        <v>7.50077899115211E-2</v>
      </c>
    </row>
    <row r="106" spans="1:5" ht="14.4" customHeight="1" x14ac:dyDescent="0.25">
      <c r="A106" s="66" t="s">
        <v>56</v>
      </c>
      <c r="B106" s="31">
        <v>10</v>
      </c>
      <c r="C106" s="67">
        <v>0</v>
      </c>
      <c r="D106" s="68">
        <f t="shared" si="1"/>
        <v>1.3986013986013986E-2</v>
      </c>
      <c r="E106" s="69">
        <f>'City of Winnipeg'!F106</f>
        <v>7.3609229052384442E-2</v>
      </c>
    </row>
    <row r="107" spans="1:5" ht="14.4" customHeight="1" x14ac:dyDescent="0.25">
      <c r="A107" s="66" t="s">
        <v>57</v>
      </c>
      <c r="B107" s="31">
        <v>15</v>
      </c>
      <c r="C107" s="67">
        <v>15</v>
      </c>
      <c r="D107" s="68">
        <f t="shared" si="1"/>
        <v>4.195804195804196E-2</v>
      </c>
      <c r="E107" s="69">
        <f>'City of Winnipeg'!F107</f>
        <v>6.8964267857013456E-2</v>
      </c>
    </row>
    <row r="108" spans="1:5" ht="14.4" customHeight="1" x14ac:dyDescent="0.25">
      <c r="A108" s="66" t="s">
        <v>58</v>
      </c>
      <c r="B108" s="31">
        <v>15</v>
      </c>
      <c r="C108" s="67">
        <v>20</v>
      </c>
      <c r="D108" s="68">
        <f t="shared" si="1"/>
        <v>4.8951048951048952E-2</v>
      </c>
      <c r="E108" s="69">
        <f>'City of Winnipeg'!F108</f>
        <v>6.5768592526032801E-2</v>
      </c>
    </row>
    <row r="109" spans="1:5" ht="14.4" customHeight="1" x14ac:dyDescent="0.25">
      <c r="A109" s="66" t="s">
        <v>59</v>
      </c>
      <c r="B109" s="31">
        <v>10</v>
      </c>
      <c r="C109" s="67">
        <v>30</v>
      </c>
      <c r="D109" s="68">
        <f t="shared" si="1"/>
        <v>5.5944055944055944E-2</v>
      </c>
      <c r="E109" s="69">
        <f>'City of Winnipeg'!F109</f>
        <v>6.4920760295364463E-2</v>
      </c>
    </row>
    <row r="110" spans="1:5" ht="14.4" customHeight="1" x14ac:dyDescent="0.25">
      <c r="A110" s="66" t="s">
        <v>60</v>
      </c>
      <c r="B110" s="31">
        <v>25</v>
      </c>
      <c r="C110" s="67">
        <v>45</v>
      </c>
      <c r="D110" s="68">
        <f t="shared" si="1"/>
        <v>9.7902097902097904E-2</v>
      </c>
      <c r="E110" s="69">
        <f>'City of Winnipeg'!F110</f>
        <v>7.1964289596301426E-2</v>
      </c>
    </row>
    <row r="111" spans="1:5" ht="14.4" customHeight="1" x14ac:dyDescent="0.25">
      <c r="A111" s="66" t="s">
        <v>61</v>
      </c>
      <c r="B111" s="31">
        <v>35</v>
      </c>
      <c r="C111" s="67">
        <v>20</v>
      </c>
      <c r="D111" s="68">
        <f t="shared" si="1"/>
        <v>7.6923076923076927E-2</v>
      </c>
      <c r="E111" s="69">
        <f>'City of Winnipeg'!F111</f>
        <v>6.8659917825491495E-2</v>
      </c>
    </row>
    <row r="112" spans="1:5" ht="14.4" customHeight="1" x14ac:dyDescent="0.25">
      <c r="A112" s="66" t="s">
        <v>62</v>
      </c>
      <c r="B112" s="31">
        <v>20</v>
      </c>
      <c r="C112" s="67">
        <v>15</v>
      </c>
      <c r="D112" s="68">
        <f t="shared" si="1"/>
        <v>4.8951048951048952E-2</v>
      </c>
      <c r="E112" s="69">
        <f>'City of Winnipeg'!F112</f>
        <v>6.0065652649656881E-2</v>
      </c>
    </row>
    <row r="113" spans="1:5" ht="14.4" customHeight="1" x14ac:dyDescent="0.25">
      <c r="A113" s="66" t="s">
        <v>63</v>
      </c>
      <c r="B113" s="31">
        <v>25</v>
      </c>
      <c r="C113" s="67">
        <v>50</v>
      </c>
      <c r="D113" s="68">
        <f t="shared" si="1"/>
        <v>0.1048951048951049</v>
      </c>
      <c r="E113" s="69">
        <f>'City of Winnipeg'!F113</f>
        <v>5.056558380857832E-2</v>
      </c>
    </row>
    <row r="114" spans="1:5" ht="14.4" customHeight="1" x14ac:dyDescent="0.25">
      <c r="A114" s="66" t="s">
        <v>64</v>
      </c>
      <c r="B114" s="31">
        <v>15</v>
      </c>
      <c r="C114" s="67">
        <v>20</v>
      </c>
      <c r="D114" s="68">
        <f t="shared" si="1"/>
        <v>4.8951048951048952E-2</v>
      </c>
      <c r="E114" s="69">
        <f>'City of Winnipeg'!F114</f>
        <v>3.4746628598757962E-2</v>
      </c>
    </row>
    <row r="115" spans="1:5" ht="14.4" customHeight="1" x14ac:dyDescent="0.25">
      <c r="A115" s="66" t="s">
        <v>65</v>
      </c>
      <c r="B115" s="31">
        <v>35</v>
      </c>
      <c r="C115" s="67">
        <v>15</v>
      </c>
      <c r="D115" s="68">
        <f t="shared" si="1"/>
        <v>6.9930069930069935E-2</v>
      </c>
      <c r="E115" s="69">
        <f>'City of Winnipeg'!F115</f>
        <v>2.4594381118703757E-2</v>
      </c>
    </row>
    <row r="116" spans="1:5" ht="14.4" customHeight="1" x14ac:dyDescent="0.25">
      <c r="A116" s="66" t="s">
        <v>66</v>
      </c>
      <c r="B116" s="31">
        <v>15</v>
      </c>
      <c r="C116" s="67">
        <v>20</v>
      </c>
      <c r="D116" s="68">
        <f t="shared" si="1"/>
        <v>4.8951048951048952E-2</v>
      </c>
      <c r="E116" s="69">
        <f>'City of Winnipeg'!F116</f>
        <v>1.8594337640127828E-2</v>
      </c>
    </row>
    <row r="117" spans="1:5" ht="14.4" customHeight="1" x14ac:dyDescent="0.25">
      <c r="A117" s="66" t="s">
        <v>489</v>
      </c>
      <c r="B117" s="96">
        <v>10</v>
      </c>
      <c r="C117" s="362">
        <v>15</v>
      </c>
      <c r="D117" s="68">
        <f>IF((B$121+C$121)&lt;&gt;0,(B117+C117)/(B$121+C$121),0)</f>
        <v>3.4965034965034968E-2</v>
      </c>
      <c r="E117" s="69">
        <f>'City of Winnipeg'!F117</f>
        <v>1.0702976108522525E-2</v>
      </c>
    </row>
    <row r="118" spans="1:5" ht="14.4" customHeight="1" x14ac:dyDescent="0.25">
      <c r="A118" s="66" t="s">
        <v>490</v>
      </c>
      <c r="B118" s="96">
        <v>0</v>
      </c>
      <c r="C118" s="362">
        <v>15</v>
      </c>
      <c r="D118" s="68">
        <f>IF((B$121+C$121)&lt;&gt;0,(B118+C118)/(B$121+C$121),0)</f>
        <v>2.097902097902098E-2</v>
      </c>
      <c r="E118" s="69">
        <f>'City of Winnipeg'!F118</f>
        <v>4.4203218863904815E-3</v>
      </c>
    </row>
    <row r="119" spans="1:5" ht="14.4" customHeight="1" x14ac:dyDescent="0.25">
      <c r="A119" s="66" t="s">
        <v>491</v>
      </c>
      <c r="B119" s="96">
        <v>0</v>
      </c>
      <c r="C119" s="362">
        <v>0</v>
      </c>
      <c r="D119" s="68">
        <f>IF((B$121+C$121)&lt;&gt;0,(B119+C119)/(B$121+C$121),0)</f>
        <v>0</v>
      </c>
      <c r="E119" s="69">
        <f>'City of Winnipeg'!F119</f>
        <v>8.913108066000478E-4</v>
      </c>
    </row>
    <row r="120" spans="1:5" ht="15" customHeight="1" thickBot="1" x14ac:dyDescent="0.3">
      <c r="A120" s="70" t="s">
        <v>488</v>
      </c>
      <c r="B120" s="71">
        <v>0</v>
      </c>
      <c r="C120" s="72">
        <v>0</v>
      </c>
      <c r="D120" s="73">
        <f t="shared" si="1"/>
        <v>0</v>
      </c>
      <c r="E120" s="69">
        <f>'City of Winnipeg'!F120</f>
        <v>1.4492858643903216E-4</v>
      </c>
    </row>
    <row r="121" spans="1:5" ht="15" customHeight="1" thickBot="1" x14ac:dyDescent="0.3">
      <c r="A121" s="252" t="s">
        <v>67</v>
      </c>
      <c r="B121" s="75">
        <f>SUM(B100:B120)</f>
        <v>340</v>
      </c>
      <c r="C121" s="76">
        <f>SUM(C100:C120)</f>
        <v>375</v>
      </c>
      <c r="D121" s="77">
        <f>SUM(D100:D120)</f>
        <v>1.0000000000000002</v>
      </c>
      <c r="E121" s="78">
        <f>'City of Winnipeg'!F121</f>
        <v>1.0000000000000002</v>
      </c>
    </row>
    <row r="122" spans="1:5" ht="15" customHeight="1" thickTop="1" x14ac:dyDescent="0.25">
      <c r="A122" s="37" t="s">
        <v>556</v>
      </c>
    </row>
    <row r="123" spans="1:5" ht="12.75" customHeight="1" x14ac:dyDescent="0.25">
      <c r="A123" s="79"/>
    </row>
    <row r="124" spans="1:5" ht="12.75" customHeight="1" x14ac:dyDescent="0.25"/>
    <row r="125" spans="1:5" ht="12.75" customHeight="1" x14ac:dyDescent="0.25"/>
    <row r="126" spans="1:5" ht="12.75" customHeight="1" thickBot="1" x14ac:dyDescent="0.3"/>
    <row r="127" spans="1:5" s="2" customFormat="1" ht="45" customHeight="1" thickTop="1" thickBot="1" x14ac:dyDescent="0.3">
      <c r="A127" s="59" t="s">
        <v>68</v>
      </c>
      <c r="B127" s="601" t="s">
        <v>562</v>
      </c>
      <c r="C127" s="624"/>
      <c r="D127" s="601" t="s">
        <v>21</v>
      </c>
      <c r="E127" s="624"/>
    </row>
    <row r="128" spans="1:5" s="2" customFormat="1" ht="20.25" customHeight="1" thickTop="1" thickBot="1" x14ac:dyDescent="0.3">
      <c r="A128" s="80" t="s">
        <v>69</v>
      </c>
      <c r="B128" s="81" t="s">
        <v>70</v>
      </c>
      <c r="C128" s="22" t="s">
        <v>48</v>
      </c>
      <c r="D128" s="81" t="s">
        <v>70</v>
      </c>
      <c r="E128" s="22" t="s">
        <v>49</v>
      </c>
    </row>
    <row r="129" spans="1:5" s="2" customFormat="1" ht="14.4" customHeight="1" x14ac:dyDescent="0.25">
      <c r="A129" s="66" t="s">
        <v>71</v>
      </c>
      <c r="B129" s="26">
        <v>605</v>
      </c>
      <c r="C129" s="82">
        <f>IF(B$133&lt;&gt;0,B129/B$133,0)</f>
        <v>0.852112676056338</v>
      </c>
      <c r="D129" s="83">
        <f>'City of Winnipeg'!E129</f>
        <v>608795</v>
      </c>
      <c r="E129" s="29">
        <f>'City of Winnipeg'!F129</f>
        <v>0.88229241393303048</v>
      </c>
    </row>
    <row r="130" spans="1:5" s="2" customFormat="1" ht="14.4" customHeight="1" x14ac:dyDescent="0.25">
      <c r="A130" s="66" t="s">
        <v>72</v>
      </c>
      <c r="B130" s="31">
        <v>105</v>
      </c>
      <c r="C130" s="27">
        <f>IF(B$133&lt;&gt;0,B130/B$133,0)</f>
        <v>0.14788732394366197</v>
      </c>
      <c r="D130" s="84">
        <f>'City of Winnipeg'!E130</f>
        <v>69355</v>
      </c>
      <c r="E130" s="29">
        <f>'City of Winnipeg'!F130</f>
        <v>0.10051230770345572</v>
      </c>
    </row>
    <row r="131" spans="1:5" s="2" customFormat="1" ht="14.4" customHeight="1" x14ac:dyDescent="0.25">
      <c r="A131" s="66" t="s">
        <v>73</v>
      </c>
      <c r="B131" s="31">
        <v>0</v>
      </c>
      <c r="C131" s="85">
        <f>IF(B$133&lt;&gt;0,B131/B$133,0)</f>
        <v>0</v>
      </c>
      <c r="D131" s="84">
        <f>'City of Winnipeg'!E131</f>
        <v>10990</v>
      </c>
      <c r="E131" s="29">
        <f>'City of Winnipeg'!F131</f>
        <v>1.5927189988623434E-2</v>
      </c>
    </row>
    <row r="132" spans="1:5" s="2" customFormat="1" ht="15" customHeight="1" thickBot="1" x14ac:dyDescent="0.3">
      <c r="A132" s="70" t="s">
        <v>74</v>
      </c>
      <c r="B132" s="71">
        <v>0</v>
      </c>
      <c r="C132" s="85">
        <f>IF(B$133&lt;&gt;0,B132/B$133,0)</f>
        <v>0</v>
      </c>
      <c r="D132" s="84">
        <f>'City of Winnipeg'!E132</f>
        <v>875</v>
      </c>
      <c r="E132" s="29">
        <f>'City of Winnipeg'!F132</f>
        <v>1.268088374890401E-3</v>
      </c>
    </row>
    <row r="133" spans="1:5" s="2" customFormat="1" ht="15" customHeight="1" thickBot="1" x14ac:dyDescent="0.3">
      <c r="A133" s="441" t="s">
        <v>67</v>
      </c>
      <c r="B133" s="86">
        <f>SUM(B129:B132)</f>
        <v>710</v>
      </c>
      <c r="C133" s="87">
        <f>SUM(C129:C132)</f>
        <v>1</v>
      </c>
      <c r="D133" s="88">
        <f>'City of Winnipeg'!E133</f>
        <v>690015</v>
      </c>
      <c r="E133" s="89">
        <f>'City of Winnipeg'!F133</f>
        <v>1</v>
      </c>
    </row>
    <row r="134" spans="1:5" ht="12.75" customHeight="1" thickTop="1" x14ac:dyDescent="0.25"/>
    <row r="135" spans="1:5" ht="12.75" customHeight="1" thickBot="1" x14ac:dyDescent="0.3"/>
    <row r="136" spans="1:5" s="2" customFormat="1" ht="18.600000000000001" thickTop="1" thickBot="1" x14ac:dyDescent="0.3">
      <c r="A136" s="363" t="s">
        <v>493</v>
      </c>
      <c r="B136" s="81" t="s">
        <v>70</v>
      </c>
      <c r="C136" s="90" t="s">
        <v>48</v>
      </c>
      <c r="D136" s="91" t="s">
        <v>75</v>
      </c>
      <c r="E136" s="92" t="s">
        <v>76</v>
      </c>
    </row>
    <row r="137" spans="1:5" s="2" customFormat="1" ht="14.4" customHeight="1" x14ac:dyDescent="0.25">
      <c r="A137" s="93" t="s">
        <v>77</v>
      </c>
      <c r="B137" s="62">
        <v>0</v>
      </c>
      <c r="C137" s="94">
        <f t="shared" ref="C137:C167" si="2">IF(B$168&lt;&gt;0,B137/B$168,0)</f>
        <v>0</v>
      </c>
      <c r="D137" s="68">
        <f t="shared" ref="D137:D167" si="3">IF(B$51&lt;&gt;0,B137/B$51,0)</f>
        <v>0</v>
      </c>
      <c r="E137" s="95">
        <f>'City of Winnipeg'!F137</f>
        <v>6.4368165909436753E-2</v>
      </c>
    </row>
    <row r="138" spans="1:5" s="2" customFormat="1" ht="14.4" customHeight="1" x14ac:dyDescent="0.25">
      <c r="A138" s="93" t="s">
        <v>498</v>
      </c>
      <c r="B138" s="31">
        <v>0</v>
      </c>
      <c r="C138" s="94">
        <f t="shared" si="2"/>
        <v>0</v>
      </c>
      <c r="D138" s="68">
        <f t="shared" si="3"/>
        <v>0</v>
      </c>
      <c r="E138" s="95">
        <f>'City of Winnipeg'!F138</f>
        <v>2.5238581769961521E-2</v>
      </c>
    </row>
    <row r="139" spans="1:5" s="2" customFormat="1" ht="14.4" customHeight="1" x14ac:dyDescent="0.25">
      <c r="A139" s="93" t="s">
        <v>78</v>
      </c>
      <c r="B139" s="96">
        <v>10</v>
      </c>
      <c r="C139" s="94">
        <f t="shared" si="2"/>
        <v>0.2857142857142857</v>
      </c>
      <c r="D139" s="68">
        <f t="shared" si="3"/>
        <v>1.3986013986013986E-2</v>
      </c>
      <c r="E139" s="95">
        <f>'City of Winnipeg'!F139</f>
        <v>1.9166250009057775E-2</v>
      </c>
    </row>
    <row r="140" spans="1:5" s="2" customFormat="1" ht="14.4" customHeight="1" x14ac:dyDescent="0.25">
      <c r="A140" s="93" t="s">
        <v>89</v>
      </c>
      <c r="B140" s="96">
        <v>0</v>
      </c>
      <c r="C140" s="94">
        <f t="shared" si="2"/>
        <v>0</v>
      </c>
      <c r="D140" s="68">
        <f t="shared" si="3"/>
        <v>0</v>
      </c>
      <c r="E140" s="95">
        <f>'City of Winnipeg'!F140</f>
        <v>1.2804069476750505E-2</v>
      </c>
    </row>
    <row r="141" spans="1:5" s="2" customFormat="1" ht="14.4" customHeight="1" x14ac:dyDescent="0.25">
      <c r="A141" s="93" t="s">
        <v>79</v>
      </c>
      <c r="B141" s="96">
        <v>10</v>
      </c>
      <c r="C141" s="94">
        <f t="shared" si="2"/>
        <v>0.2857142857142857</v>
      </c>
      <c r="D141" s="68">
        <f t="shared" si="3"/>
        <v>1.3986013986013986E-2</v>
      </c>
      <c r="E141" s="95">
        <f>'City of Winnipeg'!F141</f>
        <v>1.1144685260465352E-2</v>
      </c>
    </row>
    <row r="142" spans="1:5" s="2" customFormat="1" ht="14.4" customHeight="1" x14ac:dyDescent="0.25">
      <c r="A142" s="93" t="s">
        <v>80</v>
      </c>
      <c r="B142" s="96">
        <v>0</v>
      </c>
      <c r="C142" s="94">
        <f t="shared" si="2"/>
        <v>0</v>
      </c>
      <c r="D142" s="68">
        <f t="shared" si="3"/>
        <v>0</v>
      </c>
      <c r="E142" s="95">
        <f>'City of Winnipeg'!F142</f>
        <v>9.7244262805881027E-3</v>
      </c>
    </row>
    <row r="143" spans="1:5" s="2" customFormat="1" ht="14.4" customHeight="1" x14ac:dyDescent="0.25">
      <c r="A143" s="93" t="s">
        <v>85</v>
      </c>
      <c r="B143" s="96">
        <v>0</v>
      </c>
      <c r="C143" s="94">
        <f t="shared" si="2"/>
        <v>0</v>
      </c>
      <c r="D143" s="68">
        <f t="shared" si="3"/>
        <v>0</v>
      </c>
      <c r="E143" s="95">
        <f>'City of Winnipeg'!F143</f>
        <v>8.8476337470924545E-3</v>
      </c>
    </row>
    <row r="144" spans="1:5" s="2" customFormat="1" ht="14.4" customHeight="1" x14ac:dyDescent="0.25">
      <c r="A144" s="93" t="s">
        <v>82</v>
      </c>
      <c r="B144" s="96">
        <v>0</v>
      </c>
      <c r="C144" s="94">
        <f t="shared" si="2"/>
        <v>0</v>
      </c>
      <c r="D144" s="68">
        <f t="shared" si="3"/>
        <v>0</v>
      </c>
      <c r="E144" s="95">
        <f>'City of Winnipeg'!F144</f>
        <v>8.2824286428555896E-3</v>
      </c>
    </row>
    <row r="145" spans="1:5" s="2" customFormat="1" ht="14.4" customHeight="1" x14ac:dyDescent="0.25">
      <c r="A145" s="93" t="s">
        <v>83</v>
      </c>
      <c r="B145" s="96">
        <v>0</v>
      </c>
      <c r="C145" s="94">
        <f t="shared" si="2"/>
        <v>0</v>
      </c>
      <c r="D145" s="68">
        <f t="shared" si="3"/>
        <v>0</v>
      </c>
      <c r="E145" s="95">
        <f>'City of Winnipeg'!F145</f>
        <v>8.0433034064476862E-3</v>
      </c>
    </row>
    <row r="146" spans="1:5" s="2" customFormat="1" ht="14.4" customHeight="1" x14ac:dyDescent="0.25">
      <c r="A146" s="93" t="s">
        <v>81</v>
      </c>
      <c r="B146" s="96">
        <v>0</v>
      </c>
      <c r="C146" s="94">
        <f t="shared" si="2"/>
        <v>0</v>
      </c>
      <c r="D146" s="68">
        <f t="shared" si="3"/>
        <v>0</v>
      </c>
      <c r="E146" s="95">
        <f>'City of Winnipeg'!F146</f>
        <v>7.1012948993862453E-3</v>
      </c>
    </row>
    <row r="147" spans="1:5" s="2" customFormat="1" ht="14.4" customHeight="1" x14ac:dyDescent="0.25">
      <c r="A147" s="93" t="s">
        <v>87</v>
      </c>
      <c r="B147" s="96">
        <v>0</v>
      </c>
      <c r="C147" s="94">
        <f t="shared" si="2"/>
        <v>0</v>
      </c>
      <c r="D147" s="68">
        <f t="shared" si="3"/>
        <v>0</v>
      </c>
      <c r="E147" s="95">
        <f>'City of Winnipeg'!F147</f>
        <v>5.985377129482692E-3</v>
      </c>
    </row>
    <row r="148" spans="1:5" s="2" customFormat="1" ht="14.4" customHeight="1" x14ac:dyDescent="0.25">
      <c r="A148" s="93" t="s">
        <v>86</v>
      </c>
      <c r="B148" s="96">
        <v>15</v>
      </c>
      <c r="C148" s="94">
        <f t="shared" si="2"/>
        <v>0.42857142857142855</v>
      </c>
      <c r="D148" s="68">
        <f t="shared" si="3"/>
        <v>2.097902097902098E-2</v>
      </c>
      <c r="E148" s="95">
        <f>'City of Winnipeg'!F148</f>
        <v>5.2824938588291563E-3</v>
      </c>
    </row>
    <row r="149" spans="1:5" s="2" customFormat="1" ht="14.4" customHeight="1" x14ac:dyDescent="0.25">
      <c r="A149" s="93" t="s">
        <v>88</v>
      </c>
      <c r="B149" s="31">
        <v>0</v>
      </c>
      <c r="C149" s="94">
        <f t="shared" si="2"/>
        <v>0</v>
      </c>
      <c r="D149" s="68">
        <f t="shared" si="3"/>
        <v>0</v>
      </c>
      <c r="E149" s="95">
        <f>'City of Winnipeg'!F149</f>
        <v>4.9419215524300194E-3</v>
      </c>
    </row>
    <row r="150" spans="1:5" s="2" customFormat="1" ht="14.4" customHeight="1" x14ac:dyDescent="0.25">
      <c r="A150" s="93" t="s">
        <v>84</v>
      </c>
      <c r="B150" s="31">
        <v>0</v>
      </c>
      <c r="C150" s="94">
        <f t="shared" si="2"/>
        <v>0</v>
      </c>
      <c r="D150" s="68">
        <f t="shared" si="3"/>
        <v>0</v>
      </c>
      <c r="E150" s="95">
        <f>'City of Winnipeg'!F150</f>
        <v>4.7897509474431714E-3</v>
      </c>
    </row>
    <row r="151" spans="1:5" s="2" customFormat="1" ht="14.4" customHeight="1" x14ac:dyDescent="0.25">
      <c r="A151" s="93" t="s">
        <v>92</v>
      </c>
      <c r="B151" s="31">
        <v>0</v>
      </c>
      <c r="C151" s="94">
        <f t="shared" si="2"/>
        <v>0</v>
      </c>
      <c r="D151" s="68">
        <f t="shared" si="3"/>
        <v>0</v>
      </c>
      <c r="E151" s="95">
        <f>'City of Winnipeg'!F151</f>
        <v>3.8187575632413788E-3</v>
      </c>
    </row>
    <row r="152" spans="1:5" s="2" customFormat="1" ht="14.4" customHeight="1" x14ac:dyDescent="0.25">
      <c r="A152" s="93" t="s">
        <v>97</v>
      </c>
      <c r="B152" s="31">
        <v>0</v>
      </c>
      <c r="C152" s="94">
        <f t="shared" si="2"/>
        <v>0</v>
      </c>
      <c r="D152" s="68">
        <f t="shared" si="3"/>
        <v>0</v>
      </c>
      <c r="E152" s="95">
        <f>'City of Winnipeg'!F152</f>
        <v>3.1158742925878422E-3</v>
      </c>
    </row>
    <row r="153" spans="1:5" s="2" customFormat="1" ht="14.4" customHeight="1" x14ac:dyDescent="0.25">
      <c r="A153" s="93" t="s">
        <v>93</v>
      </c>
      <c r="B153" s="31">
        <v>0</v>
      </c>
      <c r="C153" s="94">
        <f t="shared" si="2"/>
        <v>0</v>
      </c>
      <c r="D153" s="68">
        <f t="shared" si="3"/>
        <v>0</v>
      </c>
      <c r="E153" s="95">
        <f>'City of Winnipeg'!F153</f>
        <v>2.8187793018992339E-3</v>
      </c>
    </row>
    <row r="154" spans="1:5" s="2" customFormat="1" ht="14.4" customHeight="1" x14ac:dyDescent="0.25">
      <c r="A154" s="93" t="s">
        <v>90</v>
      </c>
      <c r="B154" s="31">
        <v>0</v>
      </c>
      <c r="C154" s="94">
        <f t="shared" si="2"/>
        <v>0</v>
      </c>
      <c r="D154" s="68">
        <f t="shared" si="3"/>
        <v>0</v>
      </c>
      <c r="E154" s="95">
        <f>'City of Winnipeg'!F154</f>
        <v>2.5651616269211537E-3</v>
      </c>
    </row>
    <row r="155" spans="1:5" s="2" customFormat="1" ht="14.4" customHeight="1" x14ac:dyDescent="0.25">
      <c r="A155" s="93" t="s">
        <v>98</v>
      </c>
      <c r="B155" s="31">
        <v>0</v>
      </c>
      <c r="C155" s="94">
        <f t="shared" si="2"/>
        <v>0</v>
      </c>
      <c r="D155" s="68">
        <f t="shared" si="3"/>
        <v>0</v>
      </c>
      <c r="E155" s="95">
        <f>'City of Winnipeg'!F155</f>
        <v>2.3042977326579858E-3</v>
      </c>
    </row>
    <row r="156" spans="1:5" s="2" customFormat="1" ht="14.4" customHeight="1" x14ac:dyDescent="0.25">
      <c r="A156" s="93" t="s">
        <v>542</v>
      </c>
      <c r="B156" s="31">
        <v>0</v>
      </c>
      <c r="C156" s="94">
        <f t="shared" si="2"/>
        <v>0</v>
      </c>
      <c r="D156" s="68">
        <f t="shared" si="3"/>
        <v>0</v>
      </c>
      <c r="E156" s="95">
        <f>'City of Winnipeg'!F156</f>
        <v>2.1738657855264014E-3</v>
      </c>
    </row>
    <row r="157" spans="1:5" s="2" customFormat="1" ht="14.4" customHeight="1" x14ac:dyDescent="0.25">
      <c r="A157" s="93" t="s">
        <v>94</v>
      </c>
      <c r="B157" s="31">
        <v>0</v>
      </c>
      <c r="C157" s="94">
        <f t="shared" si="2"/>
        <v>0</v>
      </c>
      <c r="D157" s="68">
        <f t="shared" si="3"/>
        <v>0</v>
      </c>
      <c r="E157" s="95">
        <f>'City of Winnipeg'!F157</f>
        <v>2.0216951805395534E-3</v>
      </c>
    </row>
    <row r="158" spans="1:5" s="2" customFormat="1" ht="14.4" customHeight="1" x14ac:dyDescent="0.25">
      <c r="A158" s="93" t="s">
        <v>101</v>
      </c>
      <c r="B158" s="31">
        <v>0</v>
      </c>
      <c r="C158" s="94">
        <f t="shared" si="2"/>
        <v>0</v>
      </c>
      <c r="D158" s="68">
        <f t="shared" si="3"/>
        <v>0</v>
      </c>
      <c r="E158" s="95">
        <f>'City of Winnipeg'!F158</f>
        <v>1.8912632334079694E-3</v>
      </c>
    </row>
    <row r="159" spans="1:5" s="2" customFormat="1" ht="14.4" customHeight="1" x14ac:dyDescent="0.25">
      <c r="A159" s="93" t="s">
        <v>100</v>
      </c>
      <c r="B159" s="31">
        <v>0</v>
      </c>
      <c r="C159" s="94">
        <f t="shared" si="2"/>
        <v>0</v>
      </c>
      <c r="D159" s="68">
        <f t="shared" si="3"/>
        <v>0</v>
      </c>
      <c r="E159" s="95">
        <f>'City of Winnipeg'!F159</f>
        <v>1.8550321369825294E-3</v>
      </c>
    </row>
    <row r="160" spans="1:5" s="2" customFormat="1" ht="14.4" customHeight="1" x14ac:dyDescent="0.25">
      <c r="A160" s="93" t="s">
        <v>96</v>
      </c>
      <c r="B160" s="96">
        <v>0</v>
      </c>
      <c r="C160" s="94">
        <f t="shared" si="2"/>
        <v>0</v>
      </c>
      <c r="D160" s="68">
        <f t="shared" si="3"/>
        <v>0</v>
      </c>
      <c r="E160" s="95">
        <f>'City of Winnipeg'!F160</f>
        <v>1.8043086019869134E-3</v>
      </c>
    </row>
    <row r="161" spans="1:5" s="2" customFormat="1" ht="14.4" customHeight="1" x14ac:dyDescent="0.25">
      <c r="A161" s="93" t="s">
        <v>91</v>
      </c>
      <c r="B161" s="96">
        <v>0</v>
      </c>
      <c r="C161" s="94">
        <f t="shared" si="2"/>
        <v>0</v>
      </c>
      <c r="D161" s="68">
        <f t="shared" si="3"/>
        <v>0</v>
      </c>
      <c r="E161" s="95">
        <f>'City of Winnipeg'!F161</f>
        <v>1.6666304355702412E-3</v>
      </c>
    </row>
    <row r="162" spans="1:5" s="2" customFormat="1" ht="14.4" customHeight="1" x14ac:dyDescent="0.25">
      <c r="A162" s="93" t="s">
        <v>499</v>
      </c>
      <c r="B162" s="96">
        <v>0</v>
      </c>
      <c r="C162" s="94">
        <f t="shared" si="2"/>
        <v>0</v>
      </c>
      <c r="D162" s="68">
        <f t="shared" si="3"/>
        <v>0</v>
      </c>
      <c r="E162" s="95">
        <f>'City of Winnipeg'!F162</f>
        <v>1.6448917777149772E-3</v>
      </c>
    </row>
    <row r="163" spans="1:5" s="2" customFormat="1" ht="14.4" customHeight="1" x14ac:dyDescent="0.25">
      <c r="A163" s="93" t="s">
        <v>500</v>
      </c>
      <c r="B163" s="96">
        <v>0</v>
      </c>
      <c r="C163" s="94">
        <f t="shared" si="2"/>
        <v>0</v>
      </c>
      <c r="D163" s="68">
        <f t="shared" si="3"/>
        <v>0</v>
      </c>
      <c r="E163" s="95">
        <f>'City of Winnipeg'!F163</f>
        <v>1.4854749534430412E-3</v>
      </c>
    </row>
    <row r="164" spans="1:5" s="2" customFormat="1" ht="14.4" customHeight="1" x14ac:dyDescent="0.25">
      <c r="A164" s="93" t="s">
        <v>501</v>
      </c>
      <c r="B164" s="96">
        <v>0</v>
      </c>
      <c r="C164" s="94">
        <f t="shared" si="2"/>
        <v>0</v>
      </c>
      <c r="D164" s="68">
        <f t="shared" si="3"/>
        <v>0</v>
      </c>
      <c r="E164" s="95">
        <f>'City of Winnipeg'!F164</f>
        <v>1.4637362955877771E-3</v>
      </c>
    </row>
    <row r="165" spans="1:5" s="2" customFormat="1" ht="14.4" customHeight="1" x14ac:dyDescent="0.25">
      <c r="A165" s="93" t="s">
        <v>99</v>
      </c>
      <c r="B165" s="96">
        <v>0</v>
      </c>
      <c r="C165" s="94">
        <f t="shared" si="2"/>
        <v>0</v>
      </c>
      <c r="D165" s="68">
        <f t="shared" si="3"/>
        <v>0</v>
      </c>
      <c r="E165" s="95">
        <f>'City of Winnipeg'!F165</f>
        <v>1.420258979877249E-3</v>
      </c>
    </row>
    <row r="166" spans="1:5" s="2" customFormat="1" ht="14.4" customHeight="1" x14ac:dyDescent="0.25">
      <c r="A166" s="93" t="s">
        <v>95</v>
      </c>
      <c r="B166" s="96">
        <v>0</v>
      </c>
      <c r="C166" s="94">
        <f t="shared" si="2"/>
        <v>0</v>
      </c>
      <c r="D166" s="68">
        <f t="shared" si="3"/>
        <v>0</v>
      </c>
      <c r="E166" s="95">
        <f>'City of Winnipeg'!F166</f>
        <v>1.318811909886017E-3</v>
      </c>
    </row>
    <row r="167" spans="1:5" s="2" customFormat="1" ht="16.8" thickBot="1" x14ac:dyDescent="0.3">
      <c r="A167" s="97" t="s">
        <v>543</v>
      </c>
      <c r="B167" s="96">
        <v>0</v>
      </c>
      <c r="C167" s="94">
        <f t="shared" si="2"/>
        <v>0</v>
      </c>
      <c r="D167" s="68">
        <f t="shared" si="3"/>
        <v>0</v>
      </c>
      <c r="E167" s="95">
        <f>'City of Winnipeg'!F167</f>
        <v>2.9006615798207284E-2</v>
      </c>
    </row>
    <row r="168" spans="1:5" s="2" customFormat="1" ht="15" customHeight="1" thickBot="1" x14ac:dyDescent="0.3">
      <c r="A168" s="442" t="s">
        <v>67</v>
      </c>
      <c r="B168" s="98">
        <f>SUM(B137:B167)</f>
        <v>35</v>
      </c>
      <c r="C168" s="87">
        <f>SUM(C137:C167)</f>
        <v>1</v>
      </c>
      <c r="D168" s="77">
        <f>SUM(D137:D167)</f>
        <v>4.8951048951048952E-2</v>
      </c>
      <c r="E168" s="78">
        <f>'City of Winnipeg'!F168</f>
        <v>0.2580958384962645</v>
      </c>
    </row>
    <row r="169" spans="1:5" s="2" customFormat="1" ht="15" customHeight="1" thickTop="1" x14ac:dyDescent="0.25">
      <c r="A169" s="99" t="s">
        <v>102</v>
      </c>
    </row>
    <row r="170" spans="1:5" s="2" customFormat="1" ht="14.4" customHeight="1" x14ac:dyDescent="0.25">
      <c r="A170" s="99" t="s">
        <v>103</v>
      </c>
    </row>
    <row r="171" spans="1:5" ht="14.4" customHeight="1" x14ac:dyDescent="0.25">
      <c r="A171" s="99" t="s">
        <v>544</v>
      </c>
    </row>
    <row r="172" spans="1:5" ht="14.4" customHeight="1" x14ac:dyDescent="0.25">
      <c r="A172" s="19" t="s">
        <v>104</v>
      </c>
      <c r="B172" s="531"/>
      <c r="C172" s="531"/>
      <c r="D172" s="531"/>
      <c r="E172" s="531"/>
    </row>
    <row r="173" spans="1:5" s="2" customFormat="1" x14ac:dyDescent="0.25"/>
    <row r="174" spans="1:5" ht="12.75" customHeight="1" x14ac:dyDescent="0.25"/>
    <row r="175" spans="1:5" ht="12.75" customHeight="1" x14ac:dyDescent="0.25"/>
    <row r="176" spans="1:5" ht="12.75" customHeight="1" thickBot="1" x14ac:dyDescent="0.3"/>
    <row r="177" spans="1:5" s="2" customFormat="1" ht="39" customHeight="1" thickTop="1" thickBot="1" x14ac:dyDescent="0.3">
      <c r="A177" s="17" t="s">
        <v>105</v>
      </c>
      <c r="B177" s="601" t="s">
        <v>562</v>
      </c>
      <c r="C177" s="625"/>
      <c r="D177" s="624"/>
      <c r="E177" s="18" t="s">
        <v>21</v>
      </c>
    </row>
    <row r="178" spans="1:5" s="2" customFormat="1" ht="20.25" customHeight="1" thickTop="1" thickBot="1" x14ac:dyDescent="0.3">
      <c r="A178" s="313" t="s">
        <v>106</v>
      </c>
      <c r="B178" s="314" t="s">
        <v>70</v>
      </c>
      <c r="C178" s="315" t="s">
        <v>48</v>
      </c>
      <c r="D178" s="316" t="s">
        <v>431</v>
      </c>
      <c r="E178" s="317" t="s">
        <v>432</v>
      </c>
    </row>
    <row r="179" spans="1:5" s="2" customFormat="1" ht="14.4" customHeight="1" x14ac:dyDescent="0.25">
      <c r="A179" s="61" t="s">
        <v>107</v>
      </c>
      <c r="B179" s="96">
        <v>0</v>
      </c>
      <c r="C179" s="94">
        <f>IF(B$184 &lt;&gt; 0,B179/B$184,0)</f>
        <v>0</v>
      </c>
      <c r="D179" s="68">
        <f>IF(B$51&lt;&gt;0,B179/B$51,0)</f>
        <v>0</v>
      </c>
      <c r="E179" s="29">
        <f>'City of Winnipeg'!F179</f>
        <v>6.6136243414998228E-2</v>
      </c>
    </row>
    <row r="180" spans="1:5" s="2" customFormat="1" ht="14.4" customHeight="1" x14ac:dyDescent="0.25">
      <c r="A180" s="66" t="s">
        <v>108</v>
      </c>
      <c r="B180" s="96">
        <v>10</v>
      </c>
      <c r="C180" s="94">
        <f>IF(B$184 &lt;&gt; 0,B180/B$184,0)</f>
        <v>1</v>
      </c>
      <c r="D180" s="68">
        <f>IF(B$51&lt;&gt;0,B180/B$51,0)</f>
        <v>1.3986013986013986E-2</v>
      </c>
      <c r="E180" s="29">
        <f>'City of Winnipeg'!F180</f>
        <v>5.3390143692528425E-2</v>
      </c>
    </row>
    <row r="181" spans="1:5" s="2" customFormat="1" ht="14.4" customHeight="1" x14ac:dyDescent="0.25">
      <c r="A181" s="66" t="s">
        <v>109</v>
      </c>
      <c r="B181" s="96">
        <v>0</v>
      </c>
      <c r="C181" s="94">
        <f>IF(B$184 &lt;&gt; 0,B181/B$184,0)</f>
        <v>0</v>
      </c>
      <c r="D181" s="68">
        <f>IF(B$51&lt;&gt;0,B181/B$51,0)</f>
        <v>0</v>
      </c>
      <c r="E181" s="29">
        <f>'City of Winnipeg'!F181</f>
        <v>3.9854206067984027E-4</v>
      </c>
    </row>
    <row r="182" spans="1:5" s="2" customFormat="1" ht="14.4" customHeight="1" x14ac:dyDescent="0.25">
      <c r="A182" s="66" t="s">
        <v>110</v>
      </c>
      <c r="B182" s="96">
        <v>0</v>
      </c>
      <c r="C182" s="94">
        <f>IF(B$184 &lt;&gt; 0,B182/B$184,0)</f>
        <v>0</v>
      </c>
      <c r="D182" s="68">
        <f>IF(B$51&lt;&gt;0,B182/B$51,0)</f>
        <v>0</v>
      </c>
      <c r="E182" s="29">
        <f>'City of Winnipeg'!F182</f>
        <v>1.7318464091360332E-3</v>
      </c>
    </row>
    <row r="183" spans="1:5" s="2" customFormat="1" ht="15" customHeight="1" thickBot="1" x14ac:dyDescent="0.3">
      <c r="A183" s="70" t="s">
        <v>111</v>
      </c>
      <c r="B183" s="96">
        <v>0</v>
      </c>
      <c r="C183" s="94">
        <f>IF(B$184 &lt;&gt; 0,B183/B$184,0)</f>
        <v>0</v>
      </c>
      <c r="D183" s="68">
        <f>IF(B$51&lt;&gt;0,B183/B$51,0)</f>
        <v>0</v>
      </c>
      <c r="E183" s="100">
        <f>'City of Winnipeg'!F183</f>
        <v>5.2172778852633639E-4</v>
      </c>
    </row>
    <row r="184" spans="1:5" s="2" customFormat="1" ht="15" customHeight="1" thickBot="1" x14ac:dyDescent="0.3">
      <c r="A184" s="423" t="s">
        <v>67</v>
      </c>
      <c r="B184" s="98">
        <f>SUM(B179:B183)</f>
        <v>10</v>
      </c>
      <c r="C184" s="87">
        <f>SUM(C179:C183)</f>
        <v>1</v>
      </c>
      <c r="D184" s="77">
        <f>SUM(D179:D183)</f>
        <v>1.3986013986013986E-2</v>
      </c>
      <c r="E184" s="78">
        <f>'City of Winnipeg'!F184</f>
        <v>0.12217850336586887</v>
      </c>
    </row>
    <row r="185" spans="1:5" s="2" customFormat="1" ht="15" customHeight="1" thickTop="1" x14ac:dyDescent="0.25">
      <c r="A185" s="99" t="s">
        <v>102</v>
      </c>
    </row>
    <row r="186" spans="1:5" s="2" customFormat="1" ht="14.4" customHeight="1" x14ac:dyDescent="0.25">
      <c r="A186" s="99" t="s">
        <v>103</v>
      </c>
    </row>
    <row r="187" spans="1:5" ht="12.75" customHeight="1" x14ac:dyDescent="0.25"/>
    <row r="188" spans="1:5" ht="12.75" customHeight="1" x14ac:dyDescent="0.25"/>
    <row r="189" spans="1:5" s="2" customFormat="1" ht="12.75" customHeight="1" thickBot="1" x14ac:dyDescent="0.3"/>
    <row r="190" spans="1:5" s="2" customFormat="1" ht="20.25" customHeight="1" thickTop="1" thickBot="1" x14ac:dyDescent="0.3">
      <c r="A190" s="313" t="s">
        <v>112</v>
      </c>
      <c r="B190" s="314" t="s">
        <v>70</v>
      </c>
      <c r="C190" s="315" t="s">
        <v>48</v>
      </c>
      <c r="D190" s="316" t="s">
        <v>76</v>
      </c>
      <c r="E190" s="317" t="s">
        <v>113</v>
      </c>
    </row>
    <row r="191" spans="1:5" s="2" customFormat="1" ht="14.4" customHeight="1" x14ac:dyDescent="0.25">
      <c r="A191" s="102" t="s">
        <v>114</v>
      </c>
      <c r="B191" s="96">
        <v>0</v>
      </c>
      <c r="C191" s="94">
        <f>IF(B$194&lt;&gt;0,B191/B$194,0)</f>
        <v>0</v>
      </c>
      <c r="D191" s="68">
        <f>IF(B$51&lt;&gt;0,B191/B$51,0)</f>
        <v>0</v>
      </c>
      <c r="E191" s="103">
        <f>'City of Winnipeg'!F191</f>
        <v>6.2346470728897201E-2</v>
      </c>
    </row>
    <row r="192" spans="1:5" s="2" customFormat="1" ht="14.4" customHeight="1" x14ac:dyDescent="0.25">
      <c r="A192" s="104" t="s">
        <v>115</v>
      </c>
      <c r="B192" s="96">
        <v>15</v>
      </c>
      <c r="C192" s="94">
        <f>IF(B$194&lt;&gt;0,B192/B$194,0)</f>
        <v>1</v>
      </c>
      <c r="D192" s="68">
        <f>IF(B$51&lt;&gt;0,B192/B$51,0)</f>
        <v>2.097902097902098E-2</v>
      </c>
      <c r="E192" s="105">
        <f>'City of Winnipeg'!F192</f>
        <v>6.8237647007673749E-2</v>
      </c>
    </row>
    <row r="193" spans="1:5" s="2" customFormat="1" ht="15" customHeight="1" thickBot="1" x14ac:dyDescent="0.3">
      <c r="A193" s="104" t="s">
        <v>116</v>
      </c>
      <c r="B193" s="96">
        <v>0</v>
      </c>
      <c r="C193" s="94">
        <f>IF(B$194&lt;&gt;0,B193/B$194,0)</f>
        <v>0</v>
      </c>
      <c r="D193" s="68">
        <f>IF(B$51&lt;&gt;0,B193/B$51,0)</f>
        <v>0</v>
      </c>
      <c r="E193" s="105">
        <f>'City of Winnipeg'!F193</f>
        <v>6.7389839351318453E-4</v>
      </c>
    </row>
    <row r="194" spans="1:5" s="2" customFormat="1" ht="15" customHeight="1" thickBot="1" x14ac:dyDescent="0.3">
      <c r="A194" s="423" t="s">
        <v>67</v>
      </c>
      <c r="B194" s="98">
        <f>SUM(B191:B193)</f>
        <v>15</v>
      </c>
      <c r="C194" s="87">
        <f>SUM(C191:C193)</f>
        <v>1</v>
      </c>
      <c r="D194" s="77">
        <f>SUM(D191:D193)</f>
        <v>2.097902097902098E-2</v>
      </c>
      <c r="E194" s="78">
        <f>'City of Winnipeg'!F194</f>
        <v>0.13125801613008412</v>
      </c>
    </row>
    <row r="195" spans="1:5" s="2" customFormat="1" ht="16.2" thickTop="1" x14ac:dyDescent="0.25">
      <c r="A195" s="629" t="s">
        <v>557</v>
      </c>
      <c r="B195" s="629"/>
      <c r="C195" s="629"/>
      <c r="D195" s="629"/>
      <c r="E195" s="629"/>
    </row>
    <row r="196" spans="1:5" s="2" customFormat="1" ht="14.4" customHeight="1" x14ac:dyDescent="0.25">
      <c r="A196" s="99" t="s">
        <v>117</v>
      </c>
    </row>
    <row r="197" spans="1:5" s="2" customFormat="1" ht="14.4" customHeight="1" x14ac:dyDescent="0.25">
      <c r="A197" s="99" t="s">
        <v>118</v>
      </c>
    </row>
    <row r="198" spans="1:5" s="2" customFormat="1" x14ac:dyDescent="0.25">
      <c r="A198" s="19" t="s">
        <v>104</v>
      </c>
    </row>
    <row r="199" spans="1:5" s="2" customFormat="1" x14ac:dyDescent="0.25"/>
    <row r="200" spans="1:5" s="2" customFormat="1" ht="12.75" customHeight="1" thickBot="1" x14ac:dyDescent="0.3"/>
    <row r="201" spans="1:5" s="2" customFormat="1" ht="39" customHeight="1" thickTop="1" thickBot="1" x14ac:dyDescent="0.3">
      <c r="A201" s="17" t="s">
        <v>119</v>
      </c>
      <c r="B201" s="601" t="s">
        <v>562</v>
      </c>
      <c r="C201" s="625"/>
      <c r="D201" s="624"/>
      <c r="E201" s="18" t="s">
        <v>21</v>
      </c>
    </row>
    <row r="202" spans="1:5" s="2" customFormat="1" ht="20.25" customHeight="1" thickTop="1" thickBot="1" x14ac:dyDescent="0.3">
      <c r="A202" s="313" t="s">
        <v>120</v>
      </c>
      <c r="B202" s="314" t="s">
        <v>70</v>
      </c>
      <c r="C202" s="315" t="s">
        <v>48</v>
      </c>
      <c r="D202" s="316" t="s">
        <v>75</v>
      </c>
      <c r="E202" s="317" t="s">
        <v>76</v>
      </c>
    </row>
    <row r="203" spans="1:5" s="2" customFormat="1" ht="12.75" customHeight="1" x14ac:dyDescent="0.25">
      <c r="A203" s="538" t="s">
        <v>479</v>
      </c>
      <c r="B203" s="96">
        <v>0</v>
      </c>
      <c r="C203" s="94">
        <f t="shared" ref="C203:C214" si="4">IF(B$215&lt;&gt;0,B203/B$215,0)</f>
        <v>0</v>
      </c>
      <c r="D203" s="68">
        <f t="shared" ref="D203:D214" si="5">IF(B$51&lt;&gt;0,B203/B$51,0)</f>
        <v>0</v>
      </c>
      <c r="E203" s="103">
        <f>'City of Winnipeg'!F203</f>
        <v>0.1063237755700963</v>
      </c>
    </row>
    <row r="204" spans="1:5" s="2" customFormat="1" ht="14.4" customHeight="1" x14ac:dyDescent="0.25">
      <c r="A204" s="539" t="s">
        <v>476</v>
      </c>
      <c r="B204" s="96">
        <v>20</v>
      </c>
      <c r="C204" s="94">
        <f t="shared" si="4"/>
        <v>0.36363636363636365</v>
      </c>
      <c r="D204" s="68">
        <f t="shared" si="5"/>
        <v>2.7972027972027972E-2</v>
      </c>
      <c r="E204" s="69">
        <f>'City of Winnipeg'!F204</f>
        <v>5.4448091708151271E-2</v>
      </c>
    </row>
    <row r="205" spans="1:5" s="2" customFormat="1" ht="14.4" customHeight="1" x14ac:dyDescent="0.25">
      <c r="A205" s="540" t="s">
        <v>478</v>
      </c>
      <c r="B205" s="96">
        <v>10</v>
      </c>
      <c r="C205" s="94">
        <f t="shared" si="4"/>
        <v>0.18181818181818182</v>
      </c>
      <c r="D205" s="68">
        <f t="shared" si="5"/>
        <v>1.3986013986013986E-2</v>
      </c>
      <c r="E205" s="69">
        <f>'City of Winnipeg'!F205</f>
        <v>3.8970167315203294E-2</v>
      </c>
    </row>
    <row r="206" spans="1:5" s="2" customFormat="1" ht="14.4" customHeight="1" x14ac:dyDescent="0.25">
      <c r="A206" s="539" t="s">
        <v>477</v>
      </c>
      <c r="B206" s="96">
        <v>0</v>
      </c>
      <c r="C206" s="94">
        <f t="shared" si="4"/>
        <v>0</v>
      </c>
      <c r="D206" s="68">
        <f t="shared" si="5"/>
        <v>0</v>
      </c>
      <c r="E206" s="69">
        <f>'City of Winnipeg'!F206</f>
        <v>2.8492134228966036E-2</v>
      </c>
    </row>
    <row r="207" spans="1:5" s="2" customFormat="1" ht="14.4" customHeight="1" x14ac:dyDescent="0.25">
      <c r="A207" s="540" t="s">
        <v>482</v>
      </c>
      <c r="B207" s="96">
        <v>25</v>
      </c>
      <c r="C207" s="94">
        <f t="shared" si="4"/>
        <v>0.45454545454545453</v>
      </c>
      <c r="D207" s="68">
        <f t="shared" si="5"/>
        <v>3.4965034965034968E-2</v>
      </c>
      <c r="E207" s="69">
        <f>'City of Winnipeg'!F207</f>
        <v>1.1420041593298697E-2</v>
      </c>
    </row>
    <row r="208" spans="1:5" s="2" customFormat="1" ht="14.4" customHeight="1" x14ac:dyDescent="0.25">
      <c r="A208" s="538" t="s">
        <v>480</v>
      </c>
      <c r="B208" s="96">
        <v>0</v>
      </c>
      <c r="C208" s="94">
        <f t="shared" si="4"/>
        <v>0</v>
      </c>
      <c r="D208" s="68">
        <f t="shared" si="5"/>
        <v>0</v>
      </c>
      <c r="E208" s="69">
        <f>'City of Winnipeg'!F208</f>
        <v>9.738918719158279E-3</v>
      </c>
    </row>
    <row r="209" spans="1:5" s="2" customFormat="1" ht="14.4" customHeight="1" x14ac:dyDescent="0.25">
      <c r="A209" s="539" t="s">
        <v>481</v>
      </c>
      <c r="B209" s="96">
        <v>0</v>
      </c>
      <c r="C209" s="94">
        <f t="shared" si="4"/>
        <v>0</v>
      </c>
      <c r="D209" s="68">
        <f t="shared" si="5"/>
        <v>0</v>
      </c>
      <c r="E209" s="69">
        <f>'City of Winnipeg'!F209</f>
        <v>6.6157982072853486E-3</v>
      </c>
    </row>
    <row r="210" spans="1:5" s="2" customFormat="1" ht="14.4" customHeight="1" x14ac:dyDescent="0.25">
      <c r="A210" s="540" t="s">
        <v>484</v>
      </c>
      <c r="B210" s="96">
        <v>0</v>
      </c>
      <c r="C210" s="94">
        <f t="shared" si="4"/>
        <v>0</v>
      </c>
      <c r="D210" s="68">
        <f t="shared" si="5"/>
        <v>0</v>
      </c>
      <c r="E210" s="69">
        <f>'City of Winnipeg'!F210</f>
        <v>5.4781417795265316E-3</v>
      </c>
    </row>
    <row r="211" spans="1:5" s="2" customFormat="1" ht="14.4" customHeight="1" x14ac:dyDescent="0.25">
      <c r="A211" s="540" t="s">
        <v>483</v>
      </c>
      <c r="B211" s="96">
        <v>0</v>
      </c>
      <c r="C211" s="94">
        <f t="shared" si="4"/>
        <v>0</v>
      </c>
      <c r="D211" s="68">
        <f t="shared" si="5"/>
        <v>0</v>
      </c>
      <c r="E211" s="69">
        <f>'City of Winnipeg'!F211</f>
        <v>3.5434012304080345E-3</v>
      </c>
    </row>
    <row r="212" spans="1:5" s="2" customFormat="1" ht="14.4" customHeight="1" x14ac:dyDescent="0.25">
      <c r="A212" s="540" t="s">
        <v>485</v>
      </c>
      <c r="B212" s="96">
        <v>0</v>
      </c>
      <c r="C212" s="94">
        <f t="shared" si="4"/>
        <v>0</v>
      </c>
      <c r="D212" s="68">
        <f t="shared" si="5"/>
        <v>0</v>
      </c>
      <c r="E212" s="69">
        <f>'City of Winnipeg'!F212</f>
        <v>2.2463279783772818E-3</v>
      </c>
    </row>
    <row r="213" spans="1:5" s="2" customFormat="1" ht="14.4" customHeight="1" x14ac:dyDescent="0.25">
      <c r="A213" s="106" t="s">
        <v>121</v>
      </c>
      <c r="B213" s="96">
        <v>0</v>
      </c>
      <c r="C213" s="94">
        <f t="shared" si="4"/>
        <v>0</v>
      </c>
      <c r="D213" s="68">
        <f t="shared" si="5"/>
        <v>0</v>
      </c>
      <c r="E213" s="69">
        <f>'City of Winnipeg'!F213</f>
        <v>8.5143076599784057E-3</v>
      </c>
    </row>
    <row r="214" spans="1:5" s="2" customFormat="1" ht="15" customHeight="1" thickBot="1" x14ac:dyDescent="0.3">
      <c r="A214" s="107" t="s">
        <v>122</v>
      </c>
      <c r="B214" s="96">
        <v>0</v>
      </c>
      <c r="C214" s="94">
        <f t="shared" si="4"/>
        <v>0</v>
      </c>
      <c r="D214" s="68">
        <f t="shared" si="5"/>
        <v>0</v>
      </c>
      <c r="E214" s="69">
        <f>'City of Winnipeg'!F214</f>
        <v>3.9999130453685786E-3</v>
      </c>
    </row>
    <row r="215" spans="1:5" s="2" customFormat="1" ht="15" customHeight="1" thickBot="1" x14ac:dyDescent="0.3">
      <c r="A215" s="423" t="s">
        <v>67</v>
      </c>
      <c r="B215" s="98">
        <f>SUM(B203:B214)</f>
        <v>55</v>
      </c>
      <c r="C215" s="87">
        <f>SUM(C203:C214)</f>
        <v>1</v>
      </c>
      <c r="D215" s="77">
        <f>SUM(D203:D214)</f>
        <v>7.6923076923076927E-2</v>
      </c>
      <c r="E215" s="78">
        <f>'City of Winnipeg'!F215</f>
        <v>0.27979101903581804</v>
      </c>
    </row>
    <row r="216" spans="1:5" s="2" customFormat="1" ht="15" customHeight="1" thickTop="1" x14ac:dyDescent="0.25">
      <c r="A216" s="99" t="s">
        <v>102</v>
      </c>
    </row>
    <row r="217" spans="1:5" s="2" customFormat="1" ht="14.4" customHeight="1" x14ac:dyDescent="0.25">
      <c r="A217" s="99" t="s">
        <v>103</v>
      </c>
    </row>
    <row r="218" spans="1:5" s="2" customFormat="1" x14ac:dyDescent="0.25">
      <c r="A218" s="19" t="s">
        <v>104</v>
      </c>
    </row>
    <row r="219" spans="1:5" s="2" customFormat="1" x14ac:dyDescent="0.25"/>
    <row r="220" spans="1:5" s="2" customFormat="1" ht="13.65" customHeight="1" thickBot="1" x14ac:dyDescent="0.3"/>
    <row r="221" spans="1:5" s="2" customFormat="1" ht="45" customHeight="1" thickTop="1" thickBot="1" x14ac:dyDescent="0.3">
      <c r="A221" s="17" t="s">
        <v>123</v>
      </c>
      <c r="B221" s="601" t="s">
        <v>562</v>
      </c>
      <c r="C221" s="624"/>
      <c r="D221" s="601" t="s">
        <v>21</v>
      </c>
      <c r="E221" s="624"/>
    </row>
    <row r="222" spans="1:5" s="2" customFormat="1" ht="15.75" customHeight="1" thickTop="1" thickBot="1" x14ac:dyDescent="0.3">
      <c r="A222" s="313" t="s">
        <v>433</v>
      </c>
      <c r="B222" s="314" t="s">
        <v>70</v>
      </c>
      <c r="C222" s="315" t="s">
        <v>48</v>
      </c>
      <c r="D222" s="316" t="s">
        <v>70</v>
      </c>
      <c r="E222" s="317" t="s">
        <v>48</v>
      </c>
    </row>
    <row r="223" spans="1:5" s="2" customFormat="1" ht="14.4" customHeight="1" x14ac:dyDescent="0.25">
      <c r="A223" s="108" t="s">
        <v>124</v>
      </c>
      <c r="B223" s="96">
        <v>695</v>
      </c>
      <c r="C223" s="94">
        <f>IF(B$225&lt;&gt;0,B223/B$225,0)</f>
        <v>0.97887323943661975</v>
      </c>
      <c r="D223" s="83">
        <f>'City of Winnipeg'!E223</f>
        <v>609450</v>
      </c>
      <c r="E223" s="29">
        <f>'City of Winnipeg'!F223</f>
        <v>0.88325446917051331</v>
      </c>
    </row>
    <row r="224" spans="1:5" s="2" customFormat="1" ht="15" customHeight="1" thickBot="1" x14ac:dyDescent="0.3">
      <c r="A224" s="109" t="s">
        <v>125</v>
      </c>
      <c r="B224" s="96">
        <v>15</v>
      </c>
      <c r="C224" s="94">
        <f>IF(B$225&lt;&gt;0,B224/B$225,0)</f>
        <v>2.1126760563380281E-2</v>
      </c>
      <c r="D224" s="110">
        <f>'City of Winnipeg'!E224</f>
        <v>80555</v>
      </c>
      <c r="E224" s="29">
        <f>'City of Winnipeg'!F224</f>
        <v>0.11674553082948674</v>
      </c>
    </row>
    <row r="225" spans="1:5" s="2" customFormat="1" ht="15" customHeight="1" thickBot="1" x14ac:dyDescent="0.3">
      <c r="A225" s="443" t="s">
        <v>67</v>
      </c>
      <c r="B225" s="98">
        <f>SUM(B223:B224)</f>
        <v>710</v>
      </c>
      <c r="C225" s="87">
        <f>SUM(C223:C224)</f>
        <v>1</v>
      </c>
      <c r="D225" s="111">
        <f>'City of Winnipeg'!E225</f>
        <v>690005</v>
      </c>
      <c r="E225" s="89">
        <f>'City of Winnipeg'!F225</f>
        <v>1</v>
      </c>
    </row>
    <row r="226" spans="1:5" s="2" customFormat="1" ht="14.4" customHeight="1" thickTop="1" x14ac:dyDescent="0.25"/>
    <row r="227" spans="1:5" s="2" customFormat="1" x14ac:dyDescent="0.25"/>
    <row r="228" spans="1:5" s="2" customFormat="1" x14ac:dyDescent="0.25"/>
    <row r="229" spans="1:5" s="2" customFormat="1" x14ac:dyDescent="0.25"/>
    <row r="230" spans="1:5" s="2" customFormat="1" ht="12.75" customHeight="1" thickBot="1" x14ac:dyDescent="0.3"/>
    <row r="231" spans="1:5" s="2" customFormat="1" ht="39" customHeight="1" thickTop="1" thickBot="1" x14ac:dyDescent="0.3">
      <c r="A231" s="17" t="s">
        <v>126</v>
      </c>
      <c r="B231" s="601" t="s">
        <v>562</v>
      </c>
      <c r="C231" s="625"/>
      <c r="D231" s="624"/>
      <c r="E231" s="18" t="s">
        <v>21</v>
      </c>
    </row>
    <row r="232" spans="1:5" s="2" customFormat="1" ht="20.25" customHeight="1" thickTop="1" thickBot="1" x14ac:dyDescent="0.3">
      <c r="A232" s="313" t="s">
        <v>127</v>
      </c>
      <c r="B232" s="314" t="s">
        <v>70</v>
      </c>
      <c r="C232" s="315" t="s">
        <v>48</v>
      </c>
      <c r="D232" s="316" t="s">
        <v>75</v>
      </c>
      <c r="E232" s="317" t="s">
        <v>76</v>
      </c>
    </row>
    <row r="233" spans="1:5" s="2" customFormat="1" ht="12.75" customHeight="1" x14ac:dyDescent="0.25">
      <c r="A233" s="108" t="s">
        <v>128</v>
      </c>
      <c r="B233" s="96">
        <v>0</v>
      </c>
      <c r="C233" s="94">
        <f t="shared" ref="C233:C263" si="6">IF(B$264&lt;&gt;0,B233/B$264,0)</f>
        <v>0</v>
      </c>
      <c r="D233" s="68">
        <f t="shared" ref="D233:D263" si="7">IF(B$51&lt;&gt;0,B233/B$51,0)</f>
        <v>0</v>
      </c>
      <c r="E233" s="29">
        <f>'City of Winnipeg'!F233</f>
        <v>8.2512698999297113E-2</v>
      </c>
    </row>
    <row r="234" spans="1:5" s="2" customFormat="1" ht="14.4" customHeight="1" x14ac:dyDescent="0.25">
      <c r="A234" s="93" t="s">
        <v>129</v>
      </c>
      <c r="B234" s="96">
        <v>10</v>
      </c>
      <c r="C234" s="94">
        <f t="shared" si="6"/>
        <v>0.15384615384615385</v>
      </c>
      <c r="D234" s="68">
        <f t="shared" si="7"/>
        <v>1.3986013986013986E-2</v>
      </c>
      <c r="E234" s="29">
        <f>'City of Winnipeg'!F234</f>
        <v>2.8166054361137078E-2</v>
      </c>
    </row>
    <row r="235" spans="1:5" s="2" customFormat="1" ht="14.4" customHeight="1" x14ac:dyDescent="0.25">
      <c r="A235" s="93" t="s">
        <v>131</v>
      </c>
      <c r="B235" s="96">
        <v>0</v>
      </c>
      <c r="C235" s="94">
        <f t="shared" si="6"/>
        <v>0</v>
      </c>
      <c r="D235" s="68">
        <f t="shared" si="7"/>
        <v>0</v>
      </c>
      <c r="E235" s="29">
        <f>'City of Winnipeg'!F235</f>
        <v>1.0949037339767976E-2</v>
      </c>
    </row>
    <row r="236" spans="1:5" s="2" customFormat="1" ht="14.4" customHeight="1" x14ac:dyDescent="0.25">
      <c r="A236" s="93" t="s">
        <v>130</v>
      </c>
      <c r="B236" s="96">
        <v>15</v>
      </c>
      <c r="C236" s="94">
        <f t="shared" si="6"/>
        <v>0.23076923076923078</v>
      </c>
      <c r="D236" s="68">
        <f t="shared" si="7"/>
        <v>2.097902097902098E-2</v>
      </c>
      <c r="E236" s="29">
        <f>'City of Winnipeg'!F236</f>
        <v>9.9563052977109188E-3</v>
      </c>
    </row>
    <row r="237" spans="1:5" s="2" customFormat="1" ht="14.4" customHeight="1" x14ac:dyDescent="0.25">
      <c r="A237" s="93" t="s">
        <v>132</v>
      </c>
      <c r="B237" s="96">
        <v>0</v>
      </c>
      <c r="C237" s="94">
        <f t="shared" si="6"/>
        <v>0</v>
      </c>
      <c r="D237" s="68">
        <f t="shared" si="7"/>
        <v>0</v>
      </c>
      <c r="E237" s="29">
        <f>'City of Winnipeg'!F237</f>
        <v>6.1447939537546282E-3</v>
      </c>
    </row>
    <row r="238" spans="1:5" s="2" customFormat="1" ht="14.4" customHeight="1" x14ac:dyDescent="0.25">
      <c r="A238" s="93" t="s">
        <v>133</v>
      </c>
      <c r="B238" s="96">
        <v>15</v>
      </c>
      <c r="C238" s="94">
        <f t="shared" si="6"/>
        <v>0.23076923076923078</v>
      </c>
      <c r="D238" s="68">
        <f t="shared" si="7"/>
        <v>2.097902097902098E-2</v>
      </c>
      <c r="E238" s="29">
        <f>'City of Winnipeg'!F238</f>
        <v>5.949146033057252E-3</v>
      </c>
    </row>
    <row r="239" spans="1:5" s="2" customFormat="1" ht="14.4" customHeight="1" x14ac:dyDescent="0.25">
      <c r="A239" s="93" t="s">
        <v>136</v>
      </c>
      <c r="B239" s="96">
        <v>15</v>
      </c>
      <c r="C239" s="94">
        <f t="shared" si="6"/>
        <v>0.23076923076923078</v>
      </c>
      <c r="D239" s="68">
        <f t="shared" si="7"/>
        <v>2.097902097902098E-2</v>
      </c>
      <c r="E239" s="29">
        <f>'City of Winnipeg'!F239</f>
        <v>5.8839300594914603E-3</v>
      </c>
    </row>
    <row r="240" spans="1:5" s="2" customFormat="1" ht="14.4" customHeight="1" x14ac:dyDescent="0.25">
      <c r="A240" s="93" t="s">
        <v>134</v>
      </c>
      <c r="B240" s="96">
        <v>0</v>
      </c>
      <c r="C240" s="94">
        <f t="shared" si="6"/>
        <v>0</v>
      </c>
      <c r="D240" s="68">
        <f t="shared" si="7"/>
        <v>0</v>
      </c>
      <c r="E240" s="29">
        <f>'City of Winnipeg'!F240</f>
        <v>5.7679905509300522E-3</v>
      </c>
    </row>
    <row r="241" spans="1:5" s="2" customFormat="1" ht="14.4" customHeight="1" x14ac:dyDescent="0.25">
      <c r="A241" s="93" t="s">
        <v>135</v>
      </c>
      <c r="B241" s="96">
        <v>0</v>
      </c>
      <c r="C241" s="94">
        <f t="shared" si="6"/>
        <v>0</v>
      </c>
      <c r="D241" s="68">
        <f t="shared" si="7"/>
        <v>0</v>
      </c>
      <c r="E241" s="29">
        <f>'City of Winnipeg'!F241</f>
        <v>5.5143728759519724E-3</v>
      </c>
    </row>
    <row r="242" spans="1:5" s="2" customFormat="1" ht="14.4" customHeight="1" x14ac:dyDescent="0.25">
      <c r="A242" s="93" t="s">
        <v>137</v>
      </c>
      <c r="B242" s="96">
        <v>0</v>
      </c>
      <c r="C242" s="94">
        <f t="shared" si="6"/>
        <v>0</v>
      </c>
      <c r="D242" s="68">
        <f t="shared" si="7"/>
        <v>0</v>
      </c>
      <c r="E242" s="29">
        <f>'City of Winnipeg'!F242</f>
        <v>5.2245241045484518E-3</v>
      </c>
    </row>
    <row r="243" spans="1:5" s="2" customFormat="1" ht="14.4" customHeight="1" x14ac:dyDescent="0.25">
      <c r="A243" s="93" t="s">
        <v>145</v>
      </c>
      <c r="B243" s="96">
        <v>0</v>
      </c>
      <c r="C243" s="94">
        <f t="shared" si="6"/>
        <v>0</v>
      </c>
      <c r="D243" s="68">
        <f t="shared" si="7"/>
        <v>0</v>
      </c>
      <c r="E243" s="29">
        <f>'City of Winnipeg'!F243</f>
        <v>5.0578610609914275E-3</v>
      </c>
    </row>
    <row r="244" spans="1:5" s="2" customFormat="1" ht="14.4" customHeight="1" x14ac:dyDescent="0.25">
      <c r="A244" s="93" t="s">
        <v>144</v>
      </c>
      <c r="B244" s="96">
        <v>0</v>
      </c>
      <c r="C244" s="94">
        <f t="shared" si="6"/>
        <v>0</v>
      </c>
      <c r="D244" s="68">
        <f t="shared" si="7"/>
        <v>0</v>
      </c>
      <c r="E244" s="29">
        <f>'City of Winnipeg'!F244</f>
        <v>4.1158525539299867E-3</v>
      </c>
    </row>
    <row r="245" spans="1:5" s="2" customFormat="1" ht="14.4" customHeight="1" x14ac:dyDescent="0.25">
      <c r="A245" s="93" t="s">
        <v>139</v>
      </c>
      <c r="B245" s="96">
        <v>0</v>
      </c>
      <c r="C245" s="94">
        <f t="shared" si="6"/>
        <v>0</v>
      </c>
      <c r="D245" s="68">
        <f t="shared" si="7"/>
        <v>0</v>
      </c>
      <c r="E245" s="29">
        <f>'City of Winnipeg'!F245</f>
        <v>3.7390491511054107E-3</v>
      </c>
    </row>
    <row r="246" spans="1:5" s="2" customFormat="1" ht="14.4" customHeight="1" x14ac:dyDescent="0.25">
      <c r="A246" s="93" t="s">
        <v>138</v>
      </c>
      <c r="B246" s="96">
        <v>0</v>
      </c>
      <c r="C246" s="94">
        <f t="shared" si="6"/>
        <v>0</v>
      </c>
      <c r="D246" s="68">
        <f t="shared" si="7"/>
        <v>0</v>
      </c>
      <c r="E246" s="29">
        <f>'City of Winnipeg'!F246</f>
        <v>3.5723861075483867E-3</v>
      </c>
    </row>
    <row r="247" spans="1:5" s="2" customFormat="1" ht="14.4" customHeight="1" x14ac:dyDescent="0.25">
      <c r="A247" s="93" t="s">
        <v>143</v>
      </c>
      <c r="B247" s="96">
        <v>0</v>
      </c>
      <c r="C247" s="94">
        <f t="shared" si="6"/>
        <v>0</v>
      </c>
      <c r="D247" s="68">
        <f t="shared" si="7"/>
        <v>0</v>
      </c>
      <c r="E247" s="29">
        <f>'City of Winnipeg'!F247</f>
        <v>3.2028289240088985E-3</v>
      </c>
    </row>
    <row r="248" spans="1:5" s="2" customFormat="1" ht="14.4" customHeight="1" x14ac:dyDescent="0.25">
      <c r="A248" s="93" t="s">
        <v>141</v>
      </c>
      <c r="B248" s="96">
        <v>0</v>
      </c>
      <c r="C248" s="94">
        <f t="shared" si="6"/>
        <v>0</v>
      </c>
      <c r="D248" s="68">
        <f t="shared" si="7"/>
        <v>0</v>
      </c>
      <c r="E248" s="29">
        <f>'City of Winnipeg'!F248</f>
        <v>2.8477641790395861E-3</v>
      </c>
    </row>
    <row r="249" spans="1:5" s="2" customFormat="1" ht="14.4" customHeight="1" x14ac:dyDescent="0.25">
      <c r="A249" s="93" t="s">
        <v>146</v>
      </c>
      <c r="B249" s="96">
        <v>10</v>
      </c>
      <c r="C249" s="94">
        <f t="shared" si="6"/>
        <v>0.15384615384615385</v>
      </c>
      <c r="D249" s="68">
        <f t="shared" si="7"/>
        <v>1.3986013986013986E-2</v>
      </c>
      <c r="E249" s="29">
        <f>'City of Winnipeg'!F249</f>
        <v>2.2753128555176336E-3</v>
      </c>
    </row>
    <row r="250" spans="1:5" s="2" customFormat="1" ht="14.4" customHeight="1" x14ac:dyDescent="0.25">
      <c r="A250" s="93" t="s">
        <v>142</v>
      </c>
      <c r="B250" s="96">
        <v>0</v>
      </c>
      <c r="C250" s="94">
        <f t="shared" si="6"/>
        <v>0</v>
      </c>
      <c r="D250" s="68">
        <f t="shared" si="7"/>
        <v>0</v>
      </c>
      <c r="E250" s="29">
        <f>'City of Winnipeg'!F250</f>
        <v>2.1593733469562255E-3</v>
      </c>
    </row>
    <row r="251" spans="1:5" s="2" customFormat="1" ht="14.4" customHeight="1" x14ac:dyDescent="0.25">
      <c r="A251" s="93" t="s">
        <v>140</v>
      </c>
      <c r="B251" s="96">
        <v>0</v>
      </c>
      <c r="C251" s="94">
        <f t="shared" si="6"/>
        <v>0</v>
      </c>
      <c r="D251" s="68">
        <f t="shared" si="7"/>
        <v>0</v>
      </c>
      <c r="E251" s="29">
        <f>'City of Winnipeg'!F251</f>
        <v>2.0072027419693775E-3</v>
      </c>
    </row>
    <row r="252" spans="1:5" s="2" customFormat="1" ht="14.4" customHeight="1" x14ac:dyDescent="0.25">
      <c r="A252" s="93" t="s">
        <v>502</v>
      </c>
      <c r="B252" s="96">
        <v>0</v>
      </c>
      <c r="C252" s="94">
        <f t="shared" si="6"/>
        <v>0</v>
      </c>
      <c r="D252" s="68">
        <f t="shared" si="7"/>
        <v>0</v>
      </c>
      <c r="E252" s="29">
        <f>'City of Winnipeg'!F252</f>
        <v>1.9854640841141134E-3</v>
      </c>
    </row>
    <row r="253" spans="1:5" s="2" customFormat="1" ht="14.4" customHeight="1" x14ac:dyDescent="0.25">
      <c r="A253" s="93" t="s">
        <v>148</v>
      </c>
      <c r="B253" s="96">
        <v>0</v>
      </c>
      <c r="C253" s="94">
        <f t="shared" si="6"/>
        <v>0</v>
      </c>
      <c r="D253" s="68">
        <f t="shared" si="7"/>
        <v>0</v>
      </c>
      <c r="E253" s="29">
        <f>'City of Winnipeg'!F253</f>
        <v>1.536198488438657E-3</v>
      </c>
    </row>
    <row r="254" spans="1:5" s="2" customFormat="1" ht="14.4" customHeight="1" x14ac:dyDescent="0.25">
      <c r="A254" s="93" t="s">
        <v>152</v>
      </c>
      <c r="B254" s="96">
        <v>0</v>
      </c>
      <c r="C254" s="94">
        <f t="shared" si="6"/>
        <v>0</v>
      </c>
      <c r="D254" s="68">
        <f t="shared" si="7"/>
        <v>0</v>
      </c>
      <c r="E254" s="29">
        <f>'City of Winnipeg'!F254</f>
        <v>1.4999673920132171E-3</v>
      </c>
    </row>
    <row r="255" spans="1:5" s="2" customFormat="1" ht="14.4" customHeight="1" x14ac:dyDescent="0.25">
      <c r="A255" s="93" t="s">
        <v>150</v>
      </c>
      <c r="B255" s="96">
        <v>0</v>
      </c>
      <c r="C255" s="94">
        <f t="shared" si="6"/>
        <v>0</v>
      </c>
      <c r="D255" s="68">
        <f t="shared" si="7"/>
        <v>0</v>
      </c>
      <c r="E255" s="29">
        <f>'City of Winnipeg'!F255</f>
        <v>1.4637362955877771E-3</v>
      </c>
    </row>
    <row r="256" spans="1:5" s="2" customFormat="1" ht="14.4" customHeight="1" x14ac:dyDescent="0.25">
      <c r="A256" s="93" t="s">
        <v>147</v>
      </c>
      <c r="B256" s="96">
        <v>0</v>
      </c>
      <c r="C256" s="94">
        <f t="shared" si="6"/>
        <v>0</v>
      </c>
      <c r="D256" s="68">
        <f t="shared" si="7"/>
        <v>0</v>
      </c>
      <c r="E256" s="29">
        <f>'City of Winnipeg'!F256</f>
        <v>1.4637362955877771E-3</v>
      </c>
    </row>
    <row r="257" spans="1:5" s="2" customFormat="1" ht="14.4" customHeight="1" x14ac:dyDescent="0.25">
      <c r="A257" s="93" t="s">
        <v>153</v>
      </c>
      <c r="B257" s="96">
        <v>0</v>
      </c>
      <c r="C257" s="94">
        <f t="shared" si="6"/>
        <v>0</v>
      </c>
      <c r="D257" s="68">
        <f t="shared" si="7"/>
        <v>0</v>
      </c>
      <c r="E257" s="29">
        <f>'City of Winnipeg'!F257</f>
        <v>1.3985203220219851E-3</v>
      </c>
    </row>
    <row r="258" spans="1:5" s="2" customFormat="1" ht="14.4" customHeight="1" x14ac:dyDescent="0.25">
      <c r="A258" s="93" t="s">
        <v>164</v>
      </c>
      <c r="B258" s="96">
        <v>0</v>
      </c>
      <c r="C258" s="94">
        <f t="shared" si="6"/>
        <v>0</v>
      </c>
      <c r="D258" s="68">
        <f t="shared" si="7"/>
        <v>0</v>
      </c>
      <c r="E258" s="29">
        <f>'City of Winnipeg'!F258</f>
        <v>1.297073252030753E-3</v>
      </c>
    </row>
    <row r="259" spans="1:5" s="2" customFormat="1" ht="14.4" customHeight="1" x14ac:dyDescent="0.25">
      <c r="A259" s="93" t="s">
        <v>503</v>
      </c>
      <c r="B259" s="96">
        <v>0</v>
      </c>
      <c r="C259" s="94">
        <f t="shared" si="6"/>
        <v>0</v>
      </c>
      <c r="D259" s="68">
        <f t="shared" si="7"/>
        <v>0</v>
      </c>
      <c r="E259" s="29">
        <f>'City of Winnipeg'!F259</f>
        <v>1.289827032745665E-3</v>
      </c>
    </row>
    <row r="260" spans="1:5" s="2" customFormat="1" ht="14.4" customHeight="1" x14ac:dyDescent="0.25">
      <c r="A260" s="93" t="s">
        <v>149</v>
      </c>
      <c r="B260" s="96">
        <v>0</v>
      </c>
      <c r="C260" s="94">
        <f t="shared" si="6"/>
        <v>0</v>
      </c>
      <c r="D260" s="68">
        <f t="shared" si="7"/>
        <v>0</v>
      </c>
      <c r="E260" s="29">
        <f>'City of Winnipeg'!F260</f>
        <v>1.2391034977500489E-3</v>
      </c>
    </row>
    <row r="261" spans="1:5" s="2" customFormat="1" ht="14.4" customHeight="1" x14ac:dyDescent="0.25">
      <c r="A261" s="93" t="s">
        <v>167</v>
      </c>
      <c r="B261" s="96">
        <v>0</v>
      </c>
      <c r="C261" s="94">
        <f t="shared" si="6"/>
        <v>0</v>
      </c>
      <c r="D261" s="68">
        <f t="shared" si="7"/>
        <v>0</v>
      </c>
      <c r="E261" s="29">
        <f>'City of Winnipeg'!F261</f>
        <v>1.2246110591798728E-3</v>
      </c>
    </row>
    <row r="262" spans="1:5" s="2" customFormat="1" ht="14.4" customHeight="1" x14ac:dyDescent="0.25">
      <c r="A262" s="93" t="s">
        <v>165</v>
      </c>
      <c r="B262" s="96">
        <v>0</v>
      </c>
      <c r="C262" s="94">
        <f t="shared" si="6"/>
        <v>0</v>
      </c>
      <c r="D262" s="68">
        <f t="shared" si="7"/>
        <v>0</v>
      </c>
      <c r="E262" s="29">
        <f>'City of Winnipeg'!F262</f>
        <v>1.2101186206096969E-3</v>
      </c>
    </row>
    <row r="263" spans="1:5" s="2" customFormat="1" ht="14.4" customHeight="1" thickBot="1" x14ac:dyDescent="0.3">
      <c r="A263" s="112" t="s">
        <v>154</v>
      </c>
      <c r="B263" s="96">
        <v>0</v>
      </c>
      <c r="C263" s="94">
        <f t="shared" si="6"/>
        <v>0</v>
      </c>
      <c r="D263" s="68">
        <f t="shared" si="7"/>
        <v>0</v>
      </c>
      <c r="E263" s="100">
        <f>'City of Winnipeg'!F263</f>
        <v>4.4622218357571936E-2</v>
      </c>
    </row>
    <row r="264" spans="1:5" s="2" customFormat="1" ht="14.4" customHeight="1" thickBot="1" x14ac:dyDescent="0.3">
      <c r="A264" s="423" t="s">
        <v>155</v>
      </c>
      <c r="B264" s="98">
        <f>SUM(B233:B263)</f>
        <v>65</v>
      </c>
      <c r="C264" s="87">
        <f>SUM(C233:C263)</f>
        <v>1</v>
      </c>
      <c r="D264" s="77">
        <f>SUM(D233:D263)</f>
        <v>9.0909090909090912E-2</v>
      </c>
      <c r="E264" s="78">
        <f>'City of Winnipeg'!F264</f>
        <v>0.25527705919436527</v>
      </c>
    </row>
    <row r="265" spans="1:5" s="2" customFormat="1" ht="14.4" customHeight="1" thickTop="1" x14ac:dyDescent="0.25">
      <c r="A265" s="99" t="s">
        <v>102</v>
      </c>
    </row>
    <row r="266" spans="1:5" s="2" customFormat="1" ht="15" customHeight="1" x14ac:dyDescent="0.25">
      <c r="A266" s="99" t="s">
        <v>103</v>
      </c>
      <c r="B266" s="113"/>
      <c r="C266" s="114"/>
      <c r="D266" s="114"/>
    </row>
    <row r="267" spans="1:5" s="2" customFormat="1" ht="16.5" customHeight="1" x14ac:dyDescent="0.25">
      <c r="A267" s="627" t="s">
        <v>156</v>
      </c>
      <c r="B267" s="627"/>
      <c r="C267" s="627"/>
      <c r="D267" s="627"/>
      <c r="E267" s="627"/>
    </row>
    <row r="268" spans="1:5" s="2" customFormat="1" x14ac:dyDescent="0.25">
      <c r="A268" s="19" t="s">
        <v>104</v>
      </c>
    </row>
    <row r="269" spans="1:5" s="2" customFormat="1" x14ac:dyDescent="0.25">
      <c r="A269" s="374"/>
    </row>
    <row r="270" spans="1:5" s="2" customFormat="1" ht="15" customHeight="1" thickBot="1" x14ac:dyDescent="0.3"/>
    <row r="271" spans="1:5" ht="20.25" customHeight="1" thickTop="1" thickBot="1" x14ac:dyDescent="0.3">
      <c r="A271" s="313" t="s">
        <v>157</v>
      </c>
      <c r="B271" s="314" t="s">
        <v>70</v>
      </c>
      <c r="C271" s="315" t="s">
        <v>48</v>
      </c>
      <c r="D271" s="316" t="s">
        <v>75</v>
      </c>
      <c r="E271" s="317" t="s">
        <v>76</v>
      </c>
    </row>
    <row r="272" spans="1:5" ht="12.75" customHeight="1" x14ac:dyDescent="0.25">
      <c r="A272" s="108" t="s">
        <v>504</v>
      </c>
      <c r="B272" s="96">
        <v>50</v>
      </c>
      <c r="C272" s="94">
        <f t="shared" ref="C272:C278" si="8">IF(B$279&lt;&gt;0,B272/B$279,0)</f>
        <v>0.58823529411764708</v>
      </c>
      <c r="D272" s="68">
        <f t="shared" ref="D272:D278" si="9">IF(B$51&lt;&gt;0,B272/B$51,0)</f>
        <v>6.9930069930069935E-2</v>
      </c>
      <c r="E272" s="29">
        <f>'City of Winnipeg'!F271</f>
        <v>5.4571277435997767E-2</v>
      </c>
    </row>
    <row r="273" spans="1:5" s="2" customFormat="1" ht="14.4" customHeight="1" x14ac:dyDescent="0.25">
      <c r="A273" s="93" t="s">
        <v>158</v>
      </c>
      <c r="B273" s="96">
        <v>20</v>
      </c>
      <c r="C273" s="94">
        <f t="shared" si="8"/>
        <v>0.23529411764705882</v>
      </c>
      <c r="D273" s="68">
        <f t="shared" si="9"/>
        <v>2.7972027972027972E-2</v>
      </c>
      <c r="E273" s="29">
        <f>'City of Winnipeg'!F272</f>
        <v>2.3427026948689523E-2</v>
      </c>
    </row>
    <row r="274" spans="1:5" s="2" customFormat="1" ht="14.4" customHeight="1" x14ac:dyDescent="0.25">
      <c r="A274" s="93" t="s">
        <v>159</v>
      </c>
      <c r="B274" s="96">
        <v>15</v>
      </c>
      <c r="C274" s="94">
        <f t="shared" si="8"/>
        <v>0.17647058823529413</v>
      </c>
      <c r="D274" s="68">
        <f t="shared" si="9"/>
        <v>2.097902097902098E-2</v>
      </c>
      <c r="E274" s="29">
        <f>'City of Winnipeg'!F273</f>
        <v>2.589798772490453E-2</v>
      </c>
    </row>
    <row r="275" spans="1:5" s="2" customFormat="1" ht="14.4" customHeight="1" x14ac:dyDescent="0.25">
      <c r="A275" s="93" t="s">
        <v>494</v>
      </c>
      <c r="B275" s="96">
        <v>0</v>
      </c>
      <c r="C275" s="94">
        <f t="shared" si="8"/>
        <v>0</v>
      </c>
      <c r="D275" s="68">
        <f t="shared" si="9"/>
        <v>0</v>
      </c>
      <c r="E275" s="29">
        <f>'City of Winnipeg'!F274</f>
        <v>7.6005594081288083E-2</v>
      </c>
    </row>
    <row r="276" spans="1:5" s="2" customFormat="1" ht="14.4" customHeight="1" x14ac:dyDescent="0.25">
      <c r="A276" s="93" t="s">
        <v>315</v>
      </c>
      <c r="B276" s="96">
        <v>0</v>
      </c>
      <c r="C276" s="94">
        <f t="shared" si="8"/>
        <v>0</v>
      </c>
      <c r="D276" s="68">
        <f t="shared" si="9"/>
        <v>0</v>
      </c>
      <c r="E276" s="29">
        <f>'City of Winnipeg'!F275</f>
        <v>2.3100947080860561E-2</v>
      </c>
    </row>
    <row r="277" spans="1:5" s="2" customFormat="1" ht="14.4" customHeight="1" x14ac:dyDescent="0.25">
      <c r="A277" s="93" t="s">
        <v>486</v>
      </c>
      <c r="B277" s="96">
        <v>0</v>
      </c>
      <c r="C277" s="94">
        <f t="shared" si="8"/>
        <v>0</v>
      </c>
      <c r="D277" s="68">
        <f t="shared" si="9"/>
        <v>0</v>
      </c>
      <c r="E277" s="29">
        <f>'City of Winnipeg'!F276</f>
        <v>5.2904647000427525E-2</v>
      </c>
    </row>
    <row r="278" spans="1:5" s="2" customFormat="1" ht="15" customHeight="1" thickBot="1" x14ac:dyDescent="0.3">
      <c r="A278" s="93" t="s">
        <v>495</v>
      </c>
      <c r="B278" s="366">
        <v>0</v>
      </c>
      <c r="C278" s="94">
        <f t="shared" si="8"/>
        <v>0</v>
      </c>
      <c r="D278" s="68">
        <f t="shared" si="9"/>
        <v>0</v>
      </c>
      <c r="E278" s="29">
        <f>'City of Winnipeg'!F277</f>
        <v>7.5389665442055609E-2</v>
      </c>
    </row>
    <row r="279" spans="1:5" s="2" customFormat="1" ht="15" customHeight="1" thickBot="1" x14ac:dyDescent="0.3">
      <c r="A279" s="423" t="s">
        <v>155</v>
      </c>
      <c r="B279" s="98">
        <f>SUM(B272:B275,B278)</f>
        <v>85</v>
      </c>
      <c r="C279" s="87">
        <f>SUM(C272:C275,C278)</f>
        <v>1</v>
      </c>
      <c r="D279" s="77">
        <f>SUM(D272:D275,D278)</f>
        <v>0.11888111888111888</v>
      </c>
      <c r="E279" s="78">
        <f>'City of Winnipeg'!F278</f>
        <v>0.25529155163293549</v>
      </c>
    </row>
    <row r="280" spans="1:5" s="2" customFormat="1" ht="15" customHeight="1" thickTop="1" x14ac:dyDescent="0.25">
      <c r="A280" s="99" t="s">
        <v>102</v>
      </c>
    </row>
    <row r="281" spans="1:5" s="2" customFormat="1" ht="14.4" customHeight="1" x14ac:dyDescent="0.25">
      <c r="A281" s="99" t="s">
        <v>103</v>
      </c>
      <c r="B281" s="116"/>
      <c r="C281" s="117"/>
    </row>
    <row r="282" spans="1:5" s="2" customFormat="1" x14ac:dyDescent="0.25">
      <c r="A282" s="1"/>
      <c r="B282" s="1"/>
      <c r="C282" s="1"/>
      <c r="D282" s="1"/>
      <c r="E282" s="1"/>
    </row>
    <row r="283" spans="1:5" s="2" customFormat="1" ht="13.65" customHeight="1" thickBot="1" x14ac:dyDescent="0.3"/>
    <row r="284" spans="1:5" s="2" customFormat="1" ht="20.25" customHeight="1" thickTop="1" thickBot="1" x14ac:dyDescent="0.3">
      <c r="A284" s="313" t="s">
        <v>162</v>
      </c>
      <c r="B284" s="314" t="s">
        <v>70</v>
      </c>
      <c r="C284" s="315" t="s">
        <v>48</v>
      </c>
      <c r="D284" s="316" t="s">
        <v>75</v>
      </c>
      <c r="E284" s="317" t="s">
        <v>76</v>
      </c>
    </row>
    <row r="285" spans="1:5" ht="12.75" customHeight="1" x14ac:dyDescent="0.25">
      <c r="A285" s="108" t="s">
        <v>369</v>
      </c>
      <c r="B285" s="96">
        <v>100</v>
      </c>
      <c r="C285" s="94">
        <f>IF(B$288&lt;&gt;0,B285/B$288,0)</f>
        <v>0.13986013986013987</v>
      </c>
      <c r="D285" s="68">
        <f>IF(B$51&lt;&gt;0,B285/B$51,0)</f>
        <v>0.13986013986013987</v>
      </c>
      <c r="E285" s="29">
        <f>'City of Winnipeg'!F285</f>
        <v>0.27906639710730924</v>
      </c>
    </row>
    <row r="286" spans="1:5" s="2" customFormat="1" ht="14.4" customHeight="1" x14ac:dyDescent="0.25">
      <c r="A286" s="93" t="s">
        <v>370</v>
      </c>
      <c r="B286" s="96">
        <v>180</v>
      </c>
      <c r="C286" s="94">
        <f>IF(B$288&lt;&gt;0,B286/B$288,0)</f>
        <v>0.25174825174825177</v>
      </c>
      <c r="D286" s="68">
        <f>IF(B$51&lt;&gt;0,B286/B$51,0)</f>
        <v>0.25174825174825177</v>
      </c>
      <c r="E286" s="29">
        <f>'City of Winnipeg'!F286</f>
        <v>0.18536553553183627</v>
      </c>
    </row>
    <row r="287" spans="1:5" s="2" customFormat="1" ht="15" customHeight="1" thickBot="1" x14ac:dyDescent="0.3">
      <c r="A287" s="93" t="s">
        <v>435</v>
      </c>
      <c r="B287" s="96">
        <v>435</v>
      </c>
      <c r="C287" s="94">
        <f>IF(B$288&lt;&gt;0,B287/B$288,0)</f>
        <v>0.60839160839160844</v>
      </c>
      <c r="D287" s="68">
        <f>IF(B$51&lt;&gt;0,B287/B$51,0)</f>
        <v>0.60839160839160844</v>
      </c>
      <c r="E287" s="115">
        <f>'City of Winnipeg'!F287</f>
        <v>0.53557531358013954</v>
      </c>
    </row>
    <row r="288" spans="1:5" s="2" customFormat="1" ht="15" customHeight="1" thickBot="1" x14ac:dyDescent="0.3">
      <c r="A288" s="423" t="s">
        <v>155</v>
      </c>
      <c r="B288" s="98">
        <f>SUM(B285:B287)</f>
        <v>715</v>
      </c>
      <c r="C288" s="87">
        <f>SUM(C285:C287)</f>
        <v>1</v>
      </c>
      <c r="D288" s="77">
        <f>SUM(D285:D287)</f>
        <v>1</v>
      </c>
      <c r="E288" s="78">
        <f>'City of Winnipeg'!F288</f>
        <v>1.0000072462192851</v>
      </c>
    </row>
    <row r="289" spans="1:5" s="2" customFormat="1" ht="14.4" customHeight="1" thickTop="1" x14ac:dyDescent="0.25">
      <c r="A289" s="99" t="s">
        <v>102</v>
      </c>
    </row>
    <row r="290" spans="1:5" s="2" customFormat="1" ht="14.4" customHeight="1" x14ac:dyDescent="0.25">
      <c r="A290" s="99" t="s">
        <v>103</v>
      </c>
      <c r="B290" s="116"/>
      <c r="C290" s="117"/>
    </row>
    <row r="291" spans="1:5" s="2" customFormat="1" x14ac:dyDescent="0.25">
      <c r="A291" s="1"/>
      <c r="B291" s="1"/>
      <c r="C291" s="1"/>
      <c r="D291" s="1"/>
      <c r="E291" s="1"/>
    </row>
    <row r="292" spans="1:5" s="2" customFormat="1" ht="15" customHeight="1" thickBot="1" x14ac:dyDescent="0.3">
      <c r="A292" s="118"/>
      <c r="B292" s="116"/>
      <c r="C292" s="117"/>
    </row>
    <row r="293" spans="1:5" s="2" customFormat="1" ht="20.25" customHeight="1" thickTop="1" thickBot="1" x14ac:dyDescent="0.3">
      <c r="A293" s="313" t="s">
        <v>520</v>
      </c>
      <c r="B293" s="314" t="s">
        <v>70</v>
      </c>
      <c r="C293" s="315" t="s">
        <v>48</v>
      </c>
      <c r="D293" s="316" t="s">
        <v>75</v>
      </c>
      <c r="E293" s="317" t="s">
        <v>76</v>
      </c>
    </row>
    <row r="294" spans="1:5" ht="12.75" customHeight="1" x14ac:dyDescent="0.25">
      <c r="A294" s="108" t="s">
        <v>128</v>
      </c>
      <c r="B294" s="96">
        <v>0</v>
      </c>
      <c r="C294" s="94">
        <f t="shared" ref="C294:C324" si="10">IF(B$325&lt;&gt;0,B294/B$325,0)</f>
        <v>0</v>
      </c>
      <c r="D294" s="68">
        <f t="shared" ref="D294:D324" si="11">IF(B$51&lt;&gt;0,B294/B$51,0)</f>
        <v>0</v>
      </c>
      <c r="E294" s="29">
        <f>'City of Winnipeg'!F294</f>
        <v>2.8426918255400245E-2</v>
      </c>
    </row>
    <row r="295" spans="1:5" s="2" customFormat="1" ht="14.4" customHeight="1" x14ac:dyDescent="0.25">
      <c r="A295" s="93" t="s">
        <v>129</v>
      </c>
      <c r="B295" s="96">
        <v>0</v>
      </c>
      <c r="C295" s="94">
        <f t="shared" si="10"/>
        <v>0</v>
      </c>
      <c r="D295" s="68">
        <f t="shared" si="11"/>
        <v>0</v>
      </c>
      <c r="E295" s="29">
        <f>'City of Winnipeg'!F295</f>
        <v>1.3746077983811946E-2</v>
      </c>
    </row>
    <row r="296" spans="1:5" s="2" customFormat="1" ht="14.4" customHeight="1" x14ac:dyDescent="0.25">
      <c r="A296" s="93" t="s">
        <v>131</v>
      </c>
      <c r="B296" s="96">
        <v>0</v>
      </c>
      <c r="C296" s="94">
        <f t="shared" si="10"/>
        <v>0</v>
      </c>
      <c r="D296" s="68">
        <f t="shared" si="11"/>
        <v>0</v>
      </c>
      <c r="E296" s="105">
        <f>'City of Winnipeg'!F296</f>
        <v>4.1810685274957793E-3</v>
      </c>
    </row>
    <row r="297" spans="1:5" s="2" customFormat="1" ht="14.4" customHeight="1" x14ac:dyDescent="0.25">
      <c r="A297" s="93" t="s">
        <v>145</v>
      </c>
      <c r="B297" s="96">
        <v>0</v>
      </c>
      <c r="C297" s="94">
        <f t="shared" si="10"/>
        <v>0</v>
      </c>
      <c r="D297" s="68">
        <f t="shared" si="11"/>
        <v>0</v>
      </c>
      <c r="E297" s="105">
        <f>'City of Winnipeg'!F297</f>
        <v>3.4854314761273305E-3</v>
      </c>
    </row>
    <row r="298" spans="1:5" s="2" customFormat="1" ht="14.4" customHeight="1" x14ac:dyDescent="0.25">
      <c r="A298" s="93" t="s">
        <v>144</v>
      </c>
      <c r="B298" s="96">
        <v>0</v>
      </c>
      <c r="C298" s="94">
        <f t="shared" si="10"/>
        <v>0</v>
      </c>
      <c r="D298" s="68">
        <f t="shared" si="11"/>
        <v>0</v>
      </c>
      <c r="E298" s="105">
        <f>'City of Winnipeg'!F298</f>
        <v>2.0506800576799056E-3</v>
      </c>
    </row>
    <row r="299" spans="1:5" s="2" customFormat="1" ht="14.4" customHeight="1" x14ac:dyDescent="0.25">
      <c r="A299" s="93" t="s">
        <v>139</v>
      </c>
      <c r="B299" s="96">
        <v>0</v>
      </c>
      <c r="C299" s="94">
        <f t="shared" si="10"/>
        <v>0</v>
      </c>
      <c r="D299" s="68">
        <f t="shared" si="11"/>
        <v>0</v>
      </c>
      <c r="E299" s="105">
        <f>'City of Winnipeg'!F299</f>
        <v>1.6811228741404173E-3</v>
      </c>
    </row>
    <row r="300" spans="1:5" s="2" customFormat="1" ht="14.4" customHeight="1" x14ac:dyDescent="0.25">
      <c r="A300" s="93" t="s">
        <v>137</v>
      </c>
      <c r="B300" s="96">
        <v>0</v>
      </c>
      <c r="C300" s="94">
        <f t="shared" si="10"/>
        <v>0</v>
      </c>
      <c r="D300" s="68">
        <f t="shared" si="11"/>
        <v>0</v>
      </c>
      <c r="E300" s="105">
        <f>'City of Winnipeg'!F300</f>
        <v>1.3985203220219851E-3</v>
      </c>
    </row>
    <row r="301" spans="1:5" s="2" customFormat="1" ht="14.4" customHeight="1" x14ac:dyDescent="0.25">
      <c r="A301" s="93" t="s">
        <v>505</v>
      </c>
      <c r="B301" s="96">
        <v>0</v>
      </c>
      <c r="C301" s="94">
        <f t="shared" si="10"/>
        <v>0</v>
      </c>
      <c r="D301" s="68">
        <f t="shared" si="11"/>
        <v>0</v>
      </c>
      <c r="E301" s="105">
        <f>'City of Winnipeg'!F301</f>
        <v>1.0796866734781127E-3</v>
      </c>
    </row>
    <row r="302" spans="1:5" s="2" customFormat="1" ht="13.65" customHeight="1" x14ac:dyDescent="0.25">
      <c r="A302" s="93" t="s">
        <v>141</v>
      </c>
      <c r="B302" s="96">
        <v>0</v>
      </c>
      <c r="C302" s="94">
        <f t="shared" si="10"/>
        <v>0</v>
      </c>
      <c r="D302" s="68">
        <f t="shared" si="11"/>
        <v>0</v>
      </c>
      <c r="E302" s="105">
        <f>'City of Winnipeg'!F302</f>
        <v>1.0579480156228487E-3</v>
      </c>
    </row>
    <row r="303" spans="1:5" s="2" customFormat="1" ht="14.4" customHeight="1" x14ac:dyDescent="0.25">
      <c r="A303" s="93" t="s">
        <v>506</v>
      </c>
      <c r="B303" s="96">
        <v>0</v>
      </c>
      <c r="C303" s="94">
        <f t="shared" si="10"/>
        <v>0</v>
      </c>
      <c r="D303" s="68">
        <f t="shared" si="11"/>
        <v>0</v>
      </c>
      <c r="E303" s="105">
        <f>'City of Winnipeg'!F303</f>
        <v>1.0507017963377607E-3</v>
      </c>
    </row>
    <row r="304" spans="1:5" s="2" customFormat="1" ht="14.4" customHeight="1" x14ac:dyDescent="0.25">
      <c r="A304" s="93" t="s">
        <v>143</v>
      </c>
      <c r="B304" s="96">
        <v>0</v>
      </c>
      <c r="C304" s="94">
        <f t="shared" si="10"/>
        <v>0</v>
      </c>
      <c r="D304" s="68">
        <f t="shared" si="11"/>
        <v>0</v>
      </c>
      <c r="E304" s="105">
        <f>'City of Winnipeg'!F304</f>
        <v>1.0434555770526728E-3</v>
      </c>
    </row>
    <row r="305" spans="1:5" s="2" customFormat="1" ht="14.4" customHeight="1" x14ac:dyDescent="0.25">
      <c r="A305" s="93" t="s">
        <v>133</v>
      </c>
      <c r="B305" s="96">
        <v>0</v>
      </c>
      <c r="C305" s="94">
        <f t="shared" si="10"/>
        <v>0</v>
      </c>
      <c r="D305" s="68">
        <f t="shared" si="11"/>
        <v>0</v>
      </c>
      <c r="E305" s="105">
        <f>'City of Winnipeg'!F305</f>
        <v>8.6954631421056069E-4</v>
      </c>
    </row>
    <row r="306" spans="1:5" s="2" customFormat="1" ht="14.4" customHeight="1" x14ac:dyDescent="0.25">
      <c r="A306" s="93" t="s">
        <v>163</v>
      </c>
      <c r="B306" s="96">
        <v>0</v>
      </c>
      <c r="C306" s="94">
        <f t="shared" si="10"/>
        <v>0</v>
      </c>
      <c r="D306" s="68">
        <f t="shared" si="11"/>
        <v>0</v>
      </c>
      <c r="E306" s="105">
        <f>'City of Winnipeg'!F306</f>
        <v>8.4780765635529662E-4</v>
      </c>
    </row>
    <row r="307" spans="1:5" s="2" customFormat="1" ht="14.4" customHeight="1" x14ac:dyDescent="0.25">
      <c r="A307" s="93" t="s">
        <v>168</v>
      </c>
      <c r="B307" s="96">
        <v>0</v>
      </c>
      <c r="C307" s="94">
        <f t="shared" si="10"/>
        <v>0</v>
      </c>
      <c r="D307" s="68">
        <f t="shared" si="11"/>
        <v>0</v>
      </c>
      <c r="E307" s="105">
        <f>'City of Winnipeg'!F307</f>
        <v>7.8259168278950453E-4</v>
      </c>
    </row>
    <row r="308" spans="1:5" s="2" customFormat="1" ht="14.4" customHeight="1" x14ac:dyDescent="0.25">
      <c r="A308" s="93" t="s">
        <v>136</v>
      </c>
      <c r="B308" s="96">
        <v>0</v>
      </c>
      <c r="C308" s="94">
        <f t="shared" si="10"/>
        <v>0</v>
      </c>
      <c r="D308" s="68">
        <f t="shared" si="11"/>
        <v>0</v>
      </c>
      <c r="E308" s="105">
        <f>'City of Winnipeg'!F308</f>
        <v>6.9563705136844848E-4</v>
      </c>
    </row>
    <row r="309" spans="1:5" s="2" customFormat="1" ht="14.4" customHeight="1" x14ac:dyDescent="0.25">
      <c r="A309" s="93" t="s">
        <v>152</v>
      </c>
      <c r="B309" s="96">
        <v>0</v>
      </c>
      <c r="C309" s="94">
        <f t="shared" si="10"/>
        <v>0</v>
      </c>
      <c r="D309" s="68">
        <f t="shared" si="11"/>
        <v>0</v>
      </c>
      <c r="E309" s="105">
        <f>'City of Winnipeg'!F309</f>
        <v>5.8694376209212848E-4</v>
      </c>
    </row>
    <row r="310" spans="1:5" s="2" customFormat="1" ht="14.4" customHeight="1" x14ac:dyDescent="0.25">
      <c r="A310" s="93" t="s">
        <v>166</v>
      </c>
      <c r="B310" s="96">
        <v>0</v>
      </c>
      <c r="C310" s="94">
        <f t="shared" si="10"/>
        <v>0</v>
      </c>
      <c r="D310" s="68">
        <f t="shared" si="11"/>
        <v>0</v>
      </c>
      <c r="E310" s="105">
        <f>'City of Winnipeg'!F310</f>
        <v>5.5795888495177646E-4</v>
      </c>
    </row>
    <row r="311" spans="1:5" s="2" customFormat="1" ht="14.4" customHeight="1" x14ac:dyDescent="0.25">
      <c r="A311" s="93" t="s">
        <v>164</v>
      </c>
      <c r="B311" s="96">
        <v>0</v>
      </c>
      <c r="C311" s="94">
        <f t="shared" si="10"/>
        <v>0</v>
      </c>
      <c r="D311" s="68">
        <f t="shared" si="11"/>
        <v>0</v>
      </c>
      <c r="E311" s="105">
        <f>'City of Winnipeg'!F311</f>
        <v>5.5071266566668841E-4</v>
      </c>
    </row>
    <row r="312" spans="1:5" s="2" customFormat="1" ht="14.4" customHeight="1" x14ac:dyDescent="0.25">
      <c r="A312" s="93" t="s">
        <v>167</v>
      </c>
      <c r="B312" s="96">
        <v>0</v>
      </c>
      <c r="C312" s="94">
        <f t="shared" si="10"/>
        <v>0</v>
      </c>
      <c r="D312" s="68">
        <f t="shared" si="11"/>
        <v>0</v>
      </c>
      <c r="E312" s="105">
        <f>'City of Winnipeg'!F312</f>
        <v>4.8549669210089637E-4</v>
      </c>
    </row>
    <row r="313" spans="1:5" s="2" customFormat="1" ht="14.4" customHeight="1" x14ac:dyDescent="0.25">
      <c r="A313" s="93" t="s">
        <v>165</v>
      </c>
      <c r="B313" s="96">
        <v>0</v>
      </c>
      <c r="C313" s="94">
        <f t="shared" si="10"/>
        <v>0</v>
      </c>
      <c r="D313" s="68">
        <f t="shared" si="11"/>
        <v>0</v>
      </c>
      <c r="E313" s="105">
        <f>'City of Winnipeg'!F313</f>
        <v>4.5651181496054435E-4</v>
      </c>
    </row>
    <row r="314" spans="1:5" s="2" customFormat="1" ht="14.4" customHeight="1" x14ac:dyDescent="0.25">
      <c r="A314" s="93" t="s">
        <v>507</v>
      </c>
      <c r="B314" s="96">
        <v>0</v>
      </c>
      <c r="C314" s="94">
        <f t="shared" si="10"/>
        <v>0</v>
      </c>
      <c r="D314" s="68">
        <f t="shared" si="11"/>
        <v>0</v>
      </c>
      <c r="E314" s="105">
        <f>'City of Winnipeg'!F314</f>
        <v>4.4926559567545635E-4</v>
      </c>
    </row>
    <row r="315" spans="1:5" s="2" customFormat="1" ht="14.4" customHeight="1" x14ac:dyDescent="0.25">
      <c r="A315" s="93" t="s">
        <v>130</v>
      </c>
      <c r="B315" s="96">
        <v>0</v>
      </c>
      <c r="C315" s="94">
        <f t="shared" si="10"/>
        <v>0</v>
      </c>
      <c r="D315" s="68">
        <f t="shared" si="11"/>
        <v>0</v>
      </c>
      <c r="E315" s="105">
        <f>'City of Winnipeg'!F315</f>
        <v>4.3477315710528034E-4</v>
      </c>
    </row>
    <row r="316" spans="1:5" s="2" customFormat="1" ht="14.4" customHeight="1" x14ac:dyDescent="0.25">
      <c r="A316" s="93" t="s">
        <v>146</v>
      </c>
      <c r="B316" s="96">
        <v>0</v>
      </c>
      <c r="C316" s="94">
        <f t="shared" si="10"/>
        <v>0</v>
      </c>
      <c r="D316" s="68">
        <f t="shared" si="11"/>
        <v>0</v>
      </c>
      <c r="E316" s="105">
        <f>'City of Winnipeg'!F316</f>
        <v>3.4781852568422424E-4</v>
      </c>
    </row>
    <row r="317" spans="1:5" s="2" customFormat="1" ht="14.4" customHeight="1" x14ac:dyDescent="0.25">
      <c r="A317" s="93" t="s">
        <v>151</v>
      </c>
      <c r="B317" s="96">
        <v>0</v>
      </c>
      <c r="C317" s="94">
        <f t="shared" si="10"/>
        <v>0</v>
      </c>
      <c r="D317" s="68">
        <f t="shared" si="11"/>
        <v>0</v>
      </c>
      <c r="E317" s="105">
        <f>'City of Winnipeg'!F317</f>
        <v>3.4781852568422424E-4</v>
      </c>
    </row>
    <row r="318" spans="1:5" s="2" customFormat="1" ht="14.4" customHeight="1" x14ac:dyDescent="0.25">
      <c r="A318" s="93" t="s">
        <v>153</v>
      </c>
      <c r="B318" s="96">
        <v>0</v>
      </c>
      <c r="C318" s="94">
        <f t="shared" si="10"/>
        <v>0</v>
      </c>
      <c r="D318" s="68">
        <f t="shared" si="11"/>
        <v>0</v>
      </c>
      <c r="E318" s="105">
        <f>'City of Winnipeg'!F318</f>
        <v>3.2607986782896023E-4</v>
      </c>
    </row>
    <row r="319" spans="1:5" s="2" customFormat="1" ht="14.4" customHeight="1" x14ac:dyDescent="0.25">
      <c r="A319" s="93" t="s">
        <v>169</v>
      </c>
      <c r="B319" s="96">
        <v>0</v>
      </c>
      <c r="C319" s="94">
        <f t="shared" si="10"/>
        <v>0</v>
      </c>
      <c r="D319" s="68">
        <f t="shared" si="11"/>
        <v>0</v>
      </c>
      <c r="E319" s="105">
        <f>'City of Winnipeg'!F319</f>
        <v>2.9709499068860821E-4</v>
      </c>
    </row>
    <row r="320" spans="1:5" s="2" customFormat="1" ht="14.4" customHeight="1" x14ac:dyDescent="0.25">
      <c r="A320" s="93" t="s">
        <v>474</v>
      </c>
      <c r="B320" s="96">
        <v>0</v>
      </c>
      <c r="C320" s="94">
        <f t="shared" si="10"/>
        <v>0</v>
      </c>
      <c r="D320" s="68">
        <f t="shared" si="11"/>
        <v>0</v>
      </c>
      <c r="E320" s="105">
        <f>'City of Winnipeg'!F320</f>
        <v>1.9782178648290257E-3</v>
      </c>
    </row>
    <row r="321" spans="1:5" s="2" customFormat="1" ht="14.4" customHeight="1" x14ac:dyDescent="0.25">
      <c r="A321" s="93" t="s">
        <v>475</v>
      </c>
      <c r="B321" s="96">
        <v>0</v>
      </c>
      <c r="C321" s="94">
        <f t="shared" si="10"/>
        <v>0</v>
      </c>
      <c r="D321" s="68">
        <f t="shared" si="11"/>
        <v>0</v>
      </c>
      <c r="E321" s="105">
        <f>'City of Winnipeg'!F321</f>
        <v>1.5217060498684811E-3</v>
      </c>
    </row>
    <row r="322" spans="1:5" s="2" customFormat="1" ht="14.4" customHeight="1" x14ac:dyDescent="0.25">
      <c r="A322" s="93" t="s">
        <v>473</v>
      </c>
      <c r="B322" s="96">
        <v>0</v>
      </c>
      <c r="C322" s="94">
        <f t="shared" si="10"/>
        <v>0</v>
      </c>
      <c r="D322" s="68">
        <f t="shared" si="11"/>
        <v>0</v>
      </c>
      <c r="E322" s="105">
        <f>'City of Winnipeg'!F322</f>
        <v>1.2391034977500489E-3</v>
      </c>
    </row>
    <row r="323" spans="1:5" s="2" customFormat="1" ht="14.4" customHeight="1" x14ac:dyDescent="0.25">
      <c r="A323" s="93" t="s">
        <v>472</v>
      </c>
      <c r="B323" s="96">
        <v>0</v>
      </c>
      <c r="C323" s="94">
        <f t="shared" si="10"/>
        <v>0</v>
      </c>
      <c r="D323" s="68">
        <f t="shared" si="11"/>
        <v>0</v>
      </c>
      <c r="E323" s="105">
        <f>'City of Winnipeg'!F323</f>
        <v>8.2606899850003255E-4</v>
      </c>
    </row>
    <row r="324" spans="1:5" s="2" customFormat="1" ht="17.25" customHeight="1" thickBot="1" x14ac:dyDescent="0.3">
      <c r="A324" s="109" t="s">
        <v>170</v>
      </c>
      <c r="B324" s="96">
        <v>0</v>
      </c>
      <c r="C324" s="94">
        <f t="shared" si="10"/>
        <v>0</v>
      </c>
      <c r="D324" s="68">
        <f t="shared" si="11"/>
        <v>0</v>
      </c>
      <c r="E324" s="115">
        <f>'City of Winnipeg'!F324</f>
        <v>2.5869002847764178E-3</v>
      </c>
    </row>
    <row r="325" spans="1:5" s="2" customFormat="1" ht="15" customHeight="1" thickBot="1" x14ac:dyDescent="0.3">
      <c r="A325" s="423" t="s">
        <v>155</v>
      </c>
      <c r="B325" s="98">
        <f>SUM(B294:B324)</f>
        <v>0</v>
      </c>
      <c r="C325" s="87">
        <f>SUM(C294:C324)</f>
        <v>0</v>
      </c>
      <c r="D325" s="77">
        <f>SUM(D294:D324)</f>
        <v>0</v>
      </c>
      <c r="E325" s="78">
        <f>'City of Winnipeg'!F325</f>
        <v>7.5389665442055609E-2</v>
      </c>
    </row>
    <row r="326" spans="1:5" s="2" customFormat="1" ht="14.4" customHeight="1" thickTop="1" x14ac:dyDescent="0.25">
      <c r="A326" s="99" t="s">
        <v>102</v>
      </c>
    </row>
    <row r="327" spans="1:5" s="2" customFormat="1" ht="15" customHeight="1" x14ac:dyDescent="0.25">
      <c r="A327" s="99" t="s">
        <v>103</v>
      </c>
      <c r="B327" s="116"/>
      <c r="C327" s="117"/>
    </row>
    <row r="328" spans="1:5" s="2" customFormat="1" ht="16.5" customHeight="1" x14ac:dyDescent="0.25">
      <c r="A328" s="627" t="s">
        <v>171</v>
      </c>
      <c r="B328" s="627"/>
      <c r="C328" s="627"/>
      <c r="D328" s="627"/>
      <c r="E328" s="627"/>
    </row>
    <row r="329" spans="1:5" s="2" customFormat="1" x14ac:dyDescent="0.25">
      <c r="A329" s="19" t="s">
        <v>104</v>
      </c>
    </row>
    <row r="330" spans="1:5" s="2" customFormat="1" ht="13.65" customHeight="1" thickBot="1" x14ac:dyDescent="0.3"/>
    <row r="331" spans="1:5" ht="39" customHeight="1" thickTop="1" thickBot="1" x14ac:dyDescent="0.3">
      <c r="A331" s="17" t="s">
        <v>558</v>
      </c>
      <c r="B331" s="601" t="s">
        <v>562</v>
      </c>
      <c r="C331" s="625"/>
      <c r="D331" s="624"/>
      <c r="E331" s="18" t="s">
        <v>21</v>
      </c>
    </row>
    <row r="332" spans="1:5" s="2" customFormat="1" ht="19.5" customHeight="1" thickTop="1" thickBot="1" x14ac:dyDescent="0.3">
      <c r="A332" s="313" t="s">
        <v>172</v>
      </c>
      <c r="B332" s="314" t="s">
        <v>70</v>
      </c>
      <c r="C332" s="315" t="s">
        <v>48</v>
      </c>
      <c r="D332" s="316" t="s">
        <v>76</v>
      </c>
      <c r="E332" s="317" t="s">
        <v>113</v>
      </c>
    </row>
    <row r="333" spans="1:5" s="2" customFormat="1" ht="12.75" customHeight="1" x14ac:dyDescent="0.25">
      <c r="A333" s="108" t="s">
        <v>173</v>
      </c>
      <c r="B333" s="96">
        <v>260</v>
      </c>
      <c r="C333" s="94">
        <f t="shared" ref="C333:C349" si="12">IF(B$350&lt;&gt;0,B333/B$350,0)</f>
        <v>0.35374149659863946</v>
      </c>
      <c r="D333" s="68">
        <f t="shared" ref="D333:D348" si="13">IF(B$353&lt;&gt;0,B333/B$353,0)</f>
        <v>0.34666666666666668</v>
      </c>
      <c r="E333" s="29">
        <f>'City of Winnipeg'!F333</f>
        <v>0.29444020744356314</v>
      </c>
    </row>
    <row r="334" spans="1:5" s="2" customFormat="1" ht="14.4" customHeight="1" x14ac:dyDescent="0.25">
      <c r="A334" s="93" t="s">
        <v>174</v>
      </c>
      <c r="B334" s="96">
        <v>170</v>
      </c>
      <c r="C334" s="94">
        <f t="shared" si="12"/>
        <v>0.23129251700680273</v>
      </c>
      <c r="D334" s="68">
        <f t="shared" si="13"/>
        <v>0.22666666666666666</v>
      </c>
      <c r="E334" s="29">
        <f>'City of Winnipeg'!F334</f>
        <v>8.0765710799267851E-2</v>
      </c>
    </row>
    <row r="335" spans="1:5" s="2" customFormat="1" ht="14.4" customHeight="1" x14ac:dyDescent="0.25">
      <c r="A335" s="93" t="s">
        <v>175</v>
      </c>
      <c r="B335" s="96">
        <v>75</v>
      </c>
      <c r="C335" s="94">
        <f t="shared" si="12"/>
        <v>0.10204081632653061</v>
      </c>
      <c r="D335" s="68">
        <f t="shared" si="13"/>
        <v>0.1</v>
      </c>
      <c r="E335" s="29">
        <f>'City of Winnipeg'!F335</f>
        <v>4.5179987797437461E-2</v>
      </c>
    </row>
    <row r="336" spans="1:5" s="2" customFormat="1" ht="14.4" customHeight="1" x14ac:dyDescent="0.25">
      <c r="A336" s="93" t="s">
        <v>176</v>
      </c>
      <c r="B336" s="96">
        <v>10</v>
      </c>
      <c r="C336" s="94">
        <f t="shared" si="12"/>
        <v>1.3605442176870748E-2</v>
      </c>
      <c r="D336" s="68">
        <f t="shared" si="13"/>
        <v>1.3333333333333334E-2</v>
      </c>
      <c r="E336" s="29">
        <f>'City of Winnipeg'!F336</f>
        <v>3.1436851738865158E-2</v>
      </c>
    </row>
    <row r="337" spans="1:5" s="2" customFormat="1" ht="14.4" customHeight="1" x14ac:dyDescent="0.25">
      <c r="A337" s="93" t="s">
        <v>177</v>
      </c>
      <c r="B337" s="96">
        <v>0</v>
      </c>
      <c r="C337" s="94">
        <f t="shared" si="12"/>
        <v>0</v>
      </c>
      <c r="D337" s="68">
        <f t="shared" si="13"/>
        <v>0</v>
      </c>
      <c r="E337" s="105">
        <f>'City of Winnipeg'!F337</f>
        <v>1.7129347162904211E-2</v>
      </c>
    </row>
    <row r="338" spans="1:5" s="2" customFormat="1" ht="14.4" customHeight="1" x14ac:dyDescent="0.25">
      <c r="A338" s="93" t="s">
        <v>178</v>
      </c>
      <c r="B338" s="96">
        <v>0</v>
      </c>
      <c r="C338" s="94">
        <f t="shared" si="12"/>
        <v>0</v>
      </c>
      <c r="D338" s="68">
        <f t="shared" si="13"/>
        <v>0</v>
      </c>
      <c r="E338" s="105">
        <f>'City of Winnipeg'!F338</f>
        <v>1.6069249542403904E-2</v>
      </c>
    </row>
    <row r="339" spans="1:5" s="2" customFormat="1" ht="14.4" customHeight="1" x14ac:dyDescent="0.25">
      <c r="A339" s="93" t="s">
        <v>179</v>
      </c>
      <c r="B339" s="96">
        <v>0</v>
      </c>
      <c r="C339" s="94">
        <f t="shared" si="12"/>
        <v>0</v>
      </c>
      <c r="D339" s="68">
        <f t="shared" si="13"/>
        <v>0</v>
      </c>
      <c r="E339" s="105">
        <f>'City of Winnipeg'!F339</f>
        <v>1.5596400244051251E-2</v>
      </c>
    </row>
    <row r="340" spans="1:5" s="2" customFormat="1" ht="14.4" customHeight="1" x14ac:dyDescent="0.25">
      <c r="A340" s="93" t="s">
        <v>180</v>
      </c>
      <c r="B340" s="96">
        <v>20</v>
      </c>
      <c r="C340" s="94">
        <f t="shared" si="12"/>
        <v>2.7210884353741496E-2</v>
      </c>
      <c r="D340" s="68">
        <f t="shared" si="13"/>
        <v>2.6666666666666668E-2</v>
      </c>
      <c r="E340" s="105">
        <f>'City of Winnipeg'!F340</f>
        <v>1.5207443563148262E-2</v>
      </c>
    </row>
    <row r="341" spans="1:5" s="2" customFormat="1" ht="14.4" customHeight="1" x14ac:dyDescent="0.25">
      <c r="A341" s="93" t="s">
        <v>181</v>
      </c>
      <c r="B341" s="96">
        <v>0</v>
      </c>
      <c r="C341" s="94">
        <f t="shared" si="12"/>
        <v>0</v>
      </c>
      <c r="D341" s="68">
        <f t="shared" si="13"/>
        <v>0</v>
      </c>
      <c r="E341" s="105">
        <f>'City of Winnipeg'!F341</f>
        <v>1.5093044539353263E-2</v>
      </c>
    </row>
    <row r="342" spans="1:5" s="2" customFormat="1" ht="14.4" customHeight="1" x14ac:dyDescent="0.25">
      <c r="A342" s="93" t="s">
        <v>182</v>
      </c>
      <c r="B342" s="96">
        <v>0</v>
      </c>
      <c r="C342" s="94">
        <f t="shared" si="12"/>
        <v>0</v>
      </c>
      <c r="D342" s="68">
        <f t="shared" si="13"/>
        <v>0</v>
      </c>
      <c r="E342" s="105">
        <f>'City of Winnipeg'!F342</f>
        <v>1.4948139109212935E-2</v>
      </c>
    </row>
    <row r="343" spans="1:5" s="2" customFormat="1" ht="14.4" customHeight="1" x14ac:dyDescent="0.25">
      <c r="A343" s="93" t="s">
        <v>183</v>
      </c>
      <c r="B343" s="96">
        <v>0</v>
      </c>
      <c r="C343" s="94">
        <f t="shared" si="12"/>
        <v>0</v>
      </c>
      <c r="D343" s="68">
        <f t="shared" si="13"/>
        <v>0</v>
      </c>
      <c r="E343" s="105">
        <f>'City of Winnipeg'!F343</f>
        <v>1.0364551555826723E-2</v>
      </c>
    </row>
    <row r="344" spans="1:5" s="2" customFormat="1" ht="14.4" customHeight="1" x14ac:dyDescent="0.25">
      <c r="A344" s="93" t="s">
        <v>184</v>
      </c>
      <c r="B344" s="96">
        <v>0</v>
      </c>
      <c r="C344" s="94">
        <f t="shared" si="12"/>
        <v>0</v>
      </c>
      <c r="D344" s="68">
        <f t="shared" si="13"/>
        <v>0</v>
      </c>
      <c r="E344" s="105">
        <f>'City of Winnipeg'!F344</f>
        <v>9.5485051860890787E-3</v>
      </c>
    </row>
    <row r="345" spans="1:5" s="2" customFormat="1" ht="14.4" customHeight="1" x14ac:dyDescent="0.25">
      <c r="A345" s="93" t="s">
        <v>185</v>
      </c>
      <c r="B345" s="96">
        <v>0</v>
      </c>
      <c r="C345" s="94">
        <f t="shared" si="12"/>
        <v>0</v>
      </c>
      <c r="D345" s="68">
        <f t="shared" si="13"/>
        <v>0</v>
      </c>
      <c r="E345" s="105">
        <f>'City of Winnipeg'!F345</f>
        <v>6.764795607077486E-3</v>
      </c>
    </row>
    <row r="346" spans="1:5" s="2" customFormat="1" ht="14.4" customHeight="1" x14ac:dyDescent="0.25">
      <c r="A346" s="93" t="s">
        <v>186</v>
      </c>
      <c r="B346" s="96">
        <v>0</v>
      </c>
      <c r="C346" s="94">
        <f t="shared" si="12"/>
        <v>0</v>
      </c>
      <c r="D346" s="68">
        <f t="shared" si="13"/>
        <v>0</v>
      </c>
      <c r="E346" s="105">
        <f>'City of Winnipeg'!F346</f>
        <v>2.707443563148261E-3</v>
      </c>
    </row>
    <row r="347" spans="1:5" s="2" customFormat="1" ht="14.4" customHeight="1" x14ac:dyDescent="0.25">
      <c r="A347" s="93" t="s">
        <v>187</v>
      </c>
      <c r="B347" s="96">
        <v>55</v>
      </c>
      <c r="C347" s="94">
        <f t="shared" si="12"/>
        <v>7.4829931972789115E-2</v>
      </c>
      <c r="D347" s="68">
        <f t="shared" si="13"/>
        <v>7.3333333333333334E-2</v>
      </c>
      <c r="E347" s="105">
        <f>'City of Winnipeg'!F347</f>
        <v>0.12739475289810862</v>
      </c>
    </row>
    <row r="348" spans="1:5" s="2" customFormat="1" ht="14.4" customHeight="1" x14ac:dyDescent="0.25">
      <c r="A348" s="93" t="s">
        <v>188</v>
      </c>
      <c r="B348" s="96">
        <v>0</v>
      </c>
      <c r="C348" s="94">
        <f t="shared" si="12"/>
        <v>0</v>
      </c>
      <c r="D348" s="68">
        <f t="shared" si="13"/>
        <v>0</v>
      </c>
      <c r="E348" s="105">
        <f>'City of Winnipeg'!F348</f>
        <v>4.324283099450885E-3</v>
      </c>
    </row>
    <row r="349" spans="1:5" s="2" customFormat="1" ht="15" customHeight="1" thickBot="1" x14ac:dyDescent="0.3">
      <c r="A349" s="109" t="s">
        <v>189</v>
      </c>
      <c r="B349" s="96">
        <v>145</v>
      </c>
      <c r="C349" s="94">
        <f t="shared" si="12"/>
        <v>0.19727891156462585</v>
      </c>
      <c r="D349" s="68">
        <f>IF(B$353&lt;&gt;0,B349/B$353,0)</f>
        <v>0.19333333333333333</v>
      </c>
      <c r="E349" s="105">
        <f>'City of Winnipeg'!F349</f>
        <v>0.28448749237339843</v>
      </c>
    </row>
    <row r="350" spans="1:5" s="2" customFormat="1" ht="15" customHeight="1" thickBot="1" x14ac:dyDescent="0.3">
      <c r="A350" s="423" t="s">
        <v>67</v>
      </c>
      <c r="B350" s="98">
        <f>SUM(B333:B349)</f>
        <v>735</v>
      </c>
      <c r="C350" s="87">
        <f>SUM(C333:C349)</f>
        <v>1</v>
      </c>
      <c r="D350" s="77">
        <f>SUM(D333:D349)</f>
        <v>0.98</v>
      </c>
      <c r="E350" s="78">
        <f>'City of Winnipeg'!F350</f>
        <v>0.99145820622330683</v>
      </c>
    </row>
    <row r="351" spans="1:5" s="2" customFormat="1" ht="15" customHeight="1" thickTop="1" x14ac:dyDescent="0.25">
      <c r="A351" s="99" t="s">
        <v>545</v>
      </c>
    </row>
    <row r="352" spans="1:5" s="2" customFormat="1" ht="31.2" x14ac:dyDescent="0.25">
      <c r="A352" s="544" t="s">
        <v>560</v>
      </c>
      <c r="B352" s="502"/>
      <c r="C352" s="502"/>
      <c r="D352" s="502"/>
      <c r="E352" s="502"/>
    </row>
    <row r="353" spans="1:5" s="2" customFormat="1" ht="14.4" customHeight="1" x14ac:dyDescent="0.25">
      <c r="A353" s="274" t="s">
        <v>559</v>
      </c>
      <c r="B353" s="275">
        <v>750</v>
      </c>
      <c r="C353" s="532"/>
      <c r="D353" s="532"/>
      <c r="E353" s="532"/>
    </row>
    <row r="354" spans="1:5" s="2" customFormat="1" ht="13.65" customHeight="1" thickBot="1" x14ac:dyDescent="0.3"/>
    <row r="355" spans="1:5" s="2" customFormat="1" ht="45" customHeight="1" thickTop="1" thickBot="1" x14ac:dyDescent="0.3">
      <c r="A355" s="17" t="s">
        <v>190</v>
      </c>
      <c r="B355" s="601" t="s">
        <v>562</v>
      </c>
      <c r="C355" s="624"/>
      <c r="D355" s="601" t="s">
        <v>21</v>
      </c>
      <c r="E355" s="624"/>
    </row>
    <row r="356" spans="1:5" s="2" customFormat="1" ht="15.75" customHeight="1" thickTop="1" thickBot="1" x14ac:dyDescent="0.3">
      <c r="A356" s="20" t="s">
        <v>191</v>
      </c>
      <c r="B356" s="81" t="s">
        <v>70</v>
      </c>
      <c r="C356" s="122" t="s">
        <v>48</v>
      </c>
      <c r="D356" s="81" t="s">
        <v>70</v>
      </c>
      <c r="E356" s="22" t="s">
        <v>48</v>
      </c>
    </row>
    <row r="357" spans="1:5" s="2" customFormat="1" ht="14.4" customHeight="1" x14ac:dyDescent="0.25">
      <c r="A357" s="108" t="s">
        <v>192</v>
      </c>
      <c r="B357" s="62">
        <v>430</v>
      </c>
      <c r="C357" s="82">
        <f t="shared" ref="C357:C364" si="14">IF(B$365&lt;&gt;0,B357/B$365,0)</f>
        <v>0.671875</v>
      </c>
      <c r="D357" s="123">
        <f>'City of Winnipeg'!E357</f>
        <v>314565</v>
      </c>
      <c r="E357" s="124">
        <f>'City of Winnipeg'!F357</f>
        <v>0.55033328084816036</v>
      </c>
    </row>
    <row r="358" spans="1:5" s="2" customFormat="1" ht="14.4" customHeight="1" x14ac:dyDescent="0.25">
      <c r="A358" s="125" t="s">
        <v>193</v>
      </c>
      <c r="B358" s="31">
        <v>390</v>
      </c>
      <c r="C358" s="27">
        <f t="shared" si="14"/>
        <v>0.609375</v>
      </c>
      <c r="D358" s="126">
        <f>'City of Winnipeg'!E358</f>
        <v>265600</v>
      </c>
      <c r="E358" s="29">
        <f>'City of Winnipeg'!F358</f>
        <v>0.4646687310834689</v>
      </c>
    </row>
    <row r="359" spans="1:5" s="2" customFormat="1" ht="14.4" customHeight="1" x14ac:dyDescent="0.25">
      <c r="A359" s="125" t="s">
        <v>194</v>
      </c>
      <c r="B359" s="31">
        <v>35</v>
      </c>
      <c r="C359" s="127">
        <f t="shared" si="14"/>
        <v>5.46875E-2</v>
      </c>
      <c r="D359" s="126">
        <f>'City of Winnipeg'!E359</f>
        <v>48970</v>
      </c>
      <c r="E359" s="29">
        <f>'City of Winnipeg'!F359</f>
        <v>8.5673297293514583E-2</v>
      </c>
    </row>
    <row r="360" spans="1:5" s="2" customFormat="1" ht="14.4" customHeight="1" x14ac:dyDescent="0.25">
      <c r="A360" s="93" t="s">
        <v>195</v>
      </c>
      <c r="B360" s="31">
        <v>210</v>
      </c>
      <c r="C360" s="27">
        <f t="shared" si="14"/>
        <v>0.328125</v>
      </c>
      <c r="D360" s="126">
        <f>'City of Winnipeg'!E360</f>
        <v>257025</v>
      </c>
      <c r="E360" s="29">
        <f>'City of Winnipeg'!F360</f>
        <v>0.44966671915183959</v>
      </c>
    </row>
    <row r="361" spans="1:5" s="2" customFormat="1" ht="14.4" customHeight="1" x14ac:dyDescent="0.25">
      <c r="A361" s="125" t="s">
        <v>196</v>
      </c>
      <c r="B361" s="31">
        <v>145</v>
      </c>
      <c r="C361" s="27">
        <f t="shared" si="14"/>
        <v>0.2265625</v>
      </c>
      <c r="D361" s="126">
        <f>'City of Winnipeg'!E361</f>
        <v>179510</v>
      </c>
      <c r="E361" s="29">
        <f>'City of Winnipeg'!F361</f>
        <v>0.31405377980720445</v>
      </c>
    </row>
    <row r="362" spans="1:5" s="2" customFormat="1" ht="14.4" customHeight="1" x14ac:dyDescent="0.25">
      <c r="A362" s="125" t="s">
        <v>197</v>
      </c>
      <c r="B362" s="31">
        <v>10</v>
      </c>
      <c r="C362" s="127">
        <f t="shared" si="14"/>
        <v>1.5625E-2</v>
      </c>
      <c r="D362" s="126">
        <f>'City of Winnipeg'!E362</f>
        <v>14680</v>
      </c>
      <c r="E362" s="29">
        <f>'City of Winnipeg'!F362</f>
        <v>2.5682744624643539E-2</v>
      </c>
    </row>
    <row r="363" spans="1:5" s="2" customFormat="1" ht="14.4" customHeight="1" x14ac:dyDescent="0.25">
      <c r="A363" s="125" t="s">
        <v>198</v>
      </c>
      <c r="B363" s="31">
        <v>15</v>
      </c>
      <c r="C363" s="27">
        <f t="shared" si="14"/>
        <v>2.34375E-2</v>
      </c>
      <c r="D363" s="126">
        <f>'City of Winnipeg'!E363</f>
        <v>34655</v>
      </c>
      <c r="E363" s="29">
        <f>'City of Winnipeg'!F363</f>
        <v>6.0629122272957886E-2</v>
      </c>
    </row>
    <row r="364" spans="1:5" s="2" customFormat="1" ht="15" customHeight="1" thickBot="1" x14ac:dyDescent="0.3">
      <c r="A364" s="128" t="s">
        <v>199</v>
      </c>
      <c r="B364" s="71">
        <v>45</v>
      </c>
      <c r="C364" s="127">
        <f t="shared" si="14"/>
        <v>7.03125E-2</v>
      </c>
      <c r="D364" s="129">
        <f>'City of Winnipeg'!E364</f>
        <v>28175</v>
      </c>
      <c r="E364" s="100">
        <f>'City of Winnipeg'!F364</f>
        <v>4.9292324918210603E-2</v>
      </c>
    </row>
    <row r="365" spans="1:5" s="2" customFormat="1" ht="15" customHeight="1" thickBot="1" x14ac:dyDescent="0.3">
      <c r="A365" s="101" t="s">
        <v>67</v>
      </c>
      <c r="B365" s="98">
        <f>B357+B360</f>
        <v>640</v>
      </c>
      <c r="C365" s="87">
        <f>C357+C360</f>
        <v>1</v>
      </c>
      <c r="D365" s="111">
        <f>'City of Winnipeg'!E365</f>
        <v>571590</v>
      </c>
      <c r="E365" s="89">
        <f>'City of Winnipeg'!F365</f>
        <v>1</v>
      </c>
    </row>
    <row r="366" spans="1:5" s="2" customFormat="1" ht="13.65" customHeight="1" thickTop="1" x14ac:dyDescent="0.25"/>
    <row r="367" spans="1:5" s="2" customFormat="1" x14ac:dyDescent="0.25"/>
    <row r="368" spans="1:5" s="2" customFormat="1" x14ac:dyDescent="0.25"/>
    <row r="369" spans="1:5" s="2" customFormat="1" ht="13.65" customHeight="1" thickBot="1" x14ac:dyDescent="0.3"/>
    <row r="370" spans="1:5" s="2" customFormat="1" ht="39" customHeight="1" thickTop="1" thickBot="1" x14ac:dyDescent="0.3">
      <c r="A370" s="59" t="s">
        <v>200</v>
      </c>
      <c r="B370" s="601" t="s">
        <v>562</v>
      </c>
      <c r="C370" s="625"/>
      <c r="D370" s="624"/>
      <c r="E370" s="18" t="s">
        <v>21</v>
      </c>
    </row>
    <row r="371" spans="1:5" s="2" customFormat="1" ht="31.65" customHeight="1" thickTop="1" thickBot="1" x14ac:dyDescent="0.3">
      <c r="A371" s="335" t="s">
        <v>442</v>
      </c>
      <c r="B371" s="314" t="s">
        <v>201</v>
      </c>
      <c r="C371" s="315" t="s">
        <v>202</v>
      </c>
      <c r="D371" s="316" t="s">
        <v>203</v>
      </c>
      <c r="E371" s="317" t="s">
        <v>203</v>
      </c>
    </row>
    <row r="372" spans="1:5" s="2" customFormat="1" ht="14.4" customHeight="1" x14ac:dyDescent="0.25">
      <c r="A372" s="108" t="s">
        <v>204</v>
      </c>
      <c r="B372" s="324">
        <v>50</v>
      </c>
      <c r="C372" s="325">
        <v>50</v>
      </c>
      <c r="D372" s="323">
        <f t="shared" ref="D372:D383" si="15">IF((B$384+C$384)&lt;&gt;0,(B372+C372)/(B$384+C$384),0)</f>
        <v>0.24096385542168675</v>
      </c>
      <c r="E372" s="65">
        <f>'City of Winnipeg'!F372</f>
        <v>0.21049253706781643</v>
      </c>
    </row>
    <row r="373" spans="1:5" s="2" customFormat="1" ht="14.4" customHeight="1" x14ac:dyDescent="0.25">
      <c r="A373" s="93" t="s">
        <v>205</v>
      </c>
      <c r="B373" s="321">
        <v>30</v>
      </c>
      <c r="C373" s="328">
        <v>10</v>
      </c>
      <c r="D373" s="322">
        <f t="shared" si="15"/>
        <v>9.6385542168674704E-2</v>
      </c>
      <c r="E373" s="69">
        <f>'City of Winnipeg'!F373</f>
        <v>0.18004838152286604</v>
      </c>
    </row>
    <row r="374" spans="1:5" s="2" customFormat="1" ht="12.75" customHeight="1" x14ac:dyDescent="0.25">
      <c r="A374" s="93" t="s">
        <v>206</v>
      </c>
      <c r="B374" s="326">
        <v>25</v>
      </c>
      <c r="C374" s="327">
        <v>85</v>
      </c>
      <c r="D374" s="329">
        <f t="shared" si="15"/>
        <v>0.26506024096385544</v>
      </c>
      <c r="E374" s="69">
        <f>'City of Winnipeg'!F374</f>
        <v>0.17321901690062042</v>
      </c>
    </row>
    <row r="375" spans="1:5" s="2" customFormat="1" ht="14.4" customHeight="1" x14ac:dyDescent="0.25">
      <c r="A375" s="93" t="s">
        <v>207</v>
      </c>
      <c r="B375" s="326">
        <v>25</v>
      </c>
      <c r="C375" s="327">
        <v>15</v>
      </c>
      <c r="D375" s="329">
        <f t="shared" si="15"/>
        <v>9.6385542168674704E-2</v>
      </c>
      <c r="E375" s="69">
        <f>'City of Winnipeg'!F375</f>
        <v>0.11221551170865766</v>
      </c>
    </row>
    <row r="376" spans="1:5" s="2" customFormat="1" ht="12.75" customHeight="1" x14ac:dyDescent="0.25">
      <c r="A376" s="93" t="s">
        <v>208</v>
      </c>
      <c r="B376" s="326">
        <v>15</v>
      </c>
      <c r="C376" s="327">
        <v>25</v>
      </c>
      <c r="D376" s="329">
        <f t="shared" si="15"/>
        <v>9.6385542168674704E-2</v>
      </c>
      <c r="E376" s="69">
        <f>'City of Winnipeg'!F376</f>
        <v>8.3482811394342327E-2</v>
      </c>
    </row>
    <row r="377" spans="1:5" s="2" customFormat="1" ht="12.75" customHeight="1" x14ac:dyDescent="0.25">
      <c r="A377" s="93" t="s">
        <v>209</v>
      </c>
      <c r="B377" s="326">
        <v>10</v>
      </c>
      <c r="C377" s="327">
        <v>15</v>
      </c>
      <c r="D377" s="329">
        <f t="shared" si="15"/>
        <v>6.0240963855421686E-2</v>
      </c>
      <c r="E377" s="69">
        <f>'City of Winnipeg'!F377</f>
        <v>5.2725986143795152E-2</v>
      </c>
    </row>
    <row r="378" spans="1:5" s="2" customFormat="1" ht="14.4" customHeight="1" x14ac:dyDescent="0.25">
      <c r="A378" s="93" t="s">
        <v>211</v>
      </c>
      <c r="B378" s="326">
        <v>10</v>
      </c>
      <c r="C378" s="327">
        <v>0</v>
      </c>
      <c r="D378" s="329">
        <f t="shared" si="15"/>
        <v>2.4096385542168676E-2</v>
      </c>
      <c r="E378" s="69">
        <f>'City of Winnipeg'!F378</f>
        <v>4.9977783994602336E-2</v>
      </c>
    </row>
    <row r="379" spans="1:5" s="2" customFormat="1" ht="14.4" customHeight="1" x14ac:dyDescent="0.25">
      <c r="A379" s="93" t="s">
        <v>210</v>
      </c>
      <c r="B379" s="326">
        <v>0</v>
      </c>
      <c r="C379" s="327">
        <v>10</v>
      </c>
      <c r="D379" s="329">
        <f t="shared" si="15"/>
        <v>2.4096385542168676E-2</v>
      </c>
      <c r="E379" s="69">
        <f>'City of Winnipeg'!F379</f>
        <v>4.8332153965145556E-2</v>
      </c>
    </row>
    <row r="380" spans="1:5" s="2" customFormat="1" ht="14.4" customHeight="1" x14ac:dyDescent="0.25">
      <c r="A380" s="93" t="s">
        <v>212</v>
      </c>
      <c r="B380" s="326">
        <v>15</v>
      </c>
      <c r="C380" s="327">
        <v>15</v>
      </c>
      <c r="D380" s="329">
        <f t="shared" si="15"/>
        <v>7.2289156626506021E-2</v>
      </c>
      <c r="E380" s="69">
        <f>'City of Winnipeg'!F380</f>
        <v>4.0285023121101916E-2</v>
      </c>
    </row>
    <row r="381" spans="1:5" s="2" customFormat="1" ht="14.4" customHeight="1" x14ac:dyDescent="0.25">
      <c r="A381" s="93" t="s">
        <v>213</v>
      </c>
      <c r="B381" s="326">
        <v>0</v>
      </c>
      <c r="C381" s="327">
        <v>0</v>
      </c>
      <c r="D381" s="329">
        <f t="shared" si="15"/>
        <v>0</v>
      </c>
      <c r="E381" s="69">
        <f>'City of Winnipeg'!F381</f>
        <v>3.2353086379120245E-2</v>
      </c>
    </row>
    <row r="382" spans="1:5" s="2" customFormat="1" ht="14.4" customHeight="1" x14ac:dyDescent="0.25">
      <c r="A382" s="93" t="s">
        <v>214</v>
      </c>
      <c r="B382" s="326">
        <v>10</v>
      </c>
      <c r="C382" s="327">
        <v>0</v>
      </c>
      <c r="D382" s="329">
        <f t="shared" si="15"/>
        <v>2.4096385542168676E-2</v>
      </c>
      <c r="E382" s="69">
        <f>'City of Winnipeg'!F382</f>
        <v>1.6785426300459132E-2</v>
      </c>
    </row>
    <row r="383" spans="1:5" s="2" customFormat="1" ht="15" customHeight="1" thickBot="1" x14ac:dyDescent="0.3">
      <c r="A383" s="109" t="s">
        <v>215</v>
      </c>
      <c r="B383" s="331">
        <v>0</v>
      </c>
      <c r="C383" s="332">
        <v>0</v>
      </c>
      <c r="D383" s="330">
        <f t="shared" si="15"/>
        <v>0</v>
      </c>
      <c r="E383" s="69">
        <f>'City of Winnipeg'!F383</f>
        <v>8.2281501472838874E-5</v>
      </c>
    </row>
    <row r="384" spans="1:5" s="2" customFormat="1" ht="15" customHeight="1" thickBot="1" x14ac:dyDescent="0.3">
      <c r="A384" s="74" t="s">
        <v>67</v>
      </c>
      <c r="B384" s="333">
        <f>SUM(B372:B383)</f>
        <v>190</v>
      </c>
      <c r="C384" s="334">
        <f>SUM(C372:C383)</f>
        <v>225</v>
      </c>
      <c r="D384" s="330">
        <f>SUM(D372:D383)</f>
        <v>0.99999999999999978</v>
      </c>
      <c r="E384" s="78">
        <f>'City of Winnipeg'!F384</f>
        <v>1</v>
      </c>
    </row>
    <row r="385" spans="1:5" s="130" customFormat="1" ht="15" customHeight="1" thickTop="1" x14ac:dyDescent="0.25">
      <c r="A385" s="603"/>
      <c r="B385" s="603"/>
      <c r="C385" s="603"/>
      <c r="D385" s="603"/>
      <c r="E385" s="603"/>
    </row>
    <row r="386" spans="1:5" s="2" customFormat="1" ht="12.75" customHeight="1" thickBot="1" x14ac:dyDescent="0.3">
      <c r="A386" s="131"/>
      <c r="B386" s="116"/>
      <c r="C386" s="116"/>
      <c r="D386" s="117"/>
      <c r="E386" s="117"/>
    </row>
    <row r="387" spans="1:5" s="2" customFormat="1" ht="34.200000000000003" customHeight="1" thickTop="1" thickBot="1" x14ac:dyDescent="0.3">
      <c r="A387" s="335" t="s">
        <v>436</v>
      </c>
      <c r="B387" s="314" t="s">
        <v>70</v>
      </c>
      <c r="C387" s="315" t="s">
        <v>48</v>
      </c>
      <c r="D387" s="316" t="s">
        <v>70</v>
      </c>
      <c r="E387" s="317" t="s">
        <v>48</v>
      </c>
    </row>
    <row r="388" spans="1:5" s="2" customFormat="1" ht="14.4" customHeight="1" x14ac:dyDescent="0.25">
      <c r="A388" s="132" t="s">
        <v>216</v>
      </c>
      <c r="B388" s="318">
        <v>70</v>
      </c>
      <c r="C388" s="82">
        <f t="shared" ref="C388:C396" si="16">IF(B$397&lt;&gt;0,B388/B$397,0)</f>
        <v>0.11023622047244094</v>
      </c>
      <c r="D388" s="133">
        <f>'City of Winnipeg'!E388</f>
        <v>96910</v>
      </c>
      <c r="E388" s="29">
        <f>'City of Winnipeg'!F388</f>
        <v>0.16954460364946902</v>
      </c>
    </row>
    <row r="389" spans="1:5" s="2" customFormat="1" ht="12.75" customHeight="1" x14ac:dyDescent="0.25">
      <c r="A389" s="104" t="s">
        <v>217</v>
      </c>
      <c r="B389" s="319">
        <v>165</v>
      </c>
      <c r="C389" s="320">
        <f t="shared" si="16"/>
        <v>0.25984251968503935</v>
      </c>
      <c r="D389" s="133">
        <f>'City of Winnipeg'!E389</f>
        <v>170845</v>
      </c>
      <c r="E389" s="29">
        <f>'City of Winnipeg'!F389</f>
        <v>0.29889431235675923</v>
      </c>
    </row>
    <row r="390" spans="1:5" s="2" customFormat="1" ht="14.4" customHeight="1" x14ac:dyDescent="0.25">
      <c r="A390" s="104" t="s">
        <v>218</v>
      </c>
      <c r="B390" s="31">
        <v>400</v>
      </c>
      <c r="C390" s="27">
        <f t="shared" si="16"/>
        <v>0.62992125984251968</v>
      </c>
      <c r="D390" s="133">
        <f>'City of Winnipeg'!E390</f>
        <v>303835</v>
      </c>
      <c r="E390" s="29">
        <f>'City of Winnipeg'!F390</f>
        <v>0.53156108399377178</v>
      </c>
    </row>
    <row r="391" spans="1:5" ht="14.4" customHeight="1" x14ac:dyDescent="0.25">
      <c r="A391" s="134" t="s">
        <v>219</v>
      </c>
      <c r="B391" s="31">
        <v>25</v>
      </c>
      <c r="C391" s="127">
        <f t="shared" si="16"/>
        <v>3.937007874015748E-2</v>
      </c>
      <c r="D391" s="133">
        <f>'City of Winnipeg'!E391</f>
        <v>37375</v>
      </c>
      <c r="E391" s="29">
        <f>'City of Winnipeg'!F391</f>
        <v>6.5387777952728349E-2</v>
      </c>
    </row>
    <row r="392" spans="1:5" ht="14.4" customHeight="1" x14ac:dyDescent="0.25">
      <c r="A392" s="134" t="s">
        <v>220</v>
      </c>
      <c r="B392" s="31">
        <v>80</v>
      </c>
      <c r="C392" s="27">
        <f t="shared" si="16"/>
        <v>0.12598425196850394</v>
      </c>
      <c r="D392" s="133">
        <f>'City of Winnipeg'!E392</f>
        <v>101645</v>
      </c>
      <c r="E392" s="29">
        <f>'City of Winnipeg'!F392</f>
        <v>0.17782851344495179</v>
      </c>
    </row>
    <row r="393" spans="1:5" ht="14.4" customHeight="1" x14ac:dyDescent="0.25">
      <c r="A393" s="134" t="s">
        <v>221</v>
      </c>
      <c r="B393" s="31">
        <v>25</v>
      </c>
      <c r="C393" s="27">
        <f t="shared" si="16"/>
        <v>3.937007874015748E-2</v>
      </c>
      <c r="D393" s="133">
        <f>'City of Winnipeg'!E393</f>
        <v>15775</v>
      </c>
      <c r="E393" s="29">
        <f>'City of Winnipeg'!F393</f>
        <v>2.7598453436904074E-2</v>
      </c>
    </row>
    <row r="394" spans="1:5" ht="14.4" customHeight="1" x14ac:dyDescent="0.25">
      <c r="A394" s="134" t="s">
        <v>222</v>
      </c>
      <c r="B394" s="31">
        <v>285</v>
      </c>
      <c r="C394" s="127">
        <f t="shared" si="16"/>
        <v>0.44881889763779526</v>
      </c>
      <c r="D394" s="133">
        <f>'City of Winnipeg'!E394</f>
        <v>149035</v>
      </c>
      <c r="E394" s="29">
        <f>'City of Winnipeg'!F394</f>
        <v>0.26073759163036442</v>
      </c>
    </row>
    <row r="395" spans="1:5" ht="14.4" customHeight="1" x14ac:dyDescent="0.25">
      <c r="A395" s="135" t="s">
        <v>223</v>
      </c>
      <c r="B395" s="31">
        <v>170</v>
      </c>
      <c r="C395" s="27">
        <f t="shared" si="16"/>
        <v>0.26771653543307089</v>
      </c>
      <c r="D395" s="133">
        <f>'City of Winnipeg'!E395</f>
        <v>105075</v>
      </c>
      <c r="E395" s="29">
        <f>'City of Winnipeg'!F395</f>
        <v>0.18382931821760354</v>
      </c>
    </row>
    <row r="396" spans="1:5" ht="15" customHeight="1" thickBot="1" x14ac:dyDescent="0.3">
      <c r="A396" s="135" t="s">
        <v>224</v>
      </c>
      <c r="B396" s="71">
        <v>25</v>
      </c>
      <c r="C396" s="127">
        <f t="shared" si="16"/>
        <v>3.937007874015748E-2</v>
      </c>
      <c r="D396" s="136">
        <f>'City of Winnipeg'!E396</f>
        <v>11400</v>
      </c>
      <c r="E396" s="69">
        <f>'City of Winnipeg'!F396</f>
        <v>1.9944365716685036E-2</v>
      </c>
    </row>
    <row r="397" spans="1:5" ht="15" customHeight="1" thickBot="1" x14ac:dyDescent="0.3">
      <c r="A397" s="137" t="s">
        <v>155</v>
      </c>
      <c r="B397" s="98">
        <f>SUM(B388:B390)</f>
        <v>635</v>
      </c>
      <c r="C397" s="87">
        <f>SUM(C388:C390)</f>
        <v>1</v>
      </c>
      <c r="D397" s="138">
        <f>'City of Winnipeg'!E397</f>
        <v>571590</v>
      </c>
      <c r="E397" s="78">
        <f>'City of Winnipeg'!F397</f>
        <v>1</v>
      </c>
    </row>
    <row r="398" spans="1:5" s="2" customFormat="1" ht="13.65" customHeight="1" thickTop="1" x14ac:dyDescent="0.25">
      <c r="A398" s="19" t="s">
        <v>104</v>
      </c>
    </row>
    <row r="399" spans="1:5" x14ac:dyDescent="0.25">
      <c r="A399" s="626"/>
      <c r="B399" s="626"/>
      <c r="C399" s="626"/>
      <c r="D399" s="626"/>
      <c r="E399" s="626"/>
    </row>
    <row r="400" spans="1:5" ht="20.25" customHeight="1" x14ac:dyDescent="0.25">
      <c r="A400" s="2"/>
      <c r="B400" s="2"/>
      <c r="C400" s="2"/>
      <c r="D400" s="2"/>
      <c r="E400" s="2"/>
    </row>
    <row r="401" spans="1:5" s="2" customFormat="1" x14ac:dyDescent="0.25"/>
    <row r="402" spans="1:5" s="139" customFormat="1" ht="12.75" customHeight="1" thickBot="1" x14ac:dyDescent="0.3">
      <c r="A402" s="2"/>
      <c r="B402" s="2"/>
      <c r="C402" s="2"/>
      <c r="D402" s="2"/>
      <c r="E402" s="2"/>
    </row>
    <row r="403" spans="1:5" s="2" customFormat="1" ht="39" customHeight="1" thickTop="1" thickBot="1" x14ac:dyDescent="0.3">
      <c r="A403" s="167" t="s">
        <v>225</v>
      </c>
      <c r="B403" s="601" t="s">
        <v>562</v>
      </c>
      <c r="C403" s="625"/>
      <c r="D403" s="624"/>
      <c r="E403" s="18" t="s">
        <v>21</v>
      </c>
    </row>
    <row r="404" spans="1:5" s="2" customFormat="1" ht="15.75" customHeight="1" thickTop="1" thickBot="1" x14ac:dyDescent="0.3">
      <c r="A404" s="335" t="s">
        <v>191</v>
      </c>
      <c r="B404" s="314" t="s">
        <v>201</v>
      </c>
      <c r="C404" s="315" t="s">
        <v>226</v>
      </c>
      <c r="D404" s="316" t="s">
        <v>227</v>
      </c>
      <c r="E404" s="317" t="s">
        <v>227</v>
      </c>
    </row>
    <row r="405" spans="1:5" s="2" customFormat="1" ht="14.4" customHeight="1" x14ac:dyDescent="0.25">
      <c r="A405" s="418" t="s">
        <v>228</v>
      </c>
      <c r="B405" s="326">
        <v>165</v>
      </c>
      <c r="C405" s="327">
        <v>180</v>
      </c>
      <c r="D405" s="354">
        <v>345</v>
      </c>
      <c r="E405" s="133">
        <f>'City of Winnipeg'!F405</f>
        <v>383315</v>
      </c>
    </row>
    <row r="406" spans="1:5" s="2" customFormat="1" ht="14.4" customHeight="1" x14ac:dyDescent="0.25">
      <c r="A406" s="125" t="s">
        <v>229</v>
      </c>
      <c r="B406" s="326">
        <v>155</v>
      </c>
      <c r="C406" s="327">
        <v>160</v>
      </c>
      <c r="D406" s="354">
        <v>320</v>
      </c>
      <c r="E406" s="133">
        <f>'City of Winnipeg'!F406</f>
        <v>358320</v>
      </c>
    </row>
    <row r="407" spans="1:5" s="2" customFormat="1" ht="14.4" customHeight="1" x14ac:dyDescent="0.25">
      <c r="A407" s="125" t="s">
        <v>230</v>
      </c>
      <c r="B407" s="326">
        <v>10</v>
      </c>
      <c r="C407" s="327">
        <v>20</v>
      </c>
      <c r="D407" s="354">
        <v>25</v>
      </c>
      <c r="E407" s="133">
        <f>'City of Winnipeg'!F407</f>
        <v>24990</v>
      </c>
    </row>
    <row r="408" spans="1:5" s="2" customFormat="1" ht="15" customHeight="1" thickBot="1" x14ac:dyDescent="0.3">
      <c r="A408" s="140" t="s">
        <v>231</v>
      </c>
      <c r="B408" s="326">
        <v>135</v>
      </c>
      <c r="C408" s="327">
        <v>160</v>
      </c>
      <c r="D408" s="354">
        <v>295</v>
      </c>
      <c r="E408" s="141">
        <f>'City of Winnipeg'!F408</f>
        <v>188280</v>
      </c>
    </row>
    <row r="409" spans="1:5" s="2" customFormat="1" ht="15" customHeight="1" thickTop="1" x14ac:dyDescent="0.25">
      <c r="A409" s="508" t="s">
        <v>232</v>
      </c>
      <c r="B409" s="143">
        <v>0.55000000000000004</v>
      </c>
      <c r="C409" s="144">
        <v>0.53</v>
      </c>
      <c r="D409" s="145">
        <v>0.54</v>
      </c>
      <c r="E409" s="145">
        <f>'City of Winnipeg'!F409</f>
        <v>0.67</v>
      </c>
    </row>
    <row r="410" spans="1:5" s="2" customFormat="1" ht="14.4" customHeight="1" x14ac:dyDescent="0.25">
      <c r="A410" s="507" t="s">
        <v>233</v>
      </c>
      <c r="B410" s="146">
        <v>0.52</v>
      </c>
      <c r="C410" s="147">
        <v>0.47</v>
      </c>
      <c r="D410" s="148">
        <v>0.5</v>
      </c>
      <c r="E410" s="149">
        <f>'City of Winnipeg'!F410</f>
        <v>0.63</v>
      </c>
    </row>
    <row r="411" spans="1:5" s="2" customFormat="1" ht="15" customHeight="1" thickBot="1" x14ac:dyDescent="0.3">
      <c r="A411" s="511" t="s">
        <v>234</v>
      </c>
      <c r="B411" s="151">
        <v>0.06</v>
      </c>
      <c r="C411" s="152">
        <v>0.11</v>
      </c>
      <c r="D411" s="153">
        <v>7.0000000000000007E-2</v>
      </c>
      <c r="E411" s="154">
        <f>'City of Winnipeg'!F411</f>
        <v>7.0000000000000007E-2</v>
      </c>
    </row>
    <row r="412" spans="1:5" s="2" customFormat="1" ht="15" customHeight="1" thickTop="1" x14ac:dyDescent="0.3">
      <c r="A412" s="509"/>
    </row>
    <row r="413" spans="1:5" s="2" customFormat="1" ht="13.65" customHeight="1" thickBot="1" x14ac:dyDescent="0.3"/>
    <row r="414" spans="1:5" s="2" customFormat="1" ht="31.65" customHeight="1" thickTop="1" thickBot="1" x14ac:dyDescent="0.3">
      <c r="A414" s="336" t="s">
        <v>516</v>
      </c>
      <c r="B414" s="337" t="s">
        <v>201</v>
      </c>
      <c r="C414" s="338" t="s">
        <v>226</v>
      </c>
      <c r="D414" s="339" t="s">
        <v>48</v>
      </c>
      <c r="E414" s="340" t="s">
        <v>48</v>
      </c>
    </row>
    <row r="415" spans="1:5" s="2" customFormat="1" ht="14.4" customHeight="1" x14ac:dyDescent="0.25">
      <c r="A415" s="341" t="s">
        <v>235</v>
      </c>
      <c r="B415" s="96">
        <v>0</v>
      </c>
      <c r="C415" s="351">
        <v>0</v>
      </c>
      <c r="D415" s="68">
        <f>IF((SUM(B$415:B$418)+SUM(C$415:C$418))&lt;&gt;0,(B415+C415)/(SUM(B$415:B$418)+SUM(C$415:C$418)),0)</f>
        <v>0</v>
      </c>
      <c r="E415" s="342">
        <f>'City of Winnipeg'!F415</f>
        <v>0.01</v>
      </c>
    </row>
    <row r="416" spans="1:5" s="2" customFormat="1" ht="14.4" customHeight="1" x14ac:dyDescent="0.25">
      <c r="A416" s="343" t="s">
        <v>236</v>
      </c>
      <c r="B416" s="96">
        <v>165</v>
      </c>
      <c r="C416" s="352">
        <v>180</v>
      </c>
      <c r="D416" s="68">
        <f>IF((SUM(B$415:B$418)+SUM(C$415:C$418))&lt;&gt;0,(B416+C416)/(SUM(B$415:B$418)+SUM(C$415:C$418)),0)</f>
        <v>0.5036496350364964</v>
      </c>
      <c r="E416" s="342">
        <f>'City of Winnipeg'!F416</f>
        <v>0.495</v>
      </c>
    </row>
    <row r="417" spans="1:5" s="2" customFormat="1" ht="14.4" customHeight="1" x14ac:dyDescent="0.25">
      <c r="A417" s="344" t="s">
        <v>237</v>
      </c>
      <c r="B417" s="96">
        <v>115</v>
      </c>
      <c r="C417" s="352">
        <v>150</v>
      </c>
      <c r="D417" s="68">
        <f>IF((SUM(B$415:B$418)+SUM(C$415:C$418))&lt;&gt;0,(B417+C417)/(SUM(B$415:B$418)+SUM(C$415:C$418)),0)</f>
        <v>0.38686131386861317</v>
      </c>
      <c r="E417" s="345">
        <f>'City of Winnipeg'!F417</f>
        <v>0.45600000000000002</v>
      </c>
    </row>
    <row r="418" spans="1:5" s="2" customFormat="1" ht="14.4" customHeight="1" thickBot="1" x14ac:dyDescent="0.3">
      <c r="A418" s="346" t="s">
        <v>238</v>
      </c>
      <c r="B418" s="347">
        <v>45</v>
      </c>
      <c r="C418" s="353">
        <v>30</v>
      </c>
      <c r="D418" s="348">
        <f>IF((SUM(B$415:B$418)+SUM(C$415:C$418))&lt;&gt;0,(B418+C418)/(SUM(B$415:B$418)+SUM(C$415:C$418)),0)</f>
        <v>0.10948905109489052</v>
      </c>
      <c r="E418" s="349">
        <f>'City of Winnipeg'!F418</f>
        <v>3.9E-2</v>
      </c>
    </row>
    <row r="419" spans="1:5" s="2" customFormat="1" ht="13.8" thickTop="1" x14ac:dyDescent="0.25">
      <c r="A419" s="19" t="s">
        <v>104</v>
      </c>
    </row>
    <row r="420" spans="1:5" s="2" customFormat="1" x14ac:dyDescent="0.25">
      <c r="A420" s="156"/>
    </row>
    <row r="421" spans="1:5" s="2" customFormat="1" x14ac:dyDescent="0.25"/>
    <row r="422" spans="1:5" s="2" customFormat="1" ht="14.4" customHeight="1" x14ac:dyDescent="0.25">
      <c r="A422" s="157"/>
      <c r="B422" s="158"/>
      <c r="C422" s="158"/>
      <c r="D422" s="158"/>
      <c r="E422" s="158"/>
    </row>
    <row r="423" spans="1:5" s="2" customFormat="1" ht="14.4" customHeight="1" x14ac:dyDescent="0.25">
      <c r="A423" s="118"/>
      <c r="B423" s="159"/>
      <c r="C423" s="159"/>
      <c r="D423" s="159"/>
      <c r="E423" s="159"/>
    </row>
    <row r="424" spans="1:5" s="2" customFormat="1" ht="15.75" customHeight="1" x14ac:dyDescent="0.25">
      <c r="A424" s="160"/>
      <c r="B424" s="159"/>
      <c r="C424" s="159"/>
      <c r="D424" s="159"/>
      <c r="E424" s="159"/>
    </row>
    <row r="425" spans="1:5" s="2" customFormat="1" ht="15.75" customHeight="1" x14ac:dyDescent="0.25">
      <c r="A425" s="160"/>
      <c r="B425" s="159"/>
      <c r="C425" s="159"/>
      <c r="D425" s="159"/>
      <c r="E425" s="159"/>
    </row>
    <row r="426" spans="1:5" s="2" customFormat="1" ht="14.4" customHeight="1" x14ac:dyDescent="0.25">
      <c r="A426" s="118"/>
      <c r="B426" s="159"/>
      <c r="C426" s="159"/>
      <c r="D426" s="159"/>
      <c r="E426" s="159"/>
    </row>
    <row r="427" spans="1:5" s="2" customFormat="1" ht="12.75" customHeight="1" x14ac:dyDescent="0.25">
      <c r="A427" s="118"/>
      <c r="B427" s="161"/>
      <c r="C427" s="161"/>
      <c r="D427" s="161"/>
      <c r="E427" s="161"/>
    </row>
    <row r="428" spans="1:5" s="2" customFormat="1" ht="12.75" customHeight="1" x14ac:dyDescent="0.25">
      <c r="A428" s="118"/>
      <c r="B428" s="161"/>
      <c r="C428" s="161"/>
      <c r="D428" s="161"/>
      <c r="E428" s="161"/>
    </row>
    <row r="429" spans="1:5" s="2" customFormat="1" ht="12.75" customHeight="1" x14ac:dyDescent="0.25">
      <c r="A429" s="118"/>
      <c r="B429" s="161"/>
      <c r="C429" s="161"/>
      <c r="D429" s="161"/>
      <c r="E429" s="161"/>
    </row>
    <row r="430" spans="1:5" s="2" customFormat="1" ht="14.4" customHeight="1" x14ac:dyDescent="0.25">
      <c r="A430" s="162"/>
      <c r="B430" s="163"/>
      <c r="C430" s="163"/>
      <c r="D430" s="163"/>
      <c r="E430" s="163"/>
    </row>
    <row r="431" spans="1:5" s="2" customFormat="1" x14ac:dyDescent="0.25">
      <c r="A431" s="163"/>
      <c r="B431" s="163"/>
      <c r="C431" s="163"/>
      <c r="D431" s="163"/>
      <c r="E431" s="163"/>
    </row>
    <row r="432" spans="1:5" s="2" customFormat="1" ht="14.4" customHeight="1" x14ac:dyDescent="0.25">
      <c r="A432" s="118"/>
      <c r="B432" s="159"/>
      <c r="C432" s="159"/>
      <c r="D432" s="159"/>
      <c r="E432" s="159"/>
    </row>
    <row r="433" spans="1:5" s="2" customFormat="1" ht="14.4" customHeight="1" x14ac:dyDescent="0.25">
      <c r="A433" s="160"/>
      <c r="B433" s="159"/>
      <c r="C433" s="159"/>
      <c r="D433" s="159"/>
      <c r="E433" s="159"/>
    </row>
    <row r="434" spans="1:5" s="2" customFormat="1" ht="14.4" customHeight="1" x14ac:dyDescent="0.25">
      <c r="A434" s="160"/>
      <c r="B434" s="159"/>
      <c r="C434" s="159"/>
      <c r="D434" s="159"/>
      <c r="E434" s="159"/>
    </row>
    <row r="435" spans="1:5" s="2" customFormat="1" ht="14.4" customHeight="1" x14ac:dyDescent="0.25">
      <c r="A435" s="118"/>
      <c r="B435" s="159"/>
      <c r="C435" s="159"/>
      <c r="D435" s="159"/>
      <c r="E435" s="159"/>
    </row>
    <row r="436" spans="1:5" s="2" customFormat="1" ht="14.4" customHeight="1" x14ac:dyDescent="0.25">
      <c r="A436" s="118"/>
      <c r="B436" s="161"/>
      <c r="C436" s="161"/>
      <c r="D436" s="161"/>
      <c r="E436" s="161"/>
    </row>
    <row r="437" spans="1:5" s="2" customFormat="1" ht="14.4" customHeight="1" x14ac:dyDescent="0.25">
      <c r="A437" s="118"/>
      <c r="B437" s="161"/>
      <c r="C437" s="161"/>
      <c r="D437" s="161"/>
      <c r="E437" s="161"/>
    </row>
    <row r="438" spans="1:5" s="2" customFormat="1" ht="14.4" customHeight="1" x14ac:dyDescent="0.25">
      <c r="A438" s="118"/>
      <c r="B438" s="161"/>
      <c r="C438" s="161"/>
      <c r="D438" s="161"/>
      <c r="E438" s="161"/>
    </row>
    <row r="439" spans="1:5" s="2" customFormat="1" ht="12.75" customHeight="1" x14ac:dyDescent="0.25">
      <c r="A439" s="162"/>
      <c r="B439" s="163"/>
      <c r="C439" s="163"/>
      <c r="D439" s="163"/>
      <c r="E439" s="163"/>
    </row>
    <row r="440" spans="1:5" s="2" customFormat="1" ht="12.75" customHeight="1" x14ac:dyDescent="0.25"/>
    <row r="441" spans="1:5" s="2" customFormat="1" ht="13.65" customHeight="1" thickBot="1" x14ac:dyDescent="0.3"/>
    <row r="442" spans="1:5" s="2" customFormat="1" ht="16.5" customHeight="1" thickTop="1" thickBot="1" x14ac:dyDescent="0.3">
      <c r="A442" s="336" t="s">
        <v>239</v>
      </c>
      <c r="B442" s="314" t="s">
        <v>70</v>
      </c>
      <c r="C442" s="315" t="s">
        <v>48</v>
      </c>
      <c r="D442" s="316" t="s">
        <v>70</v>
      </c>
      <c r="E442" s="317" t="s">
        <v>48</v>
      </c>
    </row>
    <row r="443" spans="1:5" s="2" customFormat="1" ht="13.8" x14ac:dyDescent="0.25">
      <c r="A443" s="445" t="s">
        <v>373</v>
      </c>
      <c r="B443" s="318">
        <v>50</v>
      </c>
      <c r="C443" s="82">
        <f>IF(B$463&lt;&gt;0,B443/B$463,0)</f>
        <v>0.14492753623188406</v>
      </c>
      <c r="D443" s="133">
        <f>'City of Winnipeg'!E443</f>
        <v>55735</v>
      </c>
      <c r="E443" s="29">
        <f>'City of Winnipeg'!F443</f>
        <v>0.14837541762615306</v>
      </c>
    </row>
    <row r="444" spans="1:5" s="2" customFormat="1" ht="13.8" x14ac:dyDescent="0.25">
      <c r="A444" s="446" t="s">
        <v>374</v>
      </c>
      <c r="B444" s="319">
        <v>55</v>
      </c>
      <c r="C444" s="499">
        <f t="shared" ref="C444:C462" si="17">IF(B$463&lt;&gt;0,B444/B$463,0)</f>
        <v>0.15942028985507245</v>
      </c>
      <c r="D444" s="133">
        <f>'City of Winnipeg'!E444</f>
        <v>41905</v>
      </c>
      <c r="E444" s="29">
        <f>'City of Winnipeg'!F444</f>
        <v>0.11155776218935935</v>
      </c>
    </row>
    <row r="445" spans="1:5" s="2" customFormat="1" ht="13.8" x14ac:dyDescent="0.25">
      <c r="A445" s="446" t="s">
        <v>375</v>
      </c>
      <c r="B445" s="31">
        <v>30</v>
      </c>
      <c r="C445" s="499">
        <f t="shared" si="17"/>
        <v>8.6956521739130432E-2</v>
      </c>
      <c r="D445" s="133">
        <f>'City of Winnipeg'!E445</f>
        <v>32870</v>
      </c>
      <c r="E445" s="29">
        <f>'City of Winnipeg'!F445</f>
        <v>8.7505157932567523E-2</v>
      </c>
    </row>
    <row r="446" spans="1:5" s="2" customFormat="1" ht="13.8" x14ac:dyDescent="0.25">
      <c r="A446" s="446" t="s">
        <v>377</v>
      </c>
      <c r="B446" s="31">
        <v>25</v>
      </c>
      <c r="C446" s="499">
        <f t="shared" si="17"/>
        <v>7.2463768115942032E-2</v>
      </c>
      <c r="D446" s="133">
        <f>'City of Winnipeg'!E446</f>
        <v>31850</v>
      </c>
      <c r="E446" s="29">
        <f>'City of Winnipeg'!F446</f>
        <v>8.4789756013151057E-2</v>
      </c>
    </row>
    <row r="447" spans="1:5" s="2" customFormat="1" ht="13.8" x14ac:dyDescent="0.25">
      <c r="A447" s="446" t="s">
        <v>378</v>
      </c>
      <c r="B447" s="319">
        <v>25</v>
      </c>
      <c r="C447" s="499">
        <f t="shared" si="17"/>
        <v>7.2463768115942032E-2</v>
      </c>
      <c r="D447" s="133">
        <f>'City of Winnipeg'!E447</f>
        <v>28600</v>
      </c>
      <c r="E447" s="29">
        <f>'City of Winnipeg'!F447</f>
        <v>7.6137740093441778E-2</v>
      </c>
    </row>
    <row r="448" spans="1:5" s="2" customFormat="1" ht="13.8" x14ac:dyDescent="0.25">
      <c r="A448" s="446" t="s">
        <v>376</v>
      </c>
      <c r="B448" s="31">
        <v>20</v>
      </c>
      <c r="C448" s="499">
        <f t="shared" si="17"/>
        <v>5.7971014492753624E-2</v>
      </c>
      <c r="D448" s="133">
        <f>'City of Winnipeg'!E448</f>
        <v>26930</v>
      </c>
      <c r="E448" s="29">
        <f>'City of Winnipeg'!F448</f>
        <v>7.1691934990083458E-2</v>
      </c>
    </row>
    <row r="449" spans="1:5" s="2" customFormat="1" ht="13.8" x14ac:dyDescent="0.25">
      <c r="A449" s="446" t="s">
        <v>379</v>
      </c>
      <c r="B449" s="31">
        <v>10</v>
      </c>
      <c r="C449" s="499">
        <f t="shared" si="17"/>
        <v>2.8985507246376812E-2</v>
      </c>
      <c r="D449" s="133">
        <f>'City of Winnipeg'!E449</f>
        <v>23535</v>
      </c>
      <c r="E449" s="29">
        <f>'City of Winnipeg'!F449</f>
        <v>6.2653906052417913E-2</v>
      </c>
    </row>
    <row r="450" spans="1:5" s="2" customFormat="1" ht="13.8" x14ac:dyDescent="0.25">
      <c r="A450" s="446" t="s">
        <v>381</v>
      </c>
      <c r="B450" s="319">
        <v>10</v>
      </c>
      <c r="C450" s="499">
        <f t="shared" si="17"/>
        <v>2.8985507246376812E-2</v>
      </c>
      <c r="D450" s="133">
        <f>'City of Winnipeg'!E450</f>
        <v>21325</v>
      </c>
      <c r="E450" s="29">
        <f>'City of Winnipeg'!F450</f>
        <v>5.6770535227015584E-2</v>
      </c>
    </row>
    <row r="451" spans="1:5" s="2" customFormat="1" ht="13.8" x14ac:dyDescent="0.25">
      <c r="A451" s="446" t="s">
        <v>380</v>
      </c>
      <c r="B451" s="31">
        <v>30</v>
      </c>
      <c r="C451" s="499">
        <f t="shared" si="17"/>
        <v>8.6956521739130432E-2</v>
      </c>
      <c r="D451" s="133">
        <f>'City of Winnipeg'!E451</f>
        <v>20515</v>
      </c>
      <c r="E451" s="29">
        <f>'City of Winnipeg'!F451</f>
        <v>5.4614186643949576E-2</v>
      </c>
    </row>
    <row r="452" spans="1:5" s="2" customFormat="1" ht="13.8" x14ac:dyDescent="0.25">
      <c r="A452" s="446" t="s">
        <v>382</v>
      </c>
      <c r="B452" s="31">
        <v>25</v>
      </c>
      <c r="C452" s="499">
        <f t="shared" si="17"/>
        <v>7.2463768115942032E-2</v>
      </c>
      <c r="D452" s="133">
        <f>'City of Winnipeg'!E452</f>
        <v>18110</v>
      </c>
      <c r="E452" s="29">
        <f>'City of Winnipeg'!F452</f>
        <v>4.8211694863364705E-2</v>
      </c>
    </row>
    <row r="453" spans="1:5" s="2" customFormat="1" ht="30" customHeight="1" x14ac:dyDescent="0.25">
      <c r="A453" s="444" t="s">
        <v>383</v>
      </c>
      <c r="B453" s="319">
        <v>0</v>
      </c>
      <c r="C453" s="499">
        <f t="shared" si="17"/>
        <v>0</v>
      </c>
      <c r="D453" s="133">
        <f>'City of Winnipeg'!E453</f>
        <v>15080</v>
      </c>
      <c r="E453" s="29">
        <f>'City of Winnipeg'!F453</f>
        <v>4.014535386745112E-2</v>
      </c>
    </row>
    <row r="454" spans="1:5" s="2" customFormat="1" ht="13.8" x14ac:dyDescent="0.25">
      <c r="A454" s="446" t="s">
        <v>384</v>
      </c>
      <c r="B454" s="31">
        <v>15</v>
      </c>
      <c r="C454" s="499">
        <f t="shared" si="17"/>
        <v>4.3478260869565216E-2</v>
      </c>
      <c r="D454" s="133">
        <f>'City of Winnipeg'!E454</f>
        <v>13540</v>
      </c>
      <c r="E454" s="29">
        <f>'City of Winnipeg'!F454</f>
        <v>3.6045629400881171E-2</v>
      </c>
    </row>
    <row r="455" spans="1:5" s="2" customFormat="1" ht="13.8" x14ac:dyDescent="0.25">
      <c r="A455" s="446" t="s">
        <v>385</v>
      </c>
      <c r="B455" s="31">
        <v>15</v>
      </c>
      <c r="C455" s="499">
        <f t="shared" si="17"/>
        <v>4.3478260869565216E-2</v>
      </c>
      <c r="D455" s="133">
        <f>'City of Winnipeg'!E455</f>
        <v>8495</v>
      </c>
      <c r="E455" s="29">
        <f>'City of Winnipeg'!F455</f>
        <v>2.2615038534747826E-2</v>
      </c>
    </row>
    <row r="456" spans="1:5" s="2" customFormat="1" ht="13.8" x14ac:dyDescent="0.25">
      <c r="A456" s="446" t="s">
        <v>386</v>
      </c>
      <c r="B456" s="319">
        <v>0</v>
      </c>
      <c r="C456" s="499">
        <f t="shared" si="17"/>
        <v>0</v>
      </c>
      <c r="D456" s="133">
        <f>'City of Winnipeg'!E456</f>
        <v>7950</v>
      </c>
      <c r="E456" s="29">
        <f>'City of Winnipeg'!F456</f>
        <v>2.1164162018981192E-2</v>
      </c>
    </row>
    <row r="457" spans="1:5" s="2" customFormat="1" ht="13.8" x14ac:dyDescent="0.25">
      <c r="A457" s="446" t="s">
        <v>387</v>
      </c>
      <c r="B457" s="31">
        <v>0</v>
      </c>
      <c r="C457" s="499">
        <f t="shared" si="17"/>
        <v>0</v>
      </c>
      <c r="D457" s="133">
        <f>'City of Winnipeg'!E457</f>
        <v>5640</v>
      </c>
      <c r="E457" s="29">
        <f>'City of Winnipeg'!F457</f>
        <v>1.501457531912628E-2</v>
      </c>
    </row>
    <row r="458" spans="1:5" s="2" customFormat="1" ht="13.8" x14ac:dyDescent="0.25">
      <c r="A458" s="446" t="s">
        <v>388</v>
      </c>
      <c r="B458" s="31">
        <v>0</v>
      </c>
      <c r="C458" s="499">
        <f t="shared" si="17"/>
        <v>0</v>
      </c>
      <c r="D458" s="133">
        <f>'City of Winnipeg'!E458</f>
        <v>3665</v>
      </c>
      <c r="E458" s="29">
        <f>'City of Winnipeg'!F458</f>
        <v>9.756811798687556E-3</v>
      </c>
    </row>
    <row r="459" spans="1:5" s="2" customFormat="1" ht="13.8" x14ac:dyDescent="0.25">
      <c r="A459" s="446" t="s">
        <v>389</v>
      </c>
      <c r="B459" s="319">
        <v>0</v>
      </c>
      <c r="C459" s="499">
        <f t="shared" si="17"/>
        <v>0</v>
      </c>
      <c r="D459" s="133">
        <f>'City of Winnipeg'!E459</f>
        <v>2390</v>
      </c>
      <c r="E459" s="29">
        <f>'City of Winnipeg'!F459</f>
        <v>6.3625593994169876E-3</v>
      </c>
    </row>
    <row r="460" spans="1:5" ht="13.8" x14ac:dyDescent="0.25">
      <c r="A460" s="446" t="s">
        <v>390</v>
      </c>
      <c r="B460" s="31">
        <v>0</v>
      </c>
      <c r="C460" s="499">
        <f t="shared" si="17"/>
        <v>0</v>
      </c>
      <c r="D460" s="133">
        <f>'City of Winnipeg'!E460</f>
        <v>625</v>
      </c>
      <c r="E460" s="29">
        <f>'City of Winnipeg'!F460</f>
        <v>1.66384921532871E-3</v>
      </c>
    </row>
    <row r="461" spans="1:5" s="2" customFormat="1" ht="13.8" x14ac:dyDescent="0.25">
      <c r="A461" s="446" t="s">
        <v>391</v>
      </c>
      <c r="B461" s="31">
        <v>10</v>
      </c>
      <c r="C461" s="500">
        <f t="shared" si="17"/>
        <v>2.8985507246376812E-2</v>
      </c>
      <c r="D461" s="133">
        <f>'City of Winnipeg'!E461</f>
        <v>500</v>
      </c>
      <c r="E461" s="29">
        <f>'City of Winnipeg'!F461</f>
        <v>1.3310793722629681E-3</v>
      </c>
    </row>
    <row r="462" spans="1:5" s="2" customFormat="1" ht="14.4" thickBot="1" x14ac:dyDescent="0.3">
      <c r="A462" s="447" t="s">
        <v>392</v>
      </c>
      <c r="B462" s="71">
        <v>25</v>
      </c>
      <c r="C462" s="498">
        <f t="shared" si="17"/>
        <v>7.2463768115942032E-2</v>
      </c>
      <c r="D462" s="141">
        <f>'City of Winnipeg'!E462</f>
        <v>16375</v>
      </c>
      <c r="E462" s="100">
        <f>'City of Winnipeg'!F462</f>
        <v>4.3592849441612201E-2</v>
      </c>
    </row>
    <row r="463" spans="1:5" s="2" customFormat="1" ht="15" customHeight="1" thickBot="1" x14ac:dyDescent="0.3">
      <c r="A463" s="448" t="s">
        <v>155</v>
      </c>
      <c r="B463" s="98">
        <f>SUM(B443:B462)</f>
        <v>345</v>
      </c>
      <c r="C463" s="87">
        <f>SUM(C443:C462)</f>
        <v>1.0000000000000002</v>
      </c>
      <c r="D463" s="138">
        <f>'City of Winnipeg'!E463</f>
        <v>375635</v>
      </c>
      <c r="E463" s="89">
        <f>'City of Winnipeg'!F463</f>
        <v>1</v>
      </c>
    </row>
    <row r="464" spans="1:5" s="2" customFormat="1" ht="13.65" customHeight="1" thickTop="1" x14ac:dyDescent="0.25"/>
    <row r="465" spans="1:5" s="2" customFormat="1" ht="13.65" customHeight="1" thickBot="1" x14ac:dyDescent="0.3"/>
    <row r="466" spans="1:5" s="2" customFormat="1" ht="31.65" customHeight="1" thickTop="1" thickBot="1" x14ac:dyDescent="0.3">
      <c r="A466" s="336" t="s">
        <v>240</v>
      </c>
      <c r="B466" s="337" t="s">
        <v>201</v>
      </c>
      <c r="C466" s="338" t="s">
        <v>226</v>
      </c>
      <c r="D466" s="339" t="s">
        <v>48</v>
      </c>
      <c r="E466" s="340" t="s">
        <v>48</v>
      </c>
    </row>
    <row r="467" spans="1:5" s="2" customFormat="1" ht="14.4" customHeight="1" x14ac:dyDescent="0.25">
      <c r="A467" s="418" t="s">
        <v>393</v>
      </c>
      <c r="B467" s="331">
        <v>140</v>
      </c>
      <c r="C467" s="351">
        <v>145</v>
      </c>
      <c r="D467" s="68">
        <f>IF((SUM(B$467:B$470)+SUM(C$467:C$470))&lt;&gt;0,(B467+C467)/(SUM(B$467:B$470)+SUM(C$467:C$470)),0)</f>
        <v>0.87692307692307692</v>
      </c>
      <c r="E467" s="115">
        <f>'City of Winnipeg'!F467</f>
        <v>0.85764121455682074</v>
      </c>
    </row>
    <row r="468" spans="1:5" s="2" customFormat="1" ht="14.4" customHeight="1" x14ac:dyDescent="0.25">
      <c r="A468" s="164" t="s">
        <v>241</v>
      </c>
      <c r="B468" s="331">
        <v>10</v>
      </c>
      <c r="C468" s="352">
        <v>10</v>
      </c>
      <c r="D468" s="68">
        <f>IF((SUM(B$467:B$470)+SUM(C$467:C$470))&lt;&gt;0,(B468+C468)/(SUM(B$467:B$470)+SUM(C$467:C$470)),0)</f>
        <v>6.1538461538461542E-2</v>
      </c>
      <c r="E468" s="69">
        <f>'City of Winnipeg'!F468</f>
        <v>9.7468743022996199E-2</v>
      </c>
    </row>
    <row r="469" spans="1:5" s="2" customFormat="1" ht="14.4" customHeight="1" x14ac:dyDescent="0.25">
      <c r="A469" s="418" t="s">
        <v>395</v>
      </c>
      <c r="B469" s="331">
        <v>10</v>
      </c>
      <c r="C469" s="352">
        <v>10</v>
      </c>
      <c r="D469" s="68">
        <f>IF((SUM(B$467:B$470)+SUM(C$467:C$470))&lt;&gt;0,(B469+C469)/(SUM(B$467:B$470)+SUM(C$467:C$470)),0)</f>
        <v>6.1538461538461542E-2</v>
      </c>
      <c r="E469" s="115">
        <f>'City of Winnipeg'!F469</f>
        <v>4.1359678499665105E-2</v>
      </c>
    </row>
    <row r="470" spans="1:5" s="2" customFormat="1" ht="15" customHeight="1" thickBot="1" x14ac:dyDescent="0.3">
      <c r="A470" s="419" t="s">
        <v>396</v>
      </c>
      <c r="B470" s="350">
        <v>0</v>
      </c>
      <c r="C470" s="353">
        <v>0</v>
      </c>
      <c r="D470" s="348">
        <f>IF((SUM(B$467:B$470)+SUM(C$467:C$470))&lt;&gt;0,(B470+C470)/(SUM(B$467:B$470)+SUM(C$467:C$470)),0)</f>
        <v>0</v>
      </c>
      <c r="E470" s="165">
        <f>'City of Winnipeg'!F470</f>
        <v>3.5303639205179729E-3</v>
      </c>
    </row>
    <row r="471" spans="1:5" s="2" customFormat="1" ht="13.65" customHeight="1" thickTop="1" x14ac:dyDescent="0.25">
      <c r="A471" s="19" t="s">
        <v>104</v>
      </c>
    </row>
    <row r="472" spans="1:5" s="2" customFormat="1" ht="14.4" customHeight="1" x14ac:dyDescent="0.25">
      <c r="A472" s="118"/>
      <c r="B472" s="113"/>
      <c r="C472" s="113"/>
      <c r="D472" s="114"/>
    </row>
    <row r="473" spans="1:5" s="2" customFormat="1" ht="14.4" customHeight="1" x14ac:dyDescent="0.25">
      <c r="A473" s="118"/>
      <c r="B473" s="113"/>
      <c r="C473" s="113"/>
      <c r="D473" s="114"/>
    </row>
    <row r="474" spans="1:5" s="2" customFormat="1" ht="15" customHeight="1" thickBot="1" x14ac:dyDescent="0.3">
      <c r="A474" s="118"/>
      <c r="B474" s="113"/>
      <c r="C474" s="113"/>
      <c r="D474" s="114"/>
    </row>
    <row r="475" spans="1:5" s="2" customFormat="1" ht="39" customHeight="1" thickTop="1" thickBot="1" x14ac:dyDescent="0.3">
      <c r="A475" s="167" t="s">
        <v>437</v>
      </c>
      <c r="B475" s="630" t="s">
        <v>562</v>
      </c>
      <c r="C475" s="631"/>
      <c r="D475" s="632"/>
      <c r="E475" s="18" t="s">
        <v>21</v>
      </c>
    </row>
    <row r="476" spans="1:5" s="2" customFormat="1" ht="19.5" customHeight="1" thickTop="1" thickBot="1" x14ac:dyDescent="0.3">
      <c r="A476" s="336" t="s">
        <v>525</v>
      </c>
      <c r="B476" s="337" t="s">
        <v>201</v>
      </c>
      <c r="C476" s="338" t="s">
        <v>226</v>
      </c>
      <c r="D476" s="339" t="s">
        <v>48</v>
      </c>
      <c r="E476" s="340" t="s">
        <v>48</v>
      </c>
    </row>
    <row r="477" spans="1:5" s="2" customFormat="1" ht="14.4" customHeight="1" x14ac:dyDescent="0.25">
      <c r="A477" s="164" t="s">
        <v>242</v>
      </c>
      <c r="B477" s="96">
        <v>140</v>
      </c>
      <c r="C477" s="355">
        <v>120</v>
      </c>
      <c r="D477" s="68">
        <f t="shared" ref="D477:D482" si="18">IF((B$483+C$483)&lt;&gt;0,(B477+C477)/(B$483+C$483),0)</f>
        <v>0.83870967741935487</v>
      </c>
      <c r="E477" s="69">
        <f>'City of Winnipeg'!F477</f>
        <v>0.70005990036086319</v>
      </c>
    </row>
    <row r="478" spans="1:5" s="2" customFormat="1" ht="14.4" customHeight="1" x14ac:dyDescent="0.25">
      <c r="A478" s="164" t="s">
        <v>243</v>
      </c>
      <c r="B478" s="96">
        <v>10</v>
      </c>
      <c r="C478" s="355">
        <v>10</v>
      </c>
      <c r="D478" s="68">
        <f t="shared" si="18"/>
        <v>6.4516129032258063E-2</v>
      </c>
      <c r="E478" s="166">
        <f>'City of Winnipeg'!F478</f>
        <v>0.14918111823746841</v>
      </c>
    </row>
    <row r="479" spans="1:5" s="2" customFormat="1" ht="14.4" customHeight="1" x14ac:dyDescent="0.25">
      <c r="A479" s="164" t="s">
        <v>244</v>
      </c>
      <c r="B479" s="96">
        <v>0</v>
      </c>
      <c r="C479" s="355">
        <v>30</v>
      </c>
      <c r="D479" s="68">
        <f t="shared" si="18"/>
        <v>9.6774193548387094E-2</v>
      </c>
      <c r="E479" s="69">
        <f>'City of Winnipeg'!F479</f>
        <v>7.3575174952883252E-2</v>
      </c>
    </row>
    <row r="480" spans="1:5" s="2" customFormat="1" ht="14.4" customHeight="1" x14ac:dyDescent="0.25">
      <c r="A480" s="164" t="s">
        <v>528</v>
      </c>
      <c r="B480" s="96">
        <v>0</v>
      </c>
      <c r="C480" s="355">
        <v>0</v>
      </c>
      <c r="D480" s="68">
        <f t="shared" si="18"/>
        <v>0</v>
      </c>
      <c r="E480" s="166">
        <f>'City of Winnipeg'!F480</f>
        <v>4.8723830116732654E-2</v>
      </c>
    </row>
    <row r="481" spans="1:5" s="2" customFormat="1" ht="14.4" customHeight="1" x14ac:dyDescent="0.25">
      <c r="A481" s="164" t="s">
        <v>245</v>
      </c>
      <c r="B481" s="96">
        <v>0</v>
      </c>
      <c r="C481" s="355">
        <v>0</v>
      </c>
      <c r="D481" s="68">
        <f t="shared" si="18"/>
        <v>0</v>
      </c>
      <c r="E481" s="69">
        <f>'City of Winnipeg'!F481</f>
        <v>1.8116206700074512E-2</v>
      </c>
    </row>
    <row r="482" spans="1:5" s="2" customFormat="1" ht="15" customHeight="1" thickBot="1" x14ac:dyDescent="0.3">
      <c r="A482" s="164" t="s">
        <v>529</v>
      </c>
      <c r="B482" s="331">
        <v>0</v>
      </c>
      <c r="C482" s="332">
        <v>0</v>
      </c>
      <c r="D482" s="330">
        <f t="shared" si="18"/>
        <v>0</v>
      </c>
      <c r="E482" s="115">
        <f>'City of Winnipeg'!F482</f>
        <v>1.0343769631978026E-2</v>
      </c>
    </row>
    <row r="483" spans="1:5" s="2" customFormat="1" ht="15" customHeight="1" thickBot="1" x14ac:dyDescent="0.3">
      <c r="A483" s="260" t="s">
        <v>155</v>
      </c>
      <c r="B483" s="333">
        <f>SUM(B477:B482)</f>
        <v>150</v>
      </c>
      <c r="C483" s="334">
        <f>SUM(C477:C482)</f>
        <v>160</v>
      </c>
      <c r="D483" s="356">
        <f>SUM(D477:D482)</f>
        <v>1</v>
      </c>
      <c r="E483" s="78">
        <f>'City of Winnipeg'!F483</f>
        <v>1</v>
      </c>
    </row>
    <row r="484" spans="1:5" s="2" customFormat="1" ht="15.75" customHeight="1" thickTop="1" x14ac:dyDescent="0.25">
      <c r="A484" s="99" t="s">
        <v>246</v>
      </c>
    </row>
    <row r="485" spans="1:5" s="2" customFormat="1" x14ac:dyDescent="0.25">
      <c r="A485" s="19" t="s">
        <v>104</v>
      </c>
    </row>
    <row r="486" spans="1:5" s="2" customFormat="1" ht="12.75" customHeight="1" x14ac:dyDescent="0.25">
      <c r="A486" s="2" t="s">
        <v>438</v>
      </c>
    </row>
    <row r="487" spans="1:5" s="2" customFormat="1" x14ac:dyDescent="0.25"/>
    <row r="488" spans="1:5" s="2" customFormat="1" ht="13.65" customHeight="1" thickBot="1" x14ac:dyDescent="0.3"/>
    <row r="489" spans="1:5" s="2" customFormat="1" ht="45" customHeight="1" thickTop="1" thickBot="1" x14ac:dyDescent="0.3">
      <c r="A489" s="167" t="s">
        <v>247</v>
      </c>
      <c r="B489" s="601" t="s">
        <v>562</v>
      </c>
      <c r="C489" s="624"/>
      <c r="D489" s="601" t="s">
        <v>21</v>
      </c>
      <c r="E489" s="624"/>
    </row>
    <row r="490" spans="1:5" s="2" customFormat="1" ht="31.65" customHeight="1" thickTop="1" thickBot="1" x14ac:dyDescent="0.3">
      <c r="A490" s="335" t="s">
        <v>248</v>
      </c>
      <c r="B490" s="314" t="s">
        <v>201</v>
      </c>
      <c r="C490" s="315" t="s">
        <v>226</v>
      </c>
      <c r="D490" s="316" t="s">
        <v>227</v>
      </c>
      <c r="E490" s="317" t="s">
        <v>227</v>
      </c>
    </row>
    <row r="491" spans="1:5" s="2" customFormat="1" ht="14.4" customHeight="1" x14ac:dyDescent="0.25">
      <c r="A491" s="168" t="s">
        <v>249</v>
      </c>
      <c r="B491" s="400">
        <v>0.3</v>
      </c>
      <c r="C491" s="401">
        <v>0.57999999999999996</v>
      </c>
      <c r="D491" s="329">
        <v>0.37</v>
      </c>
      <c r="E491" s="124">
        <f>'City of Winnipeg'!F491</f>
        <v>0.74</v>
      </c>
    </row>
    <row r="492" spans="1:5" s="2" customFormat="1" ht="12.75" customHeight="1" x14ac:dyDescent="0.25">
      <c r="A492" s="169" t="s">
        <v>250</v>
      </c>
      <c r="B492" s="400">
        <v>0.02</v>
      </c>
      <c r="C492" s="401">
        <v>0.06</v>
      </c>
      <c r="D492" s="329">
        <v>0.03</v>
      </c>
      <c r="E492" s="170">
        <f>'City of Winnipeg'!F492</f>
        <v>0.11</v>
      </c>
    </row>
    <row r="493" spans="1:5" s="2" customFormat="1" ht="15" customHeight="1" thickBot="1" x14ac:dyDescent="0.3">
      <c r="A493" s="171" t="s">
        <v>251</v>
      </c>
      <c r="B493" s="517">
        <f>1-B491-B492</f>
        <v>0.67999999999999994</v>
      </c>
      <c r="C493" s="516">
        <f>1-C491-C492</f>
        <v>0.36000000000000004</v>
      </c>
      <c r="D493" s="402">
        <f>1-D491-D492</f>
        <v>0.6</v>
      </c>
      <c r="E493" s="547">
        <f>'City of Winnipeg'!F493</f>
        <v>0.15</v>
      </c>
    </row>
    <row r="494" spans="1:5" s="2" customFormat="1" ht="15" customHeight="1" thickTop="1" x14ac:dyDescent="0.25">
      <c r="A494" s="99"/>
      <c r="B494" s="172"/>
      <c r="C494" s="173"/>
      <c r="D494" s="173"/>
    </row>
    <row r="495" spans="1:5" s="2" customFormat="1" ht="14.4" customHeight="1" x14ac:dyDescent="0.25">
      <c r="A495" s="99"/>
      <c r="B495" s="172"/>
      <c r="C495" s="173"/>
      <c r="D495" s="173"/>
    </row>
    <row r="496" spans="1:5" s="2" customFormat="1" ht="15" customHeight="1" thickBot="1" x14ac:dyDescent="0.3">
      <c r="A496" s="172"/>
      <c r="B496" s="172"/>
      <c r="C496" s="173"/>
      <c r="D496" s="173"/>
    </row>
    <row r="497" spans="1:5" s="2" customFormat="1" ht="16.5" customHeight="1" thickTop="1" x14ac:dyDescent="0.25">
      <c r="A497" s="560" t="s">
        <v>252</v>
      </c>
      <c r="B497" s="562" t="s">
        <v>201</v>
      </c>
      <c r="C497" s="554" t="s">
        <v>226</v>
      </c>
      <c r="D497" s="563" t="s">
        <v>227</v>
      </c>
      <c r="E497" s="561" t="s">
        <v>227</v>
      </c>
    </row>
    <row r="498" spans="1:5" s="2" customFormat="1" ht="14.4" customHeight="1" x14ac:dyDescent="0.25">
      <c r="A498" s="548" t="s">
        <v>253</v>
      </c>
      <c r="B498" s="559">
        <v>100</v>
      </c>
      <c r="C498" s="519">
        <v>75</v>
      </c>
      <c r="D498" s="328">
        <v>170</v>
      </c>
      <c r="E498" s="551">
        <f>'City of Winnipeg'!F498</f>
        <v>203700</v>
      </c>
    </row>
    <row r="499" spans="1:5" s="2" customFormat="1" ht="15" customHeight="1" x14ac:dyDescent="0.25">
      <c r="A499" s="549" t="s">
        <v>254</v>
      </c>
      <c r="B499" s="555">
        <v>164644</v>
      </c>
      <c r="C499" s="530">
        <v>208695</v>
      </c>
      <c r="D499" s="556">
        <v>183153</v>
      </c>
      <c r="E499" s="552">
        <f>'City of Winnipeg'!F499</f>
        <v>61164</v>
      </c>
    </row>
    <row r="500" spans="1:5" s="424" customFormat="1" ht="14.4" thickBot="1" x14ac:dyDescent="0.3">
      <c r="A500" s="550" t="s">
        <v>541</v>
      </c>
      <c r="B500" s="557">
        <v>95</v>
      </c>
      <c r="C500" s="520">
        <v>110</v>
      </c>
      <c r="D500" s="558">
        <v>200</v>
      </c>
      <c r="E500" s="553">
        <f>'City of Winnipeg'!F500</f>
        <v>190785</v>
      </c>
    </row>
    <row r="501" spans="1:5" s="2" customFormat="1" ht="14.4" customHeight="1" thickTop="1" x14ac:dyDescent="0.25">
      <c r="A501" s="384"/>
      <c r="B501" s="172"/>
      <c r="C501" s="173"/>
      <c r="D501" s="173"/>
    </row>
    <row r="502" spans="1:5" s="2" customFormat="1" ht="15" customHeight="1" thickBot="1" x14ac:dyDescent="0.3">
      <c r="A502" s="172"/>
      <c r="B502" s="172"/>
      <c r="C502" s="173"/>
      <c r="D502" s="173"/>
    </row>
    <row r="503" spans="1:5" s="2" customFormat="1" ht="16.5" customHeight="1" thickTop="1" thickBot="1" x14ac:dyDescent="0.3">
      <c r="A503" s="518" t="s">
        <v>443</v>
      </c>
      <c r="B503" s="337" t="s">
        <v>201</v>
      </c>
      <c r="C503" s="338" t="s">
        <v>226</v>
      </c>
      <c r="D503" s="339" t="s">
        <v>48</v>
      </c>
      <c r="E503" s="340" t="s">
        <v>48</v>
      </c>
    </row>
    <row r="504" spans="1:5" s="2" customFormat="1" ht="13.8" x14ac:dyDescent="0.25">
      <c r="A504" s="565" t="s">
        <v>451</v>
      </c>
      <c r="B504" s="568">
        <v>30</v>
      </c>
      <c r="C504" s="357">
        <v>40</v>
      </c>
      <c r="D504" s="358">
        <f t="shared" ref="D504:D515" si="19">IF((B$516+C$516)&lt;&gt;0,(B504+C504)/(B$516+C$516),0)</f>
        <v>0.112</v>
      </c>
      <c r="E504" s="69">
        <f>'City of Winnipeg'!F504</f>
        <v>0.1380505428437474</v>
      </c>
    </row>
    <row r="505" spans="1:5" s="2" customFormat="1" ht="13.8" x14ac:dyDescent="0.25">
      <c r="A505" s="566" t="s">
        <v>452</v>
      </c>
      <c r="B505" s="569">
        <v>25</v>
      </c>
      <c r="C505" s="359">
        <v>35</v>
      </c>
      <c r="D505" s="68">
        <f t="shared" si="19"/>
        <v>9.6000000000000002E-2</v>
      </c>
      <c r="E505" s="69">
        <f>'City of Winnipeg'!F505</f>
        <v>0.15340277075538478</v>
      </c>
    </row>
    <row r="506" spans="1:5" s="2" customFormat="1" ht="13.8" x14ac:dyDescent="0.25">
      <c r="A506" s="566" t="s">
        <v>453</v>
      </c>
      <c r="B506" s="569">
        <v>0</v>
      </c>
      <c r="C506" s="359">
        <v>55</v>
      </c>
      <c r="D506" s="68">
        <f t="shared" si="19"/>
        <v>8.7999999999999995E-2</v>
      </c>
      <c r="E506" s="69">
        <f>'City of Winnipeg'!F506</f>
        <v>0.14072569153972733</v>
      </c>
    </row>
    <row r="507" spans="1:5" s="2" customFormat="1" ht="13.8" x14ac:dyDescent="0.25">
      <c r="A507" s="566" t="s">
        <v>454</v>
      </c>
      <c r="B507" s="569">
        <v>25</v>
      </c>
      <c r="C507" s="359">
        <v>15</v>
      </c>
      <c r="D507" s="68">
        <f t="shared" si="19"/>
        <v>6.4000000000000001E-2</v>
      </c>
      <c r="E507" s="69">
        <f>'City of Winnipeg'!F507</f>
        <v>0.13274621020601401</v>
      </c>
    </row>
    <row r="508" spans="1:5" s="2" customFormat="1" ht="13.8" x14ac:dyDescent="0.25">
      <c r="A508" s="566" t="s">
        <v>455</v>
      </c>
      <c r="B508" s="569">
        <v>25</v>
      </c>
      <c r="C508" s="359">
        <v>45</v>
      </c>
      <c r="D508" s="68">
        <f t="shared" si="19"/>
        <v>0.112</v>
      </c>
      <c r="E508" s="69">
        <f>'City of Winnipeg'!F508</f>
        <v>0.11753187655705605</v>
      </c>
    </row>
    <row r="509" spans="1:5" s="2" customFormat="1" ht="13.8" x14ac:dyDescent="0.25">
      <c r="A509" s="566" t="s">
        <v>456</v>
      </c>
      <c r="B509" s="569">
        <v>20</v>
      </c>
      <c r="C509" s="359">
        <v>20</v>
      </c>
      <c r="D509" s="68">
        <f t="shared" si="19"/>
        <v>6.4000000000000001E-2</v>
      </c>
      <c r="E509" s="69">
        <f>'City of Winnipeg'!F509</f>
        <v>8.9033728936651374E-2</v>
      </c>
    </row>
    <row r="510" spans="1:5" s="2" customFormat="1" ht="13.8" x14ac:dyDescent="0.25">
      <c r="A510" s="566" t="s">
        <v>457</v>
      </c>
      <c r="B510" s="569">
        <v>25</v>
      </c>
      <c r="C510" s="359">
        <v>15</v>
      </c>
      <c r="D510" s="68">
        <f t="shared" si="19"/>
        <v>6.4000000000000001E-2</v>
      </c>
      <c r="E510" s="69">
        <f>'City of Winnipeg'!F510</f>
        <v>6.2171926566708648E-2</v>
      </c>
    </row>
    <row r="511" spans="1:5" s="2" customFormat="1" ht="13.8" x14ac:dyDescent="0.25">
      <c r="A511" s="566" t="s">
        <v>458</v>
      </c>
      <c r="B511" s="569">
        <v>10</v>
      </c>
      <c r="C511" s="359">
        <v>20</v>
      </c>
      <c r="D511" s="68">
        <f t="shared" si="19"/>
        <v>4.8000000000000001E-2</v>
      </c>
      <c r="E511" s="69">
        <f>'City of Winnipeg'!F511</f>
        <v>4.6038297833221484E-2</v>
      </c>
    </row>
    <row r="512" spans="1:5" s="2" customFormat="1" ht="13.8" x14ac:dyDescent="0.25">
      <c r="A512" s="566" t="s">
        <v>459</v>
      </c>
      <c r="B512" s="569">
        <v>10</v>
      </c>
      <c r="C512" s="359">
        <v>25</v>
      </c>
      <c r="D512" s="68">
        <f t="shared" si="19"/>
        <v>5.6000000000000001E-2</v>
      </c>
      <c r="E512" s="69">
        <f>'City of Winnipeg'!F512</f>
        <v>3.5641070427196428E-2</v>
      </c>
    </row>
    <row r="513" spans="1:5" s="2" customFormat="1" ht="13.8" x14ac:dyDescent="0.25">
      <c r="A513" s="566" t="s">
        <v>460</v>
      </c>
      <c r="B513" s="569">
        <v>0</v>
      </c>
      <c r="C513" s="359">
        <v>10</v>
      </c>
      <c r="D513" s="68">
        <f t="shared" si="19"/>
        <v>1.6E-2</v>
      </c>
      <c r="E513" s="69">
        <f>'City of Winnipeg'!F513</f>
        <v>2.3120271375908955E-2</v>
      </c>
    </row>
    <row r="514" spans="1:5" s="2" customFormat="1" ht="13.8" x14ac:dyDescent="0.25">
      <c r="A514" s="566" t="s">
        <v>508</v>
      </c>
      <c r="B514" s="569">
        <v>40</v>
      </c>
      <c r="C514" s="359">
        <v>30</v>
      </c>
      <c r="D514" s="68">
        <f t="shared" si="19"/>
        <v>0.112</v>
      </c>
      <c r="E514" s="69">
        <f>'City of Winnipeg'!F514</f>
        <v>4.2480625856093544E-2</v>
      </c>
    </row>
    <row r="515" spans="1:5" s="2" customFormat="1" ht="14.4" thickBot="1" x14ac:dyDescent="0.3">
      <c r="A515" s="567" t="s">
        <v>471</v>
      </c>
      <c r="B515" s="570">
        <v>65</v>
      </c>
      <c r="C515" s="359">
        <v>40</v>
      </c>
      <c r="D515" s="68">
        <f t="shared" si="19"/>
        <v>0.16800000000000001</v>
      </c>
      <c r="E515" s="69">
        <f>'City of Winnipeg'!F515</f>
        <v>1.9056987102289966E-2</v>
      </c>
    </row>
    <row r="516" spans="1:5" s="2" customFormat="1" ht="15" customHeight="1" thickBot="1" x14ac:dyDescent="0.3">
      <c r="A516" s="541" t="s">
        <v>67</v>
      </c>
      <c r="B516" s="98">
        <f>SUM(B504:B515)</f>
        <v>275</v>
      </c>
      <c r="C516" s="76">
        <f>SUM(C504:C515)</f>
        <v>350</v>
      </c>
      <c r="D516" s="64">
        <f>SUM(D504:D515)</f>
        <v>1.0000000000000002</v>
      </c>
      <c r="E516" s="78">
        <f>'City of Winnipeg'!F516</f>
        <v>1.0000000000000002</v>
      </c>
    </row>
    <row r="517" spans="1:5" s="2" customFormat="1" ht="15" customHeight="1" thickTop="1" x14ac:dyDescent="0.25">
      <c r="A517" s="542" t="s">
        <v>255</v>
      </c>
      <c r="B517" s="179">
        <v>296489</v>
      </c>
      <c r="C517" s="180">
        <v>90264</v>
      </c>
      <c r="D517" s="181">
        <v>183408</v>
      </c>
      <c r="E517" s="360">
        <f>'City of Winnipeg'!F517</f>
        <v>44915</v>
      </c>
    </row>
    <row r="518" spans="1:5" s="2" customFormat="1" ht="15" customHeight="1" thickBot="1" x14ac:dyDescent="0.3">
      <c r="A518" s="543" t="s">
        <v>492</v>
      </c>
      <c r="B518" s="182">
        <v>62134</v>
      </c>
      <c r="C518" s="183">
        <v>45563</v>
      </c>
      <c r="D518" s="184">
        <v>52342</v>
      </c>
      <c r="E518" s="361">
        <f>'City of Winnipeg'!F518</f>
        <v>35121</v>
      </c>
    </row>
    <row r="519" spans="1:5" s="2" customFormat="1" ht="12.75" customHeight="1" thickTop="1" thickBot="1" x14ac:dyDescent="0.3"/>
    <row r="520" spans="1:5" ht="49.2" customHeight="1" thickTop="1" thickBot="1" x14ac:dyDescent="0.3">
      <c r="A520" s="335" t="s">
        <v>540</v>
      </c>
      <c r="B520" s="314" t="s">
        <v>257</v>
      </c>
      <c r="C520" s="315" t="s">
        <v>203</v>
      </c>
      <c r="D520" s="316" t="s">
        <v>70</v>
      </c>
      <c r="E520" s="317" t="s">
        <v>258</v>
      </c>
    </row>
    <row r="521" spans="1:5" ht="14.4" customHeight="1" x14ac:dyDescent="0.25">
      <c r="A521" s="455" t="s">
        <v>547</v>
      </c>
      <c r="B521" s="62">
        <v>710</v>
      </c>
      <c r="C521" s="85">
        <f t="shared" ref="C521:C526" si="20">IF(AND(B$521&lt;&gt;"x",B$521&lt;&gt;"-",B$521&lt;&gt;"",B$521&lt;&gt;0),B521/B$521,B$521)</f>
        <v>1</v>
      </c>
      <c r="D521" s="133">
        <f>'City of Winnipeg'!E521</f>
        <v>690015</v>
      </c>
      <c r="E521" s="124">
        <f>'City of Winnipeg'!F521</f>
        <v>1</v>
      </c>
    </row>
    <row r="522" spans="1:5" ht="14.4" customHeight="1" x14ac:dyDescent="0.25">
      <c r="A522" s="456" t="s">
        <v>260</v>
      </c>
      <c r="B522" s="31">
        <v>115</v>
      </c>
      <c r="C522" s="85">
        <f t="shared" si="20"/>
        <v>0.1619718309859155</v>
      </c>
      <c r="D522" s="133">
        <f>'City of Winnipeg'!E522</f>
        <v>143700</v>
      </c>
      <c r="E522" s="170">
        <f>'City of Winnipeg'!F522</f>
        <v>0.20825634225342926</v>
      </c>
    </row>
    <row r="523" spans="1:5" ht="14.4" customHeight="1" x14ac:dyDescent="0.25">
      <c r="A523" s="456" t="s">
        <v>261</v>
      </c>
      <c r="B523" s="31">
        <v>20</v>
      </c>
      <c r="C523" s="85">
        <f t="shared" si="20"/>
        <v>2.8169014084507043E-2</v>
      </c>
      <c r="D523" s="133">
        <f>'City of Winnipeg'!E523</f>
        <v>47035</v>
      </c>
      <c r="E523" s="170">
        <f>'City of Winnipeg'!F523</f>
        <v>6.8165184814822866E-2</v>
      </c>
    </row>
    <row r="524" spans="1:5" ht="14.4" customHeight="1" x14ac:dyDescent="0.25">
      <c r="A524" s="456" t="s">
        <v>262</v>
      </c>
      <c r="B524" s="31">
        <v>360</v>
      </c>
      <c r="C524" s="85">
        <f t="shared" si="20"/>
        <v>0.50704225352112675</v>
      </c>
      <c r="D524" s="133">
        <f>'City of Winnipeg'!E524</f>
        <v>446490</v>
      </c>
      <c r="E524" s="170">
        <f>'City of Winnipeg'!F524</f>
        <v>0.64707288971978871</v>
      </c>
    </row>
    <row r="525" spans="1:5" ht="14.4" customHeight="1" thickBot="1" x14ac:dyDescent="0.3">
      <c r="A525" s="465" t="s">
        <v>263</v>
      </c>
      <c r="B525" s="96">
        <v>240</v>
      </c>
      <c r="C525" s="127">
        <f t="shared" si="20"/>
        <v>0.3380281690140845</v>
      </c>
      <c r="D525" s="141">
        <f>'City of Winnipeg'!E525</f>
        <v>99825</v>
      </c>
      <c r="E525" s="300">
        <f>'City of Winnipeg'!F525</f>
        <v>0.14467076802678203</v>
      </c>
    </row>
    <row r="526" spans="1:5" ht="14.4" thickTop="1" x14ac:dyDescent="0.25">
      <c r="A526" s="467" t="s">
        <v>534</v>
      </c>
      <c r="B526" s="468">
        <v>30</v>
      </c>
      <c r="C526" s="469">
        <f t="shared" si="20"/>
        <v>4.2253521126760563E-2</v>
      </c>
      <c r="D526" s="470">
        <f>'City of Winnipeg'!E526</f>
        <v>109545</v>
      </c>
      <c r="E526" s="471">
        <f>'City of Winnipeg'!F526</f>
        <v>0.15875741831699311</v>
      </c>
    </row>
    <row r="527" spans="1:5" ht="14.4" customHeight="1" x14ac:dyDescent="0.25">
      <c r="A527" s="472" t="s">
        <v>260</v>
      </c>
      <c r="B527" s="31">
        <v>15</v>
      </c>
      <c r="C527" s="85">
        <f>IF(AND(B522&lt;&gt;"x",B522&lt;&gt;"-",B522&lt;&gt;"",B522&lt;&gt;0),B527/B522,B522)</f>
        <v>0.13043478260869565</v>
      </c>
      <c r="D527" s="133">
        <f>'City of Winnipeg'!E527</f>
        <v>33000</v>
      </c>
      <c r="E527" s="473">
        <f>'City of Winnipeg'!F527</f>
        <v>0.22964509394572025</v>
      </c>
    </row>
    <row r="528" spans="1:5" ht="14.4" customHeight="1" x14ac:dyDescent="0.25">
      <c r="A528" s="474" t="s">
        <v>264</v>
      </c>
      <c r="B528" s="31">
        <v>10</v>
      </c>
      <c r="C528" s="85">
        <f t="shared" ref="C528:C530" si="21">IF(AND(B523&lt;&gt;"x",B523&lt;&gt;"-",B523&lt;&gt;"",B523&lt;&gt;0),B528/B523,B523)</f>
        <v>0.5</v>
      </c>
      <c r="D528" s="133">
        <f>'City of Winnipeg'!E528</f>
        <v>12175</v>
      </c>
      <c r="E528" s="473">
        <f>'City of Winnipeg'!F528</f>
        <v>0.2588497927075582</v>
      </c>
    </row>
    <row r="529" spans="1:5" ht="14.4" customHeight="1" x14ac:dyDescent="0.25">
      <c r="A529" s="475" t="s">
        <v>262</v>
      </c>
      <c r="B529" s="31">
        <v>10</v>
      </c>
      <c r="C529" s="85">
        <f t="shared" si="21"/>
        <v>2.7777777777777776E-2</v>
      </c>
      <c r="D529" s="133">
        <f>'City of Winnipeg'!E529</f>
        <v>64395</v>
      </c>
      <c r="E529" s="473">
        <f>'City of Winnipeg'!F529</f>
        <v>0.14422495464624069</v>
      </c>
    </row>
    <row r="530" spans="1:5" ht="15" customHeight="1" thickBot="1" x14ac:dyDescent="0.3">
      <c r="A530" s="476" t="s">
        <v>263</v>
      </c>
      <c r="B530" s="347">
        <v>10</v>
      </c>
      <c r="C530" s="477">
        <f t="shared" si="21"/>
        <v>4.1666666666666664E-2</v>
      </c>
      <c r="D530" s="478">
        <f>'City of Winnipeg'!E530</f>
        <v>12145</v>
      </c>
      <c r="E530" s="479">
        <f>'City of Winnipeg'!F530</f>
        <v>0.12166291009266215</v>
      </c>
    </row>
    <row r="531" spans="1:5" ht="14.4" thickTop="1" x14ac:dyDescent="0.25">
      <c r="A531" s="466" t="s">
        <v>537</v>
      </c>
      <c r="B531" s="26">
        <v>30</v>
      </c>
      <c r="C531" s="85">
        <f t="shared" ref="C531" si="22">IF(AND(B$521&lt;&gt;"x",B$521&lt;&gt;"-",B$521&lt;&gt;"",B$521&lt;&gt;0),B531/B$521,B$521)</f>
        <v>4.2253521126760563E-2</v>
      </c>
      <c r="D531" s="133">
        <f>'City of Winnipeg'!E531</f>
        <v>91415</v>
      </c>
      <c r="E531" s="29">
        <f>'City of Winnipeg'!F531</f>
        <v>0.13248262718926401</v>
      </c>
    </row>
    <row r="532" spans="1:5" ht="14.4" customHeight="1" x14ac:dyDescent="0.25">
      <c r="A532" s="457" t="s">
        <v>260</v>
      </c>
      <c r="B532" s="31">
        <v>15</v>
      </c>
      <c r="C532" s="85">
        <f>IF(AND(B522&lt;&gt;"x",B522&lt;&gt;"-",B522&lt;&gt;"",B522&lt;&gt;0),B532/B522,B522)</f>
        <v>0.13043478260869565</v>
      </c>
      <c r="D532" s="133">
        <f>'City of Winnipeg'!E532</f>
        <v>25590</v>
      </c>
      <c r="E532" s="170">
        <f>'City of Winnipeg'!F532</f>
        <v>0.17807933194154488</v>
      </c>
    </row>
    <row r="533" spans="1:5" ht="14.4" customHeight="1" x14ac:dyDescent="0.25">
      <c r="A533" s="458" t="s">
        <v>264</v>
      </c>
      <c r="B533" s="31">
        <v>0</v>
      </c>
      <c r="C533" s="85">
        <f t="shared" ref="C533:C535" si="23">IF(AND(B523&lt;&gt;"x",B523&lt;&gt;"-",B523&lt;&gt;"",B523&lt;&gt;0),B533/B523,B523)</f>
        <v>0</v>
      </c>
      <c r="D533" s="133">
        <f>'City of Winnipeg'!E533</f>
        <v>9490</v>
      </c>
      <c r="E533" s="170">
        <f>'City of Winnipeg'!F533</f>
        <v>0.2017646433506963</v>
      </c>
    </row>
    <row r="534" spans="1:5" ht="14.4" customHeight="1" x14ac:dyDescent="0.25">
      <c r="A534" s="456" t="s">
        <v>262</v>
      </c>
      <c r="B534" s="31">
        <v>10</v>
      </c>
      <c r="C534" s="85">
        <f t="shared" si="23"/>
        <v>2.7777777777777776E-2</v>
      </c>
      <c r="D534" s="133">
        <f>'City of Winnipeg'!E534</f>
        <v>58095</v>
      </c>
      <c r="E534" s="170">
        <f>'City of Winnipeg'!F534</f>
        <v>0.13011489619028421</v>
      </c>
    </row>
    <row r="535" spans="1:5" ht="15" customHeight="1" thickBot="1" x14ac:dyDescent="0.3">
      <c r="A535" s="459" t="s">
        <v>263</v>
      </c>
      <c r="B535" s="33">
        <v>10</v>
      </c>
      <c r="C535" s="210">
        <f t="shared" si="23"/>
        <v>4.1666666666666664E-2</v>
      </c>
      <c r="D535" s="185">
        <f>'City of Winnipeg'!E535</f>
        <v>7735</v>
      </c>
      <c r="E535" s="36">
        <f>'City of Winnipeg'!F535</f>
        <v>7.7485599799649391E-2</v>
      </c>
    </row>
    <row r="536" spans="1:5" s="130" customFormat="1" ht="14.4" customHeight="1" thickTop="1" x14ac:dyDescent="0.25">
      <c r="A536" s="188"/>
      <c r="B536" s="188"/>
      <c r="C536" s="188"/>
      <c r="D536" s="188"/>
      <c r="E536" s="188"/>
    </row>
    <row r="537" spans="1:5" s="2" customFormat="1" ht="13.65" customHeight="1" thickBot="1" x14ac:dyDescent="0.3"/>
    <row r="538" spans="1:5" s="2" customFormat="1" ht="49.8" customHeight="1" thickTop="1" thickBot="1" x14ac:dyDescent="0.3">
      <c r="A538" s="335" t="s">
        <v>540</v>
      </c>
      <c r="B538" s="314" t="s">
        <v>257</v>
      </c>
      <c r="C538" s="315" t="s">
        <v>265</v>
      </c>
      <c r="D538" s="316" t="s">
        <v>70</v>
      </c>
      <c r="E538" s="317" t="s">
        <v>258</v>
      </c>
    </row>
    <row r="539" spans="1:5" s="2" customFormat="1" ht="15" customHeight="1" x14ac:dyDescent="0.25">
      <c r="A539" s="454" t="s">
        <v>548</v>
      </c>
      <c r="B539" s="62">
        <v>350</v>
      </c>
      <c r="C539" s="85">
        <f t="shared" ref="C539:C544" si="24">IF(AND(B$539&lt;&gt;"x",B$539&lt;&gt;"-",B$539&lt;&gt;"",B$539&lt;&gt;0),B539/B$539,B$539)</f>
        <v>1</v>
      </c>
      <c r="D539" s="133">
        <f>'City of Winnipeg'!E539</f>
        <v>338280</v>
      </c>
      <c r="E539" s="124">
        <f>'City of Winnipeg'!F539</f>
        <v>1</v>
      </c>
    </row>
    <row r="540" spans="1:5" s="2" customFormat="1" ht="14.4" customHeight="1" x14ac:dyDescent="0.25">
      <c r="A540" s="456" t="s">
        <v>260</v>
      </c>
      <c r="B540" s="31">
        <v>65</v>
      </c>
      <c r="C540" s="85">
        <f t="shared" si="24"/>
        <v>0.18571428571428572</v>
      </c>
      <c r="D540" s="133">
        <f>'City of Winnipeg'!E540</f>
        <v>73820</v>
      </c>
      <c r="E540" s="170">
        <f>'City of Winnipeg'!F540</f>
        <v>0.21822159158093887</v>
      </c>
    </row>
    <row r="541" spans="1:5" s="2" customFormat="1" ht="14.4" customHeight="1" x14ac:dyDescent="0.25">
      <c r="A541" s="461" t="s">
        <v>264</v>
      </c>
      <c r="B541" s="31">
        <v>10</v>
      </c>
      <c r="C541" s="85">
        <f t="shared" si="24"/>
        <v>2.8571428571428571E-2</v>
      </c>
      <c r="D541" s="133">
        <f>'City of Winnipeg'!E541</f>
        <v>24420</v>
      </c>
      <c r="E541" s="170">
        <f>'City of Winnipeg'!F541</f>
        <v>7.2188719404043991E-2</v>
      </c>
    </row>
    <row r="542" spans="1:5" s="2" customFormat="1" ht="14.4" customHeight="1" x14ac:dyDescent="0.25">
      <c r="A542" s="456" t="s">
        <v>262</v>
      </c>
      <c r="B542" s="31">
        <v>175</v>
      </c>
      <c r="C542" s="85">
        <f t="shared" si="24"/>
        <v>0.5</v>
      </c>
      <c r="D542" s="133">
        <f>'City of Winnipeg'!E542</f>
        <v>220375</v>
      </c>
      <c r="E542" s="170">
        <f>'City of Winnipeg'!F542</f>
        <v>0.6514573725907532</v>
      </c>
    </row>
    <row r="543" spans="1:5" s="2" customFormat="1" ht="14.4" customHeight="1" thickBot="1" x14ac:dyDescent="0.3">
      <c r="A543" s="465" t="s">
        <v>263</v>
      </c>
      <c r="B543" s="96">
        <v>105</v>
      </c>
      <c r="C543" s="127">
        <f t="shared" si="24"/>
        <v>0.3</v>
      </c>
      <c r="D543" s="141">
        <f>'City of Winnipeg'!E543</f>
        <v>44080</v>
      </c>
      <c r="E543" s="300">
        <f>'City of Winnipeg'!F543</f>
        <v>0.13030625517322927</v>
      </c>
    </row>
    <row r="544" spans="1:5" s="2" customFormat="1" ht="14.4" thickTop="1" x14ac:dyDescent="0.25">
      <c r="A544" s="467" t="s">
        <v>535</v>
      </c>
      <c r="B544" s="468">
        <v>15</v>
      </c>
      <c r="C544" s="469">
        <f t="shared" si="24"/>
        <v>4.2857142857142858E-2</v>
      </c>
      <c r="D544" s="470">
        <f>'City of Winnipeg'!E544</f>
        <v>52035</v>
      </c>
      <c r="E544" s="471">
        <f>'City of Winnipeg'!F544</f>
        <v>0.15382227740333451</v>
      </c>
    </row>
    <row r="545" spans="1:5" s="2" customFormat="1" ht="14.4" customHeight="1" x14ac:dyDescent="0.25">
      <c r="A545" s="472" t="s">
        <v>260</v>
      </c>
      <c r="B545" s="31">
        <v>15</v>
      </c>
      <c r="C545" s="85">
        <f>IF(AND(B540&lt;&gt;"x",B540&lt;&gt;"-",B540&lt;&gt;"",B540&lt;&gt;0),B545/B540,B540)</f>
        <v>0.23076923076923078</v>
      </c>
      <c r="D545" s="133">
        <f>'City of Winnipeg'!E545</f>
        <v>17115</v>
      </c>
      <c r="E545" s="473">
        <f>'City of Winnipeg'!F545</f>
        <v>0.23184773774044976</v>
      </c>
    </row>
    <row r="546" spans="1:5" s="2" customFormat="1" ht="14.4" customHeight="1" x14ac:dyDescent="0.25">
      <c r="A546" s="474" t="s">
        <v>264</v>
      </c>
      <c r="B546" s="31">
        <v>10</v>
      </c>
      <c r="C546" s="85">
        <f t="shared" ref="C546:C548" si="25">IF(AND(B541&lt;&gt;"x",B541&lt;&gt;"-",B541&lt;&gt;"",B541&lt;&gt;0),B546/B541,B541)</f>
        <v>1</v>
      </c>
      <c r="D546" s="133">
        <f>'City of Winnipeg'!E546</f>
        <v>6490</v>
      </c>
      <c r="E546" s="473">
        <f>'City of Winnipeg'!F546</f>
        <v>0.26576576576576577</v>
      </c>
    </row>
    <row r="547" spans="1:5" s="2" customFormat="1" ht="14.4" customHeight="1" x14ac:dyDescent="0.25">
      <c r="A547" s="475" t="s">
        <v>262</v>
      </c>
      <c r="B547" s="31">
        <v>10</v>
      </c>
      <c r="C547" s="85">
        <f t="shared" si="25"/>
        <v>5.7142857142857141E-2</v>
      </c>
      <c r="D547" s="133">
        <f>'City of Winnipeg'!E547</f>
        <v>30630</v>
      </c>
      <c r="E547" s="473">
        <f>'City of Winnipeg'!F547</f>
        <v>0.13899035734543391</v>
      </c>
    </row>
    <row r="548" spans="1:5" s="2" customFormat="1" ht="15" customHeight="1" thickBot="1" x14ac:dyDescent="0.3">
      <c r="A548" s="476" t="s">
        <v>263</v>
      </c>
      <c r="B548" s="347">
        <v>0</v>
      </c>
      <c r="C548" s="477">
        <f t="shared" si="25"/>
        <v>0</v>
      </c>
      <c r="D548" s="478">
        <f>'City of Winnipeg'!E548</f>
        <v>4285</v>
      </c>
      <c r="E548" s="479">
        <f>'City of Winnipeg'!F548</f>
        <v>9.720961887477314E-2</v>
      </c>
    </row>
    <row r="549" spans="1:5" s="424" customFormat="1" ht="14.4" thickTop="1" x14ac:dyDescent="0.25">
      <c r="A549" s="466" t="s">
        <v>536</v>
      </c>
      <c r="B549" s="26">
        <v>15</v>
      </c>
      <c r="C549" s="85">
        <f t="shared" ref="C549" si="26">IF(AND(B$539&lt;&gt;"x",B$539&lt;&gt;"-",B$539&lt;&gt;"",B$539&lt;&gt;0),B549/B$539,B$539)</f>
        <v>4.2857142857142858E-2</v>
      </c>
      <c r="D549" s="133">
        <f>'City of Winnipeg'!E549</f>
        <v>44090</v>
      </c>
      <c r="E549" s="29">
        <f>'City of Winnipeg'!F549</f>
        <v>0.13033581648338655</v>
      </c>
    </row>
    <row r="550" spans="1:5" s="424" customFormat="1" ht="14.4" customHeight="1" x14ac:dyDescent="0.25">
      <c r="A550" s="457" t="s">
        <v>260</v>
      </c>
      <c r="B550" s="31">
        <v>15</v>
      </c>
      <c r="C550" s="85">
        <f>IF(AND(B540&lt;&gt;"x",B540&lt;&gt;"-",B540&lt;&gt;"",B540&lt;&gt;0),B550/B540,B540)</f>
        <v>0.23076923076923078</v>
      </c>
      <c r="D550" s="133">
        <f>'City of Winnipeg'!E550</f>
        <v>13230</v>
      </c>
      <c r="E550" s="170">
        <f>'City of Winnipeg'!F550</f>
        <v>0.17921972365212679</v>
      </c>
    </row>
    <row r="551" spans="1:5" s="424" customFormat="1" ht="14.4" customHeight="1" x14ac:dyDescent="0.25">
      <c r="A551" s="458" t="s">
        <v>264</v>
      </c>
      <c r="B551" s="31">
        <v>10</v>
      </c>
      <c r="C551" s="85">
        <f t="shared" ref="C551:C553" si="27">IF(AND(B541&lt;&gt;"x",B541&lt;&gt;"-",B541&lt;&gt;"",B541&lt;&gt;0),B551/B541,B541)</f>
        <v>1</v>
      </c>
      <c r="D551" s="133">
        <f>'City of Winnipeg'!E551</f>
        <v>5040</v>
      </c>
      <c r="E551" s="170">
        <f>'City of Winnipeg'!F551</f>
        <v>0.20638820638820637</v>
      </c>
    </row>
    <row r="552" spans="1:5" s="424" customFormat="1" ht="14.4" customHeight="1" x14ac:dyDescent="0.25">
      <c r="A552" s="456" t="s">
        <v>262</v>
      </c>
      <c r="B552" s="31">
        <v>10</v>
      </c>
      <c r="C552" s="85">
        <f t="shared" si="27"/>
        <v>5.7142857142857141E-2</v>
      </c>
      <c r="D552" s="133">
        <f>'City of Winnipeg'!E552</f>
        <v>28200</v>
      </c>
      <c r="E552" s="170">
        <f>'City of Winnipeg'!F552</f>
        <v>0.12796369824163359</v>
      </c>
    </row>
    <row r="553" spans="1:5" s="424" customFormat="1" ht="15" customHeight="1" thickBot="1" x14ac:dyDescent="0.3">
      <c r="A553" s="459" t="s">
        <v>263</v>
      </c>
      <c r="B553" s="33">
        <v>0</v>
      </c>
      <c r="C553" s="210">
        <f t="shared" si="27"/>
        <v>0</v>
      </c>
      <c r="D553" s="185">
        <f>'City of Winnipeg'!E553</f>
        <v>2655</v>
      </c>
      <c r="E553" s="36">
        <f>'City of Winnipeg'!F553</f>
        <v>6.0231397459165156E-2</v>
      </c>
    </row>
    <row r="554" spans="1:5" s="130" customFormat="1" ht="14.4" customHeight="1" thickTop="1" x14ac:dyDescent="0.25">
      <c r="A554" s="188"/>
      <c r="B554" s="188"/>
      <c r="C554" s="188"/>
      <c r="D554" s="188"/>
      <c r="E554" s="188"/>
    </row>
    <row r="555" spans="1:5" s="2" customFormat="1" ht="18" customHeight="1" thickBot="1" x14ac:dyDescent="0.3">
      <c r="A555" s="188"/>
      <c r="B555" s="188"/>
      <c r="C555" s="188"/>
      <c r="D555" s="188"/>
      <c r="E555" s="188"/>
    </row>
    <row r="556" spans="1:5" s="2" customFormat="1" ht="53.4" customHeight="1" thickTop="1" thickBot="1" x14ac:dyDescent="0.3">
      <c r="A556" s="335" t="s">
        <v>540</v>
      </c>
      <c r="B556" s="314" t="s">
        <v>257</v>
      </c>
      <c r="C556" s="315" t="s">
        <v>265</v>
      </c>
      <c r="D556" s="316" t="s">
        <v>70</v>
      </c>
      <c r="E556" s="317" t="s">
        <v>258</v>
      </c>
    </row>
    <row r="557" spans="1:5" s="2" customFormat="1" ht="14.4" customHeight="1" x14ac:dyDescent="0.25">
      <c r="A557" s="460" t="s">
        <v>549</v>
      </c>
      <c r="B557" s="62">
        <v>365</v>
      </c>
      <c r="C557" s="85">
        <f t="shared" ref="C557:C562" si="28">IF(AND(B$557&lt;&gt;"x",B$557&lt;&gt;"-",B$557&lt;&gt;"",B$557&lt;&gt;0),B557/B$557,B$557)</f>
        <v>1</v>
      </c>
      <c r="D557" s="133">
        <f>'City of Winnipeg'!E557</f>
        <v>351740</v>
      </c>
      <c r="E557" s="124">
        <f>'City of Winnipeg'!F557</f>
        <v>1</v>
      </c>
    </row>
    <row r="558" spans="1:5" s="2" customFormat="1" ht="13.8" x14ac:dyDescent="0.25">
      <c r="A558" s="456" t="s">
        <v>260</v>
      </c>
      <c r="B558" s="31">
        <v>45</v>
      </c>
      <c r="C558" s="85">
        <f t="shared" si="28"/>
        <v>0.12328767123287671</v>
      </c>
      <c r="D558" s="133">
        <f>'City of Winnipeg'!E558</f>
        <v>69885</v>
      </c>
      <c r="E558" s="170">
        <f>'City of Winnipeg'!F558</f>
        <v>0.19868368681412407</v>
      </c>
    </row>
    <row r="559" spans="1:5" s="2" customFormat="1" ht="13.8" x14ac:dyDescent="0.25">
      <c r="A559" s="461" t="s">
        <v>264</v>
      </c>
      <c r="B559" s="31">
        <v>10</v>
      </c>
      <c r="C559" s="85">
        <f t="shared" si="28"/>
        <v>2.7397260273972601E-2</v>
      </c>
      <c r="D559" s="133">
        <f>'City of Winnipeg'!E559</f>
        <v>22615</v>
      </c>
      <c r="E559" s="170">
        <f>'City of Winnipeg'!F559</f>
        <v>6.4294649456985278E-2</v>
      </c>
    </row>
    <row r="560" spans="1:5" s="2" customFormat="1" ht="12.75" customHeight="1" x14ac:dyDescent="0.25">
      <c r="A560" s="456" t="s">
        <v>262</v>
      </c>
      <c r="B560" s="31">
        <v>185</v>
      </c>
      <c r="C560" s="85">
        <f t="shared" si="28"/>
        <v>0.50684931506849318</v>
      </c>
      <c r="D560" s="133">
        <f>'City of Winnipeg'!E560</f>
        <v>226115</v>
      </c>
      <c r="E560" s="170">
        <f>'City of Winnipeg'!F560</f>
        <v>0.64284698925342587</v>
      </c>
    </row>
    <row r="561" spans="1:5" s="2" customFormat="1" ht="14.4" thickBot="1" x14ac:dyDescent="0.3">
      <c r="A561" s="465" t="s">
        <v>263</v>
      </c>
      <c r="B561" s="96">
        <v>130</v>
      </c>
      <c r="C561" s="127">
        <f t="shared" si="28"/>
        <v>0.35616438356164382</v>
      </c>
      <c r="D561" s="141">
        <f>'City of Winnipeg'!E561</f>
        <v>55740</v>
      </c>
      <c r="E561" s="300">
        <f>'City of Winnipeg'!F561</f>
        <v>0.15846932393245011</v>
      </c>
    </row>
    <row r="562" spans="1:5" s="2" customFormat="1" ht="14.4" thickTop="1" x14ac:dyDescent="0.25">
      <c r="A562" s="481" t="s">
        <v>539</v>
      </c>
      <c r="B562" s="468">
        <v>15</v>
      </c>
      <c r="C562" s="469">
        <f t="shared" si="28"/>
        <v>4.1095890410958902E-2</v>
      </c>
      <c r="D562" s="470">
        <f>'City of Winnipeg'!E562</f>
        <v>57510</v>
      </c>
      <c r="E562" s="471">
        <f>'City of Winnipeg'!F562</f>
        <v>0.1635014499346108</v>
      </c>
    </row>
    <row r="563" spans="1:5" s="2" customFormat="1" ht="13.8" x14ac:dyDescent="0.25">
      <c r="A563" s="472" t="s">
        <v>260</v>
      </c>
      <c r="B563" s="31">
        <v>10</v>
      </c>
      <c r="C563" s="85">
        <f>IF(AND(B558&lt;&gt;"x",B558&lt;&gt;"-",B558&lt;&gt;"",B558&lt;&gt;0),B563/B558,B558)</f>
        <v>0.22222222222222221</v>
      </c>
      <c r="D563" s="133">
        <f>'City of Winnipeg'!E563</f>
        <v>15885</v>
      </c>
      <c r="E563" s="473">
        <f>'City of Winnipeg'!F563</f>
        <v>0.22730199613650998</v>
      </c>
    </row>
    <row r="564" spans="1:5" s="2" customFormat="1" ht="13.8" x14ac:dyDescent="0.25">
      <c r="A564" s="474" t="s">
        <v>264</v>
      </c>
      <c r="B564" s="31">
        <v>0</v>
      </c>
      <c r="C564" s="85">
        <f t="shared" ref="C564:C566" si="29">IF(AND(B559&lt;&gt;"x",B559&lt;&gt;"-",B559&lt;&gt;"",B559&lt;&gt;0),B564/B559,B559)</f>
        <v>0</v>
      </c>
      <c r="D564" s="133">
        <f>'City of Winnipeg'!E564</f>
        <v>5685</v>
      </c>
      <c r="E564" s="473">
        <f>'City of Winnipeg'!F564</f>
        <v>0.25138182622153438</v>
      </c>
    </row>
    <row r="565" spans="1:5" s="2" customFormat="1" ht="13.8" x14ac:dyDescent="0.25">
      <c r="A565" s="475" t="s">
        <v>262</v>
      </c>
      <c r="B565" s="31">
        <v>10</v>
      </c>
      <c r="C565" s="85">
        <f t="shared" si="29"/>
        <v>5.4054054054054057E-2</v>
      </c>
      <c r="D565" s="133">
        <f>'City of Winnipeg'!E565</f>
        <v>33765</v>
      </c>
      <c r="E565" s="473">
        <f>'City of Winnipeg'!F565</f>
        <v>0.14932667005727174</v>
      </c>
    </row>
    <row r="566" spans="1:5" s="2" customFormat="1" ht="14.4" thickBot="1" x14ac:dyDescent="0.3">
      <c r="A566" s="476" t="s">
        <v>263</v>
      </c>
      <c r="B566" s="347">
        <v>0</v>
      </c>
      <c r="C566" s="477">
        <f t="shared" si="29"/>
        <v>0</v>
      </c>
      <c r="D566" s="478">
        <f>'City of Winnipeg'!E566</f>
        <v>7860</v>
      </c>
      <c r="E566" s="479">
        <f>'City of Winnipeg'!F566</f>
        <v>0.14101184068891282</v>
      </c>
    </row>
    <row r="567" spans="1:5" s="424" customFormat="1" ht="14.4" thickTop="1" x14ac:dyDescent="0.25">
      <c r="A567" s="480" t="s">
        <v>538</v>
      </c>
      <c r="B567" s="26">
        <v>15</v>
      </c>
      <c r="C567" s="85">
        <f t="shared" ref="C567" si="30">IF(AND(B$557&lt;&gt;"x",B$557&lt;&gt;"-",B$557&lt;&gt;"",B$557&lt;&gt;0),B567/B$557,B$557)</f>
        <v>4.1095890410958902E-2</v>
      </c>
      <c r="D567" s="133">
        <f>'City of Winnipeg'!E567</f>
        <v>47330</v>
      </c>
      <c r="E567" s="29">
        <f>'City of Winnipeg'!F567</f>
        <v>0.13455961789958493</v>
      </c>
    </row>
    <row r="568" spans="1:5" s="424" customFormat="1" ht="13.8" x14ac:dyDescent="0.25">
      <c r="A568" s="457" t="s">
        <v>260</v>
      </c>
      <c r="B568" s="31">
        <v>10</v>
      </c>
      <c r="C568" s="85">
        <f>IF(AND(B558&lt;&gt;"x",B558&lt;&gt;"-",B558&lt;&gt;"",B558&lt;&gt;0),B568/B558,B558)</f>
        <v>0.22222222222222221</v>
      </c>
      <c r="D568" s="133">
        <f>'City of Winnipeg'!E568</f>
        <v>12355</v>
      </c>
      <c r="E568" s="170">
        <f>'City of Winnipeg'!F568</f>
        <v>0.17679044143950776</v>
      </c>
    </row>
    <row r="569" spans="1:5" s="424" customFormat="1" ht="13.8" x14ac:dyDescent="0.25">
      <c r="A569" s="458" t="s">
        <v>264</v>
      </c>
      <c r="B569" s="31">
        <v>0</v>
      </c>
      <c r="C569" s="85">
        <f t="shared" ref="C569:C571" si="31">IF(AND(B559&lt;&gt;"x",B559&lt;&gt;"-",B559&lt;&gt;"",B559&lt;&gt;0),B569/B559,B559)</f>
        <v>0</v>
      </c>
      <c r="D569" s="133">
        <f>'City of Winnipeg'!E569</f>
        <v>4455</v>
      </c>
      <c r="E569" s="170">
        <f>'City of Winnipeg'!F569</f>
        <v>0.19699314614194119</v>
      </c>
    </row>
    <row r="570" spans="1:5" s="424" customFormat="1" ht="13.8" x14ac:dyDescent="0.25">
      <c r="A570" s="456" t="s">
        <v>262</v>
      </c>
      <c r="B570" s="31">
        <v>0</v>
      </c>
      <c r="C570" s="85">
        <f t="shared" si="31"/>
        <v>0</v>
      </c>
      <c r="D570" s="133">
        <f>'City of Winnipeg'!E570</f>
        <v>29900</v>
      </c>
      <c r="E570" s="170">
        <f>'City of Winnipeg'!F570</f>
        <v>0.13223359794794684</v>
      </c>
    </row>
    <row r="571" spans="1:5" s="424" customFormat="1" ht="14.4" thickBot="1" x14ac:dyDescent="0.3">
      <c r="A571" s="459" t="s">
        <v>263</v>
      </c>
      <c r="B571" s="33">
        <v>10</v>
      </c>
      <c r="C571" s="545">
        <f t="shared" si="31"/>
        <v>7.6923076923076927E-2</v>
      </c>
      <c r="D571" s="185">
        <f>'City of Winnipeg'!E571</f>
        <v>5075</v>
      </c>
      <c r="E571" s="36">
        <f>'City of Winnipeg'!F571</f>
        <v>9.1047721564406173E-2</v>
      </c>
    </row>
    <row r="572" spans="1:5" s="2" customFormat="1" ht="14.4" customHeight="1" thickTop="1" x14ac:dyDescent="0.25">
      <c r="A572" s="464" t="s">
        <v>104</v>
      </c>
      <c r="B572" s="188"/>
      <c r="C572" s="188"/>
      <c r="D572" s="188"/>
      <c r="E572" s="188"/>
    </row>
    <row r="573" spans="1:5" s="2" customFormat="1" ht="12.75" customHeight="1" x14ac:dyDescent="0.25">
      <c r="A573" s="1"/>
      <c r="B573" s="1"/>
      <c r="C573" s="1"/>
      <c r="D573" s="1"/>
      <c r="E573" s="1"/>
    </row>
    <row r="574" spans="1:5" s="2" customFormat="1" ht="12.75" customHeight="1" thickBot="1" x14ac:dyDescent="0.3">
      <c r="A574" s="1"/>
      <c r="B574" s="1"/>
      <c r="C574" s="1"/>
      <c r="D574" s="1"/>
      <c r="E574" s="1"/>
    </row>
    <row r="575" spans="1:5" s="2" customFormat="1" ht="45" customHeight="1" thickTop="1" thickBot="1" x14ac:dyDescent="0.3">
      <c r="A575" s="167" t="s">
        <v>267</v>
      </c>
      <c r="B575" s="601" t="s">
        <v>562</v>
      </c>
      <c r="C575" s="624"/>
      <c r="D575" s="601" t="s">
        <v>21</v>
      </c>
      <c r="E575" s="624"/>
    </row>
    <row r="576" spans="1:5" s="2" customFormat="1" ht="16.5" customHeight="1" thickTop="1" thickBot="1" x14ac:dyDescent="0.3">
      <c r="A576" s="189" t="s">
        <v>268</v>
      </c>
      <c r="B576" s="21" t="s">
        <v>70</v>
      </c>
      <c r="C576" s="22" t="s">
        <v>48</v>
      </c>
      <c r="D576" s="81" t="s">
        <v>70</v>
      </c>
      <c r="E576" s="22" t="s">
        <v>48</v>
      </c>
    </row>
    <row r="577" spans="1:5" s="2" customFormat="1" ht="14.4" customHeight="1" x14ac:dyDescent="0.25">
      <c r="A577" s="25" t="s">
        <v>269</v>
      </c>
      <c r="B577" s="31">
        <v>45</v>
      </c>
      <c r="C577" s="27">
        <f>IF(B$582&lt;&gt;0,B577/B$582,0)</f>
        <v>0.15517241379310345</v>
      </c>
      <c r="D577" s="83">
        <f>'City of Winnipeg'!E577</f>
        <v>84615</v>
      </c>
      <c r="E577" s="29">
        <f>'City of Winnipeg'!F577</f>
        <v>0.30107278193883541</v>
      </c>
    </row>
    <row r="578" spans="1:5" s="2" customFormat="1" ht="12.75" customHeight="1" x14ac:dyDescent="0.25">
      <c r="A578" s="30" t="s">
        <v>270</v>
      </c>
      <c r="B578" s="31">
        <v>140</v>
      </c>
      <c r="C578" s="27">
        <f>IF(B$582&lt;&gt;0,B578/B$582,0)</f>
        <v>0.48275862068965519</v>
      </c>
      <c r="D578" s="190">
        <f>'City of Winnipeg'!E578</f>
        <v>90000</v>
      </c>
      <c r="E578" s="29">
        <f>'City of Winnipeg'!F578</f>
        <v>0.32023341457773669</v>
      </c>
    </row>
    <row r="579" spans="1:5" s="2" customFormat="1" ht="14.4" customHeight="1" x14ac:dyDescent="0.25">
      <c r="A579" s="30" t="s">
        <v>271</v>
      </c>
      <c r="B579" s="31">
        <v>45</v>
      </c>
      <c r="C579" s="27">
        <f>IF(B$582&lt;&gt;0,B579/B$582,0)</f>
        <v>0.15517241379310345</v>
      </c>
      <c r="D579" s="84">
        <f>'City of Winnipeg'!E579</f>
        <v>42625</v>
      </c>
      <c r="E579" s="29">
        <f>'City of Winnipeg'!F579</f>
        <v>0.15166610329306696</v>
      </c>
    </row>
    <row r="580" spans="1:5" s="2" customFormat="1" ht="14.4" customHeight="1" x14ac:dyDescent="0.25">
      <c r="A580" s="30" t="s">
        <v>272</v>
      </c>
      <c r="B580" s="31">
        <v>50</v>
      </c>
      <c r="C580" s="27">
        <f>IF(B$582&lt;&gt;0,B580/B$582,0)</f>
        <v>0.17241379310344829</v>
      </c>
      <c r="D580" s="28">
        <f>'City of Winnipeg'!E580</f>
        <v>38375</v>
      </c>
      <c r="E580" s="29">
        <f>'City of Winnipeg'!F580</f>
        <v>0.13654396982689604</v>
      </c>
    </row>
    <row r="581" spans="1:5" s="2" customFormat="1" ht="14.4" customHeight="1" thickBot="1" x14ac:dyDescent="0.3">
      <c r="A581" s="119" t="s">
        <v>450</v>
      </c>
      <c r="B581" s="96">
        <v>10</v>
      </c>
      <c r="C581" s="27">
        <f>IF(B$582&lt;&gt;0,B581/B$582,0)</f>
        <v>3.4482758620689655E-2</v>
      </c>
      <c r="D581" s="28">
        <f>'City of Winnipeg'!E581</f>
        <v>25430</v>
      </c>
      <c r="E581" s="100">
        <f>'City of Winnipeg'!F581</f>
        <v>9.0483730363464923E-2</v>
      </c>
    </row>
    <row r="582" spans="1:5" s="2" customFormat="1" ht="15" customHeight="1" thickBot="1" x14ac:dyDescent="0.3">
      <c r="A582" s="439" t="s">
        <v>67</v>
      </c>
      <c r="B582" s="98">
        <f>SUM(B577:B581)</f>
        <v>290</v>
      </c>
      <c r="C582" s="191">
        <f>SUM(C577:C581)</f>
        <v>1</v>
      </c>
      <c r="D582" s="192">
        <f>'City of Winnipeg'!E582</f>
        <v>281045</v>
      </c>
      <c r="E582" s="89">
        <f>'City of Winnipeg'!F582</f>
        <v>1</v>
      </c>
    </row>
    <row r="583" spans="1:5" s="2" customFormat="1" ht="15.75" customHeight="1" thickTop="1" thickBot="1" x14ac:dyDescent="0.3">
      <c r="A583" s="193" t="s">
        <v>273</v>
      </c>
      <c r="B583" s="633">
        <v>3</v>
      </c>
      <c r="C583" s="634"/>
      <c r="D583" s="635">
        <f>'City of Winnipeg'!E583</f>
        <v>3</v>
      </c>
      <c r="E583" s="636"/>
    </row>
    <row r="584" spans="1:5" s="2" customFormat="1" ht="13.65" customHeight="1" thickTop="1" x14ac:dyDescent="0.25"/>
    <row r="585" spans="1:5" s="2" customFormat="1" ht="13.65" customHeight="1" x14ac:dyDescent="0.25"/>
    <row r="586" spans="1:5" s="2" customFormat="1" ht="12.75" customHeight="1" thickBot="1" x14ac:dyDescent="0.3"/>
    <row r="587" spans="1:5" s="2" customFormat="1" ht="16.5" customHeight="1" thickTop="1" thickBot="1" x14ac:dyDescent="0.3">
      <c r="A587" s="80" t="s">
        <v>274</v>
      </c>
      <c r="B587" s="81" t="s">
        <v>70</v>
      </c>
      <c r="C587" s="22" t="s">
        <v>48</v>
      </c>
      <c r="D587" s="81" t="s">
        <v>70</v>
      </c>
      <c r="E587" s="22" t="s">
        <v>48</v>
      </c>
    </row>
    <row r="588" spans="1:5" s="2" customFormat="1" ht="14.4" customHeight="1" x14ac:dyDescent="0.25">
      <c r="A588" s="25" t="s">
        <v>275</v>
      </c>
      <c r="B588" s="62">
        <v>240</v>
      </c>
      <c r="C588" s="85">
        <f>IF(B$591&lt;&gt;0,B588/B$591,0)</f>
        <v>0.82758620689655171</v>
      </c>
      <c r="D588" s="28">
        <f>'City of Winnipeg'!E588</f>
        <v>176950</v>
      </c>
      <c r="E588" s="29">
        <f>'City of Winnipeg'!F588</f>
        <v>0.62961447455033892</v>
      </c>
    </row>
    <row r="589" spans="1:5" s="2" customFormat="1" ht="14.4" customHeight="1" x14ac:dyDescent="0.25">
      <c r="A589" s="30" t="s">
        <v>276</v>
      </c>
      <c r="B589" s="31">
        <v>0</v>
      </c>
      <c r="C589" s="85">
        <f>IF(B$591&lt;&gt;0,B589/B$591,0)</f>
        <v>0</v>
      </c>
      <c r="D589" s="28">
        <f>'City of Winnipeg'!E589</f>
        <v>6030</v>
      </c>
      <c r="E589" s="29">
        <f>'City of Winnipeg'!F589</f>
        <v>2.1455638776708356E-2</v>
      </c>
    </row>
    <row r="590" spans="1:5" s="2" customFormat="1" ht="15" customHeight="1" thickBot="1" x14ac:dyDescent="0.3">
      <c r="A590" s="194" t="s">
        <v>277</v>
      </c>
      <c r="B590" s="96">
        <v>50</v>
      </c>
      <c r="C590" s="85">
        <f>IF(B$591&lt;&gt;0,B590/B$591,0)</f>
        <v>0.17241379310344829</v>
      </c>
      <c r="D590" s="28">
        <f>'City of Winnipeg'!E590</f>
        <v>98065</v>
      </c>
      <c r="E590" s="100">
        <f>'City of Winnipeg'!F590</f>
        <v>0.34892988667295272</v>
      </c>
    </row>
    <row r="591" spans="1:5" s="2" customFormat="1" ht="15" customHeight="1" thickBot="1" x14ac:dyDescent="0.3">
      <c r="A591" s="437" t="s">
        <v>67</v>
      </c>
      <c r="B591" s="98">
        <f>SUM(B588:B590)</f>
        <v>290</v>
      </c>
      <c r="C591" s="87">
        <f>SUM(C588:C590)</f>
        <v>1</v>
      </c>
      <c r="D591" s="88">
        <f>'City of Winnipeg'!E591</f>
        <v>281045</v>
      </c>
      <c r="E591" s="89">
        <f>'City of Winnipeg'!F591</f>
        <v>1</v>
      </c>
    </row>
    <row r="592" spans="1:5" s="2" customFormat="1" ht="13.65" customHeight="1" thickTop="1" x14ac:dyDescent="0.25"/>
    <row r="593" spans="1:5" s="2" customFormat="1" ht="13.65" customHeight="1" thickBot="1" x14ac:dyDescent="0.3"/>
    <row r="594" spans="1:5" s="2" customFormat="1" ht="16.5" customHeight="1" thickTop="1" thickBot="1" x14ac:dyDescent="0.3">
      <c r="A594" s="411" t="s">
        <v>278</v>
      </c>
      <c r="B594" s="412" t="s">
        <v>70</v>
      </c>
      <c r="C594" s="413" t="s">
        <v>48</v>
      </c>
      <c r="D594" s="414" t="s">
        <v>70</v>
      </c>
      <c r="E594" s="413" t="s">
        <v>48</v>
      </c>
    </row>
    <row r="595" spans="1:5" s="2" customFormat="1" ht="13.8" x14ac:dyDescent="0.25">
      <c r="A595" s="462" t="s">
        <v>279</v>
      </c>
      <c r="B595" s="371">
        <v>0</v>
      </c>
      <c r="C595" s="85">
        <f t="shared" ref="C595:C613" si="32">IF(B$614&lt;&gt;0,B595/B$614,0)</f>
        <v>0</v>
      </c>
      <c r="D595" s="28">
        <f>'City of Winnipeg'!E595</f>
        <v>5435</v>
      </c>
      <c r="E595" s="29">
        <f>'City of Winnipeg'!F595</f>
        <v>1.9337508005408097E-2</v>
      </c>
    </row>
    <row r="596" spans="1:5" s="2" customFormat="1" ht="13.8" x14ac:dyDescent="0.25">
      <c r="A596" s="463" t="s">
        <v>280</v>
      </c>
      <c r="B596" s="372">
        <v>0</v>
      </c>
      <c r="C596" s="27">
        <f t="shared" si="32"/>
        <v>0</v>
      </c>
      <c r="D596" s="28">
        <f>'City of Winnipeg'!E596</f>
        <v>4915</v>
      </c>
      <c r="E596" s="29">
        <f>'City of Winnipeg'!F596</f>
        <v>1.7487369245001067E-2</v>
      </c>
    </row>
    <row r="597" spans="1:5" s="2" customFormat="1" ht="13.8" x14ac:dyDescent="0.25">
      <c r="A597" s="463" t="s">
        <v>281</v>
      </c>
      <c r="B597" s="372">
        <v>0</v>
      </c>
      <c r="C597" s="27">
        <f t="shared" si="32"/>
        <v>0</v>
      </c>
      <c r="D597" s="28">
        <f>'City of Winnipeg'!E597</f>
        <v>6975</v>
      </c>
      <c r="E597" s="29">
        <f>'City of Winnipeg'!F597</f>
        <v>2.4816765103536611E-2</v>
      </c>
    </row>
    <row r="598" spans="1:5" s="2" customFormat="1" ht="13.8" x14ac:dyDescent="0.25">
      <c r="A598" s="463" t="s">
        <v>282</v>
      </c>
      <c r="B598" s="372">
        <v>0</v>
      </c>
      <c r="C598" s="27">
        <f t="shared" si="32"/>
        <v>0</v>
      </c>
      <c r="D598" s="28">
        <f>'City of Winnipeg'!E598</f>
        <v>9830</v>
      </c>
      <c r="E598" s="29">
        <f>'City of Winnipeg'!F598</f>
        <v>3.4974738490002134E-2</v>
      </c>
    </row>
    <row r="599" spans="1:5" s="2" customFormat="1" ht="13.8" x14ac:dyDescent="0.25">
      <c r="A599" s="463" t="s">
        <v>461</v>
      </c>
      <c r="B599" s="372">
        <v>10</v>
      </c>
      <c r="C599" s="27">
        <f t="shared" si="32"/>
        <v>3.5714285714285712E-2</v>
      </c>
      <c r="D599" s="28">
        <f>'City of Winnipeg'!E599</f>
        <v>11820</v>
      </c>
      <c r="E599" s="29">
        <f>'City of Winnipeg'!F599</f>
        <v>4.2055077207713655E-2</v>
      </c>
    </row>
    <row r="600" spans="1:5" ht="13.8" x14ac:dyDescent="0.25">
      <c r="A600" s="463" t="s">
        <v>462</v>
      </c>
      <c r="B600" s="372">
        <v>0</v>
      </c>
      <c r="C600" s="27">
        <f t="shared" si="32"/>
        <v>0</v>
      </c>
      <c r="D600" s="28">
        <f>'City of Winnipeg'!E600</f>
        <v>10710</v>
      </c>
      <c r="E600" s="29">
        <f>'City of Winnipeg'!F600</f>
        <v>3.8105742546075572E-2</v>
      </c>
    </row>
    <row r="601" spans="1:5" ht="13.8" x14ac:dyDescent="0.25">
      <c r="A601" s="463" t="s">
        <v>463</v>
      </c>
      <c r="B601" s="372">
        <v>10</v>
      </c>
      <c r="C601" s="27">
        <f t="shared" si="32"/>
        <v>3.5714285714285712E-2</v>
      </c>
      <c r="D601" s="28">
        <f>'City of Winnipeg'!E601</f>
        <v>11570</v>
      </c>
      <c r="E601" s="29">
        <f>'City of Winnipeg'!F601</f>
        <v>4.1165587419056432E-2</v>
      </c>
    </row>
    <row r="602" spans="1:5" ht="13.8" x14ac:dyDescent="0.25">
      <c r="A602" s="463" t="s">
        <v>464</v>
      </c>
      <c r="B602" s="372">
        <v>0</v>
      </c>
      <c r="C602" s="27">
        <f t="shared" si="32"/>
        <v>0</v>
      </c>
      <c r="D602" s="28">
        <f>'City of Winnipeg'!E602</f>
        <v>12925</v>
      </c>
      <c r="E602" s="29">
        <f>'City of Winnipeg'!F602</f>
        <v>4.5986622073578592E-2</v>
      </c>
    </row>
    <row r="603" spans="1:5" ht="13.8" x14ac:dyDescent="0.25">
      <c r="A603" s="463" t="s">
        <v>465</v>
      </c>
      <c r="B603" s="372">
        <v>15</v>
      </c>
      <c r="C603" s="27">
        <f t="shared" si="32"/>
        <v>5.3571428571428568E-2</v>
      </c>
      <c r="D603" s="28">
        <f>'City of Winnipeg'!E603</f>
        <v>12440</v>
      </c>
      <c r="E603" s="29">
        <f>'City of Winnipeg'!F603</f>
        <v>4.4261011883583577E-2</v>
      </c>
    </row>
    <row r="604" spans="1:5" ht="13.8" x14ac:dyDescent="0.25">
      <c r="A604" s="463" t="s">
        <v>466</v>
      </c>
      <c r="B604" s="406">
        <v>10</v>
      </c>
      <c r="C604" s="367">
        <f t="shared" si="32"/>
        <v>3.5714285714285712E-2</v>
      </c>
      <c r="D604" s="28">
        <f>'City of Winnipeg'!E604</f>
        <v>12050</v>
      </c>
      <c r="E604" s="29">
        <f>'City of Winnipeg'!F604</f>
        <v>4.2873407813278301E-2</v>
      </c>
    </row>
    <row r="605" spans="1:5" ht="13.8" x14ac:dyDescent="0.25">
      <c r="A605" s="463" t="s">
        <v>283</v>
      </c>
      <c r="B605" s="407">
        <v>20</v>
      </c>
      <c r="C605" s="369">
        <f t="shared" si="32"/>
        <v>7.1428571428571425E-2</v>
      </c>
      <c r="D605" s="28">
        <f>'City of Winnipeg'!E605</f>
        <v>23375</v>
      </c>
      <c r="E605" s="29">
        <f>'City of Winnipeg'!F605</f>
        <v>8.3167295239450656E-2</v>
      </c>
    </row>
    <row r="606" spans="1:5" ht="13.8" x14ac:dyDescent="0.25">
      <c r="A606" s="463" t="s">
        <v>467</v>
      </c>
      <c r="B606" s="408">
        <v>10</v>
      </c>
      <c r="C606" s="368">
        <f t="shared" si="32"/>
        <v>3.5714285714285712E-2</v>
      </c>
      <c r="D606" s="28">
        <f>'City of Winnipeg'!E606</f>
        <v>22040</v>
      </c>
      <c r="E606" s="29">
        <f>'City of Winnipeg'!F606</f>
        <v>7.8417419768021066E-2</v>
      </c>
    </row>
    <row r="607" spans="1:5" ht="13.8" x14ac:dyDescent="0.25">
      <c r="A607" s="463" t="s">
        <v>468</v>
      </c>
      <c r="B607" s="408">
        <v>15</v>
      </c>
      <c r="C607" s="368">
        <f t="shared" si="32"/>
        <v>5.3571428571428568E-2</v>
      </c>
      <c r="D607" s="28">
        <f>'City of Winnipeg'!E607</f>
        <v>19605</v>
      </c>
      <c r="E607" s="29">
        <f>'City of Winnipeg'!F607</f>
        <v>6.9753789226499677E-2</v>
      </c>
    </row>
    <row r="608" spans="1:5" ht="13.8" x14ac:dyDescent="0.25">
      <c r="A608" s="463" t="s">
        <v>469</v>
      </c>
      <c r="B608" s="408">
        <v>20</v>
      </c>
      <c r="C608" s="368">
        <f t="shared" si="32"/>
        <v>7.1428571428571425E-2</v>
      </c>
      <c r="D608" s="28">
        <f>'City of Winnipeg'!E608</f>
        <v>18325</v>
      </c>
      <c r="E608" s="29">
        <f>'City of Winnipeg'!F608</f>
        <v>6.5199601508574678E-2</v>
      </c>
    </row>
    <row r="609" spans="1:5" ht="15" customHeight="1" x14ac:dyDescent="0.25">
      <c r="A609" s="463" t="s">
        <v>470</v>
      </c>
      <c r="B609" s="408">
        <v>0</v>
      </c>
      <c r="C609" s="368">
        <f t="shared" si="32"/>
        <v>0</v>
      </c>
      <c r="D609" s="28">
        <f>'City of Winnipeg'!E609</f>
        <v>15705</v>
      </c>
      <c r="E609" s="29">
        <f>'City of Winnipeg'!F609</f>
        <v>5.587774852344695E-2</v>
      </c>
    </row>
    <row r="610" spans="1:5" ht="15" customHeight="1" x14ac:dyDescent="0.25">
      <c r="A610" s="463" t="s">
        <v>284</v>
      </c>
      <c r="B610" s="408">
        <v>15</v>
      </c>
      <c r="C610" s="368">
        <f t="shared" si="32"/>
        <v>5.3571428571428568E-2</v>
      </c>
      <c r="D610" s="28">
        <f>'City of Winnipeg'!E610</f>
        <v>29420</v>
      </c>
      <c r="E610" s="29">
        <f>'City of Winnipeg'!F610</f>
        <v>0.10467515832918238</v>
      </c>
    </row>
    <row r="611" spans="1:5" ht="15" customHeight="1" x14ac:dyDescent="0.25">
      <c r="A611" s="463" t="s">
        <v>285</v>
      </c>
      <c r="B611" s="408">
        <v>25</v>
      </c>
      <c r="C611" s="368">
        <f t="shared" si="32"/>
        <v>8.9285714285714288E-2</v>
      </c>
      <c r="D611" s="28">
        <f>'City of Winnipeg'!E611</f>
        <v>19665</v>
      </c>
      <c r="E611" s="29">
        <f>'City of Winnipeg'!F611</f>
        <v>6.9967266775777415E-2</v>
      </c>
    </row>
    <row r="612" spans="1:5" ht="15" customHeight="1" x14ac:dyDescent="0.25">
      <c r="A612" s="463" t="s">
        <v>510</v>
      </c>
      <c r="B612" s="408">
        <v>35</v>
      </c>
      <c r="C612" s="368">
        <f t="shared" si="32"/>
        <v>0.125</v>
      </c>
      <c r="D612" s="28">
        <f>'City of Winnipeg'!E612</f>
        <v>20390</v>
      </c>
      <c r="E612" s="29">
        <f>'City of Winnipeg'!F612</f>
        <v>7.2546787162883375E-2</v>
      </c>
    </row>
    <row r="613" spans="1:5" ht="15" customHeight="1" x14ac:dyDescent="0.25">
      <c r="A613" s="463" t="s">
        <v>511</v>
      </c>
      <c r="B613" s="408">
        <v>95</v>
      </c>
      <c r="C613" s="368">
        <f t="shared" si="32"/>
        <v>0.3392857142857143</v>
      </c>
      <c r="D613" s="28">
        <f>'City of Winnipeg'!E613</f>
        <v>13865</v>
      </c>
      <c r="E613" s="29">
        <f>'City of Winnipeg'!F613</f>
        <v>4.9331103678929768E-2</v>
      </c>
    </row>
    <row r="614" spans="1:5" ht="15" customHeight="1" thickBot="1" x14ac:dyDescent="0.3">
      <c r="A614" s="410" t="s">
        <v>67</v>
      </c>
      <c r="B614" s="409">
        <f>SUM(B595:B613)</f>
        <v>280</v>
      </c>
      <c r="C614" s="510">
        <f>SUM(C595:C613)</f>
        <v>0.99999999999999989</v>
      </c>
      <c r="D614" s="404">
        <f>'City of Winnipeg'!E614</f>
        <v>281060</v>
      </c>
      <c r="E614" s="405">
        <f>'City of Winnipeg'!F614</f>
        <v>1</v>
      </c>
    </row>
    <row r="615" spans="1:5" ht="15" customHeight="1" thickTop="1" x14ac:dyDescent="0.25">
      <c r="A615" s="370" t="s">
        <v>286</v>
      </c>
      <c r="B615" s="637">
        <v>385445</v>
      </c>
      <c r="C615" s="638"/>
      <c r="D615" s="639">
        <f>'City of Winnipeg'!E615</f>
        <v>86920</v>
      </c>
      <c r="E615" s="640"/>
    </row>
    <row r="616" spans="1:5" ht="15" customHeight="1" thickBot="1" x14ac:dyDescent="0.3">
      <c r="A616" s="150" t="s">
        <v>287</v>
      </c>
      <c r="B616" s="641">
        <v>131032</v>
      </c>
      <c r="C616" s="642"/>
      <c r="D616" s="641">
        <f>'City of Winnipeg'!E616</f>
        <v>68331</v>
      </c>
      <c r="E616" s="642"/>
    </row>
    <row r="617" spans="1:5" ht="13.65" customHeight="1" thickTop="1" x14ac:dyDescent="0.25"/>
    <row r="618" spans="1:5" x14ac:dyDescent="0.25">
      <c r="B618" s="195"/>
    </row>
    <row r="619" spans="1:5" s="2" customFormat="1" ht="12.75" customHeight="1" x14ac:dyDescent="0.25">
      <c r="A619" s="1"/>
      <c r="B619" s="195"/>
      <c r="C619" s="1"/>
      <c r="D619" s="1"/>
      <c r="E619" s="1"/>
    </row>
    <row r="620" spans="1:5" s="2" customFormat="1" ht="12.75" customHeight="1" thickBot="1" x14ac:dyDescent="0.3">
      <c r="A620" s="1"/>
      <c r="B620" s="1"/>
      <c r="C620" s="1"/>
      <c r="D620" s="1"/>
      <c r="E620" s="1"/>
    </row>
    <row r="621" spans="1:5" ht="45" customHeight="1" thickTop="1" thickBot="1" x14ac:dyDescent="0.3">
      <c r="A621" s="59" t="s">
        <v>288</v>
      </c>
      <c r="B621" s="601" t="s">
        <v>562</v>
      </c>
      <c r="C621" s="624"/>
      <c r="D621" s="601" t="s">
        <v>21</v>
      </c>
      <c r="E621" s="624"/>
    </row>
    <row r="622" spans="1:5" ht="16.5" customHeight="1" thickTop="1" thickBot="1" x14ac:dyDescent="0.3">
      <c r="A622" s="80" t="s">
        <v>289</v>
      </c>
      <c r="B622" s="81" t="s">
        <v>70</v>
      </c>
      <c r="C622" s="22" t="s">
        <v>48</v>
      </c>
      <c r="D622" s="60" t="s">
        <v>70</v>
      </c>
      <c r="E622" s="22" t="s">
        <v>48</v>
      </c>
    </row>
    <row r="623" spans="1:5" ht="14.4" customHeight="1" x14ac:dyDescent="0.25">
      <c r="A623" s="25" t="s">
        <v>290</v>
      </c>
      <c r="B623" s="62">
        <v>135</v>
      </c>
      <c r="C623" s="85">
        <f>IF(B$627&lt;&gt;0,B623/B$627,0)</f>
        <v>0.57446808510638303</v>
      </c>
      <c r="D623" s="28">
        <f>'City of Winnipeg'!E623</f>
        <v>92130</v>
      </c>
      <c r="E623" s="29">
        <f>'City of Winnipeg'!F623</f>
        <v>0.48654643394681946</v>
      </c>
    </row>
    <row r="624" spans="1:5" ht="14.4" customHeight="1" x14ac:dyDescent="0.25">
      <c r="A624" s="30" t="s">
        <v>291</v>
      </c>
      <c r="B624" s="31">
        <v>45</v>
      </c>
      <c r="C624" s="85">
        <f>IF(B$627&lt;&gt;0,B624/B$627,0)</f>
        <v>0.19148936170212766</v>
      </c>
      <c r="D624" s="28">
        <f>'City of Winnipeg'!E624</f>
        <v>42130</v>
      </c>
      <c r="E624" s="29">
        <f>'City of Winnipeg'!F624</f>
        <v>0.22249214438488554</v>
      </c>
    </row>
    <row r="625" spans="1:5" ht="14.4" customHeight="1" x14ac:dyDescent="0.25">
      <c r="A625" s="30" t="s">
        <v>292</v>
      </c>
      <c r="B625" s="31">
        <v>45</v>
      </c>
      <c r="C625" s="85">
        <f>IF(B$627&lt;&gt;0,B625/B$627,0)</f>
        <v>0.19148936170212766</v>
      </c>
      <c r="D625" s="28">
        <f>'City of Winnipeg'!E625</f>
        <v>37560</v>
      </c>
      <c r="E625" s="29">
        <f>'City of Winnipeg'!F625</f>
        <v>0.19835758231892478</v>
      </c>
    </row>
    <row r="626" spans="1:5" s="2" customFormat="1" ht="15" customHeight="1" thickBot="1" x14ac:dyDescent="0.3">
      <c r="A626" s="194" t="s">
        <v>293</v>
      </c>
      <c r="B626" s="71">
        <v>10</v>
      </c>
      <c r="C626" s="85">
        <f>IF(B$627&lt;&gt;0,B626/B$627,0)</f>
        <v>4.2553191489361701E-2</v>
      </c>
      <c r="D626" s="28">
        <f>'City of Winnipeg'!E626</f>
        <v>17535</v>
      </c>
      <c r="E626" s="100">
        <f>'City of Winnipeg'!F626</f>
        <v>9.2603839349370234E-2</v>
      </c>
    </row>
    <row r="627" spans="1:5" s="2" customFormat="1" ht="15" customHeight="1" thickBot="1" x14ac:dyDescent="0.3">
      <c r="A627" s="439" t="s">
        <v>67</v>
      </c>
      <c r="B627" s="98">
        <f>SUM(B623:B626)</f>
        <v>235</v>
      </c>
      <c r="C627" s="87">
        <f>SUM(C623:C626)</f>
        <v>0.99999999999999989</v>
      </c>
      <c r="D627" s="88">
        <f>'City of Winnipeg'!E627</f>
        <v>189355</v>
      </c>
      <c r="E627" s="89">
        <f>'City of Winnipeg'!F627</f>
        <v>1</v>
      </c>
    </row>
    <row r="628" spans="1:5" ht="15" customHeight="1" thickTop="1" thickBot="1" x14ac:dyDescent="0.3">
      <c r="A628" s="403" t="s">
        <v>294</v>
      </c>
      <c r="B628" s="643">
        <v>3</v>
      </c>
      <c r="C628" s="644"/>
      <c r="D628" s="643">
        <f>'City of Winnipeg'!E628</f>
        <v>3</v>
      </c>
      <c r="E628" s="644"/>
    </row>
    <row r="629" spans="1:5" ht="13.65" customHeight="1" thickTop="1" x14ac:dyDescent="0.25">
      <c r="A629" s="2"/>
      <c r="B629" s="2"/>
      <c r="C629" s="2"/>
      <c r="D629" s="2"/>
      <c r="E629" s="2"/>
    </row>
    <row r="630" spans="1:5" ht="13.65" customHeight="1" x14ac:dyDescent="0.25">
      <c r="A630" s="2"/>
      <c r="B630" s="2"/>
      <c r="C630" s="2"/>
      <c r="D630" s="2"/>
      <c r="E630" s="2"/>
    </row>
    <row r="631" spans="1:5" ht="13.65" customHeight="1" thickBot="1" x14ac:dyDescent="0.3">
      <c r="A631" s="2"/>
      <c r="B631" s="2"/>
      <c r="C631" s="2"/>
      <c r="D631" s="2"/>
      <c r="E631" s="2"/>
    </row>
    <row r="632" spans="1:5" ht="16.5" customHeight="1" thickTop="1" thickBot="1" x14ac:dyDescent="0.3">
      <c r="A632" s="80" t="s">
        <v>295</v>
      </c>
      <c r="B632" s="81" t="s">
        <v>70</v>
      </c>
      <c r="C632" s="22" t="s">
        <v>48</v>
      </c>
      <c r="D632" s="81" t="s">
        <v>70</v>
      </c>
      <c r="E632" s="22" t="s">
        <v>48</v>
      </c>
    </row>
    <row r="633" spans="1:5" ht="14.4" customHeight="1" x14ac:dyDescent="0.25">
      <c r="A633" s="364" t="s">
        <v>497</v>
      </c>
      <c r="B633" s="62">
        <v>90</v>
      </c>
      <c r="C633" s="85">
        <f>IF(B$637&lt;&gt;0,B633/B$637,0)</f>
        <v>0.375</v>
      </c>
      <c r="D633" s="28">
        <f>'City of Winnipeg'!E633</f>
        <v>83585</v>
      </c>
      <c r="E633" s="29">
        <f>'City of Winnipeg'!F633</f>
        <v>0.44140790029573301</v>
      </c>
    </row>
    <row r="634" spans="1:5" ht="14.4" customHeight="1" x14ac:dyDescent="0.25">
      <c r="A634" s="365" t="s">
        <v>496</v>
      </c>
      <c r="B634" s="26">
        <v>125</v>
      </c>
      <c r="C634" s="85">
        <f>IF(B$637&lt;&gt;0,B634/B$637,0)</f>
        <v>0.52083333333333337</v>
      </c>
      <c r="D634" s="28">
        <f>'City of Winnipeg'!E634</f>
        <v>70750</v>
      </c>
      <c r="E634" s="29">
        <f>'City of Winnipeg'!F634</f>
        <v>0.37362695395014789</v>
      </c>
    </row>
    <row r="635" spans="1:5" ht="14.4" customHeight="1" x14ac:dyDescent="0.25">
      <c r="A635" s="30" t="s">
        <v>296</v>
      </c>
      <c r="B635" s="31">
        <v>15</v>
      </c>
      <c r="C635" s="85">
        <f>IF(B$637&lt;&gt;0,B635/B$637,0)</f>
        <v>6.25E-2</v>
      </c>
      <c r="D635" s="28">
        <f>'City of Winnipeg'!E635</f>
        <v>27705</v>
      </c>
      <c r="E635" s="29">
        <f>'City of Winnipeg'!F635</f>
        <v>0.14630861850443599</v>
      </c>
    </row>
    <row r="636" spans="1:5" ht="15" customHeight="1" thickBot="1" x14ac:dyDescent="0.3">
      <c r="A636" s="194" t="s">
        <v>297</v>
      </c>
      <c r="B636" s="96">
        <v>10</v>
      </c>
      <c r="C636" s="85">
        <f>IF(B$637&lt;&gt;0,B636/B$637,0)</f>
        <v>4.1666666666666664E-2</v>
      </c>
      <c r="D636" s="28">
        <f>'City of Winnipeg'!E636</f>
        <v>7320</v>
      </c>
      <c r="E636" s="29">
        <f>'City of Winnipeg'!F636</f>
        <v>3.8656527249683145E-2</v>
      </c>
    </row>
    <row r="637" spans="1:5" ht="15" customHeight="1" thickBot="1" x14ac:dyDescent="0.3">
      <c r="A637" s="437" t="s">
        <v>155</v>
      </c>
      <c r="B637" s="98">
        <f>SUM(B633:B636)</f>
        <v>240</v>
      </c>
      <c r="C637" s="87">
        <f>SUM(C633:C636)</f>
        <v>1</v>
      </c>
      <c r="D637" s="88">
        <f>'City of Winnipeg'!E637</f>
        <v>189360</v>
      </c>
      <c r="E637" s="89">
        <f>'City of Winnipeg'!F637</f>
        <v>1</v>
      </c>
    </row>
    <row r="638" spans="1:5" ht="15" customHeight="1" thickTop="1" x14ac:dyDescent="0.25">
      <c r="A638" s="118"/>
      <c r="B638" s="159"/>
      <c r="C638" s="161"/>
      <c r="D638" s="159"/>
      <c r="E638" s="161"/>
    </row>
    <row r="639" spans="1:5" ht="13.65" customHeight="1" thickBot="1" x14ac:dyDescent="0.3">
      <c r="A639" s="2"/>
      <c r="B639" s="2"/>
      <c r="C639" s="2"/>
      <c r="D639" s="2"/>
      <c r="E639" s="2"/>
    </row>
    <row r="640" spans="1:5" ht="16.5" customHeight="1" thickTop="1" thickBot="1" x14ac:dyDescent="0.3">
      <c r="A640" s="80" t="s">
        <v>298</v>
      </c>
      <c r="B640" s="81" t="s">
        <v>70</v>
      </c>
      <c r="C640" s="22" t="s">
        <v>48</v>
      </c>
      <c r="D640" s="81" t="s">
        <v>70</v>
      </c>
      <c r="E640" s="22" t="s">
        <v>48</v>
      </c>
    </row>
    <row r="641" spans="1:5" ht="14.4" customHeight="1" x14ac:dyDescent="0.25">
      <c r="A641" s="25" t="s">
        <v>299</v>
      </c>
      <c r="B641" s="62">
        <v>45</v>
      </c>
      <c r="C641" s="85">
        <f>IF(B$644&lt;&gt;0,B641/B$644,0)</f>
        <v>0.39130434782608697</v>
      </c>
      <c r="D641" s="28">
        <f>'City of Winnipeg'!E641</f>
        <v>54035</v>
      </c>
      <c r="E641" s="29">
        <f>'City of Winnipeg'!F641</f>
        <v>0.45558787572193415</v>
      </c>
    </row>
    <row r="642" spans="1:5" ht="14.4" customHeight="1" x14ac:dyDescent="0.25">
      <c r="A642" s="30" t="s">
        <v>300</v>
      </c>
      <c r="B642" s="31">
        <v>60</v>
      </c>
      <c r="C642" s="85">
        <f>IF(B$644&lt;&gt;0,B642/B$644,0)</f>
        <v>0.52173913043478259</v>
      </c>
      <c r="D642" s="28">
        <f>'City of Winnipeg'!E642</f>
        <v>44255</v>
      </c>
      <c r="E642" s="29">
        <f>'City of Winnipeg'!F642</f>
        <v>0.37312929471776063</v>
      </c>
    </row>
    <row r="643" spans="1:5" ht="15" customHeight="1" thickBot="1" x14ac:dyDescent="0.3">
      <c r="A643" s="194" t="s">
        <v>301</v>
      </c>
      <c r="B643" s="71">
        <v>10</v>
      </c>
      <c r="C643" s="85">
        <f>IF(B$644&lt;&gt;0,B643/B$644,0)</f>
        <v>8.6956521739130432E-2</v>
      </c>
      <c r="D643" s="28">
        <f>'City of Winnipeg'!E643</f>
        <v>20315</v>
      </c>
      <c r="E643" s="100">
        <f>'City of Winnipeg'!F643</f>
        <v>0.17128282956030522</v>
      </c>
    </row>
    <row r="644" spans="1:5" ht="15" customHeight="1" thickBot="1" x14ac:dyDescent="0.3">
      <c r="A644" s="437" t="s">
        <v>155</v>
      </c>
      <c r="B644" s="98">
        <f>SUM(B641:B643)</f>
        <v>115</v>
      </c>
      <c r="C644" s="87">
        <f>SUM(C641:C643)</f>
        <v>1</v>
      </c>
      <c r="D644" s="88">
        <f>'City of Winnipeg'!E644</f>
        <v>118605</v>
      </c>
      <c r="E644" s="89">
        <f>'City of Winnipeg'!F644</f>
        <v>1</v>
      </c>
    </row>
    <row r="645" spans="1:5" ht="13.65" customHeight="1" thickTop="1" x14ac:dyDescent="0.25">
      <c r="A645" s="2"/>
      <c r="B645" s="2"/>
      <c r="C645" s="2"/>
      <c r="D645" s="2"/>
      <c r="E645" s="2"/>
    </row>
    <row r="646" spans="1:5" x14ac:dyDescent="0.25">
      <c r="A646" s="2"/>
      <c r="B646" s="2"/>
      <c r="C646" s="2"/>
      <c r="D646" s="2"/>
      <c r="E646" s="2"/>
    </row>
    <row r="647" spans="1:5" x14ac:dyDescent="0.25">
      <c r="A647" s="2"/>
      <c r="B647" s="2"/>
      <c r="C647" s="2"/>
      <c r="D647" s="2"/>
      <c r="E647" s="2"/>
    </row>
    <row r="648" spans="1:5" x14ac:dyDescent="0.25">
      <c r="A648" s="2"/>
      <c r="B648" s="2"/>
      <c r="C648" s="2"/>
      <c r="D648" s="2"/>
      <c r="E648" s="2"/>
    </row>
    <row r="649" spans="1:5" ht="14.4" customHeight="1" x14ac:dyDescent="0.25">
      <c r="A649" s="157"/>
      <c r="B649" s="158"/>
      <c r="C649" s="158"/>
      <c r="D649" s="158"/>
      <c r="E649" s="158"/>
    </row>
    <row r="650" spans="1:5" ht="20.25" customHeight="1" x14ac:dyDescent="0.25">
      <c r="A650" s="118"/>
      <c r="B650" s="159"/>
      <c r="C650" s="161"/>
      <c r="D650" s="159"/>
      <c r="E650" s="161"/>
    </row>
    <row r="651" spans="1:5" ht="14.4" customHeight="1" x14ac:dyDescent="0.25">
      <c r="A651" s="118"/>
      <c r="B651" s="159"/>
      <c r="C651" s="161"/>
      <c r="D651" s="159"/>
      <c r="E651" s="161"/>
    </row>
    <row r="652" spans="1:5" ht="14.4" customHeight="1" x14ac:dyDescent="0.25">
      <c r="A652" s="118"/>
      <c r="B652" s="159"/>
      <c r="C652" s="161"/>
      <c r="D652" s="159"/>
      <c r="E652" s="161"/>
    </row>
    <row r="653" spans="1:5" ht="14.4" customHeight="1" x14ac:dyDescent="0.25">
      <c r="A653" s="118"/>
      <c r="B653" s="159"/>
      <c r="C653" s="161"/>
      <c r="D653" s="159"/>
      <c r="E653" s="161"/>
    </row>
    <row r="654" spans="1:5" ht="14.4" customHeight="1" x14ac:dyDescent="0.25">
      <c r="A654" s="118"/>
      <c r="B654" s="159"/>
      <c r="C654" s="161"/>
      <c r="D654" s="159"/>
      <c r="E654" s="161"/>
    </row>
    <row r="655" spans="1:5" ht="14.4" customHeight="1" x14ac:dyDescent="0.25">
      <c r="A655" s="118"/>
      <c r="B655" s="159"/>
      <c r="C655" s="161"/>
      <c r="D655" s="159"/>
      <c r="E655" s="161"/>
    </row>
    <row r="656" spans="1:5" ht="14.4" customHeight="1" x14ac:dyDescent="0.25">
      <c r="A656" s="118"/>
      <c r="B656" s="159"/>
      <c r="C656" s="161"/>
      <c r="D656" s="159"/>
      <c r="E656" s="161"/>
    </row>
    <row r="657" spans="1:5" ht="14.4" customHeight="1" x14ac:dyDescent="0.25">
      <c r="A657" s="118"/>
      <c r="B657" s="159"/>
      <c r="C657" s="161"/>
      <c r="D657" s="159"/>
      <c r="E657" s="161"/>
    </row>
    <row r="658" spans="1:5" ht="14.4" customHeight="1" x14ac:dyDescent="0.25">
      <c r="A658" s="118"/>
      <c r="B658" s="159"/>
      <c r="C658" s="161"/>
      <c r="D658" s="159"/>
      <c r="E658" s="161"/>
    </row>
    <row r="659" spans="1:5" ht="14.4" customHeight="1" x14ac:dyDescent="0.25">
      <c r="A659" s="118"/>
      <c r="B659" s="159"/>
      <c r="C659" s="161"/>
      <c r="D659" s="159"/>
      <c r="E659" s="161"/>
    </row>
    <row r="660" spans="1:5" s="2" customFormat="1" ht="14.4" customHeight="1" x14ac:dyDescent="0.25">
      <c r="A660" s="118"/>
      <c r="B660" s="159"/>
      <c r="C660" s="161"/>
      <c r="D660" s="159"/>
      <c r="E660" s="161"/>
    </row>
    <row r="661" spans="1:5" s="2" customFormat="1" ht="14.4" customHeight="1" x14ac:dyDescent="0.25">
      <c r="A661" s="118"/>
      <c r="B661" s="159"/>
      <c r="C661" s="161"/>
      <c r="D661" s="159"/>
      <c r="E661" s="161"/>
    </row>
    <row r="662" spans="1:5" ht="20.25" customHeight="1" x14ac:dyDescent="0.25">
      <c r="A662" s="118"/>
      <c r="B662" s="645"/>
      <c r="C662" s="645"/>
      <c r="D662" s="645"/>
      <c r="E662" s="645"/>
    </row>
    <row r="663" spans="1:5" ht="14.4" customHeight="1" x14ac:dyDescent="0.25">
      <c r="A663" s="118"/>
      <c r="B663" s="645"/>
      <c r="C663" s="645"/>
      <c r="D663" s="645"/>
      <c r="E663" s="645"/>
    </row>
    <row r="664" spans="1:5" ht="14.4" customHeight="1" x14ac:dyDescent="0.25">
      <c r="A664" s="646"/>
      <c r="B664" s="646"/>
      <c r="C664" s="646"/>
      <c r="D664" s="646"/>
      <c r="E664" s="646"/>
    </row>
    <row r="665" spans="1:5" x14ac:dyDescent="0.25">
      <c r="A665" s="163"/>
      <c r="B665" s="163"/>
      <c r="C665" s="163"/>
      <c r="D665" s="163"/>
      <c r="E665" s="163"/>
    </row>
    <row r="666" spans="1:5" ht="14.4" customHeight="1" x14ac:dyDescent="0.25">
      <c r="A666" s="157"/>
      <c r="B666" s="158"/>
      <c r="C666" s="158"/>
      <c r="D666" s="158"/>
      <c r="E666" s="158"/>
    </row>
    <row r="667" spans="1:5" ht="14.4" customHeight="1" x14ac:dyDescent="0.25">
      <c r="A667" s="118"/>
      <c r="B667" s="197"/>
      <c r="C667" s="197"/>
      <c r="D667" s="197"/>
      <c r="E667" s="197"/>
    </row>
    <row r="668" spans="1:5" ht="14.4" customHeight="1" x14ac:dyDescent="0.25">
      <c r="A668" s="160"/>
      <c r="B668" s="197"/>
      <c r="C668" s="197"/>
      <c r="D668" s="197"/>
      <c r="E668" s="197"/>
    </row>
    <row r="669" spans="1:5" ht="14.4" customHeight="1" x14ac:dyDescent="0.25">
      <c r="A669" s="160"/>
      <c r="B669" s="197"/>
      <c r="C669" s="197"/>
      <c r="D669" s="197"/>
      <c r="E669" s="197"/>
    </row>
    <row r="670" spans="1:5" s="139" customFormat="1" ht="14.4" customHeight="1" x14ac:dyDescent="0.25">
      <c r="A670" s="160"/>
      <c r="B670" s="197"/>
      <c r="C670" s="197"/>
      <c r="D670" s="197"/>
      <c r="E670" s="197"/>
    </row>
    <row r="671" spans="1:5" s="2" customFormat="1" ht="12.75" customHeight="1" x14ac:dyDescent="0.25">
      <c r="A671" s="160"/>
      <c r="B671" s="197"/>
      <c r="C671" s="197"/>
      <c r="D671" s="197"/>
      <c r="E671" s="197"/>
    </row>
    <row r="672" spans="1:5" ht="14.4" customHeight="1" x14ac:dyDescent="0.25">
      <c r="A672" s="646"/>
      <c r="B672" s="646"/>
      <c r="C672" s="646"/>
      <c r="D672" s="646"/>
      <c r="E672" s="646"/>
    </row>
    <row r="673" spans="1:5" ht="14.4" customHeight="1" x14ac:dyDescent="0.25">
      <c r="A673" s="647"/>
      <c r="B673" s="647"/>
      <c r="C673" s="647"/>
      <c r="D673" s="647"/>
      <c r="E673" s="647"/>
    </row>
    <row r="674" spans="1:5" x14ac:dyDescent="0.25">
      <c r="A674" s="2"/>
      <c r="B674" s="2"/>
      <c r="C674" s="2"/>
      <c r="D674" s="2"/>
      <c r="E674" s="2"/>
    </row>
    <row r="675" spans="1:5" ht="15" customHeight="1" thickBot="1" x14ac:dyDescent="0.3">
      <c r="A675" s="2"/>
      <c r="B675" s="2"/>
      <c r="C675" s="2"/>
      <c r="D675" s="2"/>
      <c r="E675" s="2"/>
    </row>
    <row r="676" spans="1:5" ht="45" customHeight="1" thickTop="1" thickBot="1" x14ac:dyDescent="0.3">
      <c r="A676" s="59" t="s">
        <v>302</v>
      </c>
      <c r="B676" s="601" t="s">
        <v>562</v>
      </c>
      <c r="C676" s="624"/>
      <c r="D676" s="601" t="s">
        <v>21</v>
      </c>
      <c r="E676" s="624"/>
    </row>
    <row r="677" spans="1:5" s="2" customFormat="1" ht="16.5" customHeight="1" thickTop="1" thickBot="1" x14ac:dyDescent="0.3">
      <c r="A677" s="80" t="s">
        <v>303</v>
      </c>
      <c r="B677" s="648" t="s">
        <v>70</v>
      </c>
      <c r="C677" s="649"/>
      <c r="D677" s="648" t="s">
        <v>70</v>
      </c>
      <c r="E677" s="649"/>
    </row>
    <row r="678" spans="1:5" s="2" customFormat="1" ht="14.4" customHeight="1" x14ac:dyDescent="0.25">
      <c r="A678" s="440" t="s">
        <v>417</v>
      </c>
      <c r="B678" s="650">
        <v>235</v>
      </c>
      <c r="C678" s="651"/>
      <c r="D678" s="652">
        <f>'City of Winnipeg'!E676</f>
        <v>166955</v>
      </c>
      <c r="E678" s="653"/>
    </row>
    <row r="679" spans="1:5" ht="14.4" customHeight="1" x14ac:dyDescent="0.25">
      <c r="A679" s="438" t="s">
        <v>418</v>
      </c>
      <c r="B679" s="654">
        <v>35</v>
      </c>
      <c r="C679" s="655"/>
      <c r="D679" s="652">
        <f>'City of Winnipeg'!E677</f>
        <v>10675</v>
      </c>
      <c r="E679" s="653"/>
    </row>
    <row r="680" spans="1:5" ht="14.4" customHeight="1" x14ac:dyDescent="0.25">
      <c r="A680" s="30" t="s">
        <v>419</v>
      </c>
      <c r="B680" s="654">
        <v>0</v>
      </c>
      <c r="C680" s="655"/>
      <c r="D680" s="652">
        <f>'City of Winnipeg'!E678</f>
        <v>10105</v>
      </c>
      <c r="E680" s="653"/>
    </row>
    <row r="681" spans="1:5" ht="14.4" customHeight="1" x14ac:dyDescent="0.25">
      <c r="A681" s="30" t="s">
        <v>530</v>
      </c>
      <c r="B681" s="654">
        <v>0</v>
      </c>
      <c r="C681" s="655"/>
      <c r="D681" s="652">
        <f>'City of Winnipeg'!E679</f>
        <v>4855</v>
      </c>
      <c r="E681" s="653"/>
    </row>
    <row r="682" spans="1:5" ht="14.4" customHeight="1" x14ac:dyDescent="0.25">
      <c r="A682" s="198" t="s">
        <v>531</v>
      </c>
      <c r="B682" s="654">
        <v>0</v>
      </c>
      <c r="C682" s="655"/>
      <c r="D682" s="652">
        <f>'City of Winnipeg'!E680</f>
        <v>36865</v>
      </c>
      <c r="E682" s="653"/>
    </row>
    <row r="683" spans="1:5" ht="14.4" customHeight="1" x14ac:dyDescent="0.25">
      <c r="A683" s="198" t="s">
        <v>532</v>
      </c>
      <c r="B683" s="654">
        <v>15</v>
      </c>
      <c r="C683" s="655"/>
      <c r="D683" s="652">
        <f>'City of Winnipeg'!E681</f>
        <v>50665</v>
      </c>
      <c r="E683" s="653"/>
    </row>
    <row r="684" spans="1:5" ht="14.4" customHeight="1" x14ac:dyDescent="0.25">
      <c r="A684" s="30" t="s">
        <v>423</v>
      </c>
      <c r="B684" s="654">
        <v>0</v>
      </c>
      <c r="C684" s="655"/>
      <c r="D684" s="652">
        <f>'City of Winnipeg'!E682</f>
        <v>315</v>
      </c>
      <c r="E684" s="653"/>
    </row>
    <row r="685" spans="1:5" ht="14.4" customHeight="1" thickBot="1" x14ac:dyDescent="0.3">
      <c r="A685" s="194" t="s">
        <v>424</v>
      </c>
      <c r="B685" s="656">
        <v>0</v>
      </c>
      <c r="C685" s="657"/>
      <c r="D685" s="658">
        <f>'City of Winnipeg'!E683</f>
        <v>605</v>
      </c>
      <c r="E685" s="659"/>
    </row>
    <row r="686" spans="1:5" ht="15.45" customHeight="1" thickBot="1" x14ac:dyDescent="0.3">
      <c r="A686" s="439" t="s">
        <v>304</v>
      </c>
      <c r="B686" s="660">
        <f>SUM(B678:B685)</f>
        <v>285</v>
      </c>
      <c r="C686" s="661"/>
      <c r="D686" s="662">
        <f>'City of Winnipeg'!E684</f>
        <v>281040</v>
      </c>
      <c r="E686" s="663"/>
    </row>
    <row r="687" spans="1:5" ht="15.75" customHeight="1" thickTop="1" thickBot="1" x14ac:dyDescent="0.3">
      <c r="A687" s="199" t="s">
        <v>305</v>
      </c>
      <c r="B687" s="664">
        <v>8</v>
      </c>
      <c r="C687" s="665"/>
      <c r="D687" s="664">
        <f>'City of Winnipeg'!E685</f>
        <v>6</v>
      </c>
      <c r="E687" s="665"/>
    </row>
    <row r="688" spans="1:5" ht="14.4" customHeight="1" thickTop="1" x14ac:dyDescent="0.25">
      <c r="A688" s="2"/>
      <c r="B688" s="2"/>
      <c r="C688" s="2"/>
      <c r="D688" s="2"/>
      <c r="E688" s="2"/>
    </row>
    <row r="689" spans="1:5" ht="14.4" customHeight="1" x14ac:dyDescent="0.25">
      <c r="A689" s="2"/>
      <c r="B689" s="2"/>
      <c r="C689" s="2"/>
      <c r="D689" s="2"/>
      <c r="E689" s="2"/>
    </row>
    <row r="690" spans="1:5" ht="14.4" customHeight="1" thickBot="1" x14ac:dyDescent="0.3">
      <c r="A690" s="2"/>
      <c r="B690" s="2"/>
      <c r="C690" s="2"/>
      <c r="D690" s="2"/>
      <c r="E690" s="2"/>
    </row>
    <row r="691" spans="1:5" ht="16.5" customHeight="1" thickTop="1" thickBot="1" x14ac:dyDescent="0.3">
      <c r="A691" s="80" t="s">
        <v>306</v>
      </c>
      <c r="B691" s="648" t="s">
        <v>70</v>
      </c>
      <c r="C691" s="649" t="s">
        <v>48</v>
      </c>
      <c r="D691" s="648" t="s">
        <v>70</v>
      </c>
      <c r="E691" s="649" t="s">
        <v>48</v>
      </c>
    </row>
    <row r="692" spans="1:5" ht="14.4" customHeight="1" x14ac:dyDescent="0.25">
      <c r="A692" s="25" t="s">
        <v>307</v>
      </c>
      <c r="B692" s="62">
        <v>275</v>
      </c>
      <c r="C692" s="82">
        <f>IF(B$694&lt;&gt;0,B692/B$694,0)</f>
        <v>0.94827586206896552</v>
      </c>
      <c r="D692" s="28">
        <f>'City of Winnipeg'!E690</f>
        <v>182395</v>
      </c>
      <c r="E692" s="29">
        <f>'City of Winnipeg'!F690</f>
        <v>0.64897705034691333</v>
      </c>
    </row>
    <row r="693" spans="1:5" ht="15" customHeight="1" thickBot="1" x14ac:dyDescent="0.3">
      <c r="A693" s="119" t="s">
        <v>308</v>
      </c>
      <c r="B693" s="96">
        <v>15</v>
      </c>
      <c r="C693" s="27">
        <f>IF(B$694&lt;&gt;0,B693/B$694,0)</f>
        <v>5.1724137931034482E-2</v>
      </c>
      <c r="D693" s="28">
        <f>'City of Winnipeg'!E691</f>
        <v>98655</v>
      </c>
      <c r="E693" s="29">
        <f>'City of Winnipeg'!F691</f>
        <v>0.35102294965308661</v>
      </c>
    </row>
    <row r="694" spans="1:5" ht="15" customHeight="1" thickBot="1" x14ac:dyDescent="0.3">
      <c r="A694" s="260" t="s">
        <v>155</v>
      </c>
      <c r="B694" s="98">
        <f>SUM(B692:B693)</f>
        <v>290</v>
      </c>
      <c r="C694" s="87">
        <f>SUM(C692:C693)</f>
        <v>1</v>
      </c>
      <c r="D694" s="88">
        <f>'City of Winnipeg'!E692</f>
        <v>281050</v>
      </c>
      <c r="E694" s="89">
        <f>'City of Winnipeg'!F692</f>
        <v>1</v>
      </c>
    </row>
    <row r="695" spans="1:5" ht="13.65" customHeight="1" thickTop="1" x14ac:dyDescent="0.25">
      <c r="A695" s="2"/>
      <c r="B695" s="2"/>
      <c r="C695" s="2"/>
      <c r="D695" s="2"/>
      <c r="E695" s="2"/>
    </row>
    <row r="696" spans="1:5" s="2" customFormat="1" ht="12.75" customHeight="1" thickBot="1" x14ac:dyDescent="0.3"/>
    <row r="697" spans="1:5" ht="16.5" customHeight="1" thickTop="1" thickBot="1" x14ac:dyDescent="0.3">
      <c r="A697" s="80" t="s">
        <v>309</v>
      </c>
      <c r="B697" s="648" t="s">
        <v>70</v>
      </c>
      <c r="C697" s="649" t="s">
        <v>48</v>
      </c>
      <c r="D697" s="648" t="s">
        <v>70</v>
      </c>
      <c r="E697" s="649" t="s">
        <v>48</v>
      </c>
    </row>
    <row r="698" spans="1:5" ht="14.4" customHeight="1" x14ac:dyDescent="0.25">
      <c r="A698" s="164" t="s">
        <v>533</v>
      </c>
      <c r="B698" s="62">
        <v>275</v>
      </c>
      <c r="C698" s="27">
        <f>IF(B$700&lt;&gt;0,B698/B$700,0)</f>
        <v>0.94827586206896552</v>
      </c>
      <c r="D698" s="28">
        <f>'City of Winnipeg'!E696</f>
        <v>259035</v>
      </c>
      <c r="E698" s="29">
        <f>'City of Winnipeg'!F696</f>
        <v>0.92168513939048902</v>
      </c>
    </row>
    <row r="699" spans="1:5" ht="15" customHeight="1" thickBot="1" x14ac:dyDescent="0.3">
      <c r="A699" s="112" t="s">
        <v>426</v>
      </c>
      <c r="B699" s="31">
        <v>15</v>
      </c>
      <c r="C699" s="27">
        <f>IF(B$700&lt;&gt;0,B699/B$700,0)</f>
        <v>5.1724137931034482E-2</v>
      </c>
      <c r="D699" s="28">
        <f>'City of Winnipeg'!E697</f>
        <v>22010</v>
      </c>
      <c r="E699" s="29">
        <f>'City of Winnipeg'!F697</f>
        <v>7.8314860609510928E-2</v>
      </c>
    </row>
    <row r="700" spans="1:5" ht="15" customHeight="1" thickBot="1" x14ac:dyDescent="0.3">
      <c r="A700" s="437" t="s">
        <v>67</v>
      </c>
      <c r="B700" s="98">
        <f>SUM(B698:B699)</f>
        <v>290</v>
      </c>
      <c r="C700" s="87">
        <f>SUM(C698:C699)</f>
        <v>1</v>
      </c>
      <c r="D700" s="88">
        <f>'City of Winnipeg'!E698</f>
        <v>281045</v>
      </c>
      <c r="E700" s="89">
        <f>'City of Winnipeg'!F698</f>
        <v>1</v>
      </c>
    </row>
    <row r="701" spans="1:5" ht="13.65" customHeight="1" thickTop="1" x14ac:dyDescent="0.25">
      <c r="A701" s="426" t="s">
        <v>104</v>
      </c>
      <c r="B701" s="2"/>
      <c r="C701" s="2"/>
      <c r="D701" s="2"/>
      <c r="E701" s="2"/>
    </row>
    <row r="702" spans="1:5" ht="13.65" customHeight="1" thickBot="1" x14ac:dyDescent="0.3">
      <c r="A702" s="2"/>
      <c r="B702" s="2"/>
      <c r="C702" s="2"/>
      <c r="D702" s="2"/>
      <c r="E702" s="2"/>
    </row>
    <row r="703" spans="1:5" ht="16.5" customHeight="1" thickTop="1" thickBot="1" x14ac:dyDescent="0.3">
      <c r="A703" s="521" t="s">
        <v>310</v>
      </c>
      <c r="B703" s="668" t="s">
        <v>70</v>
      </c>
      <c r="C703" s="649" t="s">
        <v>48</v>
      </c>
      <c r="D703" s="648" t="s">
        <v>70</v>
      </c>
      <c r="E703" s="649" t="s">
        <v>48</v>
      </c>
    </row>
    <row r="704" spans="1:5" ht="14.4" customHeight="1" x14ac:dyDescent="0.25">
      <c r="A704" s="523" t="s">
        <v>311</v>
      </c>
      <c r="B704" s="525">
        <v>40</v>
      </c>
      <c r="C704" s="503">
        <f t="shared" ref="C704:C710" si="33">IF(B$711&lt;&gt;0,B704/B$711,0)</f>
        <v>0.13559322033898305</v>
      </c>
      <c r="D704" s="28">
        <f>'City of Winnipeg'!E702</f>
        <v>97100</v>
      </c>
      <c r="E704" s="29">
        <f>'City of Winnipeg'!F702</f>
        <v>0.34549627283886925</v>
      </c>
    </row>
    <row r="705" spans="1:5" s="2" customFormat="1" ht="14.4" customHeight="1" x14ac:dyDescent="0.25">
      <c r="A705" s="523" t="s">
        <v>312</v>
      </c>
      <c r="B705" s="526">
        <v>90</v>
      </c>
      <c r="C705" s="503">
        <f t="shared" si="33"/>
        <v>0.30508474576271188</v>
      </c>
      <c r="D705" s="28">
        <f>'City of Winnipeg'!E703</f>
        <v>93635</v>
      </c>
      <c r="E705" s="29">
        <f>'City of Winnipeg'!F703</f>
        <v>0.33316728637762638</v>
      </c>
    </row>
    <row r="706" spans="1:5" s="2" customFormat="1" ht="14.4" customHeight="1" x14ac:dyDescent="0.25">
      <c r="A706" s="523" t="s">
        <v>313</v>
      </c>
      <c r="B706" s="526">
        <v>15</v>
      </c>
      <c r="C706" s="503">
        <f t="shared" si="33"/>
        <v>5.0847457627118647E-2</v>
      </c>
      <c r="D706" s="28">
        <f>'City of Winnipeg'!E704</f>
        <v>36085</v>
      </c>
      <c r="E706" s="29">
        <f>'City of Winnipeg'!F704</f>
        <v>0.1283958085004181</v>
      </c>
    </row>
    <row r="707" spans="1:5" s="2" customFormat="1" ht="14.4" customHeight="1" x14ac:dyDescent="0.25">
      <c r="A707" s="523" t="s">
        <v>314</v>
      </c>
      <c r="B707" s="526">
        <v>100</v>
      </c>
      <c r="C707" s="503">
        <f t="shared" si="33"/>
        <v>0.33898305084745761</v>
      </c>
      <c r="D707" s="28">
        <f>'City of Winnipeg'!E705</f>
        <v>17865</v>
      </c>
      <c r="E707" s="29">
        <f>'City of Winnipeg'!F705</f>
        <v>6.3566332793680722E-2</v>
      </c>
    </row>
    <row r="708" spans="1:5" s="2" customFormat="1" ht="14.4" customHeight="1" x14ac:dyDescent="0.25">
      <c r="A708" s="523" t="s">
        <v>315</v>
      </c>
      <c r="B708" s="527">
        <v>30</v>
      </c>
      <c r="C708" s="503">
        <f t="shared" si="33"/>
        <v>0.10169491525423729</v>
      </c>
      <c r="D708" s="28">
        <f>'City of Winnipeg'!E706</f>
        <v>8715</v>
      </c>
      <c r="E708" s="29">
        <f>'City of Winnipeg'!F706</f>
        <v>3.10092689782775E-2</v>
      </c>
    </row>
    <row r="709" spans="1:5" s="2" customFormat="1" ht="15" customHeight="1" x14ac:dyDescent="0.25">
      <c r="A709" s="523" t="s">
        <v>486</v>
      </c>
      <c r="B709" s="527">
        <v>10</v>
      </c>
      <c r="C709" s="503">
        <f t="shared" si="33"/>
        <v>3.3898305084745763E-2</v>
      </c>
      <c r="D709" s="28">
        <f>'City of Winnipeg'!E707</f>
        <v>12185</v>
      </c>
      <c r="E709" s="29">
        <f>'City of Winnipeg'!F707</f>
        <v>4.3356046184774677E-2</v>
      </c>
    </row>
    <row r="710" spans="1:5" s="2" customFormat="1" ht="15" customHeight="1" thickBot="1" x14ac:dyDescent="0.3">
      <c r="A710" s="524" t="s">
        <v>487</v>
      </c>
      <c r="B710" s="528">
        <v>10</v>
      </c>
      <c r="C710" s="514">
        <f t="shared" si="33"/>
        <v>3.3898305084745763E-2</v>
      </c>
      <c r="D710" s="513">
        <f>'City of Winnipeg'!E708</f>
        <v>15460</v>
      </c>
      <c r="E710" s="512">
        <f>'City of Winnipeg'!F708</f>
        <v>5.5008984326353434E-2</v>
      </c>
    </row>
    <row r="711" spans="1:5" s="2" customFormat="1" ht="15" customHeight="1" thickBot="1" x14ac:dyDescent="0.3">
      <c r="A711" s="522" t="s">
        <v>67</v>
      </c>
      <c r="B711" s="529">
        <f>SUM(B704:B710)</f>
        <v>295</v>
      </c>
      <c r="C711" s="506">
        <f>SUM(C704:C710)</f>
        <v>1</v>
      </c>
      <c r="D711" s="505">
        <f>'City of Winnipeg'!E709</f>
        <v>281045</v>
      </c>
      <c r="E711" s="504">
        <f>'City of Winnipeg'!F709</f>
        <v>1</v>
      </c>
    </row>
    <row r="712" spans="1:5" s="2" customFormat="1" ht="13.65" customHeight="1" thickTop="1" x14ac:dyDescent="0.25"/>
    <row r="713" spans="1:5" s="2" customFormat="1" ht="13.65" customHeight="1" thickBot="1" x14ac:dyDescent="0.3"/>
    <row r="714" spans="1:5" s="2" customFormat="1" ht="16.5" customHeight="1" thickTop="1" thickBot="1" x14ac:dyDescent="0.3">
      <c r="A714" s="80" t="s">
        <v>316</v>
      </c>
      <c r="B714" s="648" t="s">
        <v>70</v>
      </c>
      <c r="C714" s="649" t="s">
        <v>48</v>
      </c>
      <c r="D714" s="648" t="s">
        <v>70</v>
      </c>
      <c r="E714" s="649" t="s">
        <v>48</v>
      </c>
    </row>
    <row r="715" spans="1:5" s="2" customFormat="1" ht="14.4" customHeight="1" x14ac:dyDescent="0.25">
      <c r="A715" s="200" t="s">
        <v>317</v>
      </c>
      <c r="B715" s="62">
        <v>15</v>
      </c>
      <c r="C715" s="191">
        <f>IF(B$722&lt;&gt;0,B715/B$722,0)</f>
        <v>5.1724137931034482E-2</v>
      </c>
      <c r="D715" s="201">
        <f>'City of Winnipeg'!E713</f>
        <v>98650</v>
      </c>
      <c r="E715" s="124">
        <f>'City of Winnipeg'!F713</f>
        <v>0.35103013913105363</v>
      </c>
    </row>
    <row r="716" spans="1:5" s="2" customFormat="1" ht="29.25" customHeight="1" thickBot="1" x14ac:dyDescent="0.3">
      <c r="A716" s="202" t="s">
        <v>318</v>
      </c>
      <c r="B716" s="203">
        <f>IF(ISNUMBER(C716),B715*C716,C716)</f>
        <v>0</v>
      </c>
      <c r="C716" s="127">
        <v>0</v>
      </c>
      <c r="D716" s="204">
        <f>'City of Winnipeg'!E714</f>
        <v>39460</v>
      </c>
      <c r="E716" s="100">
        <f>'City of Winnipeg'!F714</f>
        <v>0.4</v>
      </c>
    </row>
    <row r="717" spans="1:5" s="2" customFormat="1" ht="15.75" customHeight="1" thickTop="1" thickBot="1" x14ac:dyDescent="0.3">
      <c r="A717" s="205" t="s">
        <v>319</v>
      </c>
      <c r="B717" s="666">
        <v>0</v>
      </c>
      <c r="C717" s="667"/>
      <c r="D717" s="666">
        <f>'City of Winnipeg'!E715</f>
        <v>938</v>
      </c>
      <c r="E717" s="667"/>
    </row>
    <row r="718" spans="1:5" s="2" customFormat="1" ht="15" customHeight="1" thickTop="1" x14ac:dyDescent="0.25">
      <c r="A718" s="206" t="s">
        <v>320</v>
      </c>
      <c r="B718" s="26">
        <v>275</v>
      </c>
      <c r="C718" s="191">
        <f>IF(B$722&lt;&gt;0,B718/B$722,0)</f>
        <v>0.94827586206896552</v>
      </c>
      <c r="D718" s="201">
        <f>'City of Winnipeg'!E716</f>
        <v>182380</v>
      </c>
      <c r="E718" s="124">
        <f>'City of Winnipeg'!F716</f>
        <v>0.64896986086894637</v>
      </c>
    </row>
    <row r="719" spans="1:5" s="2" customFormat="1" ht="29.25" customHeight="1" thickBot="1" x14ac:dyDescent="0.3">
      <c r="A719" s="202" t="s">
        <v>321</v>
      </c>
      <c r="B719" s="203">
        <f>IF(ISNUMBER(C719),B718*C719,C719)</f>
        <v>30.25</v>
      </c>
      <c r="C719" s="127">
        <v>0.11</v>
      </c>
      <c r="D719" s="204">
        <f>'City of Winnipeg'!E717</f>
        <v>21886</v>
      </c>
      <c r="E719" s="100">
        <f>'City of Winnipeg'!F717</f>
        <v>0.12</v>
      </c>
    </row>
    <row r="720" spans="1:5" s="2" customFormat="1" ht="15" customHeight="1" thickTop="1" x14ac:dyDescent="0.25">
      <c r="A720" s="207" t="s">
        <v>322</v>
      </c>
      <c r="B720" s="669">
        <v>614156</v>
      </c>
      <c r="C720" s="670"/>
      <c r="D720" s="669">
        <f>'City of Winnipeg'!E718</f>
        <v>317516</v>
      </c>
      <c r="E720" s="670"/>
    </row>
    <row r="721" spans="1:5" s="2" customFormat="1" ht="15" customHeight="1" thickBot="1" x14ac:dyDescent="0.3">
      <c r="A721" s="208" t="s">
        <v>323</v>
      </c>
      <c r="B721" s="641">
        <v>1431</v>
      </c>
      <c r="C721" s="642"/>
      <c r="D721" s="671">
        <f>'City of Winnipeg'!E719</f>
        <v>1158</v>
      </c>
      <c r="E721" s="672"/>
    </row>
    <row r="722" spans="1:5" s="2" customFormat="1" ht="15.75" customHeight="1" thickTop="1" thickBot="1" x14ac:dyDescent="0.3">
      <c r="A722" s="260" t="s">
        <v>155</v>
      </c>
      <c r="B722" s="209">
        <f>B715+B718</f>
        <v>290</v>
      </c>
      <c r="C722" s="210">
        <f>C715+C718</f>
        <v>1</v>
      </c>
      <c r="D722" s="211">
        <f>'City of Winnipeg'!E720</f>
        <v>281030</v>
      </c>
      <c r="E722" s="212">
        <f>'City of Winnipeg'!F720</f>
        <v>1</v>
      </c>
    </row>
    <row r="723" spans="1:5" s="2" customFormat="1" ht="13.65" customHeight="1" thickTop="1" x14ac:dyDescent="0.25">
      <c r="A723" s="426" t="s">
        <v>104</v>
      </c>
    </row>
    <row r="724" spans="1:5" s="2" customFormat="1" hidden="1" x14ac:dyDescent="0.25"/>
    <row r="725" spans="1:5" s="2" customFormat="1" ht="14.4" hidden="1" customHeight="1" x14ac:dyDescent="0.25">
      <c r="A725" s="213"/>
      <c r="B725" s="158"/>
      <c r="C725" s="158"/>
      <c r="D725" s="158"/>
      <c r="E725" s="158"/>
    </row>
    <row r="726" spans="1:5" s="130" customFormat="1" ht="14.4" hidden="1" customHeight="1" x14ac:dyDescent="0.25">
      <c r="A726" s="186"/>
      <c r="B726" s="159"/>
      <c r="C726" s="161"/>
      <c r="D726" s="159"/>
      <c r="E726" s="161"/>
    </row>
    <row r="727" spans="1:5" s="2" customFormat="1" ht="14.4" hidden="1" customHeight="1" x14ac:dyDescent="0.25">
      <c r="A727" s="187"/>
      <c r="B727" s="159"/>
      <c r="C727" s="161"/>
      <c r="D727" s="159"/>
      <c r="E727" s="161"/>
    </row>
    <row r="728" spans="1:5" s="2" customFormat="1" ht="14.4" hidden="1" customHeight="1" x14ac:dyDescent="0.25">
      <c r="A728" s="187"/>
      <c r="B728" s="645"/>
      <c r="C728" s="645"/>
      <c r="D728" s="645"/>
      <c r="E728" s="645"/>
    </row>
    <row r="729" spans="1:5" s="2" customFormat="1" ht="14.4" hidden="1" customHeight="1" x14ac:dyDescent="0.25">
      <c r="A729" s="186"/>
      <c r="B729" s="159"/>
      <c r="C729" s="161"/>
      <c r="D729" s="159"/>
      <c r="E729" s="161"/>
    </row>
    <row r="730" spans="1:5" s="2" customFormat="1" ht="14.4" hidden="1" customHeight="1" x14ac:dyDescent="0.25">
      <c r="A730" s="187"/>
      <c r="B730" s="159"/>
      <c r="C730" s="161"/>
      <c r="D730" s="159"/>
      <c r="E730" s="161"/>
    </row>
    <row r="731" spans="1:5" s="2" customFormat="1" ht="14.4" hidden="1" customHeight="1" x14ac:dyDescent="0.25">
      <c r="A731" s="187"/>
      <c r="B731" s="645"/>
      <c r="C731" s="645"/>
      <c r="D731" s="645"/>
      <c r="E731" s="645"/>
    </row>
    <row r="732" spans="1:5" s="2" customFormat="1" ht="14.4" hidden="1" customHeight="1" x14ac:dyDescent="0.25">
      <c r="A732" s="118"/>
      <c r="B732" s="159"/>
      <c r="C732" s="161"/>
      <c r="D732" s="159"/>
      <c r="E732" s="161"/>
    </row>
    <row r="733" spans="1:5" s="2" customFormat="1" hidden="1" x14ac:dyDescent="0.25"/>
    <row r="734" spans="1:5" s="2" customFormat="1" hidden="1" x14ac:dyDescent="0.25"/>
    <row r="735" spans="1:5" s="501" customFormat="1" ht="14.4" customHeight="1" x14ac:dyDescent="0.25">
      <c r="A735" s="502"/>
      <c r="B735" s="502"/>
      <c r="C735" s="502"/>
      <c r="D735" s="502"/>
      <c r="E735" s="502"/>
    </row>
    <row r="736" spans="1:5" s="2" customFormat="1" ht="13.65" customHeight="1" thickBot="1" x14ac:dyDescent="0.3"/>
    <row r="737" spans="1:5" s="2" customFormat="1" ht="45" customHeight="1" thickTop="1" thickBot="1" x14ac:dyDescent="0.3">
      <c r="A737" s="59" t="s">
        <v>324</v>
      </c>
      <c r="B737" s="601" t="s">
        <v>562</v>
      </c>
      <c r="C737" s="624"/>
      <c r="D737" s="601" t="s">
        <v>21</v>
      </c>
      <c r="E737" s="624"/>
    </row>
    <row r="738" spans="1:5" s="2" customFormat="1" ht="15" thickTop="1" thickBot="1" x14ac:dyDescent="0.3">
      <c r="A738" s="80" t="s">
        <v>325</v>
      </c>
      <c r="B738" s="648" t="s">
        <v>70</v>
      </c>
      <c r="C738" s="649" t="s">
        <v>48</v>
      </c>
      <c r="D738" s="648" t="s">
        <v>70</v>
      </c>
      <c r="E738" s="649" t="s">
        <v>48</v>
      </c>
    </row>
    <row r="739" spans="1:5" s="2" customFormat="1" ht="14.4" customHeight="1" x14ac:dyDescent="0.25">
      <c r="A739" s="25" t="s">
        <v>326</v>
      </c>
      <c r="B739" s="62">
        <v>635</v>
      </c>
      <c r="C739" s="85">
        <f>IF(B$744&lt;&gt;0,B739/B$744,0)</f>
        <v>0.88811188811188813</v>
      </c>
      <c r="D739" s="28">
        <f>'City of Winnipeg'!E736</f>
        <v>582085</v>
      </c>
      <c r="E739" s="29">
        <f>'City of Winnipeg'!F736</f>
        <v>0.85301552642569811</v>
      </c>
    </row>
    <row r="740" spans="1:5" s="2" customFormat="1" ht="14.4" customHeight="1" x14ac:dyDescent="0.25">
      <c r="A740" s="30" t="s">
        <v>327</v>
      </c>
      <c r="B740" s="26">
        <v>70</v>
      </c>
      <c r="C740" s="85">
        <f>IF(B$744&lt;&gt;0,B740/B$744,0)</f>
        <v>9.7902097902097904E-2</v>
      </c>
      <c r="D740" s="28">
        <f>'City of Winnipeg'!E737</f>
        <v>75425</v>
      </c>
      <c r="E740" s="29">
        <f>'City of Winnipeg'!F737</f>
        <v>0.11053144485884069</v>
      </c>
    </row>
    <row r="741" spans="1:5" s="2" customFormat="1" ht="14.4" customHeight="1" x14ac:dyDescent="0.25">
      <c r="A741" s="30" t="s">
        <v>328</v>
      </c>
      <c r="B741" s="31">
        <v>0</v>
      </c>
      <c r="C741" s="85">
        <f>IF(B$744&lt;&gt;0,B741/B$744,0)</f>
        <v>0</v>
      </c>
      <c r="D741" s="28">
        <f>'City of Winnipeg'!E738</f>
        <v>6690</v>
      </c>
      <c r="E741" s="29">
        <f>'City of Winnipeg'!F738</f>
        <v>9.8038497329220303E-3</v>
      </c>
    </row>
    <row r="742" spans="1:5" s="2" customFormat="1" ht="14.4" customHeight="1" x14ac:dyDescent="0.25">
      <c r="A742" s="30" t="s">
        <v>329</v>
      </c>
      <c r="B742" s="96">
        <v>10</v>
      </c>
      <c r="C742" s="85">
        <f>IF(B$744&lt;&gt;0,B742/B$744,0)</f>
        <v>1.3986013986013986E-2</v>
      </c>
      <c r="D742" s="28">
        <f>'City of Winnipeg'!E739</f>
        <v>6160</v>
      </c>
      <c r="E742" s="29">
        <f>'City of Winnipeg'!F739</f>
        <v>9.0271620859192388E-3</v>
      </c>
    </row>
    <row r="743" spans="1:5" s="2" customFormat="1" ht="15" customHeight="1" thickBot="1" x14ac:dyDescent="0.3">
      <c r="A743" s="194" t="s">
        <v>330</v>
      </c>
      <c r="B743" s="71">
        <v>0</v>
      </c>
      <c r="C743" s="85">
        <f>IF(B$744&lt;&gt;0,B743/B$744,0)</f>
        <v>0</v>
      </c>
      <c r="D743" s="28">
        <f>'City of Winnipeg'!E740</f>
        <v>12025</v>
      </c>
      <c r="E743" s="100">
        <f>'City of Winnipeg'!F740</f>
        <v>1.7622016896619942E-2</v>
      </c>
    </row>
    <row r="744" spans="1:5" s="2" customFormat="1" ht="15" customHeight="1" thickBot="1" x14ac:dyDescent="0.3">
      <c r="A744" s="437" t="s">
        <v>67</v>
      </c>
      <c r="B744" s="98">
        <f>SUM(B739:B743)</f>
        <v>715</v>
      </c>
      <c r="C744" s="87">
        <f>SUM(C739:C743)</f>
        <v>1</v>
      </c>
      <c r="D744" s="88">
        <f>'City of Winnipeg'!E741</f>
        <v>682385</v>
      </c>
      <c r="E744" s="89">
        <f>'City of Winnipeg'!F741</f>
        <v>1</v>
      </c>
    </row>
    <row r="745" spans="1:5" s="2" customFormat="1" ht="13.65" customHeight="1" thickTop="1" x14ac:dyDescent="0.25"/>
    <row r="746" spans="1:5" s="2" customFormat="1" ht="13.65" customHeight="1" thickBot="1" x14ac:dyDescent="0.3"/>
    <row r="747" spans="1:5" s="2" customFormat="1" ht="16.5" customHeight="1" thickTop="1" thickBot="1" x14ac:dyDescent="0.3">
      <c r="A747" s="80" t="s">
        <v>444</v>
      </c>
      <c r="B747" s="648" t="s">
        <v>70</v>
      </c>
      <c r="C747" s="649" t="s">
        <v>48</v>
      </c>
      <c r="D747" s="648" t="s">
        <v>70</v>
      </c>
      <c r="E747" s="649" t="s">
        <v>48</v>
      </c>
    </row>
    <row r="748" spans="1:5" s="2" customFormat="1" ht="14.4" customHeight="1" x14ac:dyDescent="0.25">
      <c r="A748" s="25" t="s">
        <v>326</v>
      </c>
      <c r="B748" s="62">
        <v>490</v>
      </c>
      <c r="C748" s="85">
        <f>IF(B$753&lt;&gt;0,B748/B$753,0)</f>
        <v>0.71532846715328469</v>
      </c>
      <c r="D748" s="28">
        <f>'City of Winnipeg'!E745</f>
        <v>380270</v>
      </c>
      <c r="E748" s="29">
        <f>'City of Winnipeg'!F745</f>
        <v>0.58415005069280157</v>
      </c>
    </row>
    <row r="749" spans="1:5" s="2" customFormat="1" ht="14.4" customHeight="1" x14ac:dyDescent="0.25">
      <c r="A749" s="30" t="s">
        <v>327</v>
      </c>
      <c r="B749" s="26">
        <v>175</v>
      </c>
      <c r="C749" s="85">
        <f>IF(B$753&lt;&gt;0,B749/B$753,0)</f>
        <v>0.25547445255474455</v>
      </c>
      <c r="D749" s="28">
        <f>'City of Winnipeg'!E746</f>
        <v>183365</v>
      </c>
      <c r="E749" s="29">
        <f>'City of Winnipeg'!F746</f>
        <v>0.28167532028633752</v>
      </c>
    </row>
    <row r="750" spans="1:5" s="2" customFormat="1" ht="14.4" customHeight="1" x14ac:dyDescent="0.25">
      <c r="A750" s="30" t="s">
        <v>328</v>
      </c>
      <c r="B750" s="31">
        <v>0</v>
      </c>
      <c r="C750" s="85">
        <f>IF(B$753&lt;&gt;0,B750/B$753,0)</f>
        <v>0</v>
      </c>
      <c r="D750" s="28">
        <f>'City of Winnipeg'!E747</f>
        <v>18185</v>
      </c>
      <c r="E750" s="29">
        <f>'City of Winnipeg'!F747</f>
        <v>2.7934805984822883E-2</v>
      </c>
    </row>
    <row r="751" spans="1:5" s="2" customFormat="1" ht="14.4" customHeight="1" x14ac:dyDescent="0.25">
      <c r="A751" s="30" t="s">
        <v>329</v>
      </c>
      <c r="B751" s="96">
        <v>20</v>
      </c>
      <c r="C751" s="85">
        <f>IF(B$753&lt;&gt;0,B751/B$753,0)</f>
        <v>2.9197080291970802E-2</v>
      </c>
      <c r="D751" s="28">
        <f>'City of Winnipeg'!E748</f>
        <v>16290</v>
      </c>
      <c r="E751" s="29">
        <f>'City of Winnipeg'!F748</f>
        <v>2.5023810255307383E-2</v>
      </c>
    </row>
    <row r="752" spans="1:5" s="2" customFormat="1" ht="15" customHeight="1" thickBot="1" x14ac:dyDescent="0.3">
      <c r="A752" s="194" t="s">
        <v>330</v>
      </c>
      <c r="B752" s="71">
        <v>0</v>
      </c>
      <c r="C752" s="127">
        <f>IF(B$753&lt;&gt;0,B752/B$753,0)</f>
        <v>0</v>
      </c>
      <c r="D752" s="28">
        <f>'City of Winnipeg'!E749</f>
        <v>52870</v>
      </c>
      <c r="E752" s="100">
        <f>'City of Winnipeg'!F749</f>
        <v>8.1216012780730595E-2</v>
      </c>
    </row>
    <row r="753" spans="1:5" s="2" customFormat="1" ht="14.4" customHeight="1" thickBot="1" x14ac:dyDescent="0.3">
      <c r="A753" s="437" t="s">
        <v>67</v>
      </c>
      <c r="B753" s="98">
        <f>SUM(B748:B752)</f>
        <v>685</v>
      </c>
      <c r="C753" s="87">
        <f>SUM(C748:C752)</f>
        <v>1</v>
      </c>
      <c r="D753" s="88">
        <f>'City of Winnipeg'!E750</f>
        <v>650980</v>
      </c>
      <c r="E753" s="89">
        <f>'City of Winnipeg'!F750</f>
        <v>1</v>
      </c>
    </row>
    <row r="754" spans="1:5" s="2" customFormat="1" ht="13.65" customHeight="1" thickTop="1" x14ac:dyDescent="0.25">
      <c r="A754" s="426" t="s">
        <v>104</v>
      </c>
    </row>
    <row r="755" spans="1:5" s="2" customFormat="1" x14ac:dyDescent="0.25"/>
    <row r="756" spans="1:5" s="2" customFormat="1" x14ac:dyDescent="0.25">
      <c r="A756" s="1"/>
      <c r="B756" s="1"/>
      <c r="C756" s="1"/>
      <c r="D756" s="1"/>
      <c r="E756" s="1"/>
    </row>
    <row r="757" spans="1:5" s="2" customFormat="1" x14ac:dyDescent="0.25">
      <c r="A757" s="1"/>
      <c r="B757" s="1"/>
      <c r="C757" s="1"/>
      <c r="D757" s="1"/>
      <c r="E757" s="1"/>
    </row>
    <row r="758" spans="1:5" s="2" customFormat="1" ht="12.75" customHeight="1" x14ac:dyDescent="0.25">
      <c r="A758" s="1"/>
      <c r="B758" s="1"/>
      <c r="C758" s="1"/>
      <c r="D758" s="1"/>
      <c r="E758" s="1"/>
    </row>
    <row r="759" spans="1:5" s="2" customFormat="1" ht="12.75" customHeight="1" x14ac:dyDescent="0.25">
      <c r="A759" s="1"/>
      <c r="B759" s="1"/>
      <c r="C759" s="1"/>
      <c r="D759" s="1"/>
      <c r="E759" s="1"/>
    </row>
    <row r="760" spans="1:5" s="2" customFormat="1" ht="35.25" customHeight="1" x14ac:dyDescent="0.25">
      <c r="B760" s="1"/>
      <c r="C760" s="1"/>
      <c r="D760" s="1"/>
      <c r="E760" s="1"/>
    </row>
    <row r="761" spans="1:5" s="2" customFormat="1" ht="28.5" customHeight="1" x14ac:dyDescent="0.25">
      <c r="A761" s="1"/>
      <c r="B761" s="1"/>
      <c r="C761" s="1"/>
      <c r="D761" s="1"/>
      <c r="E761" s="1"/>
    </row>
    <row r="762" spans="1:5" s="2" customFormat="1" ht="28.5" customHeight="1" x14ac:dyDescent="0.25">
      <c r="A762" s="1"/>
      <c r="B762" s="1"/>
      <c r="C762" s="1"/>
      <c r="D762" s="1"/>
      <c r="E762" s="1"/>
    </row>
    <row r="763" spans="1:5" s="2" customFormat="1" x14ac:dyDescent="0.25">
      <c r="A763" s="1"/>
      <c r="B763" s="1"/>
      <c r="C763" s="1"/>
      <c r="D763" s="1"/>
      <c r="E763" s="1"/>
    </row>
    <row r="764" spans="1:5" s="2" customFormat="1" ht="28.5" customHeight="1" x14ac:dyDescent="0.25">
      <c r="A764" s="1"/>
      <c r="B764" s="1"/>
      <c r="C764" s="1"/>
      <c r="D764" s="1"/>
      <c r="E764" s="1"/>
    </row>
    <row r="765" spans="1:5" s="2" customFormat="1" ht="28.5" customHeight="1" x14ac:dyDescent="0.25">
      <c r="A765" s="1"/>
      <c r="B765" s="1"/>
      <c r="C765" s="1"/>
      <c r="D765" s="1"/>
      <c r="E765" s="1"/>
    </row>
    <row r="766" spans="1:5" s="2" customFormat="1" x14ac:dyDescent="0.25">
      <c r="A766" s="1"/>
      <c r="B766" s="1"/>
      <c r="C766" s="1"/>
      <c r="D766" s="1"/>
      <c r="E766" s="1"/>
    </row>
    <row r="767" spans="1:5" s="2" customFormat="1" x14ac:dyDescent="0.25">
      <c r="A767" s="1"/>
      <c r="B767" s="1"/>
      <c r="C767" s="1"/>
      <c r="D767" s="1"/>
      <c r="E767" s="1"/>
    </row>
    <row r="768" spans="1:5" s="2" customFormat="1" ht="12.75" customHeight="1" x14ac:dyDescent="0.25">
      <c r="A768" s="1"/>
      <c r="B768" s="1"/>
      <c r="C768" s="1"/>
      <c r="D768" s="1"/>
      <c r="E768" s="1"/>
    </row>
    <row r="769" spans="1:5" s="2" customFormat="1" ht="12.75" customHeight="1" x14ac:dyDescent="0.25">
      <c r="A769" s="1"/>
      <c r="B769" s="1"/>
      <c r="C769" s="1"/>
      <c r="D769" s="1"/>
      <c r="E769" s="1"/>
    </row>
    <row r="770" spans="1:5" s="2" customFormat="1" ht="12.75" customHeight="1" x14ac:dyDescent="0.25">
      <c r="A770" s="1"/>
      <c r="B770" s="1"/>
      <c r="C770" s="1"/>
      <c r="D770" s="1"/>
      <c r="E770" s="1"/>
    </row>
    <row r="771" spans="1:5" s="2" customFormat="1" ht="12.75" customHeight="1" x14ac:dyDescent="0.25">
      <c r="A771" s="1"/>
      <c r="B771" s="1"/>
      <c r="C771" s="1"/>
      <c r="D771" s="1"/>
      <c r="E771" s="1"/>
    </row>
    <row r="772" spans="1:5" s="2" customFormat="1" ht="39" customHeight="1" x14ac:dyDescent="0.25">
      <c r="A772" s="1"/>
      <c r="B772" s="1"/>
      <c r="C772" s="1"/>
      <c r="D772" s="1"/>
      <c r="E772" s="1"/>
    </row>
    <row r="773" spans="1:5" s="2" customFormat="1" ht="20.25" customHeight="1" x14ac:dyDescent="0.25">
      <c r="A773" s="1"/>
      <c r="B773" s="1"/>
      <c r="C773" s="1"/>
      <c r="D773" s="1"/>
      <c r="E773" s="1"/>
    </row>
    <row r="774" spans="1:5" s="2" customFormat="1" x14ac:dyDescent="0.25">
      <c r="A774" s="1"/>
      <c r="B774" s="1"/>
      <c r="C774" s="1"/>
      <c r="D774" s="1"/>
      <c r="E774" s="1"/>
    </row>
    <row r="775" spans="1:5" s="2" customFormat="1" x14ac:dyDescent="0.25">
      <c r="A775" s="1"/>
      <c r="B775" s="1"/>
      <c r="C775" s="1"/>
      <c r="D775" s="1"/>
      <c r="E775" s="1"/>
    </row>
    <row r="776" spans="1:5" s="2" customFormat="1" x14ac:dyDescent="0.25">
      <c r="A776" s="1"/>
      <c r="B776" s="1"/>
      <c r="C776" s="1"/>
      <c r="D776" s="1"/>
      <c r="E776" s="1"/>
    </row>
    <row r="777" spans="1:5" s="2" customFormat="1" x14ac:dyDescent="0.25">
      <c r="A777" s="1"/>
      <c r="B777" s="1"/>
      <c r="C777" s="1"/>
      <c r="D777" s="1"/>
      <c r="E777" s="1"/>
    </row>
    <row r="778" spans="1:5" s="2" customFormat="1" x14ac:dyDescent="0.25">
      <c r="A778" s="1"/>
      <c r="B778" s="1"/>
      <c r="C778" s="1"/>
      <c r="D778" s="1"/>
      <c r="E778" s="1"/>
    </row>
    <row r="779" spans="1:5" s="2" customFormat="1" x14ac:dyDescent="0.25">
      <c r="A779" s="1"/>
      <c r="B779" s="1"/>
      <c r="C779" s="1"/>
      <c r="D779" s="1"/>
      <c r="E779" s="1"/>
    </row>
    <row r="780" spans="1:5" s="2" customFormat="1" ht="12.75" customHeight="1" x14ac:dyDescent="0.25">
      <c r="A780" s="1"/>
      <c r="B780" s="1"/>
      <c r="C780" s="1"/>
      <c r="D780" s="1"/>
      <c r="E780" s="1"/>
    </row>
    <row r="781" spans="1:5" s="2" customFormat="1" ht="12.75" customHeight="1" x14ac:dyDescent="0.25">
      <c r="A781" s="1"/>
      <c r="B781" s="1"/>
      <c r="C781" s="1"/>
      <c r="D781" s="1"/>
      <c r="E781" s="1"/>
    </row>
    <row r="782" spans="1:5" s="2" customFormat="1" ht="20.25" customHeight="1" x14ac:dyDescent="0.25">
      <c r="A782" s="1"/>
      <c r="B782" s="1"/>
      <c r="C782" s="1"/>
      <c r="D782" s="1"/>
      <c r="E782" s="1"/>
    </row>
    <row r="783" spans="1:5" s="2" customFormat="1" x14ac:dyDescent="0.25">
      <c r="A783" s="1"/>
      <c r="B783" s="1"/>
      <c r="C783" s="1"/>
      <c r="D783" s="1"/>
      <c r="E783" s="1"/>
    </row>
    <row r="784" spans="1:5" s="2" customFormat="1" x14ac:dyDescent="0.25">
      <c r="A784" s="1"/>
      <c r="B784" s="1"/>
      <c r="C784" s="1"/>
      <c r="D784" s="1"/>
      <c r="E784" s="1"/>
    </row>
    <row r="785" spans="1:5" s="2" customFormat="1" x14ac:dyDescent="0.25">
      <c r="A785" s="1"/>
      <c r="B785" s="1"/>
      <c r="C785" s="1"/>
      <c r="D785" s="1"/>
      <c r="E785" s="1"/>
    </row>
    <row r="786" spans="1:5" s="2" customFormat="1" x14ac:dyDescent="0.25">
      <c r="A786" s="1"/>
      <c r="B786" s="1"/>
      <c r="C786" s="1"/>
      <c r="D786" s="1"/>
      <c r="E786" s="1"/>
    </row>
    <row r="787" spans="1:5" s="2" customFormat="1" x14ac:dyDescent="0.25">
      <c r="A787" s="1"/>
      <c r="B787" s="1"/>
      <c r="C787" s="1"/>
      <c r="D787" s="1"/>
      <c r="E787" s="1"/>
    </row>
    <row r="788" spans="1:5" s="2" customFormat="1" x14ac:dyDescent="0.25">
      <c r="A788" s="1"/>
      <c r="B788" s="1"/>
      <c r="C788" s="1"/>
      <c r="D788" s="1"/>
      <c r="E788" s="1"/>
    </row>
    <row r="789" spans="1:5" s="2" customFormat="1" x14ac:dyDescent="0.25">
      <c r="A789" s="1"/>
      <c r="B789" s="1"/>
      <c r="C789" s="1"/>
      <c r="D789" s="1"/>
      <c r="E789" s="1"/>
    </row>
    <row r="790" spans="1:5" s="2" customFormat="1" x14ac:dyDescent="0.25">
      <c r="A790" s="1"/>
      <c r="B790" s="1"/>
      <c r="C790" s="1"/>
      <c r="D790" s="1"/>
      <c r="E790" s="1"/>
    </row>
    <row r="835" spans="5:5" x14ac:dyDescent="0.25">
      <c r="E835" s="214"/>
    </row>
  </sheetData>
  <mergeCells count="114">
    <mergeCell ref="B717:C717"/>
    <mergeCell ref="D717:E717"/>
    <mergeCell ref="B731:C731"/>
    <mergeCell ref="D731:E731"/>
    <mergeCell ref="B747:C747"/>
    <mergeCell ref="D747:E747"/>
    <mergeCell ref="B703:C703"/>
    <mergeCell ref="D703:E703"/>
    <mergeCell ref="B714:C714"/>
    <mergeCell ref="D714:E714"/>
    <mergeCell ref="B738:C738"/>
    <mergeCell ref="D738:E738"/>
    <mergeCell ref="B737:C737"/>
    <mergeCell ref="D737:E737"/>
    <mergeCell ref="B720:C720"/>
    <mergeCell ref="D720:E720"/>
    <mergeCell ref="B721:C721"/>
    <mergeCell ref="D721:E721"/>
    <mergeCell ref="B728:C728"/>
    <mergeCell ref="D728:E728"/>
    <mergeCell ref="B691:C691"/>
    <mergeCell ref="D691:E691"/>
    <mergeCell ref="B697:C697"/>
    <mergeCell ref="D697:E697"/>
    <mergeCell ref="B684:C684"/>
    <mergeCell ref="D684:E684"/>
    <mergeCell ref="B685:C685"/>
    <mergeCell ref="D685:E685"/>
    <mergeCell ref="B686:C686"/>
    <mergeCell ref="D686:E686"/>
    <mergeCell ref="B687:C687"/>
    <mergeCell ref="D687:E687"/>
    <mergeCell ref="B679:C679"/>
    <mergeCell ref="D679:E679"/>
    <mergeCell ref="B680:C680"/>
    <mergeCell ref="D680:E680"/>
    <mergeCell ref="B681:C681"/>
    <mergeCell ref="D681:E681"/>
    <mergeCell ref="B682:C682"/>
    <mergeCell ref="D682:E682"/>
    <mergeCell ref="B683:C683"/>
    <mergeCell ref="D683:E683"/>
    <mergeCell ref="A664:E664"/>
    <mergeCell ref="A672:E672"/>
    <mergeCell ref="A673:E673"/>
    <mergeCell ref="B676:C676"/>
    <mergeCell ref="D676:E676"/>
    <mergeCell ref="B677:C677"/>
    <mergeCell ref="D677:E677"/>
    <mergeCell ref="B678:C678"/>
    <mergeCell ref="D678:E678"/>
    <mergeCell ref="B616:C616"/>
    <mergeCell ref="D616:E616"/>
    <mergeCell ref="B621:C621"/>
    <mergeCell ref="D621:E621"/>
    <mergeCell ref="B628:C628"/>
    <mergeCell ref="D628:E628"/>
    <mergeCell ref="B662:C662"/>
    <mergeCell ref="D662:E662"/>
    <mergeCell ref="B663:C663"/>
    <mergeCell ref="D663:E663"/>
    <mergeCell ref="B403:D403"/>
    <mergeCell ref="B475:D475"/>
    <mergeCell ref="B489:C489"/>
    <mergeCell ref="D489:E489"/>
    <mergeCell ref="B575:C575"/>
    <mergeCell ref="D575:E575"/>
    <mergeCell ref="B583:C583"/>
    <mergeCell ref="D583:E583"/>
    <mergeCell ref="B615:C615"/>
    <mergeCell ref="D615:E615"/>
    <mergeCell ref="A92:E92"/>
    <mergeCell ref="B355:C355"/>
    <mergeCell ref="D355:E355"/>
    <mergeCell ref="B370:D370"/>
    <mergeCell ref="A385:E385"/>
    <mergeCell ref="A399:E399"/>
    <mergeCell ref="B231:D231"/>
    <mergeCell ref="A267:E267"/>
    <mergeCell ref="A328:E328"/>
    <mergeCell ref="B331:D331"/>
    <mergeCell ref="A96:E96"/>
    <mergeCell ref="B98:D98"/>
    <mergeCell ref="B127:C127"/>
    <mergeCell ref="D127:E127"/>
    <mergeCell ref="B177:D177"/>
    <mergeCell ref="A195:E195"/>
    <mergeCell ref="B201:D201"/>
    <mergeCell ref="B221:C221"/>
    <mergeCell ref="D221:E221"/>
    <mergeCell ref="A15:E15"/>
    <mergeCell ref="A16:E16"/>
    <mergeCell ref="A17:E17"/>
    <mergeCell ref="A18:E18"/>
    <mergeCell ref="A20:E20"/>
    <mergeCell ref="A21:E21"/>
    <mergeCell ref="A95:D95"/>
    <mergeCell ref="A26:E26"/>
    <mergeCell ref="A72:A73"/>
    <mergeCell ref="A81:E81"/>
    <mergeCell ref="A83:E83"/>
    <mergeCell ref="A85:E85"/>
    <mergeCell ref="D53:E53"/>
    <mergeCell ref="A65:D65"/>
    <mergeCell ref="B53:C53"/>
    <mergeCell ref="B72:B73"/>
    <mergeCell ref="C72:C73"/>
    <mergeCell ref="D72:D73"/>
    <mergeCell ref="E72:E73"/>
    <mergeCell ref="A53:A54"/>
    <mergeCell ref="A94:E94"/>
    <mergeCell ref="A86:E86"/>
    <mergeCell ref="A88:E88"/>
    <mergeCell ref="A90:E90"/>
  </mergeCells>
  <hyperlinks>
    <hyperlink ref="A94" r:id="rId1" display="mailto:NeighbourhoodProfiles@Winnipeg.ca"/>
    <hyperlink ref="A98" r:id="rId2" display="http://www12.statcan.gc.ca/census-recensement/2016/ref/dict/pop005-eng.cfm"/>
    <hyperlink ref="A136" r:id="rId3" display="Other Languages Spoken"/>
    <hyperlink ref="A172" r:id="rId4" location="data" display="http://winnipeg.ca/census/2016/Selected Topics/default.asp - data"/>
    <hyperlink ref="A177" r:id="rId5"/>
    <hyperlink ref="A178" r:id="rId6" display="http://www12.statcan.gc.ca/census-recensement/2016/ref/dict/pop001-eng.cfm"/>
    <hyperlink ref="A198" r:id="rId7" location="data" display="http://winnipeg.ca/census/2016/Selected Topics/default.asp - data"/>
    <hyperlink ref="A202" r:id="rId8"/>
    <hyperlink ref="A218" r:id="rId9" location="data" display="http://winnipeg.ca/census/2016/Selected Topics/default.asp - data"/>
    <hyperlink ref="A221" r:id="rId10" display="http://www12.statcan.gc.ca/census-recensement/2016/ref/dict/pop016-eng.cfm"/>
    <hyperlink ref="A231" r:id="rId11"/>
    <hyperlink ref="A232" r:id="rId12" display="http://www12.statcan.gc.ca/census-recensement/2016/ref/dict/pop118-eng.cfm"/>
    <hyperlink ref="A268" r:id="rId13" location="data" display="http://winnipeg.ca/census/2016/Selected Topics/default.asp - data"/>
    <hyperlink ref="A271" r:id="rId14" display="http://www12.statcan.gc.ca/census-recensement/2016/ref/dict/pop109-eng.cfm"/>
    <hyperlink ref="A329" r:id="rId15" location="data" display="http://winnipeg.ca/census/2016/Selected Topics/default.asp - data"/>
    <hyperlink ref="A331" r:id="rId16" display="RELIGION "/>
    <hyperlink ref="A355" r:id="rId17" display="http://www12.statcan.gc.ca/census-recensement/2016/ref/dict/pop060-eng.cfm"/>
    <hyperlink ref="A370" r:id="rId18"/>
    <hyperlink ref="A371" r:id="rId19" display="http://www12.statcan.gc.ca/census-recensement/2016/ref/dict/pop156-eng.cfm"/>
    <hyperlink ref="A398" r:id="rId20" location="data" display="http://winnipeg.ca/census/2016/Selected Topics/default.asp - data"/>
    <hyperlink ref="A414" r:id="rId21" display="http://www12.statcan.gc.ca/census-recensement/2016/ref/dict/pop017-eng.cfm"/>
    <hyperlink ref="A419" r:id="rId22" location="data" display="http://winnipeg.ca/census/2016/Selected Topics/default.asp - data"/>
    <hyperlink ref="A442" r:id="rId23"/>
    <hyperlink ref="A466" r:id="rId24" display="http://www12.statcan.gc.ca/census-recensement/2016/ref/dict/pop110-eng.cfm"/>
    <hyperlink ref="A471" r:id="rId25" location="data" display="http://winnipeg.ca/census/2016/Selected Topics/default.asp - data"/>
    <hyperlink ref="A475" r:id="rId26" display="MAIN MODE OF COMMUTING"/>
    <hyperlink ref="A485" r:id="rId27" location="data" display="http://winnipeg.ca/census/2016/Selected Topics/default.asp - data"/>
    <hyperlink ref="A489" r:id="rId28"/>
    <hyperlink ref="A490" r:id="rId29" display="http://www12.statcan.gc.ca/census-recensement/2016/ref/dict/pop020-eng.cfm"/>
    <hyperlink ref="A497" r:id="rId30" display="http://www12.statcan.gc.ca/census-recensement/2016/ref/dict/pop027-eng.cfm"/>
    <hyperlink ref="A538" r:id="rId31" display="http://www12.statcan.gc.ca/census-recensement/2016/ref/dict/fam021-eng.cfm"/>
    <hyperlink ref="A556" r:id="rId32" display="http://www12.statcan.gc.ca/census-recensement/2016/ref/dict/fam021-eng.cfm"/>
    <hyperlink ref="A575" r:id="rId33"/>
    <hyperlink ref="A576" r:id="rId34" display="http://www12.statcan.gc.ca/census-recensement/2016/ref/dict/households-menage010-eng.cfm"/>
    <hyperlink ref="A587" r:id="rId35" display="http://www12.statcan.gc.ca/census-recensement/2016/ref/dict/households-menage012-eng.cfm"/>
    <hyperlink ref="A594" r:id="rId36"/>
    <hyperlink ref="A621" r:id="rId37" display="http://www12.statcan.gc.ca/census-recensement/2016/ref/dict/fam004-eng.cfm"/>
    <hyperlink ref="A622" r:id="rId38"/>
    <hyperlink ref="A632" r:id="rId39"/>
    <hyperlink ref="A676" r:id="rId40"/>
    <hyperlink ref="A677" r:id="rId41" display="http://www12.statcan.gc.ca/census-recensement/2016/ref/dict/dwelling-logements013-eng.cfm"/>
    <hyperlink ref="A691" r:id="rId42" display="http://www12.statcan.gc.ca/census-recensement/2016/ref/dict/households-menage024-eng.cfm"/>
    <hyperlink ref="A697" r:id="rId43" display="http://www12.statcan.gc.ca/census-recensement/2016/ref/dict/dwelling-logements003-eng.cfm"/>
    <hyperlink ref="A703" r:id="rId44" display="http://www12.statcan.gc.ca/census-recensement/2016/ref/dict/dwelling-logements008-eng.cfm"/>
    <hyperlink ref="A714" r:id="rId45" display="http://www12.statcan.gc.ca/census-recensement/2016/ref/dict/households-menage028-eng.cfm"/>
    <hyperlink ref="A737" r:id="rId46"/>
    <hyperlink ref="A738" r:id="rId47"/>
    <hyperlink ref="A86" r:id="rId48"/>
    <hyperlink ref="A128" r:id="rId49" display="http://www12.statcan.gc.ca/census-recensement/2016/ref/dict/pop055-eng.cfm"/>
    <hyperlink ref="A127" r:id="rId50"/>
    <hyperlink ref="A190" r:id="rId51" display="http://www12.statcan.gc.ca/census-recensement/2016/ref/dict/pop145-eng.cfm"/>
    <hyperlink ref="A222" r:id="rId52"/>
    <hyperlink ref="A99" r:id="rId53"/>
    <hyperlink ref="A284" r:id="rId54" display="http://www12.statcan.gc.ca/census-recensement/2016/ref/dict/pop036-eng.cfm"/>
    <hyperlink ref="A293" r:id="rId55" location="a2_2" display="Recent Immigration"/>
    <hyperlink ref="A403" r:id="rId56"/>
    <hyperlink ref="A387" r:id="rId57" display="http://www12.statcan.gc.ca/census-recensement/2016/ref/dict/pop038-eng.cfm"/>
    <hyperlink ref="A404" r:id="rId58"/>
    <hyperlink ref="A409" r:id="rId59"/>
    <hyperlink ref="A410" r:id="rId60"/>
    <hyperlink ref="A411" r:id="rId61"/>
    <hyperlink ref="A747" r:id="rId62"/>
    <hyperlink ref="A201" r:id="rId63"/>
    <hyperlink ref="A520" r:id="rId64" display="http://www12.statcan.gc.ca/census-recensement/2016/ref/dict/fam021-eng.cfm"/>
    <hyperlink ref="A701" r:id="rId65" location="data" display="http://winnipeg.ca/census/2016/Selected Topics/default.asp - data"/>
    <hyperlink ref="A723" r:id="rId66" location="data" display="http://winnipeg.ca/census/2016/Selected Topics/default.asp - data"/>
    <hyperlink ref="A754" r:id="rId67" location="data" display="http://winnipeg.ca/census/2016/Selected Topics/default.asp - data"/>
    <hyperlink ref="A572" r:id="rId68" location="data" display="http://winnipeg.ca/census/2016/Selected Topics/default.asp - data"/>
    <hyperlink ref="A503" r:id="rId69" display="http://www12.statcan.gc.ca/census-recensement/2016/ref/dict/pop123-eng.cfm"/>
    <hyperlink ref="A72" r:id="rId70" display="http://www12.statcan.gc.ca/census-recensement/2016/ref/dict/geo034-eng.cfm"/>
  </hyperlinks>
  <printOptions horizontalCentered="1"/>
  <pageMargins left="0.35433070866141703" right="0.35433070866141703" top="0.70866141732283505" bottom="0.55118110236220497" header="0.35433070866141703" footer="0.35433070866141703"/>
  <pageSetup scale="80" orientation="portrait" r:id="rId71"/>
  <headerFooter alignWithMargins="0">
    <oddHeader>&amp;C&amp;14&amp;B2016 Census Data - Ridgedale</oddHeader>
    <oddFooter>&amp;L&amp;D&amp;CWinnipeg's Neighbourhood Profiles are provided by the City of Winnipeg and Statistics Canada&amp;RPage &amp;P of &amp;N</oddFooter>
  </headerFooter>
  <rowBreaks count="26" manualBreakCount="26">
    <brk id="52" max="16383" man="1"/>
    <brk id="79" max="4" man="1"/>
    <brk id="125" max="4" man="1"/>
    <brk id="175" max="4" man="1"/>
    <brk id="219" max="4" man="1"/>
    <brk id="269" max="4" man="1"/>
    <brk id="329" max="4" man="1"/>
    <brk id="353" max="4" man="1"/>
    <brk id="401" max="4" man="1"/>
    <brk id="440" max="4" man="1"/>
    <brk id="487" max="4" man="1"/>
    <brk id="519" max="4" man="1"/>
    <brk id="572" max="4" man="1"/>
    <brk id="619" max="4" man="1"/>
    <brk id="674" max="4" man="1"/>
    <brk id="735" max="4" man="1"/>
    <brk id="758" max="3" man="1"/>
    <brk id="795" max="3" man="1"/>
    <brk id="869" max="16383" man="1"/>
    <brk id="874" max="3" man="1"/>
    <brk id="891" max="3" man="1"/>
    <brk id="962" max="3" man="1"/>
    <brk id="969" max="16383" man="1"/>
    <brk id="994" max="3" man="1"/>
    <brk id="1067" max="16383" man="1"/>
    <brk id="1074" max="3" man="1"/>
  </rowBreaks>
  <drawing r:id="rId7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2:F753"/>
  <sheetViews>
    <sheetView topLeftCell="A569" zoomScale="80" zoomScaleNormal="80" zoomScaleSheetLayoutView="75" workbookViewId="0">
      <selection activeCell="J440" sqref="J440"/>
    </sheetView>
  </sheetViews>
  <sheetFormatPr defaultRowHeight="13.2" x14ac:dyDescent="0.25"/>
  <cols>
    <col min="1" max="1" width="9.109375" style="222"/>
    <col min="2" max="2" width="4.44140625" style="222" customWidth="1"/>
    <col min="3" max="3" width="60.6640625" customWidth="1"/>
    <col min="4" max="5" width="12.6640625" customWidth="1"/>
    <col min="6" max="6" width="12" customWidth="1"/>
  </cols>
  <sheetData>
    <row r="2" spans="3:6" ht="12.75" customHeight="1" x14ac:dyDescent="0.25"/>
    <row r="3" spans="3:6" ht="12.75" customHeight="1" x14ac:dyDescent="0.25"/>
    <row r="4" spans="3:6" ht="12.75" customHeight="1" x14ac:dyDescent="0.25"/>
    <row r="5" spans="3:6" ht="12.75" customHeight="1" x14ac:dyDescent="0.25"/>
    <row r="6" spans="3:6" ht="12.75" customHeight="1" x14ac:dyDescent="0.25"/>
    <row r="7" spans="3:6" ht="12.75" customHeight="1" x14ac:dyDescent="0.25"/>
    <row r="8" spans="3:6" ht="12.75" customHeight="1" x14ac:dyDescent="0.25"/>
    <row r="9" spans="3:6" ht="12.75" customHeight="1" x14ac:dyDescent="0.25"/>
    <row r="10" spans="3:6" ht="12.75" customHeight="1" x14ac:dyDescent="0.25"/>
    <row r="11" spans="3:6" ht="12.75" customHeight="1" x14ac:dyDescent="0.25"/>
    <row r="12" spans="3:6" ht="12.75" customHeight="1" x14ac:dyDescent="0.25"/>
    <row r="13" spans="3:6" ht="12.75" customHeight="1" x14ac:dyDescent="0.25"/>
    <row r="14" spans="3:6" ht="12.75" customHeight="1" thickBot="1" x14ac:dyDescent="0.3"/>
    <row r="15" spans="3:6" ht="13.65" customHeight="1" thickTop="1" x14ac:dyDescent="0.25">
      <c r="C15" s="573"/>
      <c r="D15" s="574"/>
      <c r="E15" s="574"/>
      <c r="F15" s="575"/>
    </row>
    <row r="16" spans="3:6" ht="26.25" customHeight="1" x14ac:dyDescent="0.4">
      <c r="C16" s="673" t="s">
        <v>345</v>
      </c>
      <c r="D16" s="674"/>
      <c r="E16" s="674"/>
      <c r="F16" s="675"/>
    </row>
    <row r="17" spans="3:6" ht="23.4" customHeight="1" x14ac:dyDescent="0.4">
      <c r="C17" s="676"/>
      <c r="D17" s="677"/>
      <c r="E17" s="677"/>
      <c r="F17" s="678"/>
    </row>
    <row r="18" spans="3:6" ht="26.25" customHeight="1" x14ac:dyDescent="0.4">
      <c r="C18" s="673"/>
      <c r="D18" s="674"/>
      <c r="E18" s="674"/>
      <c r="F18" s="675"/>
    </row>
    <row r="19" spans="3:6" ht="23.4" customHeight="1" x14ac:dyDescent="0.4">
      <c r="C19" s="673" t="s">
        <v>331</v>
      </c>
      <c r="D19" s="674"/>
      <c r="E19" s="674"/>
      <c r="F19" s="675"/>
    </row>
    <row r="20" spans="3:6" ht="18" customHeight="1" x14ac:dyDescent="0.3">
      <c r="C20" s="679"/>
      <c r="D20" s="680"/>
      <c r="E20" s="680"/>
      <c r="F20" s="681"/>
    </row>
    <row r="21" spans="3:6" ht="13.65" customHeight="1" thickBot="1" x14ac:dyDescent="0.3">
      <c r="C21" s="585"/>
      <c r="D21" s="586"/>
      <c r="E21" s="586"/>
      <c r="F21" s="587"/>
    </row>
    <row r="22" spans="3:6" ht="13.65" customHeight="1" thickTop="1" x14ac:dyDescent="0.25"/>
    <row r="23" spans="3:6" ht="12.75" customHeight="1" x14ac:dyDescent="0.25">
      <c r="C23" s="215"/>
      <c r="D23" s="215"/>
      <c r="E23" s="215"/>
      <c r="F23" s="215"/>
    </row>
    <row r="24" spans="3:6" ht="12.75" customHeight="1" thickBot="1" x14ac:dyDescent="0.3"/>
    <row r="25" spans="3:6" ht="15.75" customHeight="1" thickTop="1" x14ac:dyDescent="0.25">
      <c r="C25" s="3"/>
      <c r="D25" s="4"/>
      <c r="E25" s="4"/>
      <c r="F25" s="5"/>
    </row>
    <row r="26" spans="3:6" ht="18" customHeight="1" x14ac:dyDescent="0.3">
      <c r="C26" s="682" t="s">
        <v>0</v>
      </c>
      <c r="D26" s="683"/>
      <c r="E26" s="683"/>
      <c r="F26" s="684"/>
    </row>
    <row r="27" spans="3:6" ht="15" customHeight="1" x14ac:dyDescent="0.25">
      <c r="C27" s="6"/>
      <c r="D27" s="7"/>
      <c r="E27" s="7"/>
      <c r="F27" s="8"/>
    </row>
    <row r="28" spans="3:6" ht="15" customHeight="1" x14ac:dyDescent="0.25">
      <c r="C28" s="216" t="s">
        <v>332</v>
      </c>
      <c r="D28" s="7"/>
      <c r="E28" s="217"/>
      <c r="F28" s="218">
        <v>3</v>
      </c>
    </row>
    <row r="29" spans="3:6" ht="15" customHeight="1" x14ac:dyDescent="0.25">
      <c r="C29" s="216"/>
      <c r="D29" s="7"/>
      <c r="E29" s="217"/>
      <c r="F29" s="218"/>
    </row>
    <row r="30" spans="3:6" ht="15" customHeight="1" x14ac:dyDescent="0.25">
      <c r="C30" s="216" t="s">
        <v>333</v>
      </c>
      <c r="D30" s="7"/>
      <c r="E30" s="217"/>
      <c r="F30" s="218">
        <v>2</v>
      </c>
    </row>
    <row r="31" spans="3:6" ht="15" customHeight="1" x14ac:dyDescent="0.25">
      <c r="C31" s="216" t="s">
        <v>334</v>
      </c>
      <c r="D31" s="7"/>
      <c r="E31" s="217"/>
      <c r="F31" s="218">
        <v>2</v>
      </c>
    </row>
    <row r="32" spans="3:6" ht="15" customHeight="1" x14ac:dyDescent="0.25">
      <c r="C32" s="216" t="s">
        <v>4</v>
      </c>
      <c r="D32" s="7"/>
      <c r="E32" s="217"/>
      <c r="F32" s="218">
        <v>3</v>
      </c>
    </row>
    <row r="33" spans="3:6" ht="15" customHeight="1" x14ac:dyDescent="0.25">
      <c r="C33" s="216" t="s">
        <v>5</v>
      </c>
      <c r="D33" s="7"/>
      <c r="E33" s="217"/>
      <c r="F33" s="218">
        <v>4</v>
      </c>
    </row>
    <row r="34" spans="3:6" ht="15" customHeight="1" x14ac:dyDescent="0.25">
      <c r="C34" s="216" t="s">
        <v>6</v>
      </c>
      <c r="D34" s="7"/>
      <c r="E34" s="217"/>
      <c r="F34" s="218">
        <v>5</v>
      </c>
    </row>
    <row r="35" spans="3:6" ht="15" customHeight="1" x14ac:dyDescent="0.25">
      <c r="C35" s="216" t="s">
        <v>7</v>
      </c>
      <c r="D35" s="7"/>
      <c r="E35" s="217"/>
      <c r="F35" s="218">
        <v>5</v>
      </c>
    </row>
    <row r="36" spans="3:6" ht="15" customHeight="1" x14ac:dyDescent="0.25">
      <c r="C36" s="216" t="s">
        <v>335</v>
      </c>
      <c r="D36" s="7"/>
      <c r="E36" s="217"/>
      <c r="F36" s="218">
        <v>6</v>
      </c>
    </row>
    <row r="37" spans="3:6" ht="15" customHeight="1" x14ac:dyDescent="0.25">
      <c r="C37" s="216" t="s">
        <v>9</v>
      </c>
      <c r="D37" s="7"/>
      <c r="E37" s="217"/>
      <c r="F37" s="218">
        <v>8</v>
      </c>
    </row>
    <row r="38" spans="3:6" ht="15" customHeight="1" x14ac:dyDescent="0.25">
      <c r="C38" s="216" t="s">
        <v>336</v>
      </c>
      <c r="D38" s="7"/>
      <c r="E38" s="217"/>
      <c r="F38" s="218">
        <v>9</v>
      </c>
    </row>
    <row r="39" spans="3:6" ht="15" customHeight="1" x14ac:dyDescent="0.25">
      <c r="C39" s="216" t="s">
        <v>11</v>
      </c>
      <c r="D39" s="7"/>
      <c r="E39" s="217"/>
      <c r="F39" s="218">
        <v>9</v>
      </c>
    </row>
    <row r="40" spans="3:6" ht="15" customHeight="1" x14ac:dyDescent="0.25">
      <c r="C40" s="216" t="s">
        <v>337</v>
      </c>
      <c r="D40" s="7"/>
      <c r="E40" s="217"/>
      <c r="F40" s="218">
        <v>10</v>
      </c>
    </row>
    <row r="41" spans="3:6" ht="15" customHeight="1" x14ac:dyDescent="0.25">
      <c r="C41" s="216" t="s">
        <v>338</v>
      </c>
      <c r="D41" s="7"/>
      <c r="E41" s="217"/>
      <c r="F41" s="218">
        <v>11</v>
      </c>
    </row>
    <row r="42" spans="3:6" ht="15" customHeight="1" x14ac:dyDescent="0.25">
      <c r="C42" s="216" t="s">
        <v>339</v>
      </c>
      <c r="D42" s="7"/>
      <c r="E42" s="217"/>
      <c r="F42" s="218">
        <v>12</v>
      </c>
    </row>
    <row r="43" spans="3:6" ht="15" customHeight="1" x14ac:dyDescent="0.25">
      <c r="C43" s="216" t="s">
        <v>340</v>
      </c>
      <c r="D43" s="7"/>
      <c r="E43" s="217"/>
      <c r="F43" s="218">
        <v>13</v>
      </c>
    </row>
    <row r="44" spans="3:6" ht="15" customHeight="1" x14ac:dyDescent="0.25">
      <c r="C44" s="216" t="s">
        <v>15</v>
      </c>
      <c r="D44" s="7"/>
      <c r="E44" s="217"/>
      <c r="F44" s="218">
        <v>14</v>
      </c>
    </row>
    <row r="45" spans="3:6" ht="15" customHeight="1" x14ac:dyDescent="0.25">
      <c r="C45" s="216" t="s">
        <v>16</v>
      </c>
      <c r="D45" s="7"/>
      <c r="E45" s="217"/>
      <c r="F45" s="218">
        <v>15</v>
      </c>
    </row>
    <row r="46" spans="3:6" ht="15" customHeight="1" x14ac:dyDescent="0.25">
      <c r="C46" s="216" t="s">
        <v>17</v>
      </c>
      <c r="D46" s="7"/>
      <c r="E46" s="217"/>
      <c r="F46" s="218">
        <v>16</v>
      </c>
    </row>
    <row r="47" spans="3:6" ht="15" customHeight="1" x14ac:dyDescent="0.25">
      <c r="C47" s="216" t="s">
        <v>341</v>
      </c>
      <c r="D47" s="7"/>
      <c r="E47" s="217"/>
      <c r="F47" s="218">
        <v>17</v>
      </c>
    </row>
    <row r="48" spans="3:6" ht="15" customHeight="1" x14ac:dyDescent="0.25">
      <c r="C48" s="9"/>
      <c r="D48" s="7"/>
      <c r="E48" s="7"/>
      <c r="F48" s="8"/>
    </row>
    <row r="49" spans="3:6" ht="15.75" customHeight="1" thickBot="1" x14ac:dyDescent="0.3">
      <c r="C49" s="219"/>
      <c r="D49" s="220"/>
      <c r="E49" s="220"/>
      <c r="F49" s="221"/>
    </row>
    <row r="50" spans="3:6" ht="12.75" customHeight="1" thickTop="1" x14ac:dyDescent="0.25"/>
    <row r="51" spans="3:6" s="222" customFormat="1" x14ac:dyDescent="0.25">
      <c r="C51" s="223" t="s">
        <v>19</v>
      </c>
      <c r="D51" s="224">
        <v>690015</v>
      </c>
    </row>
    <row r="52" spans="3:6" ht="12.75" customHeight="1" thickBot="1" x14ac:dyDescent="0.3">
      <c r="D52" s="1"/>
    </row>
    <row r="53" spans="3:6" ht="39" customHeight="1" thickTop="1" thickBot="1" x14ac:dyDescent="0.3">
      <c r="C53" s="225" t="s">
        <v>20</v>
      </c>
      <c r="D53" s="226"/>
      <c r="E53" s="689" t="s">
        <v>342</v>
      </c>
      <c r="F53" s="602"/>
    </row>
    <row r="54" spans="3:6" ht="20.25" customHeight="1" thickTop="1" thickBot="1" x14ac:dyDescent="0.3">
      <c r="C54" s="227" t="s">
        <v>22</v>
      </c>
      <c r="D54" s="228"/>
      <c r="E54" s="229" t="s">
        <v>343</v>
      </c>
      <c r="F54" s="230" t="s">
        <v>344</v>
      </c>
    </row>
    <row r="55" spans="3:6" ht="15.75" customHeight="1" x14ac:dyDescent="0.25">
      <c r="C55" s="685" t="s">
        <v>345</v>
      </c>
      <c r="D55" s="686"/>
      <c r="E55" s="231">
        <v>705244</v>
      </c>
      <c r="F55" s="232">
        <f t="shared" ref="F55:F63" si="0">IF(E56&lt;&gt;0,(E55-E56)/E56,"")</f>
        <v>6.2727446704951798E-2</v>
      </c>
    </row>
    <row r="56" spans="3:6" ht="15" customHeight="1" x14ac:dyDescent="0.25">
      <c r="C56" s="687" t="s">
        <v>430</v>
      </c>
      <c r="D56" s="688"/>
      <c r="E56" s="28">
        <v>663617</v>
      </c>
      <c r="F56" s="170">
        <f t="shared" si="0"/>
        <v>4.7621678709166136E-2</v>
      </c>
    </row>
    <row r="57" spans="3:6" ht="14.4" customHeight="1" x14ac:dyDescent="0.25">
      <c r="C57" s="690" t="s">
        <v>346</v>
      </c>
      <c r="D57" s="691"/>
      <c r="E57" s="28">
        <v>633451</v>
      </c>
      <c r="F57" s="170">
        <f t="shared" si="0"/>
        <v>2.2447154681507691E-2</v>
      </c>
    </row>
    <row r="58" spans="3:6" ht="14.4" customHeight="1" x14ac:dyDescent="0.25">
      <c r="C58" s="692" t="s">
        <v>347</v>
      </c>
      <c r="D58" s="693"/>
      <c r="E58" s="28">
        <v>619544</v>
      </c>
      <c r="F58" s="170">
        <f t="shared" si="0"/>
        <v>1.7252056260782535E-3</v>
      </c>
    </row>
    <row r="59" spans="3:6" ht="14.4" customHeight="1" x14ac:dyDescent="0.25">
      <c r="C59" s="694" t="s">
        <v>348</v>
      </c>
      <c r="D59" s="695"/>
      <c r="E59" s="84">
        <v>618477</v>
      </c>
      <c r="F59" s="170">
        <f t="shared" si="0"/>
        <v>5.3022114220231953E-3</v>
      </c>
    </row>
    <row r="60" spans="3:6" ht="14.4" customHeight="1" x14ac:dyDescent="0.25">
      <c r="C60" s="694" t="s">
        <v>349</v>
      </c>
      <c r="D60" s="695"/>
      <c r="E60" s="84">
        <v>615215</v>
      </c>
      <c r="F60" s="170">
        <f t="shared" si="0"/>
        <v>3.4748677582393556E-2</v>
      </c>
    </row>
    <row r="61" spans="3:6" ht="14.4" customHeight="1" x14ac:dyDescent="0.25">
      <c r="C61" s="694" t="s">
        <v>350</v>
      </c>
      <c r="D61" s="695"/>
      <c r="E61" s="84">
        <v>594555</v>
      </c>
      <c r="F61" s="170">
        <f t="shared" si="0"/>
        <v>5.3288453873067895E-2</v>
      </c>
    </row>
    <row r="62" spans="3:6" ht="14.4" customHeight="1" x14ac:dyDescent="0.25">
      <c r="C62" s="694" t="s">
        <v>351</v>
      </c>
      <c r="D62" s="695"/>
      <c r="E62" s="84">
        <v>564475</v>
      </c>
      <c r="F62" s="170">
        <f t="shared" si="0"/>
        <v>6.4185424559839539E-3</v>
      </c>
    </row>
    <row r="63" spans="3:6" ht="14.4" customHeight="1" x14ac:dyDescent="0.25">
      <c r="C63" s="694" t="s">
        <v>352</v>
      </c>
      <c r="D63" s="695"/>
      <c r="E63" s="84">
        <v>560875</v>
      </c>
      <c r="F63" s="170">
        <f t="shared" si="0"/>
        <v>4.8168566623061113E-2</v>
      </c>
    </row>
    <row r="64" spans="3:6" ht="14.4" customHeight="1" thickBot="1" x14ac:dyDescent="0.3">
      <c r="C64" s="696" t="s">
        <v>353</v>
      </c>
      <c r="D64" s="697"/>
      <c r="E64" s="35">
        <v>535100</v>
      </c>
      <c r="F64" s="36"/>
    </row>
    <row r="65" spans="3:6" ht="15" customHeight="1" thickTop="1" x14ac:dyDescent="0.25">
      <c r="C65" s="603" t="s">
        <v>354</v>
      </c>
      <c r="D65" s="603"/>
      <c r="E65" s="603"/>
      <c r="F65" s="603"/>
    </row>
    <row r="66" spans="3:6" ht="14.4" customHeight="1" x14ac:dyDescent="0.25">
      <c r="C66" s="698" t="s">
        <v>36</v>
      </c>
      <c r="D66" s="698"/>
      <c r="E66" s="698"/>
      <c r="F66" s="698"/>
    </row>
    <row r="67" spans="3:6" ht="14.4" customHeight="1" x14ac:dyDescent="0.25">
      <c r="C67" s="698" t="s">
        <v>355</v>
      </c>
      <c r="D67" s="698"/>
      <c r="E67" s="698"/>
      <c r="F67" s="698"/>
    </row>
    <row r="69" spans="3:6" ht="12.75" customHeight="1" x14ac:dyDescent="0.25"/>
    <row r="70" spans="3:6" ht="12.75" customHeight="1" x14ac:dyDescent="0.25"/>
    <row r="71" spans="3:6" ht="12.75" customHeight="1" thickBot="1" x14ac:dyDescent="0.3"/>
    <row r="72" spans="3:6" ht="30.75" customHeight="1" thickTop="1" x14ac:dyDescent="0.25">
      <c r="C72" s="699" t="s">
        <v>342</v>
      </c>
      <c r="D72" s="700"/>
      <c r="E72" s="234" t="s">
        <v>39</v>
      </c>
      <c r="F72" s="235" t="s">
        <v>356</v>
      </c>
    </row>
    <row r="73" spans="3:6" ht="18" customHeight="1" thickBot="1" x14ac:dyDescent="0.35">
      <c r="C73" s="701"/>
      <c r="D73" s="702"/>
      <c r="E73" s="236" t="s">
        <v>357</v>
      </c>
      <c r="F73" s="237" t="s">
        <v>358</v>
      </c>
    </row>
    <row r="74" spans="3:6" ht="14.4" customHeight="1" x14ac:dyDescent="0.25">
      <c r="C74" s="703" t="s">
        <v>40</v>
      </c>
      <c r="D74" s="704"/>
      <c r="E74" s="238">
        <v>475.2</v>
      </c>
      <c r="F74" s="239">
        <f>IF(E74&lt;&gt;0,E56/E74,0)</f>
        <v>1396.500420875421</v>
      </c>
    </row>
    <row r="75" spans="3:6" ht="15" customHeight="1" thickBot="1" x14ac:dyDescent="0.3">
      <c r="C75" s="705" t="s">
        <v>41</v>
      </c>
      <c r="D75" s="706"/>
      <c r="E75" s="240">
        <v>368.2</v>
      </c>
      <c r="F75" s="241">
        <f>IF(E75&lt;&gt;0,E56/E75,0)</f>
        <v>1802.3275393807714</v>
      </c>
    </row>
    <row r="76" spans="3:6" ht="15" customHeight="1" thickTop="1" x14ac:dyDescent="0.25">
      <c r="C76" s="707" t="s">
        <v>359</v>
      </c>
      <c r="D76" s="707"/>
      <c r="E76" s="707"/>
      <c r="F76" s="707"/>
    </row>
    <row r="77" spans="3:6" ht="15" customHeight="1" x14ac:dyDescent="0.25">
      <c r="C77" s="242"/>
      <c r="D77" s="243"/>
      <c r="E77" s="243"/>
      <c r="F77" s="243"/>
    </row>
    <row r="78" spans="3:6" ht="12.75" customHeight="1" x14ac:dyDescent="0.25">
      <c r="C78" s="37"/>
    </row>
    <row r="79" spans="3:6" ht="12.75" customHeight="1" thickBot="1" x14ac:dyDescent="0.3"/>
    <row r="80" spans="3:6" ht="28.5" customHeight="1" thickTop="1" x14ac:dyDescent="0.25">
      <c r="C80" s="47"/>
      <c r="D80" s="48"/>
      <c r="E80" s="48"/>
      <c r="F80" s="49"/>
    </row>
    <row r="81" spans="3:6" ht="28.5" customHeight="1" x14ac:dyDescent="0.25">
      <c r="C81" s="595" t="s">
        <v>440</v>
      </c>
      <c r="D81" s="596"/>
      <c r="E81" s="596"/>
      <c r="F81" s="597"/>
    </row>
    <row r="82" spans="3:6" ht="14.4" customHeight="1" x14ac:dyDescent="0.25">
      <c r="C82" s="50"/>
      <c r="D82" s="51"/>
      <c r="E82" s="51"/>
      <c r="F82" s="244"/>
    </row>
    <row r="83" spans="3:6" ht="16.5" customHeight="1" x14ac:dyDescent="0.25">
      <c r="C83" s="598" t="s">
        <v>42</v>
      </c>
      <c r="D83" s="599"/>
      <c r="E83" s="599"/>
      <c r="F83" s="600"/>
    </row>
    <row r="84" spans="3:6" ht="14.4" customHeight="1" x14ac:dyDescent="0.25">
      <c r="C84" s="50"/>
      <c r="D84" s="51"/>
      <c r="E84" s="51"/>
      <c r="F84" s="244"/>
    </row>
    <row r="85" spans="3:6" ht="27" customHeight="1" x14ac:dyDescent="0.25">
      <c r="C85" s="595" t="s">
        <v>43</v>
      </c>
      <c r="D85" s="596"/>
      <c r="E85" s="596"/>
      <c r="F85" s="597"/>
    </row>
    <row r="86" spans="3:6" ht="14.4" customHeight="1" x14ac:dyDescent="0.25">
      <c r="C86" s="708" t="s">
        <v>522</v>
      </c>
      <c r="D86" s="616"/>
      <c r="E86" s="616"/>
      <c r="F86" s="617"/>
    </row>
    <row r="87" spans="3:6" ht="14.4" customHeight="1" x14ac:dyDescent="0.25">
      <c r="C87" s="416"/>
      <c r="D87" s="415"/>
      <c r="E87" s="415"/>
      <c r="F87" s="417"/>
    </row>
    <row r="88" spans="3:6" ht="43.5" customHeight="1" x14ac:dyDescent="0.25">
      <c r="C88" s="595"/>
      <c r="D88" s="596"/>
      <c r="E88" s="596"/>
      <c r="F88" s="597"/>
    </row>
    <row r="89" spans="3:6" ht="14.4" customHeight="1" x14ac:dyDescent="0.25">
      <c r="C89" s="709"/>
      <c r="D89" s="710"/>
      <c r="E89" s="710"/>
      <c r="F89" s="711"/>
    </row>
    <row r="90" spans="3:6" ht="30" customHeight="1" x14ac:dyDescent="0.25">
      <c r="C90" s="712" t="s">
        <v>439</v>
      </c>
      <c r="D90" s="713"/>
      <c r="E90" s="713"/>
      <c r="F90" s="714"/>
    </row>
    <row r="91" spans="3:6" ht="29.25" customHeight="1" x14ac:dyDescent="0.25">
      <c r="C91" s="420"/>
      <c r="D91" s="421"/>
      <c r="E91" s="421"/>
      <c r="F91" s="422"/>
    </row>
    <row r="92" spans="3:6" ht="27" customHeight="1" x14ac:dyDescent="0.25">
      <c r="C92" s="595" t="s">
        <v>45</v>
      </c>
      <c r="D92" s="596"/>
      <c r="E92" s="596"/>
      <c r="F92" s="597"/>
    </row>
    <row r="93" spans="3:6" ht="15" customHeight="1" x14ac:dyDescent="0.25">
      <c r="C93" s="420"/>
      <c r="D93" s="421"/>
      <c r="E93" s="421"/>
      <c r="F93" s="422"/>
    </row>
    <row r="94" spans="3:6" ht="14.4" customHeight="1" x14ac:dyDescent="0.25">
      <c r="C94" s="612" t="s">
        <v>46</v>
      </c>
      <c r="D94" s="613"/>
      <c r="E94" s="613"/>
      <c r="F94" s="614"/>
    </row>
    <row r="95" spans="3:6" ht="12.75" customHeight="1" thickBot="1" x14ac:dyDescent="0.3">
      <c r="C95" s="588"/>
      <c r="D95" s="589"/>
      <c r="E95" s="589"/>
      <c r="F95" s="715"/>
    </row>
    <row r="96" spans="3:6" ht="13.65" customHeight="1" thickTop="1" x14ac:dyDescent="0.25"/>
    <row r="97" spans="3:6" ht="13.65" customHeight="1" thickBot="1" x14ac:dyDescent="0.3"/>
    <row r="98" spans="3:6" ht="39" customHeight="1" thickTop="1" thickBot="1" x14ac:dyDescent="0.3">
      <c r="C98" s="427" t="s">
        <v>47</v>
      </c>
      <c r="D98" s="716" t="s">
        <v>342</v>
      </c>
      <c r="E98" s="717"/>
      <c r="F98" s="718"/>
    </row>
    <row r="99" spans="3:6" ht="20.25" customHeight="1" thickTop="1" thickBot="1" x14ac:dyDescent="0.3">
      <c r="C99" s="428" t="s">
        <v>434</v>
      </c>
      <c r="D99" s="571" t="s">
        <v>402</v>
      </c>
      <c r="E99" s="230" t="s">
        <v>202</v>
      </c>
      <c r="F99" s="230" t="s">
        <v>203</v>
      </c>
    </row>
    <row r="100" spans="3:6" ht="14.4" customHeight="1" x14ac:dyDescent="0.25">
      <c r="C100" s="246" t="s">
        <v>50</v>
      </c>
      <c r="D100" s="192">
        <v>20260</v>
      </c>
      <c r="E100" s="247">
        <v>18775</v>
      </c>
      <c r="F100" s="103">
        <f t="shared" ref="F100:F120" si="1">IF((D$121+E$121)&lt;&gt;0,(D100+E100)/(D$121+E$121),0)</f>
        <v>5.6572873716476207E-2</v>
      </c>
    </row>
    <row r="101" spans="3:6" ht="14.4" customHeight="1" x14ac:dyDescent="0.25">
      <c r="C101" s="248" t="s">
        <v>51</v>
      </c>
      <c r="D101" s="375">
        <v>20330</v>
      </c>
      <c r="E101" s="249">
        <v>19890</v>
      </c>
      <c r="F101" s="69">
        <f t="shared" si="1"/>
        <v>5.8290277465778736E-2</v>
      </c>
    </row>
    <row r="102" spans="3:6" ht="14.4" customHeight="1" x14ac:dyDescent="0.25">
      <c r="C102" s="248" t="s">
        <v>52</v>
      </c>
      <c r="D102" s="375">
        <v>20250</v>
      </c>
      <c r="E102" s="249">
        <v>18920</v>
      </c>
      <c r="F102" s="69">
        <f t="shared" si="1"/>
        <v>5.6768527308168899E-2</v>
      </c>
    </row>
    <row r="103" spans="3:6" ht="14.4" customHeight="1" x14ac:dyDescent="0.25">
      <c r="C103" s="248" t="s">
        <v>53</v>
      </c>
      <c r="D103" s="375">
        <v>21905</v>
      </c>
      <c r="E103" s="249">
        <v>20895</v>
      </c>
      <c r="F103" s="69">
        <f t="shared" si="1"/>
        <v>6.2029434995905769E-2</v>
      </c>
    </row>
    <row r="104" spans="3:6" ht="14.4" customHeight="1" x14ac:dyDescent="0.25">
      <c r="C104" s="248" t="s">
        <v>54</v>
      </c>
      <c r="D104" s="375">
        <v>25435</v>
      </c>
      <c r="E104" s="249">
        <v>24740</v>
      </c>
      <c r="F104" s="69">
        <f t="shared" si="1"/>
        <v>7.2717918245784385E-2</v>
      </c>
    </row>
    <row r="105" spans="3:6" ht="14.4" customHeight="1" x14ac:dyDescent="0.25">
      <c r="C105" s="248" t="s">
        <v>55</v>
      </c>
      <c r="D105" s="375">
        <v>25540</v>
      </c>
      <c r="E105" s="249">
        <v>26215</v>
      </c>
      <c r="F105" s="69">
        <f t="shared" si="1"/>
        <v>7.50077899115211E-2</v>
      </c>
    </row>
    <row r="106" spans="3:6" ht="14.4" customHeight="1" x14ac:dyDescent="0.25">
      <c r="C106" s="248" t="s">
        <v>56</v>
      </c>
      <c r="D106" s="375">
        <v>25340</v>
      </c>
      <c r="E106" s="249">
        <v>25450</v>
      </c>
      <c r="F106" s="69">
        <f t="shared" si="1"/>
        <v>7.3609229052384442E-2</v>
      </c>
    </row>
    <row r="107" spans="3:6" ht="14.4" customHeight="1" x14ac:dyDescent="0.25">
      <c r="C107" s="248" t="s">
        <v>57</v>
      </c>
      <c r="D107" s="375">
        <v>23180</v>
      </c>
      <c r="E107" s="249">
        <v>24405</v>
      </c>
      <c r="F107" s="69">
        <f t="shared" si="1"/>
        <v>6.8964267857013456E-2</v>
      </c>
    </row>
    <row r="108" spans="3:6" ht="14.4" customHeight="1" x14ac:dyDescent="0.25">
      <c r="C108" s="248" t="s">
        <v>58</v>
      </c>
      <c r="D108" s="375">
        <v>22255</v>
      </c>
      <c r="E108" s="249">
        <v>23125</v>
      </c>
      <c r="F108" s="69">
        <f t="shared" si="1"/>
        <v>6.5768592526032801E-2</v>
      </c>
    </row>
    <row r="109" spans="3:6" ht="14.4" customHeight="1" x14ac:dyDescent="0.25">
      <c r="C109" s="248" t="s">
        <v>59</v>
      </c>
      <c r="D109" s="375">
        <v>22065</v>
      </c>
      <c r="E109" s="249">
        <v>22730</v>
      </c>
      <c r="F109" s="69">
        <f t="shared" si="1"/>
        <v>6.4920760295364463E-2</v>
      </c>
    </row>
    <row r="110" spans="3:6" ht="14.4" customHeight="1" x14ac:dyDescent="0.25">
      <c r="C110" s="248" t="s">
        <v>60</v>
      </c>
      <c r="D110" s="375">
        <v>24410</v>
      </c>
      <c r="E110" s="249">
        <v>25245</v>
      </c>
      <c r="F110" s="69">
        <f t="shared" si="1"/>
        <v>7.1964289596301426E-2</v>
      </c>
    </row>
    <row r="111" spans="3:6" ht="14.4" customHeight="1" x14ac:dyDescent="0.25">
      <c r="C111" s="248" t="s">
        <v>61</v>
      </c>
      <c r="D111" s="375">
        <v>23570</v>
      </c>
      <c r="E111" s="249">
        <v>23805</v>
      </c>
      <c r="F111" s="69">
        <f t="shared" si="1"/>
        <v>6.8659917825491495E-2</v>
      </c>
    </row>
    <row r="112" spans="3:6" ht="14.4" customHeight="1" x14ac:dyDescent="0.25">
      <c r="C112" s="248" t="s">
        <v>62</v>
      </c>
      <c r="D112" s="375">
        <v>19645</v>
      </c>
      <c r="E112" s="249">
        <v>21800</v>
      </c>
      <c r="F112" s="69">
        <f t="shared" si="1"/>
        <v>6.0065652649656881E-2</v>
      </c>
    </row>
    <row r="113" spans="1:6" ht="14.4" customHeight="1" x14ac:dyDescent="0.25">
      <c r="C113" s="248" t="s">
        <v>446</v>
      </c>
      <c r="D113" s="375">
        <v>16190</v>
      </c>
      <c r="E113" s="249">
        <v>18700</v>
      </c>
      <c r="F113" s="69">
        <f t="shared" si="1"/>
        <v>5.056558380857832E-2</v>
      </c>
    </row>
    <row r="114" spans="1:6" ht="14.4" customHeight="1" x14ac:dyDescent="0.25">
      <c r="C114" s="248" t="s">
        <v>447</v>
      </c>
      <c r="D114" s="375">
        <v>10960</v>
      </c>
      <c r="E114" s="249">
        <v>13015</v>
      </c>
      <c r="F114" s="69">
        <f t="shared" si="1"/>
        <v>3.4746628598757962E-2</v>
      </c>
    </row>
    <row r="115" spans="1:6" ht="14.4" customHeight="1" x14ac:dyDescent="0.25">
      <c r="C115" s="248" t="s">
        <v>448</v>
      </c>
      <c r="D115" s="375">
        <v>7655</v>
      </c>
      <c r="E115" s="249">
        <v>9315</v>
      </c>
      <c r="F115" s="69">
        <f t="shared" si="1"/>
        <v>2.4594381118703757E-2</v>
      </c>
    </row>
    <row r="116" spans="1:6" ht="14.4" customHeight="1" x14ac:dyDescent="0.25">
      <c r="C116" s="248" t="s">
        <v>449</v>
      </c>
      <c r="D116" s="375">
        <v>5370</v>
      </c>
      <c r="E116" s="249">
        <v>7460</v>
      </c>
      <c r="F116" s="69">
        <f t="shared" si="1"/>
        <v>1.8594337640127828E-2</v>
      </c>
    </row>
    <row r="117" spans="1:6" ht="14.4" customHeight="1" x14ac:dyDescent="0.25">
      <c r="C117" s="250" t="s">
        <v>489</v>
      </c>
      <c r="D117" s="376">
        <v>2760</v>
      </c>
      <c r="E117" s="299">
        <v>4625</v>
      </c>
      <c r="F117" s="69">
        <f t="shared" si="1"/>
        <v>1.0702976108522525E-2</v>
      </c>
    </row>
    <row r="118" spans="1:6" ht="14.4" customHeight="1" x14ac:dyDescent="0.25">
      <c r="C118" s="250" t="s">
        <v>490</v>
      </c>
      <c r="D118" s="376">
        <v>975</v>
      </c>
      <c r="E118" s="299">
        <v>2075</v>
      </c>
      <c r="F118" s="69">
        <f t="shared" si="1"/>
        <v>4.4203218863904815E-3</v>
      </c>
    </row>
    <row r="119" spans="1:6" ht="14.4" customHeight="1" x14ac:dyDescent="0.25">
      <c r="C119" s="250" t="s">
        <v>491</v>
      </c>
      <c r="D119" s="376">
        <v>145</v>
      </c>
      <c r="E119" s="299">
        <v>470</v>
      </c>
      <c r="F119" s="69">
        <f t="shared" si="1"/>
        <v>8.913108066000478E-4</v>
      </c>
    </row>
    <row r="120" spans="1:6" ht="14.4" customHeight="1" thickBot="1" x14ac:dyDescent="0.3">
      <c r="C120" s="250" t="s">
        <v>513</v>
      </c>
      <c r="D120" s="110">
        <v>25</v>
      </c>
      <c r="E120" s="251">
        <v>75</v>
      </c>
      <c r="F120" s="105">
        <f t="shared" si="1"/>
        <v>1.4492858643903216E-4</v>
      </c>
    </row>
    <row r="121" spans="1:6" ht="15.75" customHeight="1" thickBot="1" x14ac:dyDescent="0.3">
      <c r="C121" s="252" t="s">
        <v>67</v>
      </c>
      <c r="D121" s="253">
        <f>SUM(D100:D120)</f>
        <v>338265</v>
      </c>
      <c r="E121" s="254">
        <f>SUM(E100:E120)</f>
        <v>351730</v>
      </c>
      <c r="F121" s="255">
        <f>SUM(F100:F120)</f>
        <v>1.0000000000000002</v>
      </c>
    </row>
    <row r="122" spans="1:6" ht="15" customHeight="1" thickTop="1" x14ac:dyDescent="0.25">
      <c r="C122" s="707" t="s">
        <v>441</v>
      </c>
      <c r="D122" s="707"/>
      <c r="E122" s="707"/>
      <c r="F122" s="707"/>
    </row>
    <row r="123" spans="1:6" ht="12.75" customHeight="1" x14ac:dyDescent="0.25">
      <c r="C123" s="79"/>
    </row>
    <row r="124" spans="1:6" ht="12.75" customHeight="1" x14ac:dyDescent="0.25"/>
    <row r="125" spans="1:6" ht="12.75" customHeight="1" x14ac:dyDescent="0.25"/>
    <row r="126" spans="1:6" ht="12.75" customHeight="1" thickBot="1" x14ac:dyDescent="0.3"/>
    <row r="127" spans="1:6" s="256" customFormat="1" ht="39" customHeight="1" thickTop="1" thickBot="1" x14ac:dyDescent="0.3">
      <c r="A127" s="534"/>
      <c r="B127" s="534"/>
      <c r="C127" s="722" t="s">
        <v>68</v>
      </c>
      <c r="D127" s="602"/>
      <c r="E127" s="689" t="s">
        <v>342</v>
      </c>
      <c r="F127" s="721"/>
    </row>
    <row r="128" spans="1:6" s="256" customFormat="1" ht="20.25" customHeight="1" thickTop="1" thickBot="1" x14ac:dyDescent="0.3">
      <c r="A128" s="534"/>
      <c r="B128" s="534"/>
      <c r="C128" s="729" t="s">
        <v>69</v>
      </c>
      <c r="D128" s="730"/>
      <c r="E128" s="257" t="s">
        <v>70</v>
      </c>
      <c r="F128" s="230" t="s">
        <v>48</v>
      </c>
    </row>
    <row r="129" spans="1:6" s="256" customFormat="1" ht="14.4" customHeight="1" x14ac:dyDescent="0.25">
      <c r="A129" s="534"/>
      <c r="B129" s="534"/>
      <c r="C129" s="723" t="s">
        <v>360</v>
      </c>
      <c r="D129" s="724"/>
      <c r="E129" s="28">
        <v>608795</v>
      </c>
      <c r="F129" s="258">
        <f>IF(E$133&lt;&gt;0,E129/E$133,0)</f>
        <v>0.88229241393303048</v>
      </c>
    </row>
    <row r="130" spans="1:6" s="256" customFormat="1" ht="14.4" customHeight="1" x14ac:dyDescent="0.25">
      <c r="A130" s="534"/>
      <c r="B130" s="534"/>
      <c r="C130" s="694" t="s">
        <v>523</v>
      </c>
      <c r="D130" s="695"/>
      <c r="E130" s="375">
        <v>69355</v>
      </c>
      <c r="F130" s="170">
        <f>IF(E$133&lt;&gt;0,E130/E$133,0)</f>
        <v>0.10051230770345572</v>
      </c>
    </row>
    <row r="131" spans="1:6" s="256" customFormat="1" ht="14.4" customHeight="1" x14ac:dyDescent="0.25">
      <c r="A131" s="534"/>
      <c r="B131" s="534"/>
      <c r="C131" s="694" t="s">
        <v>361</v>
      </c>
      <c r="D131" s="695"/>
      <c r="E131" s="375">
        <v>10990</v>
      </c>
      <c r="F131" s="29">
        <f>IF(E$133&lt;&gt;0,E131/E$133,0)</f>
        <v>1.5927189988623434E-2</v>
      </c>
    </row>
    <row r="132" spans="1:6" s="256" customFormat="1" ht="15" customHeight="1" thickBot="1" x14ac:dyDescent="0.3">
      <c r="A132" s="534"/>
      <c r="B132" s="534"/>
      <c r="C132" s="725" t="s">
        <v>362</v>
      </c>
      <c r="D132" s="726"/>
      <c r="E132" s="375">
        <v>875</v>
      </c>
      <c r="F132" s="29">
        <f>IF(E$133&lt;&gt;0,E132/E$133,0)</f>
        <v>1.268088374890401E-3</v>
      </c>
    </row>
    <row r="133" spans="1:6" s="256" customFormat="1" ht="15.75" customHeight="1" thickBot="1" x14ac:dyDescent="0.3">
      <c r="A133" s="534"/>
      <c r="B133" s="534"/>
      <c r="C133" s="727" t="s">
        <v>67</v>
      </c>
      <c r="D133" s="728"/>
      <c r="E133" s="263">
        <f>SUM(E129:E132)</f>
        <v>690015</v>
      </c>
      <c r="F133" s="264">
        <f>SUM(F129:F132)</f>
        <v>1</v>
      </c>
    </row>
    <row r="134" spans="1:6" ht="12.75" customHeight="1" thickTop="1" x14ac:dyDescent="0.25"/>
    <row r="135" spans="1:6" ht="12.75" customHeight="1" thickBot="1" x14ac:dyDescent="0.3"/>
    <row r="136" spans="1:6" s="256" customFormat="1" ht="20.25" customHeight="1" thickTop="1" thickBot="1" x14ac:dyDescent="0.3">
      <c r="A136" s="534"/>
      <c r="B136" s="534"/>
      <c r="C136" s="434" t="s">
        <v>493</v>
      </c>
      <c r="D136" s="257" t="s">
        <v>70</v>
      </c>
      <c r="E136" s="265" t="s">
        <v>48</v>
      </c>
      <c r="F136" s="266" t="s">
        <v>49</v>
      </c>
    </row>
    <row r="137" spans="1:6" s="256" customFormat="1" ht="14.4" customHeight="1" x14ac:dyDescent="0.25">
      <c r="A137" s="534"/>
      <c r="B137" s="534"/>
      <c r="C137" s="233" t="s">
        <v>77</v>
      </c>
      <c r="D137" s="192">
        <v>44415</v>
      </c>
      <c r="E137" s="267">
        <f t="shared" ref="E137:E167" si="2">IF(D$168&lt;&gt;0,D137/D$168,0)</f>
        <v>0.24939637262058509</v>
      </c>
      <c r="F137" s="69">
        <f t="shared" ref="F137:F167" si="3">IF(D$51&lt;&gt;0,D137/D$51,0)</f>
        <v>6.4368165909436753E-2</v>
      </c>
    </row>
    <row r="138" spans="1:6" s="256" customFormat="1" ht="14.4" customHeight="1" x14ac:dyDescent="0.25">
      <c r="A138" s="534"/>
      <c r="B138" s="534"/>
      <c r="C138" s="259" t="s">
        <v>498</v>
      </c>
      <c r="D138" s="375">
        <v>17415</v>
      </c>
      <c r="E138" s="267">
        <f t="shared" si="2"/>
        <v>9.7787635465214212E-2</v>
      </c>
      <c r="F138" s="69">
        <f t="shared" si="3"/>
        <v>2.5238581769961521E-2</v>
      </c>
    </row>
    <row r="139" spans="1:6" s="256" customFormat="1" ht="14.4" customHeight="1" x14ac:dyDescent="0.25">
      <c r="A139" s="534"/>
      <c r="B139" s="534"/>
      <c r="C139" s="104" t="s">
        <v>78</v>
      </c>
      <c r="D139" s="376">
        <v>13225</v>
      </c>
      <c r="E139" s="267">
        <f t="shared" si="2"/>
        <v>7.4260205514065925E-2</v>
      </c>
      <c r="F139" s="69">
        <f t="shared" si="3"/>
        <v>1.9166250009057775E-2</v>
      </c>
    </row>
    <row r="140" spans="1:6" s="256" customFormat="1" ht="14.4" customHeight="1" x14ac:dyDescent="0.25">
      <c r="A140" s="534"/>
      <c r="B140" s="534"/>
      <c r="C140" s="104" t="s">
        <v>89</v>
      </c>
      <c r="D140" s="376">
        <v>8835</v>
      </c>
      <c r="E140" s="267">
        <f t="shared" si="2"/>
        <v>4.960974788028525E-2</v>
      </c>
      <c r="F140" s="69">
        <f t="shared" si="3"/>
        <v>1.2804069476750505E-2</v>
      </c>
    </row>
    <row r="141" spans="1:6" s="256" customFormat="1" ht="14.4" customHeight="1" x14ac:dyDescent="0.25">
      <c r="A141" s="534"/>
      <c r="B141" s="534"/>
      <c r="C141" s="104" t="s">
        <v>79</v>
      </c>
      <c r="D141" s="376">
        <v>7690</v>
      </c>
      <c r="E141" s="267">
        <f t="shared" si="2"/>
        <v>4.3180414397214893E-2</v>
      </c>
      <c r="F141" s="69">
        <f t="shared" si="3"/>
        <v>1.1144685260465352E-2</v>
      </c>
    </row>
    <row r="142" spans="1:6" s="256" customFormat="1" ht="14.4" customHeight="1" x14ac:dyDescent="0.25">
      <c r="A142" s="534"/>
      <c r="B142" s="534"/>
      <c r="C142" s="104" t="s">
        <v>80</v>
      </c>
      <c r="D142" s="376">
        <v>6710</v>
      </c>
      <c r="E142" s="267">
        <f t="shared" si="2"/>
        <v>3.7677578752316247E-2</v>
      </c>
      <c r="F142" s="69">
        <f t="shared" si="3"/>
        <v>9.7244262805881027E-3</v>
      </c>
    </row>
    <row r="143" spans="1:6" s="256" customFormat="1" ht="14.4" customHeight="1" x14ac:dyDescent="0.25">
      <c r="A143" s="534"/>
      <c r="B143" s="534"/>
      <c r="C143" s="104" t="s">
        <v>85</v>
      </c>
      <c r="D143" s="376">
        <v>6105</v>
      </c>
      <c r="E143" s="267">
        <f t="shared" si="2"/>
        <v>3.4280420012353305E-2</v>
      </c>
      <c r="F143" s="69">
        <f t="shared" si="3"/>
        <v>8.8476337470924545E-3</v>
      </c>
    </row>
    <row r="144" spans="1:6" s="256" customFormat="1" ht="14.4" customHeight="1" x14ac:dyDescent="0.25">
      <c r="A144" s="534"/>
      <c r="B144" s="534"/>
      <c r="C144" s="104" t="s">
        <v>82</v>
      </c>
      <c r="D144" s="376">
        <v>5715</v>
      </c>
      <c r="E144" s="267">
        <f t="shared" si="2"/>
        <v>3.2090516031220172E-2</v>
      </c>
      <c r="F144" s="69">
        <f t="shared" si="3"/>
        <v>8.2824286428555896E-3</v>
      </c>
    </row>
    <row r="145" spans="1:6" s="256" customFormat="1" ht="14.4" customHeight="1" x14ac:dyDescent="0.25">
      <c r="A145" s="534"/>
      <c r="B145" s="534"/>
      <c r="C145" s="104" t="s">
        <v>83</v>
      </c>
      <c r="D145" s="376">
        <v>5550</v>
      </c>
      <c r="E145" s="267">
        <f t="shared" si="2"/>
        <v>3.1164018193048457E-2</v>
      </c>
      <c r="F145" s="69">
        <f t="shared" si="3"/>
        <v>8.0433034064476862E-3</v>
      </c>
    </row>
    <row r="146" spans="1:6" s="256" customFormat="1" ht="14.4" customHeight="1" x14ac:dyDescent="0.25">
      <c r="A146" s="534"/>
      <c r="B146" s="534"/>
      <c r="C146" s="104" t="s">
        <v>81</v>
      </c>
      <c r="D146" s="376">
        <v>4900</v>
      </c>
      <c r="E146" s="267">
        <f t="shared" si="2"/>
        <v>2.7514178224493233E-2</v>
      </c>
      <c r="F146" s="69">
        <f t="shared" si="3"/>
        <v>7.1012948993862453E-3</v>
      </c>
    </row>
    <row r="147" spans="1:6" s="256" customFormat="1" ht="14.4" customHeight="1" x14ac:dyDescent="0.25">
      <c r="A147" s="534"/>
      <c r="B147" s="534"/>
      <c r="C147" s="104" t="s">
        <v>87</v>
      </c>
      <c r="D147" s="376">
        <v>4130</v>
      </c>
      <c r="E147" s="267">
        <f t="shared" si="2"/>
        <v>2.3190521646358583E-2</v>
      </c>
      <c r="F147" s="69">
        <f t="shared" si="3"/>
        <v>5.985377129482692E-3</v>
      </c>
    </row>
    <row r="148" spans="1:6" s="256" customFormat="1" ht="14.4" customHeight="1" x14ac:dyDescent="0.25">
      <c r="A148" s="534"/>
      <c r="B148" s="534"/>
      <c r="C148" s="104" t="s">
        <v>86</v>
      </c>
      <c r="D148" s="376">
        <v>3645</v>
      </c>
      <c r="E148" s="267">
        <f t="shared" si="2"/>
        <v>2.046717951597507E-2</v>
      </c>
      <c r="F148" s="69">
        <f t="shared" si="3"/>
        <v>5.2824938588291563E-3</v>
      </c>
    </row>
    <row r="149" spans="1:6" s="256" customFormat="1" ht="14.4" customHeight="1" x14ac:dyDescent="0.25">
      <c r="A149" s="534"/>
      <c r="B149" s="534"/>
      <c r="C149" s="104" t="s">
        <v>88</v>
      </c>
      <c r="D149" s="375">
        <v>3410</v>
      </c>
      <c r="E149" s="267">
        <f t="shared" si="2"/>
        <v>1.9147621988882025E-2</v>
      </c>
      <c r="F149" s="69">
        <f t="shared" si="3"/>
        <v>4.9419215524300194E-3</v>
      </c>
    </row>
    <row r="150" spans="1:6" s="256" customFormat="1" ht="14.4" customHeight="1" x14ac:dyDescent="0.25">
      <c r="A150" s="534"/>
      <c r="B150" s="534"/>
      <c r="C150" s="104" t="s">
        <v>84</v>
      </c>
      <c r="D150" s="375">
        <v>3305</v>
      </c>
      <c r="E150" s="267">
        <f t="shared" si="2"/>
        <v>1.8558032455500029E-2</v>
      </c>
      <c r="F150" s="69">
        <f t="shared" si="3"/>
        <v>4.7897509474431714E-3</v>
      </c>
    </row>
    <row r="151" spans="1:6" s="256" customFormat="1" ht="14.4" customHeight="1" x14ac:dyDescent="0.25">
      <c r="A151" s="534"/>
      <c r="B151" s="534"/>
      <c r="C151" s="104" t="s">
        <v>92</v>
      </c>
      <c r="D151" s="375">
        <v>2635</v>
      </c>
      <c r="E151" s="267">
        <f t="shared" si="2"/>
        <v>1.4795889718681565E-2</v>
      </c>
      <c r="F151" s="69">
        <f t="shared" si="3"/>
        <v>3.8187575632413788E-3</v>
      </c>
    </row>
    <row r="152" spans="1:6" s="256" customFormat="1" ht="14.4" customHeight="1" x14ac:dyDescent="0.25">
      <c r="A152" s="534"/>
      <c r="B152" s="534"/>
      <c r="C152" s="104" t="s">
        <v>97</v>
      </c>
      <c r="D152" s="375">
        <v>2150</v>
      </c>
      <c r="E152" s="267">
        <f t="shared" si="2"/>
        <v>1.2072547588298052E-2</v>
      </c>
      <c r="F152" s="69">
        <f t="shared" si="3"/>
        <v>3.1158742925878422E-3</v>
      </c>
    </row>
    <row r="153" spans="1:6" s="256" customFormat="1" ht="14.4" customHeight="1" x14ac:dyDescent="0.25">
      <c r="A153" s="534"/>
      <c r="B153" s="534"/>
      <c r="C153" s="104" t="s">
        <v>93</v>
      </c>
      <c r="D153" s="375">
        <v>1945</v>
      </c>
      <c r="E153" s="267">
        <f t="shared" si="2"/>
        <v>1.0921444213599866E-2</v>
      </c>
      <c r="F153" s="69">
        <f t="shared" si="3"/>
        <v>2.8187793018992339E-3</v>
      </c>
    </row>
    <row r="154" spans="1:6" s="256" customFormat="1" ht="14.4" customHeight="1" x14ac:dyDescent="0.25">
      <c r="A154" s="534"/>
      <c r="B154" s="534"/>
      <c r="C154" s="104" t="s">
        <v>90</v>
      </c>
      <c r="D154" s="375">
        <v>1770</v>
      </c>
      <c r="E154" s="267">
        <f t="shared" si="2"/>
        <v>9.9387949912965352E-3</v>
      </c>
      <c r="F154" s="69">
        <f t="shared" si="3"/>
        <v>2.5651616269211537E-3</v>
      </c>
    </row>
    <row r="155" spans="1:6" s="256" customFormat="1" ht="14.4" customHeight="1" x14ac:dyDescent="0.25">
      <c r="A155" s="534"/>
      <c r="B155" s="534"/>
      <c r="C155" s="104" t="s">
        <v>98</v>
      </c>
      <c r="D155" s="375">
        <v>1590</v>
      </c>
      <c r="E155" s="267">
        <f t="shared" si="2"/>
        <v>8.9280700769273965E-3</v>
      </c>
      <c r="F155" s="69">
        <f t="shared" si="3"/>
        <v>2.3042977326579858E-3</v>
      </c>
    </row>
    <row r="156" spans="1:6" s="256" customFormat="1" ht="14.4" customHeight="1" x14ac:dyDescent="0.25">
      <c r="A156" s="534"/>
      <c r="B156" s="534"/>
      <c r="C156" s="104" t="s">
        <v>542</v>
      </c>
      <c r="D156" s="375">
        <v>1500</v>
      </c>
      <c r="E156" s="267">
        <f t="shared" si="2"/>
        <v>8.4227076197428263E-3</v>
      </c>
      <c r="F156" s="69">
        <f t="shared" si="3"/>
        <v>2.1738657855264014E-3</v>
      </c>
    </row>
    <row r="157" spans="1:6" s="256" customFormat="1" ht="14.4" customHeight="1" x14ac:dyDescent="0.25">
      <c r="A157" s="534"/>
      <c r="B157" s="534"/>
      <c r="C157" s="104" t="s">
        <v>94</v>
      </c>
      <c r="D157" s="375">
        <v>1395</v>
      </c>
      <c r="E157" s="267">
        <f t="shared" si="2"/>
        <v>7.8331180863608282E-3</v>
      </c>
      <c r="F157" s="69">
        <f t="shared" si="3"/>
        <v>2.0216951805395534E-3</v>
      </c>
    </row>
    <row r="158" spans="1:6" s="256" customFormat="1" ht="14.4" customHeight="1" x14ac:dyDescent="0.25">
      <c r="A158" s="534"/>
      <c r="B158" s="534"/>
      <c r="C158" s="104" t="s">
        <v>101</v>
      </c>
      <c r="D158" s="375">
        <v>1305</v>
      </c>
      <c r="E158" s="267">
        <f t="shared" si="2"/>
        <v>7.3277556291762589E-3</v>
      </c>
      <c r="F158" s="69">
        <f t="shared" si="3"/>
        <v>1.8912632334079694E-3</v>
      </c>
    </row>
    <row r="159" spans="1:6" s="256" customFormat="1" ht="14.4" customHeight="1" x14ac:dyDescent="0.25">
      <c r="A159" s="534"/>
      <c r="B159" s="534"/>
      <c r="C159" s="104" t="s">
        <v>100</v>
      </c>
      <c r="D159" s="375">
        <v>1280</v>
      </c>
      <c r="E159" s="267">
        <f t="shared" si="2"/>
        <v>7.1873771688472123E-3</v>
      </c>
      <c r="F159" s="69">
        <f t="shared" si="3"/>
        <v>1.8550321369825294E-3</v>
      </c>
    </row>
    <row r="160" spans="1:6" s="256" customFormat="1" ht="14.4" customHeight="1" x14ac:dyDescent="0.25">
      <c r="A160" s="534"/>
      <c r="B160" s="534"/>
      <c r="C160" s="104" t="s">
        <v>96</v>
      </c>
      <c r="D160" s="376">
        <v>1245</v>
      </c>
      <c r="E160" s="267">
        <f t="shared" si="2"/>
        <v>6.990847324386546E-3</v>
      </c>
      <c r="F160" s="69">
        <f t="shared" si="3"/>
        <v>1.8043086019869134E-3</v>
      </c>
    </row>
    <row r="161" spans="1:6" s="256" customFormat="1" ht="14.4" customHeight="1" x14ac:dyDescent="0.25">
      <c r="A161" s="534"/>
      <c r="B161" s="534"/>
      <c r="C161" s="104" t="s">
        <v>91</v>
      </c>
      <c r="D161" s="376">
        <v>1150</v>
      </c>
      <c r="E161" s="267">
        <f t="shared" si="2"/>
        <v>6.4574091751361667E-3</v>
      </c>
      <c r="F161" s="69">
        <f t="shared" si="3"/>
        <v>1.6666304355702412E-3</v>
      </c>
    </row>
    <row r="162" spans="1:6" s="256" customFormat="1" ht="14.4" customHeight="1" x14ac:dyDescent="0.25">
      <c r="A162" s="534"/>
      <c r="B162" s="534"/>
      <c r="C162" s="104" t="s">
        <v>499</v>
      </c>
      <c r="D162" s="376">
        <v>1135</v>
      </c>
      <c r="E162" s="267">
        <f t="shared" si="2"/>
        <v>6.373182098938739E-3</v>
      </c>
      <c r="F162" s="69">
        <f t="shared" si="3"/>
        <v>1.6448917777149772E-3</v>
      </c>
    </row>
    <row r="163" spans="1:6" s="256" customFormat="1" ht="14.4" customHeight="1" x14ac:dyDescent="0.25">
      <c r="A163" s="534"/>
      <c r="B163" s="534"/>
      <c r="C163" s="104" t="s">
        <v>500</v>
      </c>
      <c r="D163" s="376">
        <v>1025</v>
      </c>
      <c r="E163" s="267">
        <f t="shared" si="2"/>
        <v>5.7555168734909319E-3</v>
      </c>
      <c r="F163" s="69">
        <f t="shared" si="3"/>
        <v>1.4854749534430412E-3</v>
      </c>
    </row>
    <row r="164" spans="1:6" s="256" customFormat="1" ht="14.4" customHeight="1" x14ac:dyDescent="0.25">
      <c r="A164" s="534"/>
      <c r="B164" s="534"/>
      <c r="C164" s="104" t="s">
        <v>501</v>
      </c>
      <c r="D164" s="376">
        <v>1010</v>
      </c>
      <c r="E164" s="267">
        <f t="shared" si="2"/>
        <v>5.6712897972935033E-3</v>
      </c>
      <c r="F164" s="69">
        <f t="shared" si="3"/>
        <v>1.4637362955877771E-3</v>
      </c>
    </row>
    <row r="165" spans="1:6" s="256" customFormat="1" ht="14.4" customHeight="1" x14ac:dyDescent="0.25">
      <c r="A165" s="534"/>
      <c r="B165" s="534"/>
      <c r="C165" s="104" t="s">
        <v>99</v>
      </c>
      <c r="D165" s="376">
        <v>980</v>
      </c>
      <c r="E165" s="267">
        <f t="shared" si="2"/>
        <v>5.5028356448986468E-3</v>
      </c>
      <c r="F165" s="69">
        <f t="shared" si="3"/>
        <v>1.420258979877249E-3</v>
      </c>
    </row>
    <row r="166" spans="1:6" s="256" customFormat="1" ht="14.4" customHeight="1" x14ac:dyDescent="0.25">
      <c r="A166" s="534"/>
      <c r="B166" s="534"/>
      <c r="C166" s="104" t="s">
        <v>95</v>
      </c>
      <c r="D166" s="376">
        <v>910</v>
      </c>
      <c r="E166" s="267">
        <f t="shared" si="2"/>
        <v>5.1097759559773151E-3</v>
      </c>
      <c r="F166" s="69">
        <f t="shared" si="3"/>
        <v>1.318811909886017E-3</v>
      </c>
    </row>
    <row r="167" spans="1:6" s="256" customFormat="1" ht="17.25" customHeight="1" thickBot="1" x14ac:dyDescent="0.3">
      <c r="A167" s="534"/>
      <c r="B167" s="534"/>
      <c r="C167" s="233" t="s">
        <v>363</v>
      </c>
      <c r="D167" s="190">
        <v>20015</v>
      </c>
      <c r="E167" s="267">
        <f t="shared" si="2"/>
        <v>0.11238699533943512</v>
      </c>
      <c r="F167" s="69">
        <f t="shared" si="3"/>
        <v>2.9006615798207284E-2</v>
      </c>
    </row>
    <row r="168" spans="1:6" s="256" customFormat="1" ht="15.75" customHeight="1" thickBot="1" x14ac:dyDescent="0.3">
      <c r="A168" s="534"/>
      <c r="B168" s="534"/>
      <c r="C168" s="252" t="s">
        <v>67</v>
      </c>
      <c r="D168" s="268">
        <f>SUM(D137:D167)</f>
        <v>178090</v>
      </c>
      <c r="E168" s="264">
        <f>SUM(E137:E167)</f>
        <v>1.0000000000000002</v>
      </c>
      <c r="F168" s="255">
        <f>SUM(F137:F167)</f>
        <v>0.2580958384962645</v>
      </c>
    </row>
    <row r="169" spans="1:6" s="256" customFormat="1" ht="15" customHeight="1" thickTop="1" x14ac:dyDescent="0.25">
      <c r="A169" s="534"/>
      <c r="B169" s="534"/>
      <c r="C169" s="603" t="s">
        <v>364</v>
      </c>
      <c r="D169" s="603"/>
      <c r="E169" s="603"/>
      <c r="F169" s="603"/>
    </row>
    <row r="170" spans="1:6" s="256" customFormat="1" ht="14.4" customHeight="1" x14ac:dyDescent="0.25">
      <c r="A170" s="534"/>
      <c r="B170" s="534"/>
      <c r="C170" s="627" t="s">
        <v>514</v>
      </c>
      <c r="D170" s="627"/>
      <c r="E170" s="627"/>
      <c r="F170" s="627"/>
    </row>
    <row r="171" spans="1:6" x14ac:dyDescent="0.25">
      <c r="C171" s="719" t="s">
        <v>104</v>
      </c>
      <c r="D171" s="719"/>
      <c r="E171" s="719"/>
      <c r="F171" s="719"/>
    </row>
    <row r="172" spans="1:6" x14ac:dyDescent="0.25">
      <c r="D172" s="19"/>
    </row>
    <row r="173" spans="1:6" ht="12.75" customHeight="1" x14ac:dyDescent="0.25"/>
    <row r="174" spans="1:6" ht="12.75" customHeight="1" x14ac:dyDescent="0.25"/>
    <row r="175" spans="1:6" ht="12.75" customHeight="1" x14ac:dyDescent="0.25"/>
    <row r="176" spans="1:6" ht="12.75" customHeight="1" thickBot="1" x14ac:dyDescent="0.3"/>
    <row r="177" spans="1:6" s="256" customFormat="1" ht="39" customHeight="1" thickTop="1" thickBot="1" x14ac:dyDescent="0.3">
      <c r="A177" s="534"/>
      <c r="B177" s="534"/>
      <c r="C177" s="425" t="s">
        <v>105</v>
      </c>
      <c r="D177" s="689" t="s">
        <v>342</v>
      </c>
      <c r="E177" s="720"/>
      <c r="F177" s="721"/>
    </row>
    <row r="178" spans="1:6" s="256" customFormat="1" ht="20.25" customHeight="1" thickTop="1" thickBot="1" x14ac:dyDescent="0.3">
      <c r="A178" s="534"/>
      <c r="B178" s="534"/>
      <c r="C178" s="431" t="s">
        <v>106</v>
      </c>
      <c r="D178" s="385" t="s">
        <v>70</v>
      </c>
      <c r="E178" s="230" t="s">
        <v>48</v>
      </c>
      <c r="F178" s="387" t="s">
        <v>49</v>
      </c>
    </row>
    <row r="179" spans="1:6" s="256" customFormat="1" ht="14.4" customHeight="1" x14ac:dyDescent="0.25">
      <c r="A179" s="534"/>
      <c r="B179" s="534"/>
      <c r="C179" s="486" t="s">
        <v>107</v>
      </c>
      <c r="D179" s="192">
        <v>45635</v>
      </c>
      <c r="E179" s="29">
        <f>IF(D$184 &lt;&gt; 0,D179/D$184,0)</f>
        <v>0.54130834470078881</v>
      </c>
      <c r="F179" s="29">
        <f>IF(D$51&lt;&gt;0,D179/D$51,0)</f>
        <v>6.6136243414998228E-2</v>
      </c>
    </row>
    <row r="180" spans="1:6" s="256" customFormat="1" ht="14.4" customHeight="1" x14ac:dyDescent="0.25">
      <c r="A180" s="534"/>
      <c r="B180" s="534"/>
      <c r="C180" s="486" t="s">
        <v>108</v>
      </c>
      <c r="D180" s="28">
        <v>36840</v>
      </c>
      <c r="E180" s="29">
        <f>IF(D$184 &lt;&gt; 0,D180/D$184,0)</f>
        <v>0.43698475772492734</v>
      </c>
      <c r="F180" s="29">
        <f>IF(D$51&lt;&gt;0,D180/D$51,0)</f>
        <v>5.3390143692528425E-2</v>
      </c>
    </row>
    <row r="181" spans="1:6" s="256" customFormat="1" ht="14.4" customHeight="1" x14ac:dyDescent="0.25">
      <c r="A181" s="534"/>
      <c r="B181" s="534"/>
      <c r="C181" s="486" t="s">
        <v>109</v>
      </c>
      <c r="D181" s="28">
        <v>275</v>
      </c>
      <c r="E181" s="29">
        <f>IF(D$184 &lt;&gt; 0,D181/D$184,0)</f>
        <v>3.261965482474349E-3</v>
      </c>
      <c r="F181" s="29">
        <f>IF(D$51&lt;&gt;0,D181/D$51,0)</f>
        <v>3.9854206067984027E-4</v>
      </c>
    </row>
    <row r="182" spans="1:6" s="256" customFormat="1" ht="14.4" customHeight="1" x14ac:dyDescent="0.25">
      <c r="A182" s="534"/>
      <c r="B182" s="534"/>
      <c r="C182" s="486" t="s">
        <v>110</v>
      </c>
      <c r="D182" s="28">
        <v>1195</v>
      </c>
      <c r="E182" s="29">
        <f>IF(D$184 &lt;&gt; 0,D182/D$184,0)</f>
        <v>1.417472273293399E-2</v>
      </c>
      <c r="F182" s="29">
        <f>IF(D$51&lt;&gt;0,D182/D$51,0)</f>
        <v>1.7318464091360332E-3</v>
      </c>
    </row>
    <row r="183" spans="1:6" s="256" customFormat="1" ht="15" customHeight="1" thickBot="1" x14ac:dyDescent="0.3">
      <c r="A183" s="534"/>
      <c r="B183" s="534"/>
      <c r="C183" s="486" t="s">
        <v>111</v>
      </c>
      <c r="D183" s="28">
        <v>360</v>
      </c>
      <c r="E183" s="29">
        <f>IF(D$184 &lt;&gt; 0,D183/D$184,0)</f>
        <v>4.2702093588755114E-3</v>
      </c>
      <c r="F183" s="29">
        <f>IF(D$51&lt;&gt;0,D183/D$51,0)</f>
        <v>5.2172778852633639E-4</v>
      </c>
    </row>
    <row r="184" spans="1:6" s="256" customFormat="1" ht="15.75" customHeight="1" thickBot="1" x14ac:dyDescent="0.3">
      <c r="A184" s="534"/>
      <c r="B184" s="534"/>
      <c r="C184" s="262" t="s">
        <v>67</v>
      </c>
      <c r="D184" s="268">
        <f>SUM(D179:D183)</f>
        <v>84305</v>
      </c>
      <c r="E184" s="264">
        <f>SUM(E179:E183)</f>
        <v>1</v>
      </c>
      <c r="F184" s="255">
        <f>SUM(F179:F183)</f>
        <v>0.12217850336586887</v>
      </c>
    </row>
    <row r="185" spans="1:6" s="256" customFormat="1" ht="15" customHeight="1" thickTop="1" x14ac:dyDescent="0.25">
      <c r="A185" s="534"/>
      <c r="B185" s="534"/>
      <c r="C185" s="99"/>
    </row>
    <row r="186" spans="1:6" s="256" customFormat="1" ht="14.4" customHeight="1" x14ac:dyDescent="0.25">
      <c r="A186" s="534"/>
      <c r="B186" s="534"/>
      <c r="C186" s="99"/>
    </row>
    <row r="187" spans="1:6" ht="12.75" customHeight="1" x14ac:dyDescent="0.25"/>
    <row r="188" spans="1:6" ht="12.75" customHeight="1" x14ac:dyDescent="0.25"/>
    <row r="189" spans="1:6" s="256" customFormat="1" ht="12.75" customHeight="1" thickBot="1" x14ac:dyDescent="0.3">
      <c r="A189" s="534"/>
      <c r="B189" s="534"/>
    </row>
    <row r="190" spans="1:6" s="256" customFormat="1" ht="20.25" customHeight="1" thickTop="1" thickBot="1" x14ac:dyDescent="0.3">
      <c r="A190" s="534"/>
      <c r="B190" s="534"/>
      <c r="C190" s="431" t="s">
        <v>112</v>
      </c>
      <c r="D190" s="385" t="s">
        <v>70</v>
      </c>
      <c r="E190" s="230" t="s">
        <v>48</v>
      </c>
      <c r="F190" s="387" t="s">
        <v>49</v>
      </c>
    </row>
    <row r="191" spans="1:6" s="256" customFormat="1" ht="14.4" customHeight="1" x14ac:dyDescent="0.25">
      <c r="A191" s="534"/>
      <c r="B191" s="534"/>
      <c r="C191" s="486" t="s">
        <v>114</v>
      </c>
      <c r="D191" s="192">
        <v>43020</v>
      </c>
      <c r="E191" s="29">
        <f>IF(D$194&lt;&gt;0,D191/D$194,0)</f>
        <v>0.47499171911228882</v>
      </c>
      <c r="F191" s="29">
        <f>IF(D$51&lt;&gt;0,D191/D$51,0)</f>
        <v>6.2346470728897201E-2</v>
      </c>
    </row>
    <row r="192" spans="1:6" s="256" customFormat="1" ht="14.4" customHeight="1" x14ac:dyDescent="0.25">
      <c r="A192" s="534"/>
      <c r="B192" s="534"/>
      <c r="C192" s="486" t="s">
        <v>115</v>
      </c>
      <c r="D192" s="28">
        <v>47085</v>
      </c>
      <c r="E192" s="29">
        <f>IF(D$194&lt;&gt;0,D192/D$194,0)</f>
        <v>0.51987413050679032</v>
      </c>
      <c r="F192" s="29">
        <f>IF(D$51&lt;&gt;0,D192/D$51,0)</f>
        <v>6.8237647007673749E-2</v>
      </c>
    </row>
    <row r="193" spans="1:6" s="256" customFormat="1" ht="15" customHeight="1" thickBot="1" x14ac:dyDescent="0.3">
      <c r="A193" s="534"/>
      <c r="B193" s="534"/>
      <c r="C193" s="486" t="s">
        <v>116</v>
      </c>
      <c r="D193" s="28">
        <v>465</v>
      </c>
      <c r="E193" s="29">
        <f>IF(D$194&lt;&gt;0,D193/D$194,0)</f>
        <v>5.1341503809208345E-3</v>
      </c>
      <c r="F193" s="29">
        <f>IF(D$51&lt;&gt;0,D193/D$51,0)</f>
        <v>6.7389839351318453E-4</v>
      </c>
    </row>
    <row r="194" spans="1:6" s="256" customFormat="1" ht="15.75" customHeight="1" thickBot="1" x14ac:dyDescent="0.3">
      <c r="A194" s="534"/>
      <c r="B194" s="534"/>
      <c r="C194" s="262" t="s">
        <v>67</v>
      </c>
      <c r="D194" s="268">
        <f>SUM(D191:D193)</f>
        <v>90570</v>
      </c>
      <c r="E194" s="264">
        <f>SUM(E191:E193)</f>
        <v>1</v>
      </c>
      <c r="F194" s="255">
        <f>SUM(F191:F193)</f>
        <v>0.13125801613008412</v>
      </c>
    </row>
    <row r="195" spans="1:6" s="256" customFormat="1" ht="15" customHeight="1" thickTop="1" x14ac:dyDescent="0.25">
      <c r="A195" s="534"/>
      <c r="B195" s="534"/>
      <c r="C195" s="629" t="s">
        <v>365</v>
      </c>
      <c r="D195" s="629"/>
      <c r="E195" s="629"/>
      <c r="F195" s="629"/>
    </row>
    <row r="196" spans="1:6" s="256" customFormat="1" x14ac:dyDescent="0.25">
      <c r="A196" s="534"/>
      <c r="B196" s="534"/>
      <c r="C196" s="269" t="s">
        <v>524</v>
      </c>
    </row>
    <row r="197" spans="1:6" s="256" customFormat="1" ht="12.75" customHeight="1" x14ac:dyDescent="0.25">
      <c r="A197" s="534"/>
      <c r="B197" s="534"/>
    </row>
    <row r="198" spans="1:6" s="256" customFormat="1" ht="12.75" customHeight="1" x14ac:dyDescent="0.25">
      <c r="A198" s="534"/>
      <c r="B198" s="534"/>
    </row>
    <row r="199" spans="1:6" s="256" customFormat="1" ht="12.75" customHeight="1" x14ac:dyDescent="0.25">
      <c r="A199" s="534"/>
      <c r="B199" s="534"/>
    </row>
    <row r="200" spans="1:6" s="256" customFormat="1" ht="12.75" customHeight="1" thickBot="1" x14ac:dyDescent="0.3">
      <c r="A200" s="534"/>
      <c r="B200" s="534"/>
    </row>
    <row r="201" spans="1:6" s="256" customFormat="1" ht="39" customHeight="1" thickTop="1" thickBot="1" x14ac:dyDescent="0.3">
      <c r="A201" s="534"/>
      <c r="B201" s="534"/>
      <c r="C201" s="425" t="s">
        <v>119</v>
      </c>
      <c r="D201" s="689" t="s">
        <v>342</v>
      </c>
      <c r="E201" s="720"/>
      <c r="F201" s="721"/>
    </row>
    <row r="202" spans="1:6" s="256" customFormat="1" ht="20.25" customHeight="1" thickTop="1" thickBot="1" x14ac:dyDescent="0.3">
      <c r="A202" s="534"/>
      <c r="B202" s="534"/>
      <c r="C202" s="431" t="s">
        <v>120</v>
      </c>
      <c r="D202" s="385" t="s">
        <v>70</v>
      </c>
      <c r="E202" s="230" t="s">
        <v>48</v>
      </c>
      <c r="F202" s="387" t="s">
        <v>366</v>
      </c>
    </row>
    <row r="203" spans="1:6" s="256" customFormat="1" ht="14.4" customHeight="1" x14ac:dyDescent="0.25">
      <c r="A203" s="534"/>
      <c r="B203" s="534"/>
      <c r="C203" s="164" t="s">
        <v>479</v>
      </c>
      <c r="D203" s="192">
        <v>73365</v>
      </c>
      <c r="E203" s="29">
        <f t="shared" ref="E203:E214" si="4">IF(D$215&lt;&gt;0,D203/D$215,0)</f>
        <v>0.38001139542111262</v>
      </c>
      <c r="F203" s="29">
        <f t="shared" ref="F203:F214" si="5">IF(D$51&lt;&gt;0,D203/D$51,0)</f>
        <v>0.1063237755700963</v>
      </c>
    </row>
    <row r="204" spans="1:6" s="256" customFormat="1" ht="14.4" customHeight="1" x14ac:dyDescent="0.25">
      <c r="A204" s="534"/>
      <c r="B204" s="534"/>
      <c r="C204" s="164" t="s">
        <v>476</v>
      </c>
      <c r="D204" s="28">
        <v>37570</v>
      </c>
      <c r="E204" s="29">
        <f t="shared" si="4"/>
        <v>0.19460271418211955</v>
      </c>
      <c r="F204" s="29">
        <f t="shared" si="5"/>
        <v>5.4448091708151271E-2</v>
      </c>
    </row>
    <row r="205" spans="1:6" s="256" customFormat="1" ht="14.4" customHeight="1" x14ac:dyDescent="0.25">
      <c r="A205" s="534"/>
      <c r="B205" s="534"/>
      <c r="C205" s="164" t="s">
        <v>478</v>
      </c>
      <c r="D205" s="28">
        <v>26890</v>
      </c>
      <c r="E205" s="29">
        <f t="shared" si="4"/>
        <v>0.13928312441727961</v>
      </c>
      <c r="F205" s="29">
        <f t="shared" si="5"/>
        <v>3.8970167315203294E-2</v>
      </c>
    </row>
    <row r="206" spans="1:6" s="256" customFormat="1" ht="14.4" customHeight="1" x14ac:dyDescent="0.25">
      <c r="A206" s="534"/>
      <c r="B206" s="534"/>
      <c r="C206" s="164" t="s">
        <v>477</v>
      </c>
      <c r="D206" s="28">
        <v>19660</v>
      </c>
      <c r="E206" s="29">
        <f t="shared" si="4"/>
        <v>0.10183362685175593</v>
      </c>
      <c r="F206" s="29">
        <f t="shared" si="5"/>
        <v>2.8492134228966036E-2</v>
      </c>
    </row>
    <row r="207" spans="1:6" s="256" customFormat="1" ht="14.4" customHeight="1" x14ac:dyDescent="0.25">
      <c r="A207" s="534"/>
      <c r="B207" s="534"/>
      <c r="C207" s="164" t="s">
        <v>482</v>
      </c>
      <c r="D207" s="28">
        <v>7880</v>
      </c>
      <c r="E207" s="29">
        <f t="shared" si="4"/>
        <v>4.0816326530612242E-2</v>
      </c>
      <c r="F207" s="29">
        <f t="shared" si="5"/>
        <v>1.1420041593298697E-2</v>
      </c>
    </row>
    <row r="208" spans="1:6" s="256" customFormat="1" ht="14.4" customHeight="1" x14ac:dyDescent="0.25">
      <c r="A208" s="534"/>
      <c r="B208" s="534"/>
      <c r="C208" s="164" t="s">
        <v>480</v>
      </c>
      <c r="D208" s="28">
        <v>6720</v>
      </c>
      <c r="E208" s="29">
        <f t="shared" si="4"/>
        <v>3.4807831762146482E-2</v>
      </c>
      <c r="F208" s="29">
        <f t="shared" si="5"/>
        <v>9.738918719158279E-3</v>
      </c>
    </row>
    <row r="209" spans="1:6" s="256" customFormat="1" ht="14.4" customHeight="1" x14ac:dyDescent="0.25">
      <c r="A209" s="534"/>
      <c r="B209" s="534"/>
      <c r="C209" s="164" t="s">
        <v>481</v>
      </c>
      <c r="D209" s="28">
        <v>4565</v>
      </c>
      <c r="E209" s="29">
        <f t="shared" si="4"/>
        <v>2.3645498808660521E-2</v>
      </c>
      <c r="F209" s="29">
        <f t="shared" si="5"/>
        <v>6.6157982072853486E-3</v>
      </c>
    </row>
    <row r="210" spans="1:6" s="256" customFormat="1" ht="14.4" customHeight="1" x14ac:dyDescent="0.25">
      <c r="A210" s="534"/>
      <c r="B210" s="534"/>
      <c r="C210" s="164" t="s">
        <v>484</v>
      </c>
      <c r="D210" s="28">
        <v>3780</v>
      </c>
      <c r="E210" s="29">
        <f t="shared" si="4"/>
        <v>1.9579405366207395E-2</v>
      </c>
      <c r="F210" s="29">
        <f t="shared" si="5"/>
        <v>5.4781417795265316E-3</v>
      </c>
    </row>
    <row r="211" spans="1:6" s="256" customFormat="1" ht="14.4" customHeight="1" x14ac:dyDescent="0.25">
      <c r="A211" s="534"/>
      <c r="B211" s="534"/>
      <c r="C211" s="164" t="s">
        <v>483</v>
      </c>
      <c r="D211" s="28">
        <v>2445</v>
      </c>
      <c r="E211" s="29">
        <f t="shared" si="4"/>
        <v>1.2664456645602404E-2</v>
      </c>
      <c r="F211" s="29">
        <f t="shared" si="5"/>
        <v>3.5434012304080345E-3</v>
      </c>
    </row>
    <row r="212" spans="1:6" s="256" customFormat="1" ht="14.4" customHeight="1" x14ac:dyDescent="0.25">
      <c r="A212" s="534"/>
      <c r="B212" s="534"/>
      <c r="C212" s="164" t="s">
        <v>485</v>
      </c>
      <c r="D212" s="28">
        <v>1550</v>
      </c>
      <c r="E212" s="29">
        <f t="shared" si="4"/>
        <v>8.0285921475189061E-3</v>
      </c>
      <c r="F212" s="29">
        <f t="shared" si="5"/>
        <v>2.2463279783772818E-3</v>
      </c>
    </row>
    <row r="213" spans="1:6" s="256" customFormat="1" ht="14.4" customHeight="1" x14ac:dyDescent="0.25">
      <c r="A213" s="534"/>
      <c r="B213" s="534"/>
      <c r="C213" s="486" t="s">
        <v>121</v>
      </c>
      <c r="D213" s="28">
        <v>5875</v>
      </c>
      <c r="E213" s="29">
        <f t="shared" si="4"/>
        <v>3.0430954107531338E-2</v>
      </c>
      <c r="F213" s="29">
        <f t="shared" si="5"/>
        <v>8.5143076599784057E-3</v>
      </c>
    </row>
    <row r="214" spans="1:6" s="256" customFormat="1" ht="15" customHeight="1" thickBot="1" x14ac:dyDescent="0.3">
      <c r="A214" s="534"/>
      <c r="B214" s="534"/>
      <c r="C214" s="486" t="s">
        <v>122</v>
      </c>
      <c r="D214" s="28">
        <v>2760</v>
      </c>
      <c r="E214" s="29">
        <f t="shared" si="4"/>
        <v>1.4296073759453019E-2</v>
      </c>
      <c r="F214" s="29">
        <f t="shared" si="5"/>
        <v>3.9999130453685786E-3</v>
      </c>
    </row>
    <row r="215" spans="1:6" s="256" customFormat="1" ht="16.5" customHeight="1" thickBot="1" x14ac:dyDescent="0.3">
      <c r="A215" s="534"/>
      <c r="B215" s="534"/>
      <c r="C215" s="262" t="s">
        <v>67</v>
      </c>
      <c r="D215" s="268">
        <f>SUM(D203:D214)</f>
        <v>193060</v>
      </c>
      <c r="E215" s="264">
        <f>SUM(E203:E214)</f>
        <v>1.0000000000000002</v>
      </c>
      <c r="F215" s="255">
        <f>SUM(F203:F214)</f>
        <v>0.27979101903581804</v>
      </c>
    </row>
    <row r="216" spans="1:6" s="256" customFormat="1" ht="15" customHeight="1" thickTop="1" x14ac:dyDescent="0.25">
      <c r="A216" s="534"/>
      <c r="B216" s="534"/>
      <c r="C216" s="429" t="s">
        <v>515</v>
      </c>
    </row>
    <row r="217" spans="1:6" s="256" customFormat="1" ht="12.75" customHeight="1" x14ac:dyDescent="0.25">
      <c r="A217" s="534"/>
      <c r="B217" s="534"/>
      <c r="C217" s="426" t="s">
        <v>104</v>
      </c>
    </row>
    <row r="218" spans="1:6" s="256" customFormat="1" ht="12.75" customHeight="1" x14ac:dyDescent="0.25">
      <c r="A218" s="534"/>
      <c r="B218" s="534"/>
    </row>
    <row r="219" spans="1:6" s="256" customFormat="1" ht="12.75" customHeight="1" x14ac:dyDescent="0.25">
      <c r="A219" s="534"/>
      <c r="B219" s="534"/>
    </row>
    <row r="220" spans="1:6" s="256" customFormat="1" ht="12.75" customHeight="1" thickBot="1" x14ac:dyDescent="0.3">
      <c r="A220" s="534"/>
      <c r="B220" s="534"/>
    </row>
    <row r="221" spans="1:6" s="256" customFormat="1" ht="39" customHeight="1" thickTop="1" thickBot="1" x14ac:dyDescent="0.3">
      <c r="A221" s="534"/>
      <c r="B221" s="534"/>
      <c r="C221" s="733" t="s">
        <v>123</v>
      </c>
      <c r="D221" s="734"/>
      <c r="E221" s="689" t="s">
        <v>342</v>
      </c>
      <c r="F221" s="721"/>
    </row>
    <row r="222" spans="1:6" s="256" customFormat="1" ht="20.25" customHeight="1" thickTop="1" thickBot="1" x14ac:dyDescent="0.3">
      <c r="A222" s="534"/>
      <c r="B222" s="534"/>
      <c r="C222" s="731" t="s">
        <v>433</v>
      </c>
      <c r="D222" s="732"/>
      <c r="E222" s="385" t="s">
        <v>70</v>
      </c>
      <c r="F222" s="230" t="s">
        <v>48</v>
      </c>
    </row>
    <row r="223" spans="1:6" s="256" customFormat="1" ht="14.4" customHeight="1" x14ac:dyDescent="0.25">
      <c r="A223" s="534"/>
      <c r="B223" s="534"/>
      <c r="C223" s="690" t="s">
        <v>124</v>
      </c>
      <c r="D223" s="691"/>
      <c r="E223" s="192">
        <v>609450</v>
      </c>
      <c r="F223" s="29">
        <f>IF(E$225&lt;&gt;0,E223/E$225,0)</f>
        <v>0.88325446917051331</v>
      </c>
    </row>
    <row r="224" spans="1:6" s="256" customFormat="1" ht="15" customHeight="1" thickBot="1" x14ac:dyDescent="0.3">
      <c r="A224" s="534"/>
      <c r="B224" s="534"/>
      <c r="C224" s="725" t="s">
        <v>125</v>
      </c>
      <c r="D224" s="726"/>
      <c r="E224" s="28">
        <v>80555</v>
      </c>
      <c r="F224" s="29">
        <f>IF(E$225&lt;&gt;0,E224/E$225,0)</f>
        <v>0.11674553082948674</v>
      </c>
    </row>
    <row r="225" spans="1:6" s="256" customFormat="1" ht="15.75" customHeight="1" thickBot="1" x14ac:dyDescent="0.3">
      <c r="A225" s="534"/>
      <c r="B225" s="534"/>
      <c r="C225" s="735" t="s">
        <v>67</v>
      </c>
      <c r="D225" s="736"/>
      <c r="E225" s="268">
        <f>SUM(E223:E224)</f>
        <v>690005</v>
      </c>
      <c r="F225" s="264">
        <f>SUM(F223:F224)</f>
        <v>1</v>
      </c>
    </row>
    <row r="226" spans="1:6" s="256" customFormat="1" ht="12.75" customHeight="1" thickTop="1" x14ac:dyDescent="0.25">
      <c r="A226" s="534"/>
      <c r="B226" s="534"/>
    </row>
    <row r="227" spans="1:6" s="256" customFormat="1" ht="12.75" customHeight="1" x14ac:dyDescent="0.25">
      <c r="A227" s="534"/>
      <c r="B227" s="534"/>
    </row>
    <row r="228" spans="1:6" s="256" customFormat="1" ht="12.75" customHeight="1" x14ac:dyDescent="0.25">
      <c r="A228" s="534"/>
      <c r="B228" s="534"/>
    </row>
    <row r="229" spans="1:6" s="256" customFormat="1" ht="12.75" customHeight="1" x14ac:dyDescent="0.25">
      <c r="A229" s="534"/>
      <c r="B229" s="534"/>
    </row>
    <row r="230" spans="1:6" s="256" customFormat="1" ht="12.75" customHeight="1" thickBot="1" x14ac:dyDescent="0.3">
      <c r="A230" s="534"/>
      <c r="B230" s="534"/>
    </row>
    <row r="231" spans="1:6" s="256" customFormat="1" ht="39" customHeight="1" thickTop="1" thickBot="1" x14ac:dyDescent="0.3">
      <c r="A231" s="534"/>
      <c r="B231" s="534"/>
      <c r="C231" s="425" t="s">
        <v>126</v>
      </c>
      <c r="D231" s="689" t="s">
        <v>342</v>
      </c>
      <c r="E231" s="720"/>
      <c r="F231" s="721"/>
    </row>
    <row r="232" spans="1:6" s="256" customFormat="1" ht="20.25" customHeight="1" thickTop="1" thickBot="1" x14ac:dyDescent="0.3">
      <c r="A232" s="534"/>
      <c r="B232" s="534"/>
      <c r="C232" s="431" t="s">
        <v>519</v>
      </c>
      <c r="D232" s="385" t="s">
        <v>70</v>
      </c>
      <c r="E232" s="230" t="s">
        <v>48</v>
      </c>
      <c r="F232" s="387" t="s">
        <v>49</v>
      </c>
    </row>
    <row r="233" spans="1:6" s="256" customFormat="1" ht="14.4" customHeight="1" x14ac:dyDescent="0.25">
      <c r="A233" s="534"/>
      <c r="B233" s="534"/>
      <c r="C233" s="132" t="s">
        <v>128</v>
      </c>
      <c r="D233" s="192">
        <v>56935</v>
      </c>
      <c r="E233" s="29">
        <f t="shared" ref="E233:E263" si="6">IF(D$264&lt;&gt;0,D233/D$264,0)</f>
        <v>0.32322802236793552</v>
      </c>
      <c r="F233" s="29">
        <f t="shared" ref="F233:F263" si="7">IF(D$51&lt;&gt;0,D233/D$51,0)</f>
        <v>8.2512698999297113E-2</v>
      </c>
    </row>
    <row r="234" spans="1:6" s="256" customFormat="1" ht="14.4" customHeight="1" x14ac:dyDescent="0.25">
      <c r="A234" s="534"/>
      <c r="B234" s="534"/>
      <c r="C234" s="104" t="s">
        <v>129</v>
      </c>
      <c r="D234" s="28">
        <v>19435</v>
      </c>
      <c r="E234" s="29">
        <f t="shared" si="6"/>
        <v>0.11033523517556558</v>
      </c>
      <c r="F234" s="29">
        <f t="shared" si="7"/>
        <v>2.8166054361137078E-2</v>
      </c>
    </row>
    <row r="235" spans="1:6" s="256" customFormat="1" ht="14.4" customHeight="1" x14ac:dyDescent="0.25">
      <c r="A235" s="534"/>
      <c r="B235" s="534"/>
      <c r="C235" s="104" t="s">
        <v>131</v>
      </c>
      <c r="D235" s="28">
        <v>7555</v>
      </c>
      <c r="E235" s="29">
        <f t="shared" si="6"/>
        <v>4.2890800193022792E-2</v>
      </c>
      <c r="F235" s="29">
        <f t="shared" si="7"/>
        <v>1.0949037339767976E-2</v>
      </c>
    </row>
    <row r="236" spans="1:6" s="256" customFormat="1" ht="14.4" customHeight="1" x14ac:dyDescent="0.25">
      <c r="A236" s="534"/>
      <c r="B236" s="534"/>
      <c r="C236" s="104" t="s">
        <v>130</v>
      </c>
      <c r="D236" s="28">
        <v>6870</v>
      </c>
      <c r="E236" s="29">
        <f t="shared" si="6"/>
        <v>3.9001958613642168E-2</v>
      </c>
      <c r="F236" s="29">
        <f t="shared" si="7"/>
        <v>9.9563052977109188E-3</v>
      </c>
    </row>
    <row r="237" spans="1:6" s="256" customFormat="1" ht="14.4" customHeight="1" x14ac:dyDescent="0.25">
      <c r="A237" s="534"/>
      <c r="B237" s="534"/>
      <c r="C237" s="104" t="s">
        <v>132</v>
      </c>
      <c r="D237" s="28">
        <v>4240</v>
      </c>
      <c r="E237" s="29">
        <f t="shared" si="6"/>
        <v>2.4071077805217292E-2</v>
      </c>
      <c r="F237" s="29">
        <f t="shared" si="7"/>
        <v>6.1447939537546282E-3</v>
      </c>
    </row>
    <row r="238" spans="1:6" s="256" customFormat="1" ht="14.4" customHeight="1" x14ac:dyDescent="0.25">
      <c r="A238" s="534"/>
      <c r="B238" s="534"/>
      <c r="C238" s="104" t="s">
        <v>133</v>
      </c>
      <c r="D238" s="28">
        <v>4105</v>
      </c>
      <c r="E238" s="29">
        <f t="shared" si="6"/>
        <v>2.3304663771324761E-2</v>
      </c>
      <c r="F238" s="29">
        <f t="shared" si="7"/>
        <v>5.949146033057252E-3</v>
      </c>
    </row>
    <row r="239" spans="1:6" s="256" customFormat="1" ht="14.4" customHeight="1" x14ac:dyDescent="0.25">
      <c r="A239" s="534"/>
      <c r="B239" s="534"/>
      <c r="C239" s="104" t="s">
        <v>136</v>
      </c>
      <c r="D239" s="28">
        <v>4060</v>
      </c>
      <c r="E239" s="29">
        <f t="shared" si="6"/>
        <v>2.3049192426693916E-2</v>
      </c>
      <c r="F239" s="29">
        <f t="shared" si="7"/>
        <v>5.8839300594914603E-3</v>
      </c>
    </row>
    <row r="240" spans="1:6" s="256" customFormat="1" ht="14.4" customHeight="1" x14ac:dyDescent="0.25">
      <c r="A240" s="534"/>
      <c r="B240" s="534"/>
      <c r="C240" s="104" t="s">
        <v>134</v>
      </c>
      <c r="D240" s="28">
        <v>3980</v>
      </c>
      <c r="E240" s="29">
        <f t="shared" si="6"/>
        <v>2.2595021147350194E-2</v>
      </c>
      <c r="F240" s="29">
        <f t="shared" si="7"/>
        <v>5.7679905509300522E-3</v>
      </c>
    </row>
    <row r="241" spans="1:6" s="256" customFormat="1" ht="14.4" customHeight="1" x14ac:dyDescent="0.25">
      <c r="A241" s="534"/>
      <c r="B241" s="534"/>
      <c r="C241" s="104" t="s">
        <v>135</v>
      </c>
      <c r="D241" s="28">
        <v>3805</v>
      </c>
      <c r="E241" s="29">
        <f t="shared" si="6"/>
        <v>2.1601521473785801E-2</v>
      </c>
      <c r="F241" s="29">
        <f t="shared" si="7"/>
        <v>5.5143728759519724E-3</v>
      </c>
    </row>
    <row r="242" spans="1:6" s="256" customFormat="1" ht="14.4" customHeight="1" x14ac:dyDescent="0.25">
      <c r="A242" s="534"/>
      <c r="B242" s="534"/>
      <c r="C242" s="104" t="s">
        <v>137</v>
      </c>
      <c r="D242" s="28">
        <v>3605</v>
      </c>
      <c r="E242" s="29">
        <f t="shared" si="6"/>
        <v>2.0466093275426495E-2</v>
      </c>
      <c r="F242" s="29">
        <f t="shared" si="7"/>
        <v>5.2245241045484518E-3</v>
      </c>
    </row>
    <row r="243" spans="1:6" s="256" customFormat="1" ht="14.4" customHeight="1" x14ac:dyDescent="0.25">
      <c r="A243" s="534"/>
      <c r="B243" s="534"/>
      <c r="C243" s="104" t="s">
        <v>145</v>
      </c>
      <c r="D243" s="28">
        <v>3490</v>
      </c>
      <c r="E243" s="29">
        <f t="shared" si="6"/>
        <v>1.9813222061369894E-2</v>
      </c>
      <c r="F243" s="29">
        <f t="shared" si="7"/>
        <v>5.0578610609914275E-3</v>
      </c>
    </row>
    <row r="244" spans="1:6" s="256" customFormat="1" ht="14.4" customHeight="1" x14ac:dyDescent="0.25">
      <c r="A244" s="534"/>
      <c r="B244" s="534"/>
      <c r="C244" s="104" t="s">
        <v>144</v>
      </c>
      <c r="D244" s="28">
        <v>2840</v>
      </c>
      <c r="E244" s="29">
        <f t="shared" si="6"/>
        <v>1.612308041670215E-2</v>
      </c>
      <c r="F244" s="29">
        <f t="shared" si="7"/>
        <v>4.1158525539299867E-3</v>
      </c>
    </row>
    <row r="245" spans="1:6" s="256" customFormat="1" ht="14.4" customHeight="1" x14ac:dyDescent="0.25">
      <c r="A245" s="534"/>
      <c r="B245" s="534"/>
      <c r="C245" s="104" t="s">
        <v>139</v>
      </c>
      <c r="D245" s="28">
        <v>2580</v>
      </c>
      <c r="E245" s="29">
        <f t="shared" si="6"/>
        <v>1.4647023758835051E-2</v>
      </c>
      <c r="F245" s="29">
        <f t="shared" si="7"/>
        <v>3.7390491511054107E-3</v>
      </c>
    </row>
    <row r="246" spans="1:6" s="256" customFormat="1" ht="14.4" customHeight="1" x14ac:dyDescent="0.25">
      <c r="A246" s="534"/>
      <c r="B246" s="534"/>
      <c r="C246" s="104" t="s">
        <v>138</v>
      </c>
      <c r="D246" s="28">
        <v>2465</v>
      </c>
      <c r="E246" s="29">
        <f t="shared" si="6"/>
        <v>1.3994152544778449E-2</v>
      </c>
      <c r="F246" s="29">
        <f t="shared" si="7"/>
        <v>3.5723861075483867E-3</v>
      </c>
    </row>
    <row r="247" spans="1:6" s="256" customFormat="1" ht="14.4" customHeight="1" x14ac:dyDescent="0.25">
      <c r="A247" s="534"/>
      <c r="B247" s="534"/>
      <c r="C247" s="104" t="s">
        <v>143</v>
      </c>
      <c r="D247" s="28">
        <v>2210</v>
      </c>
      <c r="E247" s="29">
        <f t="shared" si="6"/>
        <v>1.2546481591870334E-2</v>
      </c>
      <c r="F247" s="29">
        <f t="shared" si="7"/>
        <v>3.2028289240088985E-3</v>
      </c>
    </row>
    <row r="248" spans="1:6" s="256" customFormat="1" ht="14.4" customHeight="1" x14ac:dyDescent="0.25">
      <c r="A248" s="534"/>
      <c r="B248" s="534"/>
      <c r="C248" s="104" t="s">
        <v>141</v>
      </c>
      <c r="D248" s="28">
        <v>1965</v>
      </c>
      <c r="E248" s="29">
        <f t="shared" si="6"/>
        <v>1.1155582048880184E-2</v>
      </c>
      <c r="F248" s="29">
        <f t="shared" si="7"/>
        <v>2.8477641790395861E-3</v>
      </c>
    </row>
    <row r="249" spans="1:6" s="256" customFormat="1" ht="14.4" customHeight="1" x14ac:dyDescent="0.25">
      <c r="A249" s="534"/>
      <c r="B249" s="534"/>
      <c r="C249" s="104" t="s">
        <v>146</v>
      </c>
      <c r="D249" s="28">
        <v>1570</v>
      </c>
      <c r="E249" s="29">
        <f t="shared" si="6"/>
        <v>8.913111357120555E-3</v>
      </c>
      <c r="F249" s="29">
        <f t="shared" si="7"/>
        <v>2.2753128555176336E-3</v>
      </c>
    </row>
    <row r="250" spans="1:6" s="256" customFormat="1" ht="14.4" customHeight="1" x14ac:dyDescent="0.25">
      <c r="A250" s="534"/>
      <c r="B250" s="534"/>
      <c r="C250" s="104" t="s">
        <v>142</v>
      </c>
      <c r="D250" s="28">
        <v>1490</v>
      </c>
      <c r="E250" s="29">
        <f t="shared" si="6"/>
        <v>8.4589400777768317E-3</v>
      </c>
      <c r="F250" s="29">
        <f t="shared" si="7"/>
        <v>2.1593733469562255E-3</v>
      </c>
    </row>
    <row r="251" spans="1:6" s="256" customFormat="1" ht="14.4" customHeight="1" x14ac:dyDescent="0.25">
      <c r="A251" s="534"/>
      <c r="B251" s="534"/>
      <c r="C251" s="104" t="s">
        <v>140</v>
      </c>
      <c r="D251" s="28">
        <v>1385</v>
      </c>
      <c r="E251" s="29">
        <f t="shared" si="6"/>
        <v>7.8628402736381966E-3</v>
      </c>
      <c r="F251" s="29">
        <f t="shared" si="7"/>
        <v>2.0072027419693775E-3</v>
      </c>
    </row>
    <row r="252" spans="1:6" s="256" customFormat="1" ht="14.4" customHeight="1" x14ac:dyDescent="0.25">
      <c r="A252" s="534"/>
      <c r="B252" s="534"/>
      <c r="C252" s="104" t="s">
        <v>502</v>
      </c>
      <c r="D252" s="28">
        <v>1370</v>
      </c>
      <c r="E252" s="29">
        <f t="shared" si="6"/>
        <v>7.7776831587612477E-3</v>
      </c>
      <c r="F252" s="29">
        <f t="shared" si="7"/>
        <v>1.9854640841141134E-3</v>
      </c>
    </row>
    <row r="253" spans="1:6" s="256" customFormat="1" ht="14.4" customHeight="1" x14ac:dyDescent="0.25">
      <c r="A253" s="534"/>
      <c r="B253" s="534"/>
      <c r="C253" s="104" t="s">
        <v>148</v>
      </c>
      <c r="D253" s="28">
        <v>1060</v>
      </c>
      <c r="E253" s="29">
        <f t="shared" si="6"/>
        <v>6.017769451304323E-3</v>
      </c>
      <c r="F253" s="29">
        <f t="shared" si="7"/>
        <v>1.536198488438657E-3</v>
      </c>
    </row>
    <row r="254" spans="1:6" s="256" customFormat="1" ht="14.4" customHeight="1" x14ac:dyDescent="0.25">
      <c r="A254" s="534"/>
      <c r="B254" s="534"/>
      <c r="C254" s="104" t="s">
        <v>152</v>
      </c>
      <c r="D254" s="28">
        <v>1035</v>
      </c>
      <c r="E254" s="29">
        <f t="shared" si="6"/>
        <v>5.8758409265094102E-3</v>
      </c>
      <c r="F254" s="29">
        <f t="shared" si="7"/>
        <v>1.4999673920132171E-3</v>
      </c>
    </row>
    <row r="255" spans="1:6" s="256" customFormat="1" ht="14.4" customHeight="1" x14ac:dyDescent="0.25">
      <c r="A255" s="534"/>
      <c r="B255" s="534"/>
      <c r="C255" s="104" t="s">
        <v>150</v>
      </c>
      <c r="D255" s="28">
        <v>1010</v>
      </c>
      <c r="E255" s="29">
        <f t="shared" si="6"/>
        <v>5.7339124017144966E-3</v>
      </c>
      <c r="F255" s="29">
        <f t="shared" si="7"/>
        <v>1.4637362955877771E-3</v>
      </c>
    </row>
    <row r="256" spans="1:6" s="256" customFormat="1" ht="14.4" customHeight="1" x14ac:dyDescent="0.25">
      <c r="A256" s="534"/>
      <c r="B256" s="534"/>
      <c r="C256" s="104" t="s">
        <v>147</v>
      </c>
      <c r="D256" s="28">
        <v>1010</v>
      </c>
      <c r="E256" s="29">
        <f t="shared" si="6"/>
        <v>5.7339124017144966E-3</v>
      </c>
      <c r="F256" s="29">
        <f t="shared" si="7"/>
        <v>1.4637362955877771E-3</v>
      </c>
    </row>
    <row r="257" spans="1:6" s="256" customFormat="1" ht="14.4" customHeight="1" x14ac:dyDescent="0.25">
      <c r="A257" s="534"/>
      <c r="B257" s="534"/>
      <c r="C257" s="104" t="s">
        <v>153</v>
      </c>
      <c r="D257" s="28">
        <v>965</v>
      </c>
      <c r="E257" s="29">
        <f t="shared" si="6"/>
        <v>5.4784410570836526E-3</v>
      </c>
      <c r="F257" s="29">
        <f t="shared" si="7"/>
        <v>1.3985203220219851E-3</v>
      </c>
    </row>
    <row r="258" spans="1:6" s="256" customFormat="1" ht="14.4" customHeight="1" x14ac:dyDescent="0.25">
      <c r="A258" s="534"/>
      <c r="B258" s="534"/>
      <c r="C258" s="104" t="s">
        <v>164</v>
      </c>
      <c r="D258" s="28">
        <v>895</v>
      </c>
      <c r="E258" s="29">
        <f t="shared" si="6"/>
        <v>5.0810411876578958E-3</v>
      </c>
      <c r="F258" s="29">
        <f t="shared" si="7"/>
        <v>1.297073252030753E-3</v>
      </c>
    </row>
    <row r="259" spans="1:6" s="256" customFormat="1" ht="14.4" customHeight="1" x14ac:dyDescent="0.25">
      <c r="A259" s="534"/>
      <c r="B259" s="534"/>
      <c r="C259" s="104" t="s">
        <v>503</v>
      </c>
      <c r="D259" s="28">
        <v>890</v>
      </c>
      <c r="E259" s="29">
        <f t="shared" si="6"/>
        <v>5.0526554826989126E-3</v>
      </c>
      <c r="F259" s="29">
        <f t="shared" si="7"/>
        <v>1.289827032745665E-3</v>
      </c>
    </row>
    <row r="260" spans="1:6" s="256" customFormat="1" ht="14.4" customHeight="1" x14ac:dyDescent="0.25">
      <c r="A260" s="534"/>
      <c r="B260" s="534"/>
      <c r="C260" s="104" t="s">
        <v>149</v>
      </c>
      <c r="D260" s="28">
        <v>855</v>
      </c>
      <c r="E260" s="29">
        <f t="shared" si="6"/>
        <v>4.8539555479860342E-3</v>
      </c>
      <c r="F260" s="29">
        <f t="shared" si="7"/>
        <v>1.2391034977500489E-3</v>
      </c>
    </row>
    <row r="261" spans="1:6" s="256" customFormat="1" ht="14.4" customHeight="1" x14ac:dyDescent="0.25">
      <c r="A261" s="534"/>
      <c r="B261" s="534"/>
      <c r="C261" s="104" t="s">
        <v>167</v>
      </c>
      <c r="D261" s="28">
        <v>845</v>
      </c>
      <c r="E261" s="29">
        <f t="shared" si="6"/>
        <v>4.7971841380680686E-3</v>
      </c>
      <c r="F261" s="29">
        <f t="shared" si="7"/>
        <v>1.2246110591798728E-3</v>
      </c>
    </row>
    <row r="262" spans="1:6" s="256" customFormat="1" ht="14.4" customHeight="1" x14ac:dyDescent="0.25">
      <c r="A262" s="534"/>
      <c r="B262" s="534"/>
      <c r="C262" s="104" t="s">
        <v>165</v>
      </c>
      <c r="D262" s="28">
        <v>835</v>
      </c>
      <c r="E262" s="29">
        <f t="shared" si="6"/>
        <v>4.7404127281501039E-3</v>
      </c>
      <c r="F262" s="29">
        <f t="shared" si="7"/>
        <v>1.2101186206096969E-3</v>
      </c>
    </row>
    <row r="263" spans="1:6" s="256" customFormat="1" ht="17.25" customHeight="1" thickBot="1" x14ac:dyDescent="0.3">
      <c r="A263" s="534"/>
      <c r="B263" s="534"/>
      <c r="C263" s="112" t="s">
        <v>170</v>
      </c>
      <c r="D263" s="28">
        <v>30790</v>
      </c>
      <c r="E263" s="29">
        <f t="shared" si="6"/>
        <v>0.17479917113741519</v>
      </c>
      <c r="F263" s="29">
        <f t="shared" si="7"/>
        <v>4.4622218357571936E-2</v>
      </c>
    </row>
    <row r="264" spans="1:6" s="256" customFormat="1" ht="16.5" customHeight="1" thickBot="1" x14ac:dyDescent="0.3">
      <c r="A264" s="534"/>
      <c r="B264" s="534"/>
      <c r="C264" s="262" t="s">
        <v>155</v>
      </c>
      <c r="D264" s="268">
        <f>SUM(D233:D263)</f>
        <v>176145</v>
      </c>
      <c r="E264" s="264">
        <f>SUM(E233:E263)</f>
        <v>1</v>
      </c>
      <c r="F264" s="255">
        <f>SUM(F233:F263)</f>
        <v>0.25527705919436527</v>
      </c>
    </row>
    <row r="265" spans="1:6" s="256" customFormat="1" ht="15" customHeight="1" thickTop="1" x14ac:dyDescent="0.25">
      <c r="A265" s="534"/>
      <c r="B265" s="534"/>
      <c r="C265" s="737" t="s">
        <v>367</v>
      </c>
      <c r="D265" s="737"/>
      <c r="E265" s="737"/>
      <c r="F265" s="737"/>
    </row>
    <row r="266" spans="1:6" s="256" customFormat="1" ht="15" customHeight="1" x14ac:dyDescent="0.25">
      <c r="A266" s="534"/>
      <c r="B266" s="534"/>
      <c r="C266" s="719" t="s">
        <v>104</v>
      </c>
      <c r="D266" s="719"/>
      <c r="E266" s="719"/>
      <c r="F266" s="719"/>
    </row>
    <row r="267" spans="1:6" ht="14.4" customHeight="1" x14ac:dyDescent="0.25">
      <c r="C267" s="270"/>
      <c r="D267" s="19"/>
    </row>
    <row r="268" spans="1:6" ht="12.75" customHeight="1" x14ac:dyDescent="0.25"/>
    <row r="269" spans="1:6" s="256" customFormat="1" ht="12.75" customHeight="1" thickBot="1" x14ac:dyDescent="0.3">
      <c r="A269" s="534"/>
      <c r="B269" s="534"/>
    </row>
    <row r="270" spans="1:6" s="256" customFormat="1" ht="15" thickTop="1" thickBot="1" x14ac:dyDescent="0.3">
      <c r="A270" s="534"/>
      <c r="B270" s="534"/>
      <c r="C270" s="431" t="s">
        <v>157</v>
      </c>
      <c r="D270" s="385" t="s">
        <v>70</v>
      </c>
      <c r="E270" s="230" t="s">
        <v>48</v>
      </c>
      <c r="F270" s="387" t="s">
        <v>49</v>
      </c>
    </row>
    <row r="271" spans="1:6" s="256" customFormat="1" ht="14.4" customHeight="1" x14ac:dyDescent="0.25">
      <c r="A271" s="534"/>
      <c r="B271" s="534"/>
      <c r="C271" s="108" t="s">
        <v>504</v>
      </c>
      <c r="D271" s="192">
        <v>37655</v>
      </c>
      <c r="E271" s="29">
        <f t="shared" ref="E271:E277" si="8">IF(D$278&lt;&gt;0,D271/D$278,0)</f>
        <v>0.21376060855496579</v>
      </c>
      <c r="F271" s="29">
        <f t="shared" ref="F271:F277" si="9">IF(D$51&lt;&gt;0,D271/D$51,0)</f>
        <v>5.4571277435997767E-2</v>
      </c>
    </row>
    <row r="272" spans="1:6" s="256" customFormat="1" ht="14.4" customHeight="1" x14ac:dyDescent="0.25">
      <c r="A272" s="534"/>
      <c r="B272" s="534"/>
      <c r="C272" s="93" t="s">
        <v>158</v>
      </c>
      <c r="D272" s="28">
        <v>16165</v>
      </c>
      <c r="E272" s="29">
        <f t="shared" si="8"/>
        <v>9.1765774459992622E-2</v>
      </c>
      <c r="F272" s="29">
        <f t="shared" si="9"/>
        <v>2.3427026948689523E-2</v>
      </c>
    </row>
    <row r="273" spans="1:6" s="256" customFormat="1" ht="14.4" customHeight="1" x14ac:dyDescent="0.25">
      <c r="A273" s="534"/>
      <c r="B273" s="534"/>
      <c r="C273" s="93" t="s">
        <v>159</v>
      </c>
      <c r="D273" s="28">
        <v>17870</v>
      </c>
      <c r="E273" s="29">
        <f t="shared" si="8"/>
        <v>0.10144475036189719</v>
      </c>
      <c r="F273" s="29">
        <f t="shared" si="9"/>
        <v>2.589798772490453E-2</v>
      </c>
    </row>
    <row r="274" spans="1:6" s="256" customFormat="1" ht="14.4" customHeight="1" x14ac:dyDescent="0.25">
      <c r="A274" s="534"/>
      <c r="B274" s="534"/>
      <c r="C274" s="93" t="s">
        <v>494</v>
      </c>
      <c r="D274" s="28">
        <v>52445</v>
      </c>
      <c r="E274" s="29">
        <f t="shared" si="8"/>
        <v>0.29772075728761604</v>
      </c>
      <c r="F274" s="29">
        <f t="shared" si="9"/>
        <v>7.6005594081288083E-2</v>
      </c>
    </row>
    <row r="275" spans="1:6" s="256" customFormat="1" ht="14.4" customHeight="1" x14ac:dyDescent="0.25">
      <c r="A275" s="534"/>
      <c r="B275" s="534"/>
      <c r="C275" s="93" t="s">
        <v>315</v>
      </c>
      <c r="D275" s="28">
        <v>15940</v>
      </c>
      <c r="E275" s="29">
        <f t="shared" si="8"/>
        <v>9.0488490250063863E-2</v>
      </c>
      <c r="F275" s="29">
        <f t="shared" si="9"/>
        <v>2.3100947080860561E-2</v>
      </c>
    </row>
    <row r="276" spans="1:6" s="256" customFormat="1" ht="14.4" customHeight="1" x14ac:dyDescent="0.25">
      <c r="A276" s="534"/>
      <c r="B276" s="534"/>
      <c r="C276" s="93" t="s">
        <v>486</v>
      </c>
      <c r="D276" s="28">
        <v>36505</v>
      </c>
      <c r="E276" s="29">
        <f t="shared" si="8"/>
        <v>0.20723226703755215</v>
      </c>
      <c r="F276" s="29">
        <f t="shared" si="9"/>
        <v>5.2904647000427525E-2</v>
      </c>
    </row>
    <row r="277" spans="1:6" s="256" customFormat="1" ht="15" customHeight="1" thickBot="1" x14ac:dyDescent="0.3">
      <c r="A277" s="534"/>
      <c r="B277" s="534"/>
      <c r="C277" s="109" t="s">
        <v>495</v>
      </c>
      <c r="D277" s="28">
        <v>52020</v>
      </c>
      <c r="E277" s="29">
        <f t="shared" si="8"/>
        <v>0.29530810933552837</v>
      </c>
      <c r="F277" s="29">
        <f t="shared" si="9"/>
        <v>7.5389665442055609E-2</v>
      </c>
    </row>
    <row r="278" spans="1:6" s="256" customFormat="1" ht="15.75" customHeight="1" thickBot="1" x14ac:dyDescent="0.3">
      <c r="A278" s="534"/>
      <c r="B278" s="534"/>
      <c r="C278" s="262" t="s">
        <v>155</v>
      </c>
      <c r="D278" s="268">
        <f>SUM(D271:D274,D277)</f>
        <v>176155</v>
      </c>
      <c r="E278" s="264">
        <f>SUM(E271:E274,E277)</f>
        <v>1</v>
      </c>
      <c r="F278" s="255">
        <f>SUM(F271:F274,F277)</f>
        <v>0.25529155163293549</v>
      </c>
    </row>
    <row r="279" spans="1:6" s="256" customFormat="1" ht="15" customHeight="1" thickTop="1" x14ac:dyDescent="0.25">
      <c r="A279" s="534"/>
      <c r="B279" s="534"/>
      <c r="C279" s="99"/>
    </row>
    <row r="280" spans="1:6" s="256" customFormat="1" ht="15" customHeight="1" x14ac:dyDescent="0.25">
      <c r="A280" s="534"/>
      <c r="B280" s="534"/>
      <c r="C280" s="373"/>
    </row>
    <row r="281" spans="1:6" s="256" customFormat="1" ht="15" customHeight="1" x14ac:dyDescent="0.25">
      <c r="A281" s="534"/>
      <c r="B281" s="534"/>
      <c r="C281" s="99"/>
      <c r="D281" s="271"/>
      <c r="E281" s="272"/>
    </row>
    <row r="282" spans="1:6" ht="12.75" customHeight="1" x14ac:dyDescent="0.25"/>
    <row r="283" spans="1:6" s="256" customFormat="1" ht="12.75" customHeight="1" thickBot="1" x14ac:dyDescent="0.3">
      <c r="A283" s="534"/>
      <c r="B283" s="534"/>
    </row>
    <row r="284" spans="1:6" s="256" customFormat="1" ht="15" thickTop="1" thickBot="1" x14ac:dyDescent="0.3">
      <c r="A284" s="534"/>
      <c r="B284" s="534"/>
      <c r="C284" s="431" t="s">
        <v>162</v>
      </c>
      <c r="D284" s="385" t="s">
        <v>70</v>
      </c>
      <c r="E284" s="230" t="s">
        <v>48</v>
      </c>
      <c r="F284" s="387" t="s">
        <v>368</v>
      </c>
    </row>
    <row r="285" spans="1:6" s="256" customFormat="1" ht="14.4" customHeight="1" x14ac:dyDescent="0.25">
      <c r="A285" s="534"/>
      <c r="B285" s="534"/>
      <c r="C285" s="486" t="s">
        <v>369</v>
      </c>
      <c r="D285" s="192">
        <v>192560</v>
      </c>
      <c r="E285" s="29">
        <f>IF(D$285&lt;&gt;0,D285/D$288,0)</f>
        <v>0.27906437494565373</v>
      </c>
      <c r="F285" s="29">
        <f>IF(D$51&lt;&gt;0,D285/D$51,0)</f>
        <v>0.27906639710730924</v>
      </c>
    </row>
    <row r="286" spans="1:6" s="256" customFormat="1" ht="14.4" customHeight="1" x14ac:dyDescent="0.25">
      <c r="A286" s="534"/>
      <c r="B286" s="534"/>
      <c r="C286" s="486" t="s">
        <v>370</v>
      </c>
      <c r="D286" s="28">
        <v>127905</v>
      </c>
      <c r="E286" s="29">
        <f t="shared" ref="E286:E287" si="10">IF(D$285&lt;&gt;0,D286/D$288,0)</f>
        <v>0.18536419234225096</v>
      </c>
      <c r="F286" s="29">
        <f t="shared" ref="F286:F287" si="11">IF(D$51&lt;&gt;0,D286/D$51,0)</f>
        <v>0.18536553553183627</v>
      </c>
    </row>
    <row r="287" spans="1:6" s="256" customFormat="1" ht="14.4" customHeight="1" thickBot="1" x14ac:dyDescent="0.3">
      <c r="A287" s="534"/>
      <c r="B287" s="534"/>
      <c r="C287" s="486" t="s">
        <v>435</v>
      </c>
      <c r="D287" s="28">
        <v>369555</v>
      </c>
      <c r="E287" s="29">
        <f t="shared" si="10"/>
        <v>0.53557143271209529</v>
      </c>
      <c r="F287" s="29">
        <f t="shared" si="11"/>
        <v>0.53557531358013954</v>
      </c>
    </row>
    <row r="288" spans="1:6" s="256" customFormat="1" ht="15.75" customHeight="1" thickBot="1" x14ac:dyDescent="0.3">
      <c r="A288" s="534"/>
      <c r="B288" s="534"/>
      <c r="C288" s="262" t="s">
        <v>155</v>
      </c>
      <c r="D288" s="268">
        <f>SUM(D285:D287)</f>
        <v>690020</v>
      </c>
      <c r="E288" s="264">
        <f>SUM(E285:E287)</f>
        <v>1</v>
      </c>
      <c r="F288" s="255">
        <f>SUM(F285:F287)</f>
        <v>1.0000072462192851</v>
      </c>
    </row>
    <row r="289" spans="1:6" s="256" customFormat="1" ht="15" customHeight="1" thickTop="1" x14ac:dyDescent="0.25">
      <c r="A289" s="534"/>
      <c r="B289" s="534"/>
      <c r="C289" s="99"/>
    </row>
    <row r="290" spans="1:6" s="256" customFormat="1" ht="15" customHeight="1" x14ac:dyDescent="0.25">
      <c r="A290" s="534"/>
      <c r="B290" s="534"/>
      <c r="C290" s="99"/>
      <c r="D290" s="271"/>
      <c r="E290" s="272"/>
    </row>
    <row r="291" spans="1:6" ht="12.75" customHeight="1" x14ac:dyDescent="0.25"/>
    <row r="292" spans="1:6" s="256" customFormat="1" ht="12.75" customHeight="1" thickBot="1" x14ac:dyDescent="0.3">
      <c r="A292" s="534"/>
      <c r="B292" s="534"/>
      <c r="C292" s="261"/>
      <c r="D292" s="271"/>
      <c r="E292" s="272"/>
    </row>
    <row r="293" spans="1:6" s="256" customFormat="1" ht="15" thickTop="1" thickBot="1" x14ac:dyDescent="0.3">
      <c r="A293" s="534"/>
      <c r="B293" s="534"/>
      <c r="C293" s="431" t="s">
        <v>520</v>
      </c>
      <c r="D293" s="385" t="s">
        <v>70</v>
      </c>
      <c r="E293" s="230" t="s">
        <v>48</v>
      </c>
      <c r="F293" s="387" t="s">
        <v>49</v>
      </c>
    </row>
    <row r="294" spans="1:6" s="256" customFormat="1" ht="14.4" customHeight="1" x14ac:dyDescent="0.25">
      <c r="A294" s="534"/>
      <c r="B294" s="534"/>
      <c r="C294" s="132" t="s">
        <v>128</v>
      </c>
      <c r="D294" s="192">
        <v>19615</v>
      </c>
      <c r="E294" s="29">
        <f t="shared" ref="E294:E324" si="12">IF(D$325&lt;&gt;0,D294/D$325,0)</f>
        <v>0.37706651287966164</v>
      </c>
      <c r="F294" s="29">
        <f t="shared" ref="F294:F324" si="13">IF(D$51&lt;&gt;0,D294/D$51,0)</f>
        <v>2.8426918255400245E-2</v>
      </c>
    </row>
    <row r="295" spans="1:6" s="256" customFormat="1" ht="14.4" customHeight="1" x14ac:dyDescent="0.25">
      <c r="A295" s="534"/>
      <c r="B295" s="534"/>
      <c r="C295" s="104" t="s">
        <v>129</v>
      </c>
      <c r="D295" s="28">
        <v>9485</v>
      </c>
      <c r="E295" s="29">
        <f t="shared" si="12"/>
        <v>0.18233371780084584</v>
      </c>
      <c r="F295" s="69">
        <f t="shared" si="13"/>
        <v>1.3746077983811946E-2</v>
      </c>
    </row>
    <row r="296" spans="1:6" s="256" customFormat="1" ht="14.4" customHeight="1" x14ac:dyDescent="0.25">
      <c r="A296" s="534"/>
      <c r="B296" s="534"/>
      <c r="C296" s="104" t="s">
        <v>131</v>
      </c>
      <c r="D296" s="28">
        <v>2885</v>
      </c>
      <c r="E296" s="29">
        <f t="shared" si="12"/>
        <v>5.5459438677431756E-2</v>
      </c>
      <c r="F296" s="105">
        <f t="shared" si="13"/>
        <v>4.1810685274957793E-3</v>
      </c>
    </row>
    <row r="297" spans="1:6" s="256" customFormat="1" ht="14.4" customHeight="1" x14ac:dyDescent="0.25">
      <c r="A297" s="534"/>
      <c r="B297" s="534"/>
      <c r="C297" s="104" t="s">
        <v>145</v>
      </c>
      <c r="D297" s="28">
        <v>2405</v>
      </c>
      <c r="E297" s="29">
        <f t="shared" si="12"/>
        <v>4.6232218377547096E-2</v>
      </c>
      <c r="F297" s="105">
        <f t="shared" si="13"/>
        <v>3.4854314761273305E-3</v>
      </c>
    </row>
    <row r="298" spans="1:6" s="256" customFormat="1" ht="14.4" customHeight="1" x14ac:dyDescent="0.25">
      <c r="A298" s="534"/>
      <c r="B298" s="534"/>
      <c r="C298" s="104" t="s">
        <v>144</v>
      </c>
      <c r="D298" s="28">
        <v>1415</v>
      </c>
      <c r="E298" s="29">
        <f t="shared" si="12"/>
        <v>2.7201076509034985E-2</v>
      </c>
      <c r="F298" s="105">
        <f t="shared" si="13"/>
        <v>2.0506800576799056E-3</v>
      </c>
    </row>
    <row r="299" spans="1:6" s="256" customFormat="1" ht="13.65" customHeight="1" x14ac:dyDescent="0.25">
      <c r="A299" s="534"/>
      <c r="B299" s="534"/>
      <c r="C299" s="104" t="s">
        <v>139</v>
      </c>
      <c r="D299" s="28">
        <v>1160</v>
      </c>
      <c r="E299" s="29">
        <f t="shared" si="12"/>
        <v>2.229911572472126E-2</v>
      </c>
      <c r="F299" s="105">
        <f t="shared" si="13"/>
        <v>1.6811228741404173E-3</v>
      </c>
    </row>
    <row r="300" spans="1:6" s="256" customFormat="1" ht="14.4" customHeight="1" x14ac:dyDescent="0.25">
      <c r="A300" s="534"/>
      <c r="B300" s="534"/>
      <c r="C300" s="104" t="s">
        <v>137</v>
      </c>
      <c r="D300" s="28">
        <v>965</v>
      </c>
      <c r="E300" s="29">
        <f t="shared" si="12"/>
        <v>1.855055747789312E-2</v>
      </c>
      <c r="F300" s="105">
        <f t="shared" si="13"/>
        <v>1.3985203220219851E-3</v>
      </c>
    </row>
    <row r="301" spans="1:6" s="256" customFormat="1" ht="14.4" customHeight="1" x14ac:dyDescent="0.25">
      <c r="A301" s="534"/>
      <c r="B301" s="534"/>
      <c r="C301" s="104" t="s">
        <v>505</v>
      </c>
      <c r="D301" s="28">
        <v>745</v>
      </c>
      <c r="E301" s="29">
        <f t="shared" si="12"/>
        <v>1.4321414840445983E-2</v>
      </c>
      <c r="F301" s="105">
        <f t="shared" si="13"/>
        <v>1.0796866734781127E-3</v>
      </c>
    </row>
    <row r="302" spans="1:6" s="256" customFormat="1" ht="14.4" customHeight="1" x14ac:dyDescent="0.25">
      <c r="A302" s="534"/>
      <c r="B302" s="534"/>
      <c r="C302" s="104" t="s">
        <v>141</v>
      </c>
      <c r="D302" s="28">
        <v>730</v>
      </c>
      <c r="E302" s="29">
        <f t="shared" si="12"/>
        <v>1.4033064206074588E-2</v>
      </c>
      <c r="F302" s="105">
        <f t="shared" si="13"/>
        <v>1.0579480156228487E-3</v>
      </c>
    </row>
    <row r="303" spans="1:6" s="256" customFormat="1" ht="14.4" customHeight="1" x14ac:dyDescent="0.25">
      <c r="A303" s="534"/>
      <c r="B303" s="534"/>
      <c r="C303" s="104" t="s">
        <v>506</v>
      </c>
      <c r="D303" s="28">
        <v>725</v>
      </c>
      <c r="E303" s="29">
        <f t="shared" si="12"/>
        <v>1.3936947327950788E-2</v>
      </c>
      <c r="F303" s="105">
        <f t="shared" si="13"/>
        <v>1.0507017963377607E-3</v>
      </c>
    </row>
    <row r="304" spans="1:6" s="256" customFormat="1" ht="14.4" customHeight="1" x14ac:dyDescent="0.25">
      <c r="A304" s="534"/>
      <c r="B304" s="534"/>
      <c r="C304" s="104" t="s">
        <v>143</v>
      </c>
      <c r="D304" s="28">
        <v>720</v>
      </c>
      <c r="E304" s="29">
        <f t="shared" si="12"/>
        <v>1.384083044982699E-2</v>
      </c>
      <c r="F304" s="105">
        <f t="shared" si="13"/>
        <v>1.0434555770526728E-3</v>
      </c>
    </row>
    <row r="305" spans="1:6" s="256" customFormat="1" ht="14.4" customHeight="1" x14ac:dyDescent="0.25">
      <c r="A305" s="534"/>
      <c r="B305" s="534"/>
      <c r="C305" s="104" t="s">
        <v>133</v>
      </c>
      <c r="D305" s="28">
        <v>600</v>
      </c>
      <c r="E305" s="29">
        <f t="shared" si="12"/>
        <v>1.1534025374855825E-2</v>
      </c>
      <c r="F305" s="105">
        <f t="shared" si="13"/>
        <v>8.6954631421056069E-4</v>
      </c>
    </row>
    <row r="306" spans="1:6" s="256" customFormat="1" ht="14.4" customHeight="1" x14ac:dyDescent="0.25">
      <c r="A306" s="534"/>
      <c r="B306" s="534"/>
      <c r="C306" s="104" t="s">
        <v>163</v>
      </c>
      <c r="D306" s="28">
        <v>585</v>
      </c>
      <c r="E306" s="29">
        <f t="shared" si="12"/>
        <v>1.124567474048443E-2</v>
      </c>
      <c r="F306" s="105">
        <f t="shared" si="13"/>
        <v>8.4780765635529662E-4</v>
      </c>
    </row>
    <row r="307" spans="1:6" s="256" customFormat="1" ht="14.4" customHeight="1" x14ac:dyDescent="0.25">
      <c r="A307" s="534"/>
      <c r="B307" s="534"/>
      <c r="C307" s="104" t="s">
        <v>168</v>
      </c>
      <c r="D307" s="28">
        <v>540</v>
      </c>
      <c r="E307" s="29">
        <f t="shared" si="12"/>
        <v>1.0380622837370242E-2</v>
      </c>
      <c r="F307" s="105">
        <f t="shared" si="13"/>
        <v>7.8259168278950453E-4</v>
      </c>
    </row>
    <row r="308" spans="1:6" s="256" customFormat="1" ht="14.4" customHeight="1" x14ac:dyDescent="0.25">
      <c r="A308" s="534"/>
      <c r="B308" s="534"/>
      <c r="C308" s="104" t="s">
        <v>136</v>
      </c>
      <c r="D308" s="28">
        <v>480</v>
      </c>
      <c r="E308" s="29">
        <f t="shared" si="12"/>
        <v>9.22722029988466E-3</v>
      </c>
      <c r="F308" s="105">
        <f t="shared" si="13"/>
        <v>6.9563705136844848E-4</v>
      </c>
    </row>
    <row r="309" spans="1:6" s="256" customFormat="1" ht="14.4" customHeight="1" x14ac:dyDescent="0.25">
      <c r="A309" s="534"/>
      <c r="B309" s="534"/>
      <c r="C309" s="104" t="s">
        <v>152</v>
      </c>
      <c r="D309" s="28">
        <v>405</v>
      </c>
      <c r="E309" s="29">
        <f t="shared" si="12"/>
        <v>7.7854671280276812E-3</v>
      </c>
      <c r="F309" s="105">
        <f t="shared" si="13"/>
        <v>5.8694376209212848E-4</v>
      </c>
    </row>
    <row r="310" spans="1:6" s="256" customFormat="1" ht="14.4" customHeight="1" x14ac:dyDescent="0.25">
      <c r="A310" s="534"/>
      <c r="B310" s="534"/>
      <c r="C310" s="104" t="s">
        <v>166</v>
      </c>
      <c r="D310" s="28">
        <v>385</v>
      </c>
      <c r="E310" s="29">
        <f t="shared" si="12"/>
        <v>7.4009996155324871E-3</v>
      </c>
      <c r="F310" s="105">
        <f t="shared" si="13"/>
        <v>5.5795888495177646E-4</v>
      </c>
    </row>
    <row r="311" spans="1:6" s="256" customFormat="1" ht="14.4" customHeight="1" x14ac:dyDescent="0.25">
      <c r="A311" s="534"/>
      <c r="B311" s="534"/>
      <c r="C311" s="104" t="s">
        <v>164</v>
      </c>
      <c r="D311" s="28">
        <v>380</v>
      </c>
      <c r="E311" s="29">
        <f t="shared" si="12"/>
        <v>7.3048827374086892E-3</v>
      </c>
      <c r="F311" s="105">
        <f t="shared" si="13"/>
        <v>5.5071266566668841E-4</v>
      </c>
    </row>
    <row r="312" spans="1:6" s="256" customFormat="1" ht="14.4" customHeight="1" x14ac:dyDescent="0.25">
      <c r="A312" s="534"/>
      <c r="B312" s="534"/>
      <c r="C312" s="104" t="s">
        <v>167</v>
      </c>
      <c r="D312" s="28">
        <v>335</v>
      </c>
      <c r="E312" s="29">
        <f t="shared" si="12"/>
        <v>6.4398308342945021E-3</v>
      </c>
      <c r="F312" s="105">
        <f t="shared" si="13"/>
        <v>4.8549669210089637E-4</v>
      </c>
    </row>
    <row r="313" spans="1:6" s="256" customFormat="1" ht="14.4" customHeight="1" x14ac:dyDescent="0.25">
      <c r="A313" s="534"/>
      <c r="B313" s="534"/>
      <c r="C313" s="104" t="s">
        <v>165</v>
      </c>
      <c r="D313" s="28">
        <v>315</v>
      </c>
      <c r="E313" s="29">
        <f t="shared" si="12"/>
        <v>6.0553633217993079E-3</v>
      </c>
      <c r="F313" s="105">
        <f t="shared" si="13"/>
        <v>4.5651181496054435E-4</v>
      </c>
    </row>
    <row r="314" spans="1:6" s="256" customFormat="1" ht="14.4" customHeight="1" x14ac:dyDescent="0.25">
      <c r="A314" s="534"/>
      <c r="B314" s="534"/>
      <c r="C314" s="104" t="s">
        <v>507</v>
      </c>
      <c r="D314" s="28">
        <v>310</v>
      </c>
      <c r="E314" s="29">
        <f t="shared" si="12"/>
        <v>5.9592464436755092E-3</v>
      </c>
      <c r="F314" s="105">
        <f t="shared" si="13"/>
        <v>4.4926559567545635E-4</v>
      </c>
    </row>
    <row r="315" spans="1:6" s="256" customFormat="1" ht="14.4" customHeight="1" x14ac:dyDescent="0.25">
      <c r="A315" s="534"/>
      <c r="B315" s="534"/>
      <c r="C315" s="104" t="s">
        <v>130</v>
      </c>
      <c r="D315" s="28">
        <v>300</v>
      </c>
      <c r="E315" s="29">
        <f t="shared" si="12"/>
        <v>5.7670126874279125E-3</v>
      </c>
      <c r="F315" s="105">
        <f t="shared" si="13"/>
        <v>4.3477315710528034E-4</v>
      </c>
    </row>
    <row r="316" spans="1:6" s="256" customFormat="1" ht="14.4" customHeight="1" x14ac:dyDescent="0.25">
      <c r="A316" s="534"/>
      <c r="B316" s="534"/>
      <c r="C316" s="104" t="s">
        <v>146</v>
      </c>
      <c r="D316" s="28">
        <v>240</v>
      </c>
      <c r="E316" s="29">
        <f t="shared" si="12"/>
        <v>4.61361014994233E-3</v>
      </c>
      <c r="F316" s="105">
        <f t="shared" si="13"/>
        <v>3.4781852568422424E-4</v>
      </c>
    </row>
    <row r="317" spans="1:6" s="256" customFormat="1" ht="14.4" customHeight="1" x14ac:dyDescent="0.25">
      <c r="A317" s="534"/>
      <c r="B317" s="534"/>
      <c r="C317" s="104" t="s">
        <v>151</v>
      </c>
      <c r="D317" s="28">
        <v>240</v>
      </c>
      <c r="E317" s="29">
        <f t="shared" si="12"/>
        <v>4.61361014994233E-3</v>
      </c>
      <c r="F317" s="105">
        <f t="shared" si="13"/>
        <v>3.4781852568422424E-4</v>
      </c>
    </row>
    <row r="318" spans="1:6" s="256" customFormat="1" ht="14.4" customHeight="1" x14ac:dyDescent="0.25">
      <c r="A318" s="534"/>
      <c r="B318" s="534"/>
      <c r="C318" s="104" t="s">
        <v>153</v>
      </c>
      <c r="D318" s="28">
        <v>225</v>
      </c>
      <c r="E318" s="29">
        <f t="shared" si="12"/>
        <v>4.3252595155709346E-3</v>
      </c>
      <c r="F318" s="105">
        <f t="shared" si="13"/>
        <v>3.2607986782896023E-4</v>
      </c>
    </row>
    <row r="319" spans="1:6" s="256" customFormat="1" ht="14.4" customHeight="1" x14ac:dyDescent="0.25">
      <c r="A319" s="534"/>
      <c r="B319" s="534"/>
      <c r="C319" s="104" t="s">
        <v>169</v>
      </c>
      <c r="D319" s="28">
        <v>205</v>
      </c>
      <c r="E319" s="29">
        <f t="shared" si="12"/>
        <v>3.9407920030757404E-3</v>
      </c>
      <c r="F319" s="105">
        <f t="shared" si="13"/>
        <v>2.9709499068860821E-4</v>
      </c>
    </row>
    <row r="320" spans="1:6" s="256" customFormat="1" ht="14.4" customHeight="1" x14ac:dyDescent="0.25">
      <c r="A320" s="534"/>
      <c r="B320" s="534"/>
      <c r="C320" s="104" t="s">
        <v>474</v>
      </c>
      <c r="D320" s="28">
        <v>1365</v>
      </c>
      <c r="E320" s="29">
        <f t="shared" si="12"/>
        <v>2.6239907727797E-2</v>
      </c>
      <c r="F320" s="105">
        <f t="shared" si="13"/>
        <v>1.9782178648290257E-3</v>
      </c>
    </row>
    <row r="321" spans="1:6" s="256" customFormat="1" ht="14.4" customHeight="1" x14ac:dyDescent="0.25">
      <c r="A321" s="534"/>
      <c r="B321" s="534"/>
      <c r="C321" s="104" t="s">
        <v>475</v>
      </c>
      <c r="D321" s="28">
        <v>1050</v>
      </c>
      <c r="E321" s="29">
        <f t="shared" si="12"/>
        <v>2.0184544405997693E-2</v>
      </c>
      <c r="F321" s="105">
        <f t="shared" si="13"/>
        <v>1.5217060498684811E-3</v>
      </c>
    </row>
    <row r="322" spans="1:6" s="256" customFormat="1" ht="14.4" customHeight="1" x14ac:dyDescent="0.25">
      <c r="A322" s="534"/>
      <c r="B322" s="534"/>
      <c r="C322" s="104" t="s">
        <v>473</v>
      </c>
      <c r="D322" s="28">
        <v>855</v>
      </c>
      <c r="E322" s="29">
        <f t="shared" si="12"/>
        <v>1.6435986159169549E-2</v>
      </c>
      <c r="F322" s="105">
        <f t="shared" si="13"/>
        <v>1.2391034977500489E-3</v>
      </c>
    </row>
    <row r="323" spans="1:6" s="256" customFormat="1" ht="14.4" customHeight="1" x14ac:dyDescent="0.25">
      <c r="A323" s="534"/>
      <c r="B323" s="534"/>
      <c r="C323" s="104" t="s">
        <v>472</v>
      </c>
      <c r="D323" s="28">
        <v>570</v>
      </c>
      <c r="E323" s="29">
        <f t="shared" si="12"/>
        <v>1.0957324106113034E-2</v>
      </c>
      <c r="F323" s="105">
        <f t="shared" si="13"/>
        <v>8.2606899850003255E-4</v>
      </c>
    </row>
    <row r="324" spans="1:6" s="256" customFormat="1" ht="15" customHeight="1" thickBot="1" x14ac:dyDescent="0.3">
      <c r="A324" s="534"/>
      <c r="B324" s="534"/>
      <c r="C324" s="112" t="s">
        <v>371</v>
      </c>
      <c r="D324" s="28">
        <v>1785</v>
      </c>
      <c r="E324" s="29">
        <f t="shared" si="12"/>
        <v>3.4313725490196081E-2</v>
      </c>
      <c r="F324" s="105">
        <f t="shared" si="13"/>
        <v>2.5869002847764178E-3</v>
      </c>
    </row>
    <row r="325" spans="1:6" s="256" customFormat="1" ht="16.5" customHeight="1" thickBot="1" x14ac:dyDescent="0.3">
      <c r="A325" s="534"/>
      <c r="B325" s="534"/>
      <c r="C325" s="262" t="s">
        <v>155</v>
      </c>
      <c r="D325" s="268">
        <f>SUM(D294:D324)</f>
        <v>52020</v>
      </c>
      <c r="E325" s="264">
        <f>SUM(E294:E324)</f>
        <v>1.0000000000000004</v>
      </c>
      <c r="F325" s="255">
        <f>SUM(F294:F324)</f>
        <v>7.5389665442055609E-2</v>
      </c>
    </row>
    <row r="326" spans="1:6" s="256" customFormat="1" ht="15" customHeight="1" thickTop="1" x14ac:dyDescent="0.25">
      <c r="A326" s="534"/>
      <c r="B326" s="534"/>
      <c r="C326" s="737" t="s">
        <v>372</v>
      </c>
      <c r="D326" s="737"/>
      <c r="E326" s="737"/>
      <c r="F326" s="737"/>
    </row>
    <row r="327" spans="1:6" s="256" customFormat="1" x14ac:dyDescent="0.25">
      <c r="A327" s="534"/>
      <c r="B327" s="534"/>
      <c r="C327" s="719" t="s">
        <v>104</v>
      </c>
      <c r="D327" s="719"/>
      <c r="E327" s="719"/>
      <c r="F327" s="719"/>
    </row>
    <row r="328" spans="1:6" x14ac:dyDescent="0.25">
      <c r="D328" s="19"/>
    </row>
    <row r="329" spans="1:6" s="256" customFormat="1" ht="12.75" customHeight="1" x14ac:dyDescent="0.25">
      <c r="A329" s="534"/>
      <c r="B329" s="534"/>
    </row>
    <row r="330" spans="1:6" s="256" customFormat="1" ht="12.75" customHeight="1" thickBot="1" x14ac:dyDescent="0.3">
      <c r="A330" s="534"/>
      <c r="B330" s="534"/>
    </row>
    <row r="331" spans="1:6" s="256" customFormat="1" ht="39" customHeight="1" thickTop="1" thickBot="1" x14ac:dyDescent="0.3">
      <c r="A331" s="534"/>
      <c r="B331" s="534"/>
      <c r="C331" s="533" t="s">
        <v>558</v>
      </c>
      <c r="D331" s="689" t="s">
        <v>342</v>
      </c>
      <c r="E331" s="720"/>
      <c r="F331" s="721"/>
    </row>
    <row r="332" spans="1:6" s="256" customFormat="1" ht="15" thickTop="1" thickBot="1" x14ac:dyDescent="0.3">
      <c r="A332" s="534"/>
      <c r="B332" s="534"/>
      <c r="C332" s="431" t="s">
        <v>172</v>
      </c>
      <c r="D332" s="385" t="s">
        <v>70</v>
      </c>
      <c r="E332" s="230" t="s">
        <v>48</v>
      </c>
      <c r="F332" s="387" t="s">
        <v>49</v>
      </c>
    </row>
    <row r="333" spans="1:6" s="256" customFormat="1" ht="14.4" customHeight="1" x14ac:dyDescent="0.25">
      <c r="A333" s="534"/>
      <c r="B333" s="534"/>
      <c r="C333" s="25" t="s">
        <v>173</v>
      </c>
      <c r="D333" s="192">
        <v>193035</v>
      </c>
      <c r="E333" s="29">
        <f>IF(D$350&lt;&gt;0,D333/D$350,0)</f>
        <v>0.29697692307692308</v>
      </c>
      <c r="F333" s="29">
        <f>IF(D$353&lt;&gt;0,D333/D$353,0)</f>
        <v>0.29444020744356314</v>
      </c>
    </row>
    <row r="334" spans="1:6" s="256" customFormat="1" ht="14.4" customHeight="1" x14ac:dyDescent="0.25">
      <c r="A334" s="534"/>
      <c r="B334" s="534"/>
      <c r="C334" s="30" t="s">
        <v>174</v>
      </c>
      <c r="D334" s="84">
        <v>52950</v>
      </c>
      <c r="E334" s="29">
        <f t="shared" ref="E334:E349" si="14">IF(D$350&lt;&gt;0,D334/D$350,0)</f>
        <v>8.146153846153846E-2</v>
      </c>
      <c r="F334" s="29">
        <f t="shared" ref="F334:F349" si="15">IF(D$353&lt;&gt;0,D334/D$353,0)</f>
        <v>8.0765710799267851E-2</v>
      </c>
    </row>
    <row r="335" spans="1:6" s="256" customFormat="1" ht="14.4" customHeight="1" x14ac:dyDescent="0.25">
      <c r="A335" s="534"/>
      <c r="B335" s="534"/>
      <c r="C335" s="119" t="s">
        <v>175</v>
      </c>
      <c r="D335" s="190">
        <v>29620</v>
      </c>
      <c r="E335" s="29">
        <f t="shared" si="14"/>
        <v>4.5569230769230772E-2</v>
      </c>
      <c r="F335" s="29">
        <f t="shared" si="15"/>
        <v>4.5179987797437461E-2</v>
      </c>
    </row>
    <row r="336" spans="1:6" s="256" customFormat="1" ht="14.4" customHeight="1" x14ac:dyDescent="0.25">
      <c r="A336" s="534"/>
      <c r="B336" s="534"/>
      <c r="C336" s="119" t="s">
        <v>176</v>
      </c>
      <c r="D336" s="190">
        <v>20610</v>
      </c>
      <c r="E336" s="29">
        <f t="shared" si="14"/>
        <v>3.1707692307692305E-2</v>
      </c>
      <c r="F336" s="29">
        <f t="shared" si="15"/>
        <v>3.1436851738865158E-2</v>
      </c>
    </row>
    <row r="337" spans="1:6" s="256" customFormat="1" ht="14.4" customHeight="1" x14ac:dyDescent="0.25">
      <c r="A337" s="534"/>
      <c r="B337" s="534"/>
      <c r="C337" s="120" t="s">
        <v>177</v>
      </c>
      <c r="D337" s="190">
        <v>11230</v>
      </c>
      <c r="E337" s="29">
        <f t="shared" si="14"/>
        <v>1.7276923076923079E-2</v>
      </c>
      <c r="F337" s="29">
        <f t="shared" si="15"/>
        <v>1.7129347162904211E-2</v>
      </c>
    </row>
    <row r="338" spans="1:6" s="256" customFormat="1" ht="14.4" customHeight="1" x14ac:dyDescent="0.25">
      <c r="A338" s="534"/>
      <c r="B338" s="534"/>
      <c r="C338" s="120" t="s">
        <v>178</v>
      </c>
      <c r="D338" s="190">
        <v>10535</v>
      </c>
      <c r="E338" s="29">
        <f t="shared" si="14"/>
        <v>1.6207692307692308E-2</v>
      </c>
      <c r="F338" s="29">
        <f t="shared" si="15"/>
        <v>1.6069249542403904E-2</v>
      </c>
    </row>
    <row r="339" spans="1:6" s="256" customFormat="1" ht="14.4" customHeight="1" x14ac:dyDescent="0.25">
      <c r="A339" s="534"/>
      <c r="B339" s="534"/>
      <c r="C339" s="120" t="s">
        <v>179</v>
      </c>
      <c r="D339" s="190">
        <v>10225</v>
      </c>
      <c r="E339" s="29">
        <f t="shared" si="14"/>
        <v>1.5730769230769232E-2</v>
      </c>
      <c r="F339" s="29">
        <f t="shared" si="15"/>
        <v>1.5596400244051251E-2</v>
      </c>
    </row>
    <row r="340" spans="1:6" s="256" customFormat="1" ht="14.4" customHeight="1" x14ac:dyDescent="0.25">
      <c r="A340" s="534"/>
      <c r="B340" s="534"/>
      <c r="C340" s="120" t="s">
        <v>180</v>
      </c>
      <c r="D340" s="190">
        <v>9970</v>
      </c>
      <c r="E340" s="29">
        <f t="shared" si="14"/>
        <v>1.5338461538461539E-2</v>
      </c>
      <c r="F340" s="29">
        <f t="shared" si="15"/>
        <v>1.5207443563148262E-2</v>
      </c>
    </row>
    <row r="341" spans="1:6" s="256" customFormat="1" ht="14.4" customHeight="1" x14ac:dyDescent="0.25">
      <c r="A341" s="534"/>
      <c r="B341" s="534"/>
      <c r="C341" s="119" t="s">
        <v>181</v>
      </c>
      <c r="D341" s="190">
        <v>9895</v>
      </c>
      <c r="E341" s="29">
        <f t="shared" si="14"/>
        <v>1.5223076923076923E-2</v>
      </c>
      <c r="F341" s="29">
        <f t="shared" si="15"/>
        <v>1.5093044539353263E-2</v>
      </c>
    </row>
    <row r="342" spans="1:6" s="256" customFormat="1" ht="14.4" customHeight="1" x14ac:dyDescent="0.25">
      <c r="A342" s="534"/>
      <c r="B342" s="534"/>
      <c r="C342" s="119" t="s">
        <v>182</v>
      </c>
      <c r="D342" s="190">
        <v>9800</v>
      </c>
      <c r="E342" s="29">
        <f t="shared" si="14"/>
        <v>1.5076923076923076E-2</v>
      </c>
      <c r="F342" s="29">
        <f t="shared" si="15"/>
        <v>1.4948139109212935E-2</v>
      </c>
    </row>
    <row r="343" spans="1:6" s="256" customFormat="1" ht="14.4" customHeight="1" x14ac:dyDescent="0.25">
      <c r="A343" s="534"/>
      <c r="B343" s="534"/>
      <c r="C343" s="120" t="s">
        <v>183</v>
      </c>
      <c r="D343" s="190">
        <v>6795</v>
      </c>
      <c r="E343" s="29">
        <f t="shared" si="14"/>
        <v>1.0453846153846154E-2</v>
      </c>
      <c r="F343" s="29">
        <f t="shared" si="15"/>
        <v>1.0364551555826723E-2</v>
      </c>
    </row>
    <row r="344" spans="1:6" s="256" customFormat="1" ht="14.4" customHeight="1" x14ac:dyDescent="0.25">
      <c r="A344" s="534"/>
      <c r="B344" s="534"/>
      <c r="C344" s="120" t="s">
        <v>184</v>
      </c>
      <c r="D344" s="190">
        <v>6260</v>
      </c>
      <c r="E344" s="29">
        <f t="shared" si="14"/>
        <v>9.6307692307692309E-3</v>
      </c>
      <c r="F344" s="29">
        <f t="shared" si="15"/>
        <v>9.5485051860890787E-3</v>
      </c>
    </row>
    <row r="345" spans="1:6" s="256" customFormat="1" ht="14.4" customHeight="1" x14ac:dyDescent="0.25">
      <c r="A345" s="534"/>
      <c r="B345" s="534"/>
      <c r="C345" s="119" t="s">
        <v>185</v>
      </c>
      <c r="D345" s="190">
        <v>4435</v>
      </c>
      <c r="E345" s="29">
        <f t="shared" si="14"/>
        <v>6.823076923076923E-3</v>
      </c>
      <c r="F345" s="29">
        <f t="shared" si="15"/>
        <v>6.764795607077486E-3</v>
      </c>
    </row>
    <row r="346" spans="1:6" s="256" customFormat="1" ht="14.4" customHeight="1" x14ac:dyDescent="0.25">
      <c r="A346" s="534"/>
      <c r="B346" s="534"/>
      <c r="C346" s="120" t="s">
        <v>186</v>
      </c>
      <c r="D346" s="190">
        <v>1775</v>
      </c>
      <c r="E346" s="29">
        <f t="shared" si="14"/>
        <v>2.7307692307692306E-3</v>
      </c>
      <c r="F346" s="29">
        <f t="shared" si="15"/>
        <v>2.707443563148261E-3</v>
      </c>
    </row>
    <row r="347" spans="1:6" s="256" customFormat="1" ht="14.4" customHeight="1" x14ac:dyDescent="0.25">
      <c r="A347" s="534"/>
      <c r="B347" s="534"/>
      <c r="C347" s="30" t="s">
        <v>187</v>
      </c>
      <c r="D347" s="84">
        <v>83520</v>
      </c>
      <c r="E347" s="29">
        <f t="shared" si="14"/>
        <v>0.12849230769230768</v>
      </c>
      <c r="F347" s="29">
        <f t="shared" si="15"/>
        <v>0.12739475289810862</v>
      </c>
    </row>
    <row r="348" spans="1:6" s="256" customFormat="1" ht="14.4" customHeight="1" x14ac:dyDescent="0.25">
      <c r="A348" s="534"/>
      <c r="B348" s="534"/>
      <c r="C348" s="121" t="s">
        <v>188</v>
      </c>
      <c r="D348" s="84">
        <v>2835</v>
      </c>
      <c r="E348" s="29">
        <f t="shared" si="14"/>
        <v>4.3615384615384618E-3</v>
      </c>
      <c r="F348" s="29">
        <f t="shared" si="15"/>
        <v>4.324283099450885E-3</v>
      </c>
    </row>
    <row r="349" spans="1:6" s="256" customFormat="1" ht="15" customHeight="1" thickBot="1" x14ac:dyDescent="0.3">
      <c r="A349" s="534"/>
      <c r="B349" s="534"/>
      <c r="C349" s="121" t="s">
        <v>189</v>
      </c>
      <c r="D349" s="84">
        <v>186510</v>
      </c>
      <c r="E349" s="29">
        <f t="shared" si="14"/>
        <v>0.28693846153846153</v>
      </c>
      <c r="F349" s="29">
        <f t="shared" si="15"/>
        <v>0.28448749237339843</v>
      </c>
    </row>
    <row r="350" spans="1:6" s="256" customFormat="1" ht="15.75" customHeight="1" thickBot="1" x14ac:dyDescent="0.3">
      <c r="A350" s="534"/>
      <c r="B350" s="534"/>
      <c r="C350" s="252" t="s">
        <v>67</v>
      </c>
      <c r="D350" s="273">
        <f>SUM(D333:D349)</f>
        <v>650000</v>
      </c>
      <c r="E350" s="264">
        <f>SUM(E333:E349)</f>
        <v>1</v>
      </c>
      <c r="F350" s="255">
        <f>SUM(F333:F349)</f>
        <v>0.99145820622330683</v>
      </c>
    </row>
    <row r="351" spans="1:6" s="256" customFormat="1" ht="13.65" customHeight="1" thickTop="1" x14ac:dyDescent="0.25">
      <c r="A351" s="534"/>
      <c r="B351" s="534"/>
      <c r="C351" s="738" t="s">
        <v>554</v>
      </c>
      <c r="D351" s="738"/>
      <c r="E351" s="738"/>
      <c r="F351" s="738"/>
    </row>
    <row r="352" spans="1:6" s="256" customFormat="1" x14ac:dyDescent="0.25">
      <c r="A352" s="534"/>
      <c r="B352" s="534"/>
      <c r="C352" s="2"/>
      <c r="D352" s="2"/>
    </row>
    <row r="353" spans="1:6" s="256" customFormat="1" ht="14.4" customHeight="1" x14ac:dyDescent="0.25">
      <c r="A353" s="534"/>
      <c r="B353" s="534"/>
      <c r="C353" s="274" t="s">
        <v>559</v>
      </c>
      <c r="D353" s="275">
        <v>655600</v>
      </c>
    </row>
    <row r="354" spans="1:6" s="256" customFormat="1" ht="12.75" customHeight="1" thickBot="1" x14ac:dyDescent="0.3">
      <c r="A354" s="534"/>
      <c r="B354" s="534"/>
    </row>
    <row r="355" spans="1:6" s="256" customFormat="1" ht="38.25" customHeight="1" thickTop="1" thickBot="1" x14ac:dyDescent="0.3">
      <c r="A355" s="534"/>
      <c r="B355" s="534"/>
      <c r="C355" s="722" t="s">
        <v>190</v>
      </c>
      <c r="D355" s="743"/>
      <c r="E355" s="689" t="s">
        <v>342</v>
      </c>
      <c r="F355" s="721"/>
    </row>
    <row r="356" spans="1:6" s="256" customFormat="1" ht="15" thickTop="1" thickBot="1" x14ac:dyDescent="0.3">
      <c r="A356" s="534"/>
      <c r="B356" s="534"/>
      <c r="C356" s="744" t="s">
        <v>191</v>
      </c>
      <c r="D356" s="745"/>
      <c r="E356" s="257" t="s">
        <v>70</v>
      </c>
      <c r="F356" s="276" t="s">
        <v>48</v>
      </c>
    </row>
    <row r="357" spans="1:6" s="256" customFormat="1" ht="14.4" customHeight="1" x14ac:dyDescent="0.25">
      <c r="A357" s="534"/>
      <c r="B357" s="534"/>
      <c r="C357" s="723" t="s">
        <v>192</v>
      </c>
      <c r="D357" s="724"/>
      <c r="E357" s="192">
        <v>314565</v>
      </c>
      <c r="F357" s="258">
        <f t="shared" ref="F357:F364" si="16">IF(E$365&lt;&gt;0,E357/E$365,0)</f>
        <v>0.55033328084816036</v>
      </c>
    </row>
    <row r="358" spans="1:6" s="256" customFormat="1" ht="14.4" customHeight="1" x14ac:dyDescent="0.25">
      <c r="A358" s="534"/>
      <c r="B358" s="534"/>
      <c r="C358" s="739" t="s">
        <v>193</v>
      </c>
      <c r="D358" s="740"/>
      <c r="E358" s="375">
        <v>265600</v>
      </c>
      <c r="F358" s="170">
        <f t="shared" si="16"/>
        <v>0.4646687310834689</v>
      </c>
    </row>
    <row r="359" spans="1:6" s="256" customFormat="1" ht="14.4" customHeight="1" x14ac:dyDescent="0.25">
      <c r="A359" s="534"/>
      <c r="B359" s="534"/>
      <c r="C359" s="739" t="s">
        <v>194</v>
      </c>
      <c r="D359" s="740"/>
      <c r="E359" s="375">
        <v>48970</v>
      </c>
      <c r="F359" s="100">
        <f t="shared" si="16"/>
        <v>8.5673297293514583E-2</v>
      </c>
    </row>
    <row r="360" spans="1:6" s="256" customFormat="1" ht="14.4" customHeight="1" x14ac:dyDescent="0.25">
      <c r="A360" s="534"/>
      <c r="B360" s="534"/>
      <c r="C360" s="694" t="s">
        <v>195</v>
      </c>
      <c r="D360" s="695"/>
      <c r="E360" s="375">
        <v>257025</v>
      </c>
      <c r="F360" s="170">
        <f t="shared" si="16"/>
        <v>0.44966671915183959</v>
      </c>
    </row>
    <row r="361" spans="1:6" s="256" customFormat="1" ht="14.4" customHeight="1" x14ac:dyDescent="0.25">
      <c r="A361" s="534"/>
      <c r="B361" s="534"/>
      <c r="C361" s="739" t="s">
        <v>196</v>
      </c>
      <c r="D361" s="740"/>
      <c r="E361" s="375">
        <v>179510</v>
      </c>
      <c r="F361" s="170">
        <f t="shared" si="16"/>
        <v>0.31405377980720445</v>
      </c>
    </row>
    <row r="362" spans="1:6" s="256" customFormat="1" ht="14.4" customHeight="1" x14ac:dyDescent="0.25">
      <c r="A362" s="534"/>
      <c r="B362" s="534"/>
      <c r="C362" s="739" t="s">
        <v>197</v>
      </c>
      <c r="D362" s="740"/>
      <c r="E362" s="375">
        <v>14680</v>
      </c>
      <c r="F362" s="100">
        <f t="shared" si="16"/>
        <v>2.5682744624643539E-2</v>
      </c>
    </row>
    <row r="363" spans="1:6" s="256" customFormat="1" ht="14.4" customHeight="1" x14ac:dyDescent="0.25">
      <c r="A363" s="534"/>
      <c r="B363" s="534"/>
      <c r="C363" s="739" t="s">
        <v>198</v>
      </c>
      <c r="D363" s="740"/>
      <c r="E363" s="375">
        <v>34655</v>
      </c>
      <c r="F363" s="170">
        <f t="shared" si="16"/>
        <v>6.0629122272957886E-2</v>
      </c>
    </row>
    <row r="364" spans="1:6" s="256" customFormat="1" ht="15" customHeight="1" thickBot="1" x14ac:dyDescent="0.3">
      <c r="A364" s="534"/>
      <c r="B364" s="534"/>
      <c r="C364" s="741" t="s">
        <v>199</v>
      </c>
      <c r="D364" s="742"/>
      <c r="E364" s="110">
        <v>28175</v>
      </c>
      <c r="F364" s="100">
        <f t="shared" si="16"/>
        <v>4.9292324918210603E-2</v>
      </c>
    </row>
    <row r="365" spans="1:6" s="256" customFormat="1" ht="15.75" customHeight="1" thickBot="1" x14ac:dyDescent="0.3">
      <c r="A365" s="534"/>
      <c r="B365" s="534"/>
      <c r="C365" s="727" t="s">
        <v>67</v>
      </c>
      <c r="D365" s="728"/>
      <c r="E365" s="268">
        <f>E357+E360</f>
        <v>571590</v>
      </c>
      <c r="F365" s="264">
        <f>F357+F360</f>
        <v>1</v>
      </c>
    </row>
    <row r="366" spans="1:6" s="256" customFormat="1" ht="12.75" customHeight="1" thickTop="1" x14ac:dyDescent="0.25">
      <c r="A366" s="534"/>
      <c r="B366" s="534"/>
    </row>
    <row r="367" spans="1:6" s="256" customFormat="1" ht="12.75" customHeight="1" x14ac:dyDescent="0.25">
      <c r="A367" s="534"/>
      <c r="B367" s="534"/>
    </row>
    <row r="368" spans="1:6" s="256" customFormat="1" ht="12.75" customHeight="1" x14ac:dyDescent="0.25">
      <c r="A368" s="534"/>
      <c r="B368" s="534"/>
    </row>
    <row r="369" spans="1:6" s="256" customFormat="1" ht="12.75" customHeight="1" thickBot="1" x14ac:dyDescent="0.3">
      <c r="A369" s="534"/>
      <c r="B369" s="534"/>
    </row>
    <row r="370" spans="1:6" s="256" customFormat="1" ht="39" customHeight="1" thickTop="1" thickBot="1" x14ac:dyDescent="0.3">
      <c r="A370" s="534"/>
      <c r="B370" s="534"/>
      <c r="C370" s="427" t="s">
        <v>200</v>
      </c>
      <c r="D370" s="689" t="s">
        <v>342</v>
      </c>
      <c r="E370" s="720"/>
      <c r="F370" s="721"/>
    </row>
    <row r="371" spans="1:6" ht="28.8" thickTop="1" thickBot="1" x14ac:dyDescent="0.3">
      <c r="C371" s="432" t="s">
        <v>442</v>
      </c>
      <c r="D371" s="245" t="s">
        <v>201</v>
      </c>
      <c r="E371" s="230" t="s">
        <v>202</v>
      </c>
      <c r="F371" s="230" t="s">
        <v>203</v>
      </c>
    </row>
    <row r="372" spans="1:6" ht="14.4" customHeight="1" x14ac:dyDescent="0.25">
      <c r="C372" s="108" t="s">
        <v>204</v>
      </c>
      <c r="D372" s="192">
        <v>25655</v>
      </c>
      <c r="E372" s="247">
        <v>38300</v>
      </c>
      <c r="F372" s="69">
        <f t="shared" ref="F372:F383" si="17">IF((D$384+E$384)&lt;&gt;0,(D372+E372)/(D$384+E$384),0)</f>
        <v>0.21049253706781643</v>
      </c>
    </row>
    <row r="373" spans="1:6" ht="14.4" customHeight="1" x14ac:dyDescent="0.25">
      <c r="C373" s="93" t="s">
        <v>205</v>
      </c>
      <c r="D373" s="375">
        <v>49610</v>
      </c>
      <c r="E373" s="249">
        <v>5095</v>
      </c>
      <c r="F373" s="69">
        <f t="shared" si="17"/>
        <v>0.18004838152286604</v>
      </c>
    </row>
    <row r="374" spans="1:6" ht="14.4" customHeight="1" x14ac:dyDescent="0.25">
      <c r="C374" s="93" t="s">
        <v>206</v>
      </c>
      <c r="D374" s="375">
        <v>11520</v>
      </c>
      <c r="E374" s="249">
        <v>41110</v>
      </c>
      <c r="F374" s="69">
        <f t="shared" si="17"/>
        <v>0.17321901690062042</v>
      </c>
    </row>
    <row r="375" spans="1:6" ht="14.4" customHeight="1" x14ac:dyDescent="0.25">
      <c r="C375" s="93" t="s">
        <v>207</v>
      </c>
      <c r="D375" s="375">
        <v>12400</v>
      </c>
      <c r="E375" s="249">
        <v>21695</v>
      </c>
      <c r="F375" s="69">
        <f t="shared" si="17"/>
        <v>0.11221551170865766</v>
      </c>
    </row>
    <row r="376" spans="1:6" ht="14.4" customHeight="1" x14ac:dyDescent="0.25">
      <c r="C376" s="93" t="s">
        <v>208</v>
      </c>
      <c r="D376" s="375">
        <v>6875</v>
      </c>
      <c r="E376" s="249">
        <v>18490</v>
      </c>
      <c r="F376" s="69">
        <f t="shared" si="17"/>
        <v>8.3482811394342327E-2</v>
      </c>
    </row>
    <row r="377" spans="1:6" ht="14.4" customHeight="1" x14ac:dyDescent="0.25">
      <c r="C377" s="93" t="s">
        <v>209</v>
      </c>
      <c r="D377" s="375">
        <v>6805</v>
      </c>
      <c r="E377" s="249">
        <v>9215</v>
      </c>
      <c r="F377" s="69">
        <f t="shared" si="17"/>
        <v>5.2725986143795152E-2</v>
      </c>
    </row>
    <row r="378" spans="1:6" ht="14.4" customHeight="1" x14ac:dyDescent="0.25">
      <c r="C378" s="93" t="s">
        <v>211</v>
      </c>
      <c r="D378" s="375">
        <v>7100</v>
      </c>
      <c r="E378" s="249">
        <v>8085</v>
      </c>
      <c r="F378" s="69">
        <f t="shared" si="17"/>
        <v>4.9977783994602336E-2</v>
      </c>
    </row>
    <row r="379" spans="1:6" ht="14.4" customHeight="1" x14ac:dyDescent="0.25">
      <c r="C379" s="93" t="s">
        <v>210</v>
      </c>
      <c r="D379" s="375">
        <v>9385</v>
      </c>
      <c r="E379" s="249">
        <v>5300</v>
      </c>
      <c r="F379" s="69">
        <f t="shared" si="17"/>
        <v>4.8332153965145556E-2</v>
      </c>
    </row>
    <row r="380" spans="1:6" ht="14.4" customHeight="1" x14ac:dyDescent="0.25">
      <c r="C380" s="93" t="s">
        <v>212</v>
      </c>
      <c r="D380" s="375">
        <v>6220</v>
      </c>
      <c r="E380" s="249">
        <v>6020</v>
      </c>
      <c r="F380" s="69">
        <f t="shared" si="17"/>
        <v>4.0285023121101916E-2</v>
      </c>
    </row>
    <row r="381" spans="1:6" ht="14.4" customHeight="1" x14ac:dyDescent="0.25">
      <c r="C381" s="93" t="s">
        <v>213</v>
      </c>
      <c r="D381" s="375">
        <v>4710</v>
      </c>
      <c r="E381" s="249">
        <v>5120</v>
      </c>
      <c r="F381" s="69">
        <f t="shared" si="17"/>
        <v>3.2353086379120245E-2</v>
      </c>
    </row>
    <row r="382" spans="1:6" ht="14.4" customHeight="1" x14ac:dyDescent="0.25">
      <c r="C382" s="93" t="s">
        <v>214</v>
      </c>
      <c r="D382" s="375">
        <v>3110</v>
      </c>
      <c r="E382" s="249">
        <v>1990</v>
      </c>
      <c r="F382" s="69">
        <f t="shared" si="17"/>
        <v>1.6785426300459132E-2</v>
      </c>
    </row>
    <row r="383" spans="1:6" ht="15" customHeight="1" thickBot="1" x14ac:dyDescent="0.3">
      <c r="C383" s="109" t="s">
        <v>215</v>
      </c>
      <c r="D383" s="375">
        <v>10</v>
      </c>
      <c r="E383" s="249">
        <v>15</v>
      </c>
      <c r="F383" s="69">
        <f t="shared" si="17"/>
        <v>8.2281501472838874E-5</v>
      </c>
    </row>
    <row r="384" spans="1:6" ht="15.75" customHeight="1" thickBot="1" x14ac:dyDescent="0.3">
      <c r="C384" s="252" t="s">
        <v>67</v>
      </c>
      <c r="D384" s="253">
        <f>SUM(D372:D383)</f>
        <v>143400</v>
      </c>
      <c r="E384" s="254">
        <f>SUM(E372:E383)</f>
        <v>160435</v>
      </c>
      <c r="F384" s="255">
        <f>SUM(F372:F383)</f>
        <v>1</v>
      </c>
    </row>
    <row r="385" spans="1:6" s="256" customFormat="1" ht="12.75" customHeight="1" thickTop="1" x14ac:dyDescent="0.25">
      <c r="A385" s="534"/>
      <c r="B385" s="534"/>
    </row>
    <row r="386" spans="1:6" s="222" customFormat="1" ht="12.75" customHeight="1" thickBot="1" x14ac:dyDescent="0.3">
      <c r="C386" s="261"/>
      <c r="D386" s="271"/>
      <c r="E386" s="271"/>
      <c r="F386" s="272"/>
    </row>
    <row r="387" spans="1:6" s="277" customFormat="1" ht="34.5" customHeight="1" thickTop="1" thickBot="1" x14ac:dyDescent="0.3">
      <c r="A387" s="535"/>
      <c r="B387" s="535"/>
      <c r="C387" s="746" t="s">
        <v>436</v>
      </c>
      <c r="D387" s="747"/>
      <c r="E387" s="389" t="s">
        <v>70</v>
      </c>
      <c r="F387" s="390" t="s">
        <v>48</v>
      </c>
    </row>
    <row r="388" spans="1:6" s="256" customFormat="1" ht="14.4" customHeight="1" x14ac:dyDescent="0.25">
      <c r="A388" s="534"/>
      <c r="B388" s="534"/>
      <c r="C388" s="723" t="s">
        <v>216</v>
      </c>
      <c r="D388" s="724"/>
      <c r="E388" s="28">
        <v>96910</v>
      </c>
      <c r="F388" s="29">
        <f t="shared" ref="F388:F396" si="18">IF(E$397&lt;&gt;0,E388/E$397,0)</f>
        <v>0.16954460364946902</v>
      </c>
    </row>
    <row r="389" spans="1:6" s="256" customFormat="1" ht="14.4" customHeight="1" x14ac:dyDescent="0.25">
      <c r="A389" s="534"/>
      <c r="B389" s="534"/>
      <c r="C389" s="694" t="s">
        <v>217</v>
      </c>
      <c r="D389" s="695"/>
      <c r="E389" s="28">
        <v>170845</v>
      </c>
      <c r="F389" s="29">
        <f t="shared" si="18"/>
        <v>0.29889431235675923</v>
      </c>
    </row>
    <row r="390" spans="1:6" s="256" customFormat="1" ht="14.4" customHeight="1" x14ac:dyDescent="0.25">
      <c r="A390" s="534"/>
      <c r="B390" s="534"/>
      <c r="C390" s="694" t="s">
        <v>218</v>
      </c>
      <c r="D390" s="695"/>
      <c r="E390" s="28">
        <v>303835</v>
      </c>
      <c r="F390" s="29">
        <f t="shared" si="18"/>
        <v>0.53156108399377178</v>
      </c>
    </row>
    <row r="391" spans="1:6" s="256" customFormat="1" ht="14.4" customHeight="1" x14ac:dyDescent="0.25">
      <c r="A391" s="534"/>
      <c r="B391" s="534"/>
      <c r="C391" s="739" t="s">
        <v>219</v>
      </c>
      <c r="D391" s="740"/>
      <c r="E391" s="28">
        <v>37375</v>
      </c>
      <c r="F391" s="29">
        <f t="shared" si="18"/>
        <v>6.5387777952728349E-2</v>
      </c>
    </row>
    <row r="392" spans="1:6" s="256" customFormat="1" ht="14.4" customHeight="1" x14ac:dyDescent="0.25">
      <c r="A392" s="534"/>
      <c r="B392" s="534"/>
      <c r="C392" s="739" t="s">
        <v>220</v>
      </c>
      <c r="D392" s="740"/>
      <c r="E392" s="28">
        <v>101645</v>
      </c>
      <c r="F392" s="29">
        <f t="shared" si="18"/>
        <v>0.17782851344495179</v>
      </c>
    </row>
    <row r="393" spans="1:6" s="256" customFormat="1" ht="14.4" customHeight="1" x14ac:dyDescent="0.25">
      <c r="A393" s="534"/>
      <c r="B393" s="534"/>
      <c r="C393" s="739" t="s">
        <v>221</v>
      </c>
      <c r="D393" s="740"/>
      <c r="E393" s="375">
        <v>15775</v>
      </c>
      <c r="F393" s="29">
        <f t="shared" si="18"/>
        <v>2.7598453436904074E-2</v>
      </c>
    </row>
    <row r="394" spans="1:6" s="256" customFormat="1" ht="14.4" customHeight="1" x14ac:dyDescent="0.25">
      <c r="A394" s="534"/>
      <c r="B394" s="534"/>
      <c r="C394" s="739" t="s">
        <v>222</v>
      </c>
      <c r="D394" s="740"/>
      <c r="E394" s="28">
        <v>149035</v>
      </c>
      <c r="F394" s="29">
        <f t="shared" si="18"/>
        <v>0.26073759163036442</v>
      </c>
    </row>
    <row r="395" spans="1:6" s="256" customFormat="1" ht="14.4" customHeight="1" x14ac:dyDescent="0.25">
      <c r="A395" s="534"/>
      <c r="B395" s="534"/>
      <c r="C395" s="752" t="s">
        <v>223</v>
      </c>
      <c r="D395" s="753"/>
      <c r="E395" s="28">
        <v>105075</v>
      </c>
      <c r="F395" s="29">
        <f t="shared" si="18"/>
        <v>0.18382931821760354</v>
      </c>
    </row>
    <row r="396" spans="1:6" s="256" customFormat="1" ht="15.75" customHeight="1" thickBot="1" x14ac:dyDescent="0.3">
      <c r="A396" s="534"/>
      <c r="B396" s="534"/>
      <c r="C396" s="754" t="s">
        <v>224</v>
      </c>
      <c r="D396" s="755"/>
      <c r="E396" s="110">
        <v>11400</v>
      </c>
      <c r="F396" s="100">
        <f t="shared" si="18"/>
        <v>1.9944365716685036E-2</v>
      </c>
    </row>
    <row r="397" spans="1:6" s="256" customFormat="1" ht="15.75" customHeight="1" thickBot="1" x14ac:dyDescent="0.3">
      <c r="A397" s="534"/>
      <c r="B397" s="534"/>
      <c r="C397" s="756" t="s">
        <v>155</v>
      </c>
      <c r="D397" s="757"/>
      <c r="E397" s="263">
        <f>SUM(E388:E390)</f>
        <v>571590</v>
      </c>
      <c r="F397" s="264">
        <f>SUM(F388:F390)</f>
        <v>1</v>
      </c>
    </row>
    <row r="398" spans="1:6" s="256" customFormat="1" ht="15" customHeight="1" thickTop="1" x14ac:dyDescent="0.25">
      <c r="A398" s="534"/>
      <c r="B398" s="534"/>
      <c r="C398" s="737"/>
      <c r="D398" s="737"/>
      <c r="E398" s="737"/>
      <c r="F398" s="737"/>
    </row>
    <row r="399" spans="1:6" s="256" customFormat="1" ht="12.75" customHeight="1" x14ac:dyDescent="0.25">
      <c r="A399" s="534"/>
      <c r="B399" s="534"/>
      <c r="C399" s="719"/>
      <c r="D399" s="719"/>
      <c r="E399" s="719"/>
      <c r="F399" s="719"/>
    </row>
    <row r="400" spans="1:6" s="256" customFormat="1" ht="12.75" customHeight="1" x14ac:dyDescent="0.25">
      <c r="A400" s="534"/>
      <c r="B400" s="534"/>
      <c r="F400" s="113"/>
    </row>
    <row r="401" spans="1:6" s="256" customFormat="1" ht="12.75" customHeight="1" x14ac:dyDescent="0.25">
      <c r="A401" s="534"/>
      <c r="B401" s="534"/>
      <c r="F401" s="278"/>
    </row>
    <row r="402" spans="1:6" s="256" customFormat="1" ht="12.75" customHeight="1" thickBot="1" x14ac:dyDescent="0.3">
      <c r="A402" s="534"/>
      <c r="B402" s="534"/>
    </row>
    <row r="403" spans="1:6" s="256" customFormat="1" ht="39" customHeight="1" thickTop="1" thickBot="1" x14ac:dyDescent="0.3">
      <c r="A403" s="534"/>
      <c r="B403" s="534"/>
      <c r="C403" s="430" t="s">
        <v>225</v>
      </c>
      <c r="D403" s="689" t="s">
        <v>342</v>
      </c>
      <c r="E403" s="720"/>
      <c r="F403" s="721"/>
    </row>
    <row r="404" spans="1:6" s="256" customFormat="1" ht="15" thickTop="1" thickBot="1" x14ac:dyDescent="0.3">
      <c r="A404" s="534"/>
      <c r="B404" s="534"/>
      <c r="C404" s="432" t="s">
        <v>191</v>
      </c>
      <c r="D404" s="229" t="s">
        <v>201</v>
      </c>
      <c r="E404" s="230" t="s">
        <v>226</v>
      </c>
      <c r="F404" s="387" t="s">
        <v>227</v>
      </c>
    </row>
    <row r="405" spans="1:6" s="256" customFormat="1" ht="14.4" customHeight="1" x14ac:dyDescent="0.25">
      <c r="A405" s="534"/>
      <c r="B405" s="534"/>
      <c r="C405" s="486" t="s">
        <v>228</v>
      </c>
      <c r="D405" s="375">
        <v>197595</v>
      </c>
      <c r="E405" s="377">
        <v>185720</v>
      </c>
      <c r="F405" s="136">
        <v>383315</v>
      </c>
    </row>
    <row r="406" spans="1:6" s="256" customFormat="1" ht="14.4" customHeight="1" x14ac:dyDescent="0.25">
      <c r="A406" s="534"/>
      <c r="B406" s="534"/>
      <c r="C406" s="491" t="s">
        <v>229</v>
      </c>
      <c r="D406" s="375">
        <v>183835</v>
      </c>
      <c r="E406" s="377">
        <v>174490</v>
      </c>
      <c r="F406" s="136">
        <v>358320</v>
      </c>
    </row>
    <row r="407" spans="1:6" s="256" customFormat="1" ht="14.4" customHeight="1" x14ac:dyDescent="0.25">
      <c r="A407" s="534"/>
      <c r="B407" s="534"/>
      <c r="C407" s="491" t="s">
        <v>230</v>
      </c>
      <c r="D407" s="375">
        <v>13765</v>
      </c>
      <c r="E407" s="377">
        <v>11225</v>
      </c>
      <c r="F407" s="136">
        <v>24990</v>
      </c>
    </row>
    <row r="408" spans="1:6" s="256" customFormat="1" ht="15" customHeight="1" thickBot="1" x14ac:dyDescent="0.3">
      <c r="A408" s="534"/>
      <c r="B408" s="534"/>
      <c r="C408" s="487" t="s">
        <v>231</v>
      </c>
      <c r="D408" s="376">
        <v>79840</v>
      </c>
      <c r="E408" s="378">
        <v>108430</v>
      </c>
      <c r="F408" s="279">
        <v>188280</v>
      </c>
    </row>
    <row r="409" spans="1:6" s="256" customFormat="1" ht="15" customHeight="1" thickTop="1" x14ac:dyDescent="0.25">
      <c r="A409" s="534"/>
      <c r="B409" s="534"/>
      <c r="C409" s="142" t="s">
        <v>232</v>
      </c>
      <c r="D409" s="143">
        <v>0.71</v>
      </c>
      <c r="E409" s="144">
        <v>0.63</v>
      </c>
      <c r="F409" s="145">
        <v>0.67</v>
      </c>
    </row>
    <row r="410" spans="1:6" s="256" customFormat="1" ht="14.4" customHeight="1" x14ac:dyDescent="0.25">
      <c r="A410" s="534"/>
      <c r="B410" s="534"/>
      <c r="C410" s="397" t="s">
        <v>233</v>
      </c>
      <c r="D410" s="146">
        <v>0.66</v>
      </c>
      <c r="E410" s="147">
        <v>0.59</v>
      </c>
      <c r="F410" s="148">
        <v>0.63</v>
      </c>
    </row>
    <row r="411" spans="1:6" s="256" customFormat="1" ht="15" customHeight="1" thickBot="1" x14ac:dyDescent="0.3">
      <c r="A411" s="534"/>
      <c r="B411" s="534"/>
      <c r="C411" s="150" t="s">
        <v>234</v>
      </c>
      <c r="D411" s="151">
        <v>7.0000000000000007E-2</v>
      </c>
      <c r="E411" s="152">
        <v>0.06</v>
      </c>
      <c r="F411" s="153">
        <v>7.0000000000000007E-2</v>
      </c>
    </row>
    <row r="412" spans="1:6" s="256" customFormat="1" ht="12.75" customHeight="1" thickTop="1" x14ac:dyDescent="0.25">
      <c r="A412" s="534"/>
      <c r="B412" s="534"/>
      <c r="F412" s="278"/>
    </row>
    <row r="413" spans="1:6" s="256" customFormat="1" ht="12.75" customHeight="1" thickBot="1" x14ac:dyDescent="0.3">
      <c r="A413" s="534"/>
      <c r="B413" s="534"/>
    </row>
    <row r="414" spans="1:6" s="256" customFormat="1" ht="28.8" thickTop="1" thickBot="1" x14ac:dyDescent="0.3">
      <c r="A414" s="534"/>
      <c r="B414" s="534"/>
      <c r="C414" s="433" t="s">
        <v>516</v>
      </c>
      <c r="D414" s="385" t="s">
        <v>201</v>
      </c>
      <c r="E414" s="230" t="s">
        <v>226</v>
      </c>
      <c r="F414" s="387" t="s">
        <v>48</v>
      </c>
    </row>
    <row r="415" spans="1:6" s="256" customFormat="1" ht="14.4" customHeight="1" x14ac:dyDescent="0.25">
      <c r="A415" s="534"/>
      <c r="B415" s="534"/>
      <c r="C415" s="25" t="s">
        <v>235</v>
      </c>
      <c r="D415" s="192">
        <v>3610</v>
      </c>
      <c r="E415" s="133">
        <v>4070</v>
      </c>
      <c r="F415" s="105">
        <v>0.01</v>
      </c>
    </row>
    <row r="416" spans="1:6" s="256" customFormat="1" ht="14.4" customHeight="1" x14ac:dyDescent="0.25">
      <c r="A416" s="534"/>
      <c r="B416" s="534"/>
      <c r="C416" s="25" t="s">
        <v>236</v>
      </c>
      <c r="D416" s="375">
        <v>193985</v>
      </c>
      <c r="E416" s="133">
        <v>181650</v>
      </c>
      <c r="F416" s="105">
        <v>0.495</v>
      </c>
    </row>
    <row r="417" spans="1:6" s="256" customFormat="1" ht="14.4" customHeight="1" x14ac:dyDescent="0.25">
      <c r="A417" s="534"/>
      <c r="B417" s="534"/>
      <c r="C417" s="155" t="s">
        <v>237</v>
      </c>
      <c r="D417" s="375">
        <v>175195</v>
      </c>
      <c r="E417" s="133">
        <v>170865</v>
      </c>
      <c r="F417" s="105">
        <v>0.45600000000000002</v>
      </c>
    </row>
    <row r="418" spans="1:6" s="256" customFormat="1" ht="15" customHeight="1" thickBot="1" x14ac:dyDescent="0.3">
      <c r="A418" s="534"/>
      <c r="B418" s="534"/>
      <c r="C418" s="280" t="s">
        <v>238</v>
      </c>
      <c r="D418" s="35">
        <v>18785</v>
      </c>
      <c r="E418" s="281">
        <v>10790</v>
      </c>
      <c r="F418" s="282">
        <v>3.9E-2</v>
      </c>
    </row>
    <row r="419" spans="1:6" ht="15" customHeight="1" thickTop="1" x14ac:dyDescent="0.25">
      <c r="C419" s="748" t="s">
        <v>104</v>
      </c>
      <c r="D419" s="748"/>
      <c r="E419" s="748"/>
      <c r="F419" s="748"/>
    </row>
    <row r="420" spans="1:6" x14ac:dyDescent="0.25">
      <c r="C420" s="283"/>
      <c r="D420" s="256"/>
      <c r="E420" s="256"/>
      <c r="F420" s="256"/>
    </row>
    <row r="421" spans="1:6" s="256" customFormat="1" ht="12.75" customHeight="1" x14ac:dyDescent="0.25">
      <c r="A421" s="534"/>
      <c r="B421" s="534"/>
      <c r="C421" s="284"/>
      <c r="D421" s="285"/>
      <c r="E421" s="285"/>
      <c r="F421" s="285"/>
    </row>
    <row r="422" spans="1:6" s="256" customFormat="1" ht="12.75" customHeight="1" x14ac:dyDescent="0.25">
      <c r="A422" s="534"/>
      <c r="B422" s="534"/>
      <c r="C422" s="285"/>
      <c r="D422" s="285"/>
      <c r="E422" s="285"/>
      <c r="F422" s="285"/>
    </row>
    <row r="423" spans="1:6" s="256" customFormat="1" ht="15" customHeight="1" x14ac:dyDescent="0.25">
      <c r="A423" s="534"/>
      <c r="B423" s="534"/>
      <c r="C423" s="131"/>
      <c r="D423" s="286"/>
      <c r="E423" s="286"/>
      <c r="F423" s="286"/>
    </row>
    <row r="424" spans="1:6" s="256" customFormat="1" ht="14.4" customHeight="1" x14ac:dyDescent="0.25">
      <c r="A424" s="534"/>
      <c r="B424" s="534"/>
      <c r="C424" s="118"/>
      <c r="D424" s="159"/>
      <c r="E424" s="159"/>
      <c r="F424" s="159"/>
    </row>
    <row r="425" spans="1:6" s="256" customFormat="1" ht="14.4" customHeight="1" x14ac:dyDescent="0.25">
      <c r="A425" s="534"/>
      <c r="B425" s="534"/>
      <c r="C425" s="160"/>
      <c r="D425" s="159"/>
      <c r="E425" s="159"/>
      <c r="F425" s="159"/>
    </row>
    <row r="426" spans="1:6" s="256" customFormat="1" ht="14.4" customHeight="1" x14ac:dyDescent="0.25">
      <c r="A426" s="534"/>
      <c r="B426" s="534"/>
      <c r="C426" s="118"/>
      <c r="D426" s="159"/>
      <c r="E426" s="159"/>
      <c r="F426" s="159"/>
    </row>
    <row r="427" spans="1:6" s="256" customFormat="1" ht="14.4" customHeight="1" x14ac:dyDescent="0.25">
      <c r="A427" s="534"/>
      <c r="B427" s="534"/>
      <c r="C427" s="118"/>
      <c r="D427" s="161"/>
      <c r="E427" s="161"/>
      <c r="F427" s="161"/>
    </row>
    <row r="428" spans="1:6" s="256" customFormat="1" ht="14.4" customHeight="1" x14ac:dyDescent="0.25">
      <c r="A428" s="534"/>
      <c r="B428" s="534"/>
      <c r="C428" s="118"/>
      <c r="D428" s="161"/>
      <c r="E428" s="161"/>
      <c r="F428" s="161"/>
    </row>
    <row r="429" spans="1:6" s="256" customFormat="1" ht="14.4" customHeight="1" x14ac:dyDescent="0.25">
      <c r="A429" s="534"/>
      <c r="B429" s="534"/>
      <c r="C429" s="118"/>
      <c r="D429" s="161"/>
      <c r="E429" s="161"/>
      <c r="F429" s="161"/>
    </row>
    <row r="430" spans="1:6" s="256" customFormat="1" ht="12.75" customHeight="1" x14ac:dyDescent="0.25">
      <c r="A430" s="534"/>
      <c r="B430" s="534"/>
    </row>
    <row r="431" spans="1:6" s="256" customFormat="1" ht="12.75" customHeight="1" x14ac:dyDescent="0.25">
      <c r="A431" s="534"/>
      <c r="B431" s="534"/>
    </row>
    <row r="432" spans="1:6" s="256" customFormat="1" x14ac:dyDescent="0.25">
      <c r="A432" s="534"/>
      <c r="B432" s="534"/>
    </row>
    <row r="433" spans="1:6" s="256" customFormat="1" x14ac:dyDescent="0.25">
      <c r="A433" s="534"/>
      <c r="B433" s="534"/>
    </row>
    <row r="434" spans="1:6" s="256" customFormat="1" x14ac:dyDescent="0.25">
      <c r="A434" s="534"/>
      <c r="B434" s="534"/>
    </row>
    <row r="435" spans="1:6" s="256" customFormat="1" x14ac:dyDescent="0.25">
      <c r="A435" s="534"/>
      <c r="B435" s="534"/>
    </row>
    <row r="436" spans="1:6" s="256" customFormat="1" x14ac:dyDescent="0.25">
      <c r="A436" s="534"/>
      <c r="B436" s="534"/>
    </row>
    <row r="437" spans="1:6" s="256" customFormat="1" x14ac:dyDescent="0.25">
      <c r="A437" s="534"/>
      <c r="B437" s="534"/>
    </row>
    <row r="438" spans="1:6" s="256" customFormat="1" ht="14.4" customHeight="1" x14ac:dyDescent="0.25">
      <c r="A438" s="534"/>
      <c r="B438" s="534"/>
    </row>
    <row r="439" spans="1:6" s="256" customFormat="1" x14ac:dyDescent="0.25">
      <c r="A439" s="534"/>
      <c r="B439" s="534"/>
    </row>
    <row r="440" spans="1:6" s="256" customFormat="1" ht="12.75" customHeight="1" x14ac:dyDescent="0.25">
      <c r="A440" s="534"/>
      <c r="B440" s="534"/>
    </row>
    <row r="441" spans="1:6" s="256" customFormat="1" ht="12.75" customHeight="1" thickBot="1" x14ac:dyDescent="0.3">
      <c r="A441" s="534"/>
      <c r="B441" s="534"/>
    </row>
    <row r="442" spans="1:6" s="256" customFormat="1" ht="15" thickTop="1" thickBot="1" x14ac:dyDescent="0.3">
      <c r="A442" s="534"/>
      <c r="B442" s="534"/>
      <c r="C442" s="546" t="s">
        <v>239</v>
      </c>
      <c r="D442" s="572"/>
      <c r="E442" s="385" t="s">
        <v>70</v>
      </c>
      <c r="F442" s="230" t="s">
        <v>48</v>
      </c>
    </row>
    <row r="443" spans="1:6" s="256" customFormat="1" ht="14.4" customHeight="1" x14ac:dyDescent="0.25">
      <c r="A443" s="534"/>
      <c r="B443" s="534"/>
      <c r="C443" s="703" t="s">
        <v>373</v>
      </c>
      <c r="D443" s="749"/>
      <c r="E443" s="192">
        <v>55735</v>
      </c>
      <c r="F443" s="29">
        <f t="shared" ref="F443:F462" si="19">IF(E$463&lt;&gt;0,E443/E$463,0)</f>
        <v>0.14837541762615306</v>
      </c>
    </row>
    <row r="444" spans="1:6" s="256" customFormat="1" ht="14.4" customHeight="1" x14ac:dyDescent="0.25">
      <c r="A444" s="534"/>
      <c r="B444" s="534"/>
      <c r="C444" s="750" t="s">
        <v>374</v>
      </c>
      <c r="D444" s="751"/>
      <c r="E444" s="375">
        <v>41905</v>
      </c>
      <c r="F444" s="29">
        <f t="shared" si="19"/>
        <v>0.11155776218935935</v>
      </c>
    </row>
    <row r="445" spans="1:6" s="256" customFormat="1" ht="14.4" customHeight="1" x14ac:dyDescent="0.25">
      <c r="A445" s="534"/>
      <c r="B445" s="534"/>
      <c r="C445" s="750" t="s">
        <v>375</v>
      </c>
      <c r="D445" s="751"/>
      <c r="E445" s="375">
        <v>32870</v>
      </c>
      <c r="F445" s="29">
        <f t="shared" si="19"/>
        <v>8.7505157932567523E-2</v>
      </c>
    </row>
    <row r="446" spans="1:6" s="256" customFormat="1" ht="14.4" customHeight="1" x14ac:dyDescent="0.25">
      <c r="A446" s="534"/>
      <c r="B446" s="534"/>
      <c r="C446" s="750" t="s">
        <v>377</v>
      </c>
      <c r="D446" s="751"/>
      <c r="E446" s="375">
        <v>31850</v>
      </c>
      <c r="F446" s="29">
        <f t="shared" si="19"/>
        <v>8.4789756013151057E-2</v>
      </c>
    </row>
    <row r="447" spans="1:6" s="256" customFormat="1" ht="14.4" customHeight="1" x14ac:dyDescent="0.25">
      <c r="A447" s="534"/>
      <c r="B447" s="534"/>
      <c r="C447" s="750" t="s">
        <v>378</v>
      </c>
      <c r="D447" s="751"/>
      <c r="E447" s="375">
        <v>28600</v>
      </c>
      <c r="F447" s="29">
        <f t="shared" si="19"/>
        <v>7.6137740093441778E-2</v>
      </c>
    </row>
    <row r="448" spans="1:6" s="256" customFormat="1" ht="14.4" customHeight="1" x14ac:dyDescent="0.25">
      <c r="A448" s="534"/>
      <c r="B448" s="534"/>
      <c r="C448" s="750" t="s">
        <v>376</v>
      </c>
      <c r="D448" s="751"/>
      <c r="E448" s="375">
        <v>26930</v>
      </c>
      <c r="F448" s="29">
        <f t="shared" si="19"/>
        <v>7.1691934990083458E-2</v>
      </c>
    </row>
    <row r="449" spans="1:6" s="256" customFormat="1" ht="14.4" customHeight="1" x14ac:dyDescent="0.25">
      <c r="A449" s="534"/>
      <c r="B449" s="534"/>
      <c r="C449" s="750" t="s">
        <v>379</v>
      </c>
      <c r="D449" s="751"/>
      <c r="E449" s="375">
        <v>23535</v>
      </c>
      <c r="F449" s="29">
        <f t="shared" si="19"/>
        <v>6.2653906052417913E-2</v>
      </c>
    </row>
    <row r="450" spans="1:6" s="256" customFormat="1" ht="14.4" customHeight="1" x14ac:dyDescent="0.25">
      <c r="A450" s="534"/>
      <c r="B450" s="534"/>
      <c r="C450" s="750" t="s">
        <v>381</v>
      </c>
      <c r="D450" s="751"/>
      <c r="E450" s="375">
        <v>21325</v>
      </c>
      <c r="F450" s="29">
        <f t="shared" si="19"/>
        <v>5.6770535227015584E-2</v>
      </c>
    </row>
    <row r="451" spans="1:6" s="256" customFormat="1" ht="14.4" customHeight="1" x14ac:dyDescent="0.25">
      <c r="A451" s="534"/>
      <c r="B451" s="534"/>
      <c r="C451" s="750" t="s">
        <v>380</v>
      </c>
      <c r="D451" s="751"/>
      <c r="E451" s="375">
        <v>20515</v>
      </c>
      <c r="F451" s="29">
        <f t="shared" si="19"/>
        <v>5.4614186643949576E-2</v>
      </c>
    </row>
    <row r="452" spans="1:6" s="256" customFormat="1" ht="14.4" customHeight="1" x14ac:dyDescent="0.25">
      <c r="A452" s="534"/>
      <c r="B452" s="534"/>
      <c r="C452" s="750" t="s">
        <v>382</v>
      </c>
      <c r="D452" s="751"/>
      <c r="E452" s="375">
        <v>18110</v>
      </c>
      <c r="F452" s="29">
        <f t="shared" si="19"/>
        <v>4.8211694863364705E-2</v>
      </c>
    </row>
    <row r="453" spans="1:6" s="256" customFormat="1" ht="18" customHeight="1" x14ac:dyDescent="0.25">
      <c r="A453" s="534"/>
      <c r="B453" s="534"/>
      <c r="C453" s="763" t="s">
        <v>383</v>
      </c>
      <c r="D453" s="764"/>
      <c r="E453" s="375">
        <v>15080</v>
      </c>
      <c r="F453" s="29">
        <f t="shared" si="19"/>
        <v>4.014535386745112E-2</v>
      </c>
    </row>
    <row r="454" spans="1:6" s="256" customFormat="1" ht="14.4" customHeight="1" x14ac:dyDescent="0.25">
      <c r="A454" s="534"/>
      <c r="B454" s="534"/>
      <c r="C454" s="750" t="s">
        <v>384</v>
      </c>
      <c r="D454" s="751"/>
      <c r="E454" s="375">
        <v>13540</v>
      </c>
      <c r="F454" s="29">
        <f t="shared" si="19"/>
        <v>3.6045629400881171E-2</v>
      </c>
    </row>
    <row r="455" spans="1:6" s="256" customFormat="1" ht="14.4" customHeight="1" x14ac:dyDescent="0.25">
      <c r="A455" s="534"/>
      <c r="B455" s="534"/>
      <c r="C455" s="750" t="s">
        <v>385</v>
      </c>
      <c r="D455" s="751"/>
      <c r="E455" s="375">
        <v>8495</v>
      </c>
      <c r="F455" s="29">
        <f t="shared" si="19"/>
        <v>2.2615038534747826E-2</v>
      </c>
    </row>
    <row r="456" spans="1:6" s="256" customFormat="1" ht="14.4" customHeight="1" x14ac:dyDescent="0.25">
      <c r="A456" s="534"/>
      <c r="B456" s="534"/>
      <c r="C456" s="750" t="s">
        <v>386</v>
      </c>
      <c r="D456" s="751"/>
      <c r="E456" s="375">
        <v>7950</v>
      </c>
      <c r="F456" s="29">
        <f t="shared" si="19"/>
        <v>2.1164162018981192E-2</v>
      </c>
    </row>
    <row r="457" spans="1:6" s="256" customFormat="1" ht="14.4" customHeight="1" x14ac:dyDescent="0.25">
      <c r="A457" s="534"/>
      <c r="B457" s="534"/>
      <c r="C457" s="750" t="s">
        <v>387</v>
      </c>
      <c r="D457" s="751"/>
      <c r="E457" s="375">
        <v>5640</v>
      </c>
      <c r="F457" s="29">
        <f t="shared" si="19"/>
        <v>1.501457531912628E-2</v>
      </c>
    </row>
    <row r="458" spans="1:6" s="256" customFormat="1" ht="14.4" customHeight="1" x14ac:dyDescent="0.25">
      <c r="A458" s="534"/>
      <c r="B458" s="534"/>
      <c r="C458" s="750" t="s">
        <v>388</v>
      </c>
      <c r="D458" s="751"/>
      <c r="E458" s="375">
        <v>3665</v>
      </c>
      <c r="F458" s="29">
        <f t="shared" si="19"/>
        <v>9.756811798687556E-3</v>
      </c>
    </row>
    <row r="459" spans="1:6" s="256" customFormat="1" ht="14.4" customHeight="1" x14ac:dyDescent="0.25">
      <c r="A459" s="534"/>
      <c r="B459" s="534"/>
      <c r="C459" s="750" t="s">
        <v>389</v>
      </c>
      <c r="D459" s="751"/>
      <c r="E459" s="375">
        <v>2390</v>
      </c>
      <c r="F459" s="29">
        <f t="shared" si="19"/>
        <v>6.3625593994169876E-3</v>
      </c>
    </row>
    <row r="460" spans="1:6" s="256" customFormat="1" ht="14.4" customHeight="1" x14ac:dyDescent="0.25">
      <c r="A460" s="534"/>
      <c r="B460" s="534"/>
      <c r="C460" s="750" t="s">
        <v>390</v>
      </c>
      <c r="D460" s="751"/>
      <c r="E460" s="375">
        <v>625</v>
      </c>
      <c r="F460" s="29">
        <f t="shared" si="19"/>
        <v>1.66384921532871E-3</v>
      </c>
    </row>
    <row r="461" spans="1:6" s="256" customFormat="1" ht="14.4" customHeight="1" x14ac:dyDescent="0.25">
      <c r="A461" s="534"/>
      <c r="B461" s="534"/>
      <c r="C461" s="750" t="s">
        <v>391</v>
      </c>
      <c r="D461" s="751"/>
      <c r="E461" s="375">
        <v>500</v>
      </c>
      <c r="F461" s="29">
        <f t="shared" si="19"/>
        <v>1.3310793722629681E-3</v>
      </c>
    </row>
    <row r="462" spans="1:6" s="256" customFormat="1" ht="15" customHeight="1" thickBot="1" x14ac:dyDescent="0.3">
      <c r="A462" s="534"/>
      <c r="B462" s="534"/>
      <c r="C462" s="758" t="s">
        <v>392</v>
      </c>
      <c r="D462" s="759"/>
      <c r="E462" s="110">
        <v>16375</v>
      </c>
      <c r="F462" s="29">
        <f t="shared" si="19"/>
        <v>4.3592849441612201E-2</v>
      </c>
    </row>
    <row r="463" spans="1:6" s="256" customFormat="1" ht="15.75" customHeight="1" thickBot="1" x14ac:dyDescent="0.3">
      <c r="A463" s="534"/>
      <c r="B463" s="534"/>
      <c r="C463" s="735" t="s">
        <v>155</v>
      </c>
      <c r="D463" s="736"/>
      <c r="E463" s="268">
        <f>SUM(E443:E462)</f>
        <v>375635</v>
      </c>
      <c r="F463" s="264">
        <f>SUM(F443:F462)</f>
        <v>1</v>
      </c>
    </row>
    <row r="464" spans="1:6" s="256" customFormat="1" ht="12.75" customHeight="1" thickTop="1" x14ac:dyDescent="0.25">
      <c r="A464" s="534"/>
      <c r="B464" s="534"/>
    </row>
    <row r="465" spans="1:6" s="256" customFormat="1" ht="12.75" customHeight="1" thickBot="1" x14ac:dyDescent="0.3">
      <c r="A465" s="534"/>
      <c r="B465" s="534"/>
    </row>
    <row r="466" spans="1:6" s="256" customFormat="1" ht="28.8" thickTop="1" thickBot="1" x14ac:dyDescent="0.3">
      <c r="A466" s="534"/>
      <c r="B466" s="534"/>
      <c r="C466" s="436" t="s">
        <v>445</v>
      </c>
      <c r="D466" s="385" t="s">
        <v>201</v>
      </c>
      <c r="E466" s="230" t="s">
        <v>226</v>
      </c>
      <c r="F466" s="387" t="s">
        <v>48</v>
      </c>
    </row>
    <row r="467" spans="1:6" s="256" customFormat="1" ht="14.4" customHeight="1" x14ac:dyDescent="0.25">
      <c r="A467" s="534"/>
      <c r="B467" s="534"/>
      <c r="C467" s="25" t="s">
        <v>393</v>
      </c>
      <c r="D467" s="192">
        <v>149615</v>
      </c>
      <c r="E467" s="133">
        <v>157695</v>
      </c>
      <c r="F467" s="105">
        <f>IF((SUM(D$467:D$470)+SUM(E$467:E$470))&lt;&gt;0,(D467+E467)/(SUM(D$467:D$470)+SUM(E$467:E$470)),0)</f>
        <v>0.85764121455682074</v>
      </c>
    </row>
    <row r="468" spans="1:6" s="256" customFormat="1" ht="14.4" customHeight="1" x14ac:dyDescent="0.25">
      <c r="A468" s="534"/>
      <c r="B468" s="534"/>
      <c r="C468" s="25" t="s">
        <v>394</v>
      </c>
      <c r="D468" s="375">
        <v>26025</v>
      </c>
      <c r="E468" s="133">
        <v>8900</v>
      </c>
      <c r="F468" s="105">
        <f>IF((SUM(D$467:D$470)+SUM(E$467:E$470))&lt;&gt;0,(D468+E468)/(SUM(D$467:D$470)+SUM(E$467:E$470)),0)</f>
        <v>9.7468743022996199E-2</v>
      </c>
    </row>
    <row r="469" spans="1:6" s="256" customFormat="1" ht="14.4" customHeight="1" x14ac:dyDescent="0.25">
      <c r="A469" s="534"/>
      <c r="B469" s="534"/>
      <c r="C469" s="25" t="s">
        <v>395</v>
      </c>
      <c r="D469" s="375">
        <v>7360</v>
      </c>
      <c r="E469" s="133">
        <v>7460</v>
      </c>
      <c r="F469" s="105">
        <f>IF((SUM(D$467:D$470)+SUM(E$467:E$470))&lt;&gt;0,(D469+E469)/(SUM(D$467:D$470)+SUM(E$467:E$470)),0)</f>
        <v>4.1359678499665105E-2</v>
      </c>
    </row>
    <row r="470" spans="1:6" s="256" customFormat="1" ht="15" customHeight="1" thickBot="1" x14ac:dyDescent="0.3">
      <c r="A470" s="534"/>
      <c r="B470" s="534"/>
      <c r="C470" s="32" t="s">
        <v>396</v>
      </c>
      <c r="D470" s="35">
        <v>825</v>
      </c>
      <c r="E470" s="281">
        <v>440</v>
      </c>
      <c r="F470" s="165">
        <f>IF((SUM(D$467:D$470)+SUM(E$467:E$470))&lt;&gt;0,(D470+E470)/(SUM(D$467:D$470)+SUM(E$467:E$470)),0)</f>
        <v>3.5303639205179729E-3</v>
      </c>
    </row>
    <row r="471" spans="1:6" s="256" customFormat="1" ht="12.75" customHeight="1" thickTop="1" x14ac:dyDescent="0.25">
      <c r="A471" s="534"/>
      <c r="B471" s="534"/>
      <c r="C471" s="426" t="s">
        <v>104</v>
      </c>
      <c r="D471" s="113"/>
      <c r="E471" s="113"/>
      <c r="F471" s="114"/>
    </row>
    <row r="472" spans="1:6" s="256" customFormat="1" ht="12.75" customHeight="1" x14ac:dyDescent="0.25">
      <c r="A472" s="534"/>
      <c r="B472" s="534"/>
      <c r="C472" s="118"/>
      <c r="D472" s="113"/>
      <c r="E472" s="113"/>
      <c r="F472" s="114"/>
    </row>
    <row r="473" spans="1:6" s="256" customFormat="1" ht="12.75" customHeight="1" x14ac:dyDescent="0.25">
      <c r="A473" s="534"/>
      <c r="B473" s="534"/>
      <c r="C473" s="118"/>
      <c r="D473" s="113"/>
      <c r="E473" s="113"/>
      <c r="F473" s="114"/>
    </row>
    <row r="474" spans="1:6" s="256" customFormat="1" ht="12.75" customHeight="1" thickBot="1" x14ac:dyDescent="0.3">
      <c r="A474" s="534"/>
      <c r="B474" s="534"/>
      <c r="C474" s="118"/>
      <c r="D474" s="113"/>
      <c r="E474" s="113"/>
      <c r="F474" s="114"/>
    </row>
    <row r="475" spans="1:6" s="256" customFormat="1" ht="38.25" customHeight="1" thickTop="1" thickBot="1" x14ac:dyDescent="0.3">
      <c r="A475" s="534"/>
      <c r="B475" s="534"/>
      <c r="C475" s="430" t="s">
        <v>437</v>
      </c>
      <c r="D475" s="760" t="s">
        <v>342</v>
      </c>
      <c r="E475" s="761"/>
      <c r="F475" s="762"/>
    </row>
    <row r="476" spans="1:6" s="256" customFormat="1" ht="19.2" thickTop="1" thickBot="1" x14ac:dyDescent="0.35">
      <c r="A476" s="534"/>
      <c r="B476" s="534"/>
      <c r="C476" s="388" t="s">
        <v>397</v>
      </c>
      <c r="D476" s="385" t="s">
        <v>201</v>
      </c>
      <c r="E476" s="230" t="s">
        <v>226</v>
      </c>
      <c r="F476" s="387" t="s">
        <v>48</v>
      </c>
    </row>
    <row r="477" spans="1:6" s="256" customFormat="1" ht="14.4" customHeight="1" x14ac:dyDescent="0.25">
      <c r="A477" s="534"/>
      <c r="B477" s="534"/>
      <c r="C477" s="25" t="s">
        <v>526</v>
      </c>
      <c r="D477" s="192">
        <v>134230</v>
      </c>
      <c r="E477" s="133">
        <v>105355</v>
      </c>
      <c r="F477" s="105">
        <f t="shared" ref="F477:F482" si="20">IF((D$483+E$483)&lt;&gt;0,(D477+E477)/(D$483+E$483),0)</f>
        <v>0.70005990036086319</v>
      </c>
    </row>
    <row r="478" spans="1:6" s="256" customFormat="1" ht="14.4" customHeight="1" x14ac:dyDescent="0.25">
      <c r="A478" s="534"/>
      <c r="B478" s="534"/>
      <c r="C478" s="25" t="s">
        <v>398</v>
      </c>
      <c r="D478" s="375">
        <v>20520</v>
      </c>
      <c r="E478" s="133">
        <v>30535</v>
      </c>
      <c r="F478" s="105">
        <f t="shared" si="20"/>
        <v>0.14918111823746841</v>
      </c>
    </row>
    <row r="479" spans="1:6" s="256" customFormat="1" ht="14.4" customHeight="1" x14ac:dyDescent="0.25">
      <c r="A479" s="534"/>
      <c r="B479" s="534"/>
      <c r="C479" s="25" t="s">
        <v>527</v>
      </c>
      <c r="D479" s="375">
        <v>7490</v>
      </c>
      <c r="E479" s="133">
        <v>17690</v>
      </c>
      <c r="F479" s="105">
        <f t="shared" si="20"/>
        <v>7.3575174952883252E-2</v>
      </c>
    </row>
    <row r="480" spans="1:6" s="256" customFormat="1" ht="14.4" customHeight="1" x14ac:dyDescent="0.25">
      <c r="A480" s="534"/>
      <c r="B480" s="534"/>
      <c r="C480" s="25" t="s">
        <v>399</v>
      </c>
      <c r="D480" s="375">
        <v>7250</v>
      </c>
      <c r="E480" s="133">
        <v>9425</v>
      </c>
      <c r="F480" s="105">
        <f t="shared" si="20"/>
        <v>4.8723830116732654E-2</v>
      </c>
    </row>
    <row r="481" spans="1:6" s="256" customFormat="1" ht="14.4" customHeight="1" x14ac:dyDescent="0.25">
      <c r="A481" s="534"/>
      <c r="B481" s="534"/>
      <c r="C481" s="25" t="s">
        <v>400</v>
      </c>
      <c r="D481" s="375">
        <v>4270</v>
      </c>
      <c r="E481" s="133">
        <v>1930</v>
      </c>
      <c r="F481" s="105">
        <f t="shared" si="20"/>
        <v>1.8116206700074512E-2</v>
      </c>
    </row>
    <row r="482" spans="1:6" s="256" customFormat="1" ht="15" customHeight="1" thickBot="1" x14ac:dyDescent="0.3">
      <c r="A482" s="534"/>
      <c r="B482" s="534"/>
      <c r="C482" s="119" t="s">
        <v>401</v>
      </c>
      <c r="D482" s="376">
        <v>1880</v>
      </c>
      <c r="E482" s="378">
        <v>1660</v>
      </c>
      <c r="F482" s="105">
        <f t="shared" si="20"/>
        <v>1.0343769631978026E-2</v>
      </c>
    </row>
    <row r="483" spans="1:6" s="256" customFormat="1" ht="15.75" customHeight="1" thickBot="1" x14ac:dyDescent="0.3">
      <c r="A483" s="534"/>
      <c r="B483" s="534"/>
      <c r="C483" s="260" t="s">
        <v>155</v>
      </c>
      <c r="D483" s="268">
        <f>SUM(D477:D482)</f>
        <v>175640</v>
      </c>
      <c r="E483" s="254">
        <f>SUM(E477:E482)</f>
        <v>166595</v>
      </c>
      <c r="F483" s="255">
        <f>SUM(F477:F482)</f>
        <v>1</v>
      </c>
    </row>
    <row r="484" spans="1:6" s="256" customFormat="1" ht="15" customHeight="1" thickTop="1" x14ac:dyDescent="0.25">
      <c r="A484" s="534"/>
      <c r="B484" s="534"/>
      <c r="C484" s="603" t="s">
        <v>246</v>
      </c>
      <c r="D484" s="603"/>
      <c r="E484" s="603"/>
      <c r="F484" s="603"/>
    </row>
    <row r="485" spans="1:6" s="256" customFormat="1" ht="12.75" customHeight="1" x14ac:dyDescent="0.25">
      <c r="A485" s="534"/>
      <c r="B485" s="534"/>
      <c r="C485" s="426" t="s">
        <v>104</v>
      </c>
    </row>
    <row r="486" spans="1:6" s="256" customFormat="1" ht="12.75" customHeight="1" x14ac:dyDescent="0.25">
      <c r="A486" s="534"/>
      <c r="B486" s="534"/>
      <c r="C486" s="424" t="s">
        <v>438</v>
      </c>
    </row>
    <row r="487" spans="1:6" s="256" customFormat="1" ht="12.75" customHeight="1" x14ac:dyDescent="0.25">
      <c r="A487" s="534"/>
      <c r="B487" s="534"/>
    </row>
    <row r="488" spans="1:6" s="256" customFormat="1" ht="12.75" customHeight="1" thickBot="1" x14ac:dyDescent="0.3">
      <c r="A488" s="534"/>
      <c r="B488" s="534"/>
    </row>
    <row r="489" spans="1:6" s="256" customFormat="1" ht="38.25" customHeight="1" thickTop="1" thickBot="1" x14ac:dyDescent="0.3">
      <c r="A489" s="534"/>
      <c r="B489" s="534"/>
      <c r="C489" s="430" t="s">
        <v>247</v>
      </c>
      <c r="D489" s="689" t="s">
        <v>342</v>
      </c>
      <c r="E489" s="828"/>
      <c r="F489" s="602"/>
    </row>
    <row r="490" spans="1:6" s="256" customFormat="1" ht="31.65" customHeight="1" thickTop="1" thickBot="1" x14ac:dyDescent="0.3">
      <c r="A490" s="534"/>
      <c r="B490" s="534"/>
      <c r="C490" s="432" t="s">
        <v>248</v>
      </c>
      <c r="D490" s="391" t="s">
        <v>402</v>
      </c>
      <c r="E490" s="391" t="s">
        <v>202</v>
      </c>
      <c r="F490" s="391" t="s">
        <v>40</v>
      </c>
    </row>
    <row r="491" spans="1:6" s="256" customFormat="1" ht="14.4" customHeight="1" x14ac:dyDescent="0.25">
      <c r="A491" s="534"/>
      <c r="B491" s="534"/>
      <c r="C491" s="168" t="s">
        <v>403</v>
      </c>
      <c r="D491" s="289">
        <v>0.78</v>
      </c>
      <c r="E491" s="124">
        <v>0.7</v>
      </c>
      <c r="F491" s="124">
        <v>0.74</v>
      </c>
    </row>
    <row r="492" spans="1:6" s="256" customFormat="1" ht="14.4" customHeight="1" x14ac:dyDescent="0.25">
      <c r="A492" s="534"/>
      <c r="B492" s="534"/>
      <c r="C492" s="450" t="s">
        <v>404</v>
      </c>
      <c r="D492" s="290">
        <v>0.08</v>
      </c>
      <c r="E492" s="170">
        <v>0.16</v>
      </c>
      <c r="F492" s="170">
        <v>0.11</v>
      </c>
    </row>
    <row r="493" spans="1:6" s="256" customFormat="1" ht="15" customHeight="1" thickBot="1" x14ac:dyDescent="0.3">
      <c r="A493" s="534"/>
      <c r="B493" s="534"/>
      <c r="C493" s="449" t="s">
        <v>405</v>
      </c>
      <c r="D493" s="291">
        <v>0.14000000000000001</v>
      </c>
      <c r="E493" s="291">
        <v>0.14000000000000001</v>
      </c>
      <c r="F493" s="291">
        <v>0.15</v>
      </c>
    </row>
    <row r="494" spans="1:6" s="256" customFormat="1" ht="15" customHeight="1" thickTop="1" x14ac:dyDescent="0.25">
      <c r="A494" s="534"/>
      <c r="B494" s="534"/>
      <c r="C494" s="603"/>
      <c r="D494" s="603"/>
      <c r="E494" s="603"/>
      <c r="F494" s="603"/>
    </row>
    <row r="495" spans="1:6" s="256" customFormat="1" ht="12.75" customHeight="1" x14ac:dyDescent="0.25">
      <c r="A495" s="534"/>
      <c r="B495" s="534"/>
      <c r="C495" s="99"/>
      <c r="D495" s="172"/>
      <c r="E495" s="173"/>
      <c r="F495" s="173"/>
    </row>
    <row r="496" spans="1:6" s="256" customFormat="1" ht="12.75" customHeight="1" thickBot="1" x14ac:dyDescent="0.3">
      <c r="A496" s="534"/>
      <c r="B496" s="534"/>
      <c r="C496" s="172"/>
      <c r="D496" s="172"/>
      <c r="E496" s="173"/>
      <c r="F496" s="173"/>
    </row>
    <row r="497" spans="1:6" s="256" customFormat="1" ht="15" thickTop="1" thickBot="1" x14ac:dyDescent="0.3">
      <c r="A497" s="534"/>
      <c r="B497" s="534"/>
      <c r="C497" s="433" t="s">
        <v>252</v>
      </c>
      <c r="D497" s="385" t="s">
        <v>201</v>
      </c>
      <c r="E497" s="230" t="s">
        <v>226</v>
      </c>
      <c r="F497" s="387" t="s">
        <v>227</v>
      </c>
    </row>
    <row r="498" spans="1:6" s="256" customFormat="1" ht="14.4" customHeight="1" x14ac:dyDescent="0.25">
      <c r="A498" s="534"/>
      <c r="B498" s="534"/>
      <c r="C498" s="174" t="s">
        <v>253</v>
      </c>
      <c r="D498" s="192">
        <v>113750</v>
      </c>
      <c r="E498" s="292">
        <v>89950</v>
      </c>
      <c r="F498" s="175">
        <v>203700</v>
      </c>
    </row>
    <row r="499" spans="1:6" s="256" customFormat="1" ht="15" customHeight="1" thickBot="1" x14ac:dyDescent="0.3">
      <c r="A499" s="534"/>
      <c r="B499" s="534"/>
      <c r="C499" s="176" t="s">
        <v>254</v>
      </c>
      <c r="D499" s="293">
        <v>67523</v>
      </c>
      <c r="E499" s="294">
        <v>53192</v>
      </c>
      <c r="F499" s="177">
        <v>61164</v>
      </c>
    </row>
    <row r="500" spans="1:6" ht="14.4" thickTop="1" x14ac:dyDescent="0.25">
      <c r="C500" s="485" t="s">
        <v>541</v>
      </c>
      <c r="D500" s="375">
        <v>88820</v>
      </c>
      <c r="E500" s="377">
        <v>101970</v>
      </c>
      <c r="F500" s="136">
        <v>190785</v>
      </c>
    </row>
    <row r="501" spans="1:6" s="256" customFormat="1" ht="15.75" customHeight="1" x14ac:dyDescent="0.25">
      <c r="A501" s="534"/>
      <c r="B501" s="534"/>
      <c r="C501" s="384"/>
      <c r="D501" s="172"/>
      <c r="E501" s="173"/>
      <c r="F501" s="173"/>
    </row>
    <row r="502" spans="1:6" s="256" customFormat="1" ht="12.75" customHeight="1" thickBot="1" x14ac:dyDescent="0.3">
      <c r="A502" s="534"/>
      <c r="B502" s="534"/>
      <c r="C502" s="172"/>
      <c r="D502" s="172"/>
      <c r="E502" s="173"/>
      <c r="F502" s="173"/>
    </row>
    <row r="503" spans="1:6" s="256" customFormat="1" ht="15" thickTop="1" thickBot="1" x14ac:dyDescent="0.3">
      <c r="A503" s="534"/>
      <c r="B503" s="534"/>
      <c r="C503" s="435" t="s">
        <v>443</v>
      </c>
      <c r="D503" s="229" t="s">
        <v>201</v>
      </c>
      <c r="E503" s="230" t="s">
        <v>226</v>
      </c>
      <c r="F503" s="386" t="s">
        <v>48</v>
      </c>
    </row>
    <row r="504" spans="1:6" ht="13.8" x14ac:dyDescent="0.25">
      <c r="C504" s="451" t="s">
        <v>451</v>
      </c>
      <c r="D504" s="28">
        <v>34530</v>
      </c>
      <c r="E504" s="292">
        <v>40555</v>
      </c>
      <c r="F504" s="65">
        <f t="shared" ref="F504:F515" si="21">IF((D$516+E$516)&lt;&gt;0,(D504+E504)/(D$516+E$516),0)</f>
        <v>0.1380505428437474</v>
      </c>
    </row>
    <row r="505" spans="1:6" ht="13.8" x14ac:dyDescent="0.25">
      <c r="C505" s="452" t="s">
        <v>452</v>
      </c>
      <c r="D505" s="375">
        <v>32855</v>
      </c>
      <c r="E505" s="377">
        <v>50580</v>
      </c>
      <c r="F505" s="69">
        <f t="shared" si="21"/>
        <v>0.15340277075538478</v>
      </c>
    </row>
    <row r="506" spans="1:6" ht="13.8" x14ac:dyDescent="0.25">
      <c r="C506" s="452" t="s">
        <v>453</v>
      </c>
      <c r="D506" s="375">
        <v>31140</v>
      </c>
      <c r="E506" s="377">
        <v>45400</v>
      </c>
      <c r="F506" s="69">
        <f t="shared" si="21"/>
        <v>0.14072569153972733</v>
      </c>
    </row>
    <row r="507" spans="1:6" ht="13.8" x14ac:dyDescent="0.25">
      <c r="C507" s="452" t="s">
        <v>454</v>
      </c>
      <c r="D507" s="375">
        <v>32245</v>
      </c>
      <c r="E507" s="377">
        <v>39955</v>
      </c>
      <c r="F507" s="69">
        <f t="shared" si="21"/>
        <v>0.13274621020601401</v>
      </c>
    </row>
    <row r="508" spans="1:6" ht="14.4" customHeight="1" x14ac:dyDescent="0.25">
      <c r="C508" s="452" t="s">
        <v>455</v>
      </c>
      <c r="D508" s="375">
        <v>30375</v>
      </c>
      <c r="E508" s="377">
        <v>33550</v>
      </c>
      <c r="F508" s="69">
        <f t="shared" si="21"/>
        <v>0.11753187655705605</v>
      </c>
    </row>
    <row r="509" spans="1:6" ht="14.4" customHeight="1" x14ac:dyDescent="0.25">
      <c r="C509" s="452" t="s">
        <v>456</v>
      </c>
      <c r="D509" s="375">
        <v>26340</v>
      </c>
      <c r="E509" s="377">
        <v>22085</v>
      </c>
      <c r="F509" s="69">
        <f t="shared" si="21"/>
        <v>8.9033728936651374E-2</v>
      </c>
    </row>
    <row r="510" spans="1:6" ht="14.4" customHeight="1" x14ac:dyDescent="0.25">
      <c r="C510" s="452" t="s">
        <v>457</v>
      </c>
      <c r="D510" s="375">
        <v>19470</v>
      </c>
      <c r="E510" s="377">
        <v>14345</v>
      </c>
      <c r="F510" s="69">
        <f t="shared" si="21"/>
        <v>6.2171926566708648E-2</v>
      </c>
    </row>
    <row r="511" spans="1:6" ht="14.4" customHeight="1" x14ac:dyDescent="0.25">
      <c r="C511" s="452" t="s">
        <v>458</v>
      </c>
      <c r="D511" s="375">
        <v>14840</v>
      </c>
      <c r="E511" s="377">
        <v>10200</v>
      </c>
      <c r="F511" s="69">
        <f t="shared" si="21"/>
        <v>4.6038297833221484E-2</v>
      </c>
    </row>
    <row r="512" spans="1:6" ht="14.4" customHeight="1" x14ac:dyDescent="0.25">
      <c r="C512" s="452" t="s">
        <v>459</v>
      </c>
      <c r="D512" s="375">
        <v>11315</v>
      </c>
      <c r="E512" s="377">
        <v>8070</v>
      </c>
      <c r="F512" s="69">
        <f t="shared" si="21"/>
        <v>3.5641070427196428E-2</v>
      </c>
    </row>
    <row r="513" spans="1:6" ht="14.4" customHeight="1" x14ac:dyDescent="0.25">
      <c r="C513" s="452" t="s">
        <v>460</v>
      </c>
      <c r="D513" s="375">
        <v>7360</v>
      </c>
      <c r="E513" s="377">
        <v>5215</v>
      </c>
      <c r="F513" s="69">
        <f t="shared" si="21"/>
        <v>2.3120271375908955E-2</v>
      </c>
    </row>
    <row r="514" spans="1:6" ht="14.4" customHeight="1" x14ac:dyDescent="0.25">
      <c r="C514" s="452" t="s">
        <v>508</v>
      </c>
      <c r="D514" s="375">
        <v>15440</v>
      </c>
      <c r="E514" s="377">
        <v>7665</v>
      </c>
      <c r="F514" s="69">
        <f t="shared" si="21"/>
        <v>4.2480625856093544E-2</v>
      </c>
    </row>
    <row r="515" spans="1:6" ht="14.4" customHeight="1" thickBot="1" x14ac:dyDescent="0.3">
      <c r="C515" s="453" t="s">
        <v>471</v>
      </c>
      <c r="D515" s="110">
        <v>7520</v>
      </c>
      <c r="E515" s="378">
        <v>2845</v>
      </c>
      <c r="F515" s="69">
        <f t="shared" si="21"/>
        <v>1.9056987102289966E-2</v>
      </c>
    </row>
    <row r="516" spans="1:6" ht="15" customHeight="1" thickBot="1" x14ac:dyDescent="0.3">
      <c r="C516" s="489" t="s">
        <v>67</v>
      </c>
      <c r="D516" s="268">
        <f>SUM(D504:D515)</f>
        <v>263430</v>
      </c>
      <c r="E516" s="254">
        <f>SUM(E504:E515)</f>
        <v>280465</v>
      </c>
      <c r="F516" s="295">
        <f>SUM(F504:F515)</f>
        <v>1.0000000000000002</v>
      </c>
    </row>
    <row r="517" spans="1:6" ht="15.75" customHeight="1" thickTop="1" x14ac:dyDescent="0.25">
      <c r="C517" s="490" t="s">
        <v>406</v>
      </c>
      <c r="D517" s="393">
        <v>52160</v>
      </c>
      <c r="E517" s="394">
        <v>38109</v>
      </c>
      <c r="F517" s="395">
        <v>44915</v>
      </c>
    </row>
    <row r="518" spans="1:6" ht="15" customHeight="1" thickBot="1" x14ac:dyDescent="0.3">
      <c r="C518" s="488" t="s">
        <v>407</v>
      </c>
      <c r="D518" s="182">
        <v>40271</v>
      </c>
      <c r="E518" s="396">
        <v>30925</v>
      </c>
      <c r="F518" s="184">
        <v>35121</v>
      </c>
    </row>
    <row r="519" spans="1:6" ht="15" customHeight="1" thickTop="1" thickBot="1" x14ac:dyDescent="0.3">
      <c r="C519" s="242"/>
      <c r="D519" s="243"/>
      <c r="E519" s="243"/>
      <c r="F519" s="243"/>
    </row>
    <row r="520" spans="1:6" ht="28.8" thickTop="1" thickBot="1" x14ac:dyDescent="0.3">
      <c r="C520" s="765" t="s">
        <v>256</v>
      </c>
      <c r="D520" s="766"/>
      <c r="E520" s="392" t="s">
        <v>257</v>
      </c>
      <c r="F520" s="390" t="s">
        <v>408</v>
      </c>
    </row>
    <row r="521" spans="1:6" s="256" customFormat="1" ht="13.8" x14ac:dyDescent="0.25">
      <c r="A521" s="534"/>
      <c r="B521" s="534"/>
      <c r="C521" s="767" t="s">
        <v>259</v>
      </c>
      <c r="D521" s="768"/>
      <c r="E521" s="297">
        <v>690015</v>
      </c>
      <c r="F521" s="298">
        <f t="shared" ref="F521:F525" si="22">IF(E$521&lt;&gt;0,E521/E$521,0)</f>
        <v>1</v>
      </c>
    </row>
    <row r="522" spans="1:6" s="296" customFormat="1" ht="15" customHeight="1" x14ac:dyDescent="0.25">
      <c r="A522" s="536"/>
      <c r="B522" s="536"/>
      <c r="C522" s="763" t="s">
        <v>409</v>
      </c>
      <c r="D522" s="769"/>
      <c r="E522" s="249">
        <v>143700</v>
      </c>
      <c r="F522" s="170">
        <f t="shared" si="22"/>
        <v>0.20825634225342926</v>
      </c>
    </row>
    <row r="523" spans="1:6" s="256" customFormat="1" ht="14.4" customHeight="1" x14ac:dyDescent="0.25">
      <c r="A523" s="534"/>
      <c r="B523" s="534"/>
      <c r="C523" s="763" t="s">
        <v>261</v>
      </c>
      <c r="D523" s="769"/>
      <c r="E523" s="249">
        <v>47035</v>
      </c>
      <c r="F523" s="170">
        <f t="shared" si="22"/>
        <v>6.8165184814822866E-2</v>
      </c>
    </row>
    <row r="524" spans="1:6" s="256" customFormat="1" ht="14.4" customHeight="1" x14ac:dyDescent="0.25">
      <c r="A524" s="534"/>
      <c r="B524" s="534"/>
      <c r="C524" s="763" t="s">
        <v>410</v>
      </c>
      <c r="D524" s="769"/>
      <c r="E524" s="249">
        <v>446490</v>
      </c>
      <c r="F524" s="170">
        <f t="shared" si="22"/>
        <v>0.64707288971978871</v>
      </c>
    </row>
    <row r="525" spans="1:6" s="256" customFormat="1" ht="14.4" customHeight="1" thickBot="1" x14ac:dyDescent="0.3">
      <c r="A525" s="534"/>
      <c r="B525" s="534"/>
      <c r="C525" s="770" t="s">
        <v>411</v>
      </c>
      <c r="D525" s="771"/>
      <c r="E525" s="299">
        <v>99825</v>
      </c>
      <c r="F525" s="300">
        <f t="shared" si="22"/>
        <v>0.14467076802678203</v>
      </c>
    </row>
    <row r="526" spans="1:6" s="296" customFormat="1" ht="30.75" customHeight="1" thickTop="1" x14ac:dyDescent="0.25">
      <c r="A526" s="536"/>
      <c r="B526" s="536"/>
      <c r="C526" s="772" t="s">
        <v>412</v>
      </c>
      <c r="D526" s="773"/>
      <c r="E526" s="492">
        <v>109545</v>
      </c>
      <c r="F526" s="493">
        <f>IF(E$521&lt;&gt;0,E526/E$521,0)</f>
        <v>0.15875741831699311</v>
      </c>
    </row>
    <row r="527" spans="1:6" s="256" customFormat="1" ht="13.8" x14ac:dyDescent="0.25">
      <c r="A527" s="534"/>
      <c r="B527" s="534"/>
      <c r="C527" s="774" t="s">
        <v>409</v>
      </c>
      <c r="D527" s="769"/>
      <c r="E527" s="249">
        <v>33000</v>
      </c>
      <c r="F527" s="473">
        <f>IF(E522&lt;&gt;0,E527/E522,0)</f>
        <v>0.22964509394572025</v>
      </c>
    </row>
    <row r="528" spans="1:6" s="256" customFormat="1" ht="14.4" customHeight="1" x14ac:dyDescent="0.25">
      <c r="A528" s="534"/>
      <c r="B528" s="534"/>
      <c r="C528" s="774" t="s">
        <v>261</v>
      </c>
      <c r="D528" s="769"/>
      <c r="E528" s="249">
        <v>12175</v>
      </c>
      <c r="F528" s="473">
        <f t="shared" ref="F528:F530" si="23">IF(E523&lt;&gt;0,E528/E523,0)</f>
        <v>0.2588497927075582</v>
      </c>
    </row>
    <row r="529" spans="1:6" s="296" customFormat="1" ht="14.4" customHeight="1" x14ac:dyDescent="0.25">
      <c r="A529" s="536"/>
      <c r="B529" s="536"/>
      <c r="C529" s="774" t="s">
        <v>410</v>
      </c>
      <c r="D529" s="769"/>
      <c r="E529" s="249">
        <v>64395</v>
      </c>
      <c r="F529" s="473">
        <f t="shared" si="23"/>
        <v>0.14422495464624069</v>
      </c>
    </row>
    <row r="530" spans="1:6" s="296" customFormat="1" ht="14.4" customHeight="1" thickBot="1" x14ac:dyDescent="0.3">
      <c r="A530" s="536"/>
      <c r="B530" s="536"/>
      <c r="C530" s="775" t="s">
        <v>411</v>
      </c>
      <c r="D530" s="776"/>
      <c r="E530" s="494">
        <v>12145</v>
      </c>
      <c r="F530" s="479">
        <f t="shared" si="23"/>
        <v>0.12166291009266215</v>
      </c>
    </row>
    <row r="531" spans="1:6" s="296" customFormat="1" ht="15" customHeight="1" thickTop="1" x14ac:dyDescent="0.25">
      <c r="A531" s="536"/>
      <c r="B531" s="536"/>
      <c r="C531" s="777" t="s">
        <v>537</v>
      </c>
      <c r="D531" s="778"/>
      <c r="E531" s="495">
        <v>91415</v>
      </c>
      <c r="F531" s="496">
        <f t="shared" ref="F531" si="24">IF(E$521&lt;&gt;0,E531/E$521,0)</f>
        <v>0.13248262718926401</v>
      </c>
    </row>
    <row r="532" spans="1:6" s="256" customFormat="1" ht="15" customHeight="1" x14ac:dyDescent="0.25">
      <c r="A532" s="534"/>
      <c r="B532" s="534"/>
      <c r="C532" s="774" t="s">
        <v>409</v>
      </c>
      <c r="D532" s="769"/>
      <c r="E532" s="299">
        <v>25590</v>
      </c>
      <c r="F532" s="497">
        <f>IF(E522&lt;&gt;0,E532/E522,0)</f>
        <v>0.17807933194154488</v>
      </c>
    </row>
    <row r="533" spans="1:6" s="256" customFormat="1" ht="14.4" customHeight="1" x14ac:dyDescent="0.25">
      <c r="A533" s="534"/>
      <c r="B533" s="534"/>
      <c r="C533" s="774" t="s">
        <v>261</v>
      </c>
      <c r="D533" s="769"/>
      <c r="E533" s="299">
        <v>9490</v>
      </c>
      <c r="F533" s="497">
        <f t="shared" ref="F533:F535" si="25">IF(E523&lt;&gt;0,E533/E523,0)</f>
        <v>0.2017646433506963</v>
      </c>
    </row>
    <row r="534" spans="1:6" s="296" customFormat="1" ht="15" customHeight="1" x14ac:dyDescent="0.25">
      <c r="A534" s="536"/>
      <c r="B534" s="536"/>
      <c r="C534" s="774" t="s">
        <v>410</v>
      </c>
      <c r="D534" s="769"/>
      <c r="E534" s="299">
        <v>58095</v>
      </c>
      <c r="F534" s="497">
        <f t="shared" si="25"/>
        <v>0.13011489619028421</v>
      </c>
    </row>
    <row r="535" spans="1:6" s="256" customFormat="1" ht="14.4" customHeight="1" thickBot="1" x14ac:dyDescent="0.3">
      <c r="A535" s="534"/>
      <c r="B535" s="534"/>
      <c r="C535" s="775" t="s">
        <v>411</v>
      </c>
      <c r="D535" s="776"/>
      <c r="E535" s="494">
        <v>7735</v>
      </c>
      <c r="F535" s="479">
        <f t="shared" si="25"/>
        <v>7.7485599799649391E-2</v>
      </c>
    </row>
    <row r="536" spans="1:6" s="256" customFormat="1" ht="14.4" customHeight="1" thickTop="1" x14ac:dyDescent="0.25">
      <c r="A536" s="534"/>
      <c r="B536" s="534"/>
      <c r="C536" s="779"/>
      <c r="D536" s="779"/>
      <c r="E536" s="779"/>
      <c r="F536" s="779"/>
    </row>
    <row r="537" spans="1:6" s="256" customFormat="1" ht="14.4" customHeight="1" thickBot="1" x14ac:dyDescent="0.3">
      <c r="A537" s="534"/>
      <c r="B537" s="534"/>
      <c r="C537" s="242"/>
      <c r="D537" s="243"/>
      <c r="E537" s="243"/>
      <c r="F537" s="243"/>
    </row>
    <row r="538" spans="1:6" s="256" customFormat="1" ht="31.65" customHeight="1" thickTop="1" thickBot="1" x14ac:dyDescent="0.3">
      <c r="A538" s="534"/>
      <c r="B538" s="534"/>
      <c r="C538" s="765" t="s">
        <v>517</v>
      </c>
      <c r="D538" s="766"/>
      <c r="E538" s="392" t="s">
        <v>257</v>
      </c>
      <c r="F538" s="390" t="s">
        <v>512</v>
      </c>
    </row>
    <row r="539" spans="1:6" s="256" customFormat="1" ht="13.8" x14ac:dyDescent="0.25">
      <c r="A539" s="534"/>
      <c r="B539" s="534"/>
      <c r="C539" s="780" t="s">
        <v>413</v>
      </c>
      <c r="D539" s="781"/>
      <c r="E539" s="297">
        <v>338280</v>
      </c>
      <c r="F539" s="298">
        <f t="shared" ref="F539:F544" si="26">IF(E$539&lt;&gt;0,E539/E$539,0)</f>
        <v>1</v>
      </c>
    </row>
    <row r="540" spans="1:6" s="256" customFormat="1" ht="15" customHeight="1" x14ac:dyDescent="0.25">
      <c r="A540" s="534"/>
      <c r="B540" s="534"/>
      <c r="C540" s="763" t="s">
        <v>409</v>
      </c>
      <c r="D540" s="769"/>
      <c r="E540" s="249">
        <v>73820</v>
      </c>
      <c r="F540" s="170">
        <f t="shared" si="26"/>
        <v>0.21822159158093887</v>
      </c>
    </row>
    <row r="541" spans="1:6" s="256" customFormat="1" ht="14.4" customHeight="1" x14ac:dyDescent="0.25">
      <c r="A541" s="534"/>
      <c r="B541" s="534"/>
      <c r="C541" s="763" t="s">
        <v>261</v>
      </c>
      <c r="D541" s="769"/>
      <c r="E541" s="249">
        <v>24420</v>
      </c>
      <c r="F541" s="170">
        <f t="shared" si="26"/>
        <v>7.2188719404043991E-2</v>
      </c>
    </row>
    <row r="542" spans="1:6" s="256" customFormat="1" ht="14.4" customHeight="1" x14ac:dyDescent="0.25">
      <c r="A542" s="534"/>
      <c r="B542" s="534"/>
      <c r="C542" s="763" t="s">
        <v>410</v>
      </c>
      <c r="D542" s="769"/>
      <c r="E542" s="249">
        <v>220375</v>
      </c>
      <c r="F542" s="170">
        <f t="shared" si="26"/>
        <v>0.6514573725907532</v>
      </c>
    </row>
    <row r="543" spans="1:6" s="296" customFormat="1" ht="14.4" customHeight="1" thickBot="1" x14ac:dyDescent="0.3">
      <c r="A543" s="536"/>
      <c r="B543" s="536"/>
      <c r="C543" s="770" t="s">
        <v>411</v>
      </c>
      <c r="D543" s="771"/>
      <c r="E543" s="299">
        <v>44080</v>
      </c>
      <c r="F543" s="300">
        <f t="shared" si="26"/>
        <v>0.13030625517322927</v>
      </c>
    </row>
    <row r="544" spans="1:6" s="256" customFormat="1" ht="14.4" customHeight="1" thickTop="1" x14ac:dyDescent="0.25">
      <c r="A544" s="534"/>
      <c r="B544" s="534"/>
      <c r="C544" s="782" t="s">
        <v>412</v>
      </c>
      <c r="D544" s="773"/>
      <c r="E544" s="492">
        <v>52035</v>
      </c>
      <c r="F544" s="537">
        <f t="shared" si="26"/>
        <v>0.15382227740333451</v>
      </c>
    </row>
    <row r="545" spans="1:6" s="256" customFormat="1" ht="13.8" x14ac:dyDescent="0.25">
      <c r="A545" s="534"/>
      <c r="B545" s="534"/>
      <c r="C545" s="763" t="s">
        <v>409</v>
      </c>
      <c r="D545" s="769"/>
      <c r="E545" s="249">
        <v>17115</v>
      </c>
      <c r="F545" s="170">
        <f>IF(E540&lt;&gt;0,E545/E540,0)</f>
        <v>0.23184773774044976</v>
      </c>
    </row>
    <row r="546" spans="1:6" s="296" customFormat="1" ht="14.4" customHeight="1" x14ac:dyDescent="0.25">
      <c r="A546" s="536"/>
      <c r="B546" s="536"/>
      <c r="C546" s="763" t="s">
        <v>261</v>
      </c>
      <c r="D546" s="769"/>
      <c r="E546" s="249">
        <v>6490</v>
      </c>
      <c r="F546" s="170">
        <f t="shared" ref="F546:F548" si="27">IF(E541&lt;&gt;0,E546/E541,0)</f>
        <v>0.26576576576576577</v>
      </c>
    </row>
    <row r="547" spans="1:6" s="256" customFormat="1" ht="14.4" customHeight="1" x14ac:dyDescent="0.25">
      <c r="A547" s="534"/>
      <c r="B547" s="534"/>
      <c r="C547" s="763" t="s">
        <v>410</v>
      </c>
      <c r="D547" s="769"/>
      <c r="E547" s="249">
        <v>30630</v>
      </c>
      <c r="F547" s="170">
        <f t="shared" si="27"/>
        <v>0.13899035734543391</v>
      </c>
    </row>
    <row r="548" spans="1:6" s="256" customFormat="1" ht="14.4" customHeight="1" thickBot="1" x14ac:dyDescent="0.3">
      <c r="A548" s="534"/>
      <c r="B548" s="534"/>
      <c r="C548" s="763" t="s">
        <v>411</v>
      </c>
      <c r="D548" s="769"/>
      <c r="E548" s="249">
        <v>4285</v>
      </c>
      <c r="F548" s="170">
        <f t="shared" si="27"/>
        <v>9.720961887477314E-2</v>
      </c>
    </row>
    <row r="549" spans="1:6" s="256" customFormat="1" ht="15" customHeight="1" thickTop="1" x14ac:dyDescent="0.25">
      <c r="A549" s="534"/>
      <c r="B549" s="534"/>
      <c r="C549" s="777" t="s">
        <v>537</v>
      </c>
      <c r="D549" s="778"/>
      <c r="E549" s="495">
        <v>44090</v>
      </c>
      <c r="F549" s="496">
        <f>IF(E$539&lt;&gt;0,E549/E$539,0)</f>
        <v>0.13033581648338655</v>
      </c>
    </row>
    <row r="550" spans="1:6" s="256" customFormat="1" ht="15" customHeight="1" x14ac:dyDescent="0.25">
      <c r="A550" s="534"/>
      <c r="B550" s="534"/>
      <c r="C550" s="774" t="s">
        <v>409</v>
      </c>
      <c r="D550" s="769"/>
      <c r="E550" s="299">
        <v>13230</v>
      </c>
      <c r="F550" s="497">
        <f>IF(E540&lt;&gt;0,E550/E540,0)</f>
        <v>0.17921972365212679</v>
      </c>
    </row>
    <row r="551" spans="1:6" s="256" customFormat="1" ht="14.4" customHeight="1" x14ac:dyDescent="0.25">
      <c r="A551" s="534"/>
      <c r="B551" s="534"/>
      <c r="C551" s="774" t="s">
        <v>261</v>
      </c>
      <c r="D551" s="769"/>
      <c r="E551" s="299">
        <v>5040</v>
      </c>
      <c r="F551" s="515">
        <f t="shared" ref="F551:F553" si="28">IF(E541&lt;&gt;0,E551/E541,0)</f>
        <v>0.20638820638820637</v>
      </c>
    </row>
    <row r="552" spans="1:6" s="296" customFormat="1" ht="15" customHeight="1" x14ac:dyDescent="0.25">
      <c r="A552" s="536"/>
      <c r="B552" s="536"/>
      <c r="C552" s="774" t="s">
        <v>410</v>
      </c>
      <c r="D552" s="769"/>
      <c r="E552" s="299">
        <v>28200</v>
      </c>
      <c r="F552" s="515">
        <f t="shared" si="28"/>
        <v>0.12796369824163359</v>
      </c>
    </row>
    <row r="553" spans="1:6" s="256" customFormat="1" ht="14.4" customHeight="1" thickBot="1" x14ac:dyDescent="0.3">
      <c r="A553" s="534"/>
      <c r="B553" s="534"/>
      <c r="C553" s="775" t="s">
        <v>411</v>
      </c>
      <c r="D553" s="776"/>
      <c r="E553" s="494">
        <v>2655</v>
      </c>
      <c r="F553" s="479">
        <f t="shared" si="28"/>
        <v>6.0231397459165156E-2</v>
      </c>
    </row>
    <row r="554" spans="1:6" s="256" customFormat="1" ht="14.4" customHeight="1" thickTop="1" x14ac:dyDescent="0.25">
      <c r="A554" s="534"/>
      <c r="B554" s="534"/>
      <c r="C554" s="783"/>
      <c r="D554" s="783"/>
      <c r="E554" s="159"/>
      <c r="F554" s="161"/>
    </row>
    <row r="555" spans="1:6" s="256" customFormat="1" ht="14.4" customHeight="1" thickBot="1" x14ac:dyDescent="0.3">
      <c r="A555" s="534"/>
      <c r="B555" s="534"/>
    </row>
    <row r="556" spans="1:6" s="256" customFormat="1" ht="28.8" thickTop="1" thickBot="1" x14ac:dyDescent="0.3">
      <c r="A556" s="534"/>
      <c r="B556" s="534"/>
      <c r="C556" s="765" t="s">
        <v>266</v>
      </c>
      <c r="D556" s="766"/>
      <c r="E556" s="392" t="s">
        <v>257</v>
      </c>
      <c r="F556" s="390" t="s">
        <v>408</v>
      </c>
    </row>
    <row r="557" spans="1:6" s="256" customFormat="1" ht="13.8" x14ac:dyDescent="0.25">
      <c r="A557" s="534"/>
      <c r="B557" s="534"/>
      <c r="C557" s="767" t="s">
        <v>414</v>
      </c>
      <c r="D557" s="768"/>
      <c r="E557" s="297">
        <v>351740</v>
      </c>
      <c r="F557" s="298">
        <f t="shared" ref="F557:F562" si="29">IF(E$557&lt;&gt;0,E557/E$557,0)</f>
        <v>1</v>
      </c>
    </row>
    <row r="558" spans="1:6" s="256" customFormat="1" ht="15" customHeight="1" x14ac:dyDescent="0.25">
      <c r="A558" s="534"/>
      <c r="B558" s="534"/>
      <c r="C558" s="763" t="s">
        <v>409</v>
      </c>
      <c r="D558" s="769"/>
      <c r="E558" s="249">
        <v>69885</v>
      </c>
      <c r="F558" s="170">
        <f t="shared" si="29"/>
        <v>0.19868368681412407</v>
      </c>
    </row>
    <row r="559" spans="1:6" s="256" customFormat="1" ht="14.4" customHeight="1" x14ac:dyDescent="0.25">
      <c r="A559" s="534"/>
      <c r="B559" s="534"/>
      <c r="C559" s="763" t="s">
        <v>261</v>
      </c>
      <c r="D559" s="769"/>
      <c r="E559" s="249">
        <v>22615</v>
      </c>
      <c r="F559" s="170">
        <f t="shared" si="29"/>
        <v>6.4294649456985278E-2</v>
      </c>
    </row>
    <row r="560" spans="1:6" s="256" customFormat="1" ht="14.4" customHeight="1" x14ac:dyDescent="0.25">
      <c r="A560" s="534"/>
      <c r="B560" s="534"/>
      <c r="C560" s="763" t="s">
        <v>410</v>
      </c>
      <c r="D560" s="769"/>
      <c r="E560" s="249">
        <v>226115</v>
      </c>
      <c r="F560" s="170">
        <f t="shared" si="29"/>
        <v>0.64284698925342587</v>
      </c>
    </row>
    <row r="561" spans="1:6" s="296" customFormat="1" ht="14.4" customHeight="1" thickBot="1" x14ac:dyDescent="0.3">
      <c r="A561" s="536"/>
      <c r="B561" s="536"/>
      <c r="C561" s="770" t="s">
        <v>411</v>
      </c>
      <c r="D561" s="771"/>
      <c r="E561" s="299">
        <v>55740</v>
      </c>
      <c r="F561" s="300">
        <f t="shared" si="29"/>
        <v>0.15846932393245011</v>
      </c>
    </row>
    <row r="562" spans="1:6" s="256" customFormat="1" ht="14.4" customHeight="1" thickTop="1" x14ac:dyDescent="0.25">
      <c r="A562" s="534"/>
      <c r="B562" s="534"/>
      <c r="C562" s="782" t="s">
        <v>412</v>
      </c>
      <c r="D562" s="773"/>
      <c r="E562" s="492">
        <v>57510</v>
      </c>
      <c r="F562" s="537">
        <f t="shared" si="29"/>
        <v>0.1635014499346108</v>
      </c>
    </row>
    <row r="563" spans="1:6" s="256" customFormat="1" ht="13.8" x14ac:dyDescent="0.25">
      <c r="A563" s="534"/>
      <c r="B563" s="534"/>
      <c r="C563" s="763" t="s">
        <v>409</v>
      </c>
      <c r="D563" s="769"/>
      <c r="E563" s="249">
        <v>15885</v>
      </c>
      <c r="F563" s="170">
        <f>IF(E558&lt;&gt;0,E563/E558,0)</f>
        <v>0.22730199613650998</v>
      </c>
    </row>
    <row r="564" spans="1:6" s="256" customFormat="1" ht="14.4" customHeight="1" x14ac:dyDescent="0.25">
      <c r="A564" s="534"/>
      <c r="B564" s="534"/>
      <c r="C564" s="763" t="s">
        <v>261</v>
      </c>
      <c r="D564" s="769"/>
      <c r="E564" s="249">
        <v>5685</v>
      </c>
      <c r="F564" s="170">
        <f t="shared" ref="F564:F566" si="30">IF(E559&lt;&gt;0,E564/E559,0)</f>
        <v>0.25138182622153438</v>
      </c>
    </row>
    <row r="565" spans="1:6" s="296" customFormat="1" ht="14.4" customHeight="1" x14ac:dyDescent="0.25">
      <c r="A565" s="536"/>
      <c r="B565" s="536"/>
      <c r="C565" s="763" t="s">
        <v>410</v>
      </c>
      <c r="D565" s="769"/>
      <c r="E565" s="249">
        <v>33765</v>
      </c>
      <c r="F565" s="170">
        <f>IF(E560&lt;&gt;0,E565/E560,0)</f>
        <v>0.14932667005727174</v>
      </c>
    </row>
    <row r="566" spans="1:6" s="256" customFormat="1" ht="14.4" customHeight="1" thickBot="1" x14ac:dyDescent="0.3">
      <c r="A566" s="534"/>
      <c r="B566" s="534"/>
      <c r="C566" s="763" t="s">
        <v>411</v>
      </c>
      <c r="D566" s="769"/>
      <c r="E566" s="249">
        <v>7860</v>
      </c>
      <c r="F566" s="170">
        <f t="shared" si="30"/>
        <v>0.14101184068891282</v>
      </c>
    </row>
    <row r="567" spans="1:6" s="256" customFormat="1" ht="15" customHeight="1" thickTop="1" x14ac:dyDescent="0.25">
      <c r="A567" s="534"/>
      <c r="B567" s="534"/>
      <c r="C567" s="777" t="s">
        <v>537</v>
      </c>
      <c r="D567" s="778"/>
      <c r="E567" s="495">
        <v>47330</v>
      </c>
      <c r="F567" s="496">
        <f>IF(E$557&lt;&gt;0,E567/E$557,0)</f>
        <v>0.13455961789958493</v>
      </c>
    </row>
    <row r="568" spans="1:6" s="256" customFormat="1" ht="15" customHeight="1" x14ac:dyDescent="0.25">
      <c r="A568" s="534"/>
      <c r="B568" s="534"/>
      <c r="C568" s="774" t="s">
        <v>409</v>
      </c>
      <c r="D568" s="769"/>
      <c r="E568" s="299">
        <v>12355</v>
      </c>
      <c r="F568" s="497">
        <f>IF(E558&lt;&gt;0,E568/E558,0)</f>
        <v>0.17679044143950776</v>
      </c>
    </row>
    <row r="569" spans="1:6" s="256" customFormat="1" ht="14.4" customHeight="1" x14ac:dyDescent="0.25">
      <c r="A569" s="534"/>
      <c r="B569" s="534"/>
      <c r="C569" s="774" t="s">
        <v>261</v>
      </c>
      <c r="D569" s="769"/>
      <c r="E569" s="299">
        <v>4455</v>
      </c>
      <c r="F569" s="515">
        <f t="shared" ref="F569:F571" si="31">IF(E559&lt;&gt;0,E569/E559,0)</f>
        <v>0.19699314614194119</v>
      </c>
    </row>
    <row r="570" spans="1:6" s="296" customFormat="1" ht="15" customHeight="1" x14ac:dyDescent="0.25">
      <c r="A570" s="536"/>
      <c r="B570" s="536"/>
      <c r="C570" s="774" t="s">
        <v>410</v>
      </c>
      <c r="D570" s="769"/>
      <c r="E570" s="299">
        <v>29900</v>
      </c>
      <c r="F570" s="515">
        <f t="shared" si="31"/>
        <v>0.13223359794794684</v>
      </c>
    </row>
    <row r="571" spans="1:6" s="256" customFormat="1" ht="14.4" customHeight="1" thickBot="1" x14ac:dyDescent="0.3">
      <c r="A571" s="534"/>
      <c r="B571" s="534"/>
      <c r="C571" s="775" t="s">
        <v>411</v>
      </c>
      <c r="D571" s="776"/>
      <c r="E571" s="494">
        <v>5075</v>
      </c>
      <c r="F571" s="479">
        <f t="shared" si="31"/>
        <v>9.1047721564406173E-2</v>
      </c>
    </row>
    <row r="572" spans="1:6" s="256" customFormat="1" ht="14.4" customHeight="1" thickTop="1" x14ac:dyDescent="0.25">
      <c r="A572" s="534"/>
      <c r="B572" s="534"/>
      <c r="C572" s="779"/>
      <c r="D572" s="779"/>
      <c r="E572" s="779"/>
      <c r="F572" s="779"/>
    </row>
    <row r="573" spans="1:6" s="256" customFormat="1" ht="12.75" customHeight="1" x14ac:dyDescent="0.25">
      <c r="A573" s="534"/>
      <c r="B573" s="534"/>
      <c r="C573" s="242"/>
      <c r="D573" s="243"/>
      <c r="E573" s="243"/>
      <c r="F573" s="243"/>
    </row>
    <row r="574" spans="1:6" s="256" customFormat="1" ht="13.8" thickBot="1" x14ac:dyDescent="0.3">
      <c r="A574" s="534"/>
      <c r="B574" s="534"/>
      <c r="C574"/>
      <c r="D574"/>
      <c r="E574"/>
      <c r="F574"/>
    </row>
    <row r="575" spans="1:6" ht="38.25" customHeight="1" thickTop="1" thickBot="1" x14ac:dyDescent="0.3">
      <c r="C575" s="784" t="s">
        <v>267</v>
      </c>
      <c r="D575" s="602"/>
      <c r="E575" s="689" t="s">
        <v>342</v>
      </c>
      <c r="F575" s="721"/>
    </row>
    <row r="576" spans="1:6" ht="15" thickTop="1" thickBot="1" x14ac:dyDescent="0.3">
      <c r="C576" s="744" t="s">
        <v>268</v>
      </c>
      <c r="D576" s="745"/>
      <c r="E576" s="229" t="s">
        <v>70</v>
      </c>
      <c r="F576" s="230" t="s">
        <v>48</v>
      </c>
    </row>
    <row r="577" spans="1:6" ht="13.8" x14ac:dyDescent="0.25">
      <c r="C577" s="690" t="s">
        <v>415</v>
      </c>
      <c r="D577" s="691"/>
      <c r="E577" s="375">
        <v>84615</v>
      </c>
      <c r="F577" s="170">
        <f>IF(E$582&lt;&gt;0,E577/E$582,0)</f>
        <v>0.30107278193883541</v>
      </c>
    </row>
    <row r="578" spans="1:6" ht="14.4" customHeight="1" x14ac:dyDescent="0.25">
      <c r="C578" s="694" t="s">
        <v>416</v>
      </c>
      <c r="D578" s="695"/>
      <c r="E578" s="375">
        <v>90000</v>
      </c>
      <c r="F578" s="170">
        <f>IF(E$582&lt;&gt;0,E578/E$582,0)</f>
        <v>0.32023341457773669</v>
      </c>
    </row>
    <row r="579" spans="1:6" ht="13.8" x14ac:dyDescent="0.25">
      <c r="C579" s="694" t="s">
        <v>291</v>
      </c>
      <c r="D579" s="695"/>
      <c r="E579" s="375">
        <v>42625</v>
      </c>
      <c r="F579" s="170">
        <f>IF(E$582&lt;&gt;0,E579/E$582,0)</f>
        <v>0.15166610329306696</v>
      </c>
    </row>
    <row r="580" spans="1:6" ht="13.8" x14ac:dyDescent="0.25">
      <c r="C580" s="694" t="s">
        <v>292</v>
      </c>
      <c r="D580" s="695"/>
      <c r="E580" s="375">
        <v>38375</v>
      </c>
      <c r="F580" s="170">
        <f>IF(E$582&lt;&gt;0,E580/E$582,0)</f>
        <v>0.13654396982689604</v>
      </c>
    </row>
    <row r="581" spans="1:6" ht="14.4" thickBot="1" x14ac:dyDescent="0.3">
      <c r="C581" s="694" t="s">
        <v>509</v>
      </c>
      <c r="D581" s="695"/>
      <c r="E581" s="375">
        <v>25430</v>
      </c>
      <c r="F581" s="170">
        <f>IF(E$582&lt;&gt;0,E581/E$582,0)</f>
        <v>9.0483730363464923E-2</v>
      </c>
    </row>
    <row r="582" spans="1:6" ht="14.4" thickBot="1" x14ac:dyDescent="0.3">
      <c r="C582" s="727" t="s">
        <v>67</v>
      </c>
      <c r="D582" s="728"/>
      <c r="E582" s="268">
        <f>SUM(E577:E581)</f>
        <v>281045</v>
      </c>
      <c r="F582" s="298">
        <f>SUM(F577:F581)</f>
        <v>1</v>
      </c>
    </row>
    <row r="583" spans="1:6" ht="15.75" customHeight="1" thickTop="1" thickBot="1" x14ac:dyDescent="0.3">
      <c r="C583" s="785" t="s">
        <v>273</v>
      </c>
      <c r="D583" s="786"/>
      <c r="E583" s="787">
        <v>3</v>
      </c>
      <c r="F583" s="788"/>
    </row>
    <row r="584" spans="1:6" ht="15.75" customHeight="1" thickTop="1" x14ac:dyDescent="0.25">
      <c r="C584" s="256"/>
      <c r="D584" s="256"/>
      <c r="E584" s="256"/>
      <c r="F584" s="256"/>
    </row>
    <row r="585" spans="1:6" s="256" customFormat="1" ht="13.65" customHeight="1" x14ac:dyDescent="0.25">
      <c r="A585" s="534"/>
      <c r="B585" s="534"/>
    </row>
    <row r="586" spans="1:6" s="256" customFormat="1" ht="13.65" customHeight="1" thickBot="1" x14ac:dyDescent="0.3">
      <c r="A586" s="534"/>
      <c r="B586" s="534"/>
    </row>
    <row r="587" spans="1:6" s="256" customFormat="1" ht="15" thickTop="1" thickBot="1" x14ac:dyDescent="0.3">
      <c r="A587" s="534"/>
      <c r="B587" s="534"/>
      <c r="C587" s="744" t="s">
        <v>274</v>
      </c>
      <c r="D587" s="745"/>
      <c r="E587" s="257" t="s">
        <v>70</v>
      </c>
      <c r="F587" s="230" t="s">
        <v>48</v>
      </c>
    </row>
    <row r="588" spans="1:6" ht="13.8" x14ac:dyDescent="0.25">
      <c r="C588" s="690" t="s">
        <v>275</v>
      </c>
      <c r="D588" s="691"/>
      <c r="E588" s="192">
        <v>176950</v>
      </c>
      <c r="F588" s="29">
        <f>IF(E$591&lt;&gt;0,E588/E$591,0)</f>
        <v>0.62961447455033892</v>
      </c>
    </row>
    <row r="589" spans="1:6" ht="14.4" customHeight="1" x14ac:dyDescent="0.25">
      <c r="C589" s="694" t="s">
        <v>276</v>
      </c>
      <c r="D589" s="695"/>
      <c r="E589" s="375">
        <v>6030</v>
      </c>
      <c r="F589" s="29">
        <f>IF(E$591&lt;&gt;0,E589/E$591,0)</f>
        <v>2.1455638776708356E-2</v>
      </c>
    </row>
    <row r="590" spans="1:6" ht="14.4" customHeight="1" thickBot="1" x14ac:dyDescent="0.3">
      <c r="C590" s="725" t="s">
        <v>277</v>
      </c>
      <c r="D590" s="726"/>
      <c r="E590" s="376">
        <v>98065</v>
      </c>
      <c r="F590" s="29">
        <f>IF(E$591&lt;&gt;0,E590/E$591,0)</f>
        <v>0.34892988667295272</v>
      </c>
    </row>
    <row r="591" spans="1:6" ht="15" customHeight="1" thickBot="1" x14ac:dyDescent="0.3">
      <c r="C591" s="735" t="s">
        <v>67</v>
      </c>
      <c r="D591" s="736"/>
      <c r="E591" s="268">
        <f>SUM(E588:E590)</f>
        <v>281045</v>
      </c>
      <c r="F591" s="264">
        <f>SUM(F588:F590)</f>
        <v>1</v>
      </c>
    </row>
    <row r="592" spans="1:6" ht="15.75" customHeight="1" thickTop="1" x14ac:dyDescent="0.25">
      <c r="C592" s="256"/>
      <c r="D592" s="256"/>
      <c r="E592" s="256"/>
      <c r="F592" s="256"/>
    </row>
    <row r="593" spans="1:6" s="256" customFormat="1" ht="12.75" customHeight="1" thickBot="1" x14ac:dyDescent="0.3">
      <c r="A593" s="534"/>
      <c r="B593" s="534"/>
    </row>
    <row r="594" spans="1:6" s="256" customFormat="1" ht="15" thickTop="1" thickBot="1" x14ac:dyDescent="0.3">
      <c r="A594" s="534"/>
      <c r="B594" s="534"/>
      <c r="C594" s="744" t="s">
        <v>278</v>
      </c>
      <c r="D594" s="745"/>
      <c r="E594" s="385" t="s">
        <v>70</v>
      </c>
      <c r="F594" s="230" t="s">
        <v>48</v>
      </c>
    </row>
    <row r="595" spans="1:6" ht="13.8" x14ac:dyDescent="0.25">
      <c r="C595" s="178" t="s">
        <v>279</v>
      </c>
      <c r="D595" s="303"/>
      <c r="E595" s="192">
        <v>5435</v>
      </c>
      <c r="F595" s="170">
        <f t="shared" ref="F595:F613" si="32">IF(E$614&lt;&gt;0,E595/E$614,0)</f>
        <v>1.9337508005408097E-2</v>
      </c>
    </row>
    <row r="596" spans="1:6" ht="14.4" customHeight="1" x14ac:dyDescent="0.25">
      <c r="C596" s="121" t="s">
        <v>280</v>
      </c>
      <c r="D596" s="287"/>
      <c r="E596" s="375">
        <v>4915</v>
      </c>
      <c r="F596" s="170">
        <f t="shared" si="32"/>
        <v>1.7487369245001067E-2</v>
      </c>
    </row>
    <row r="597" spans="1:6" ht="14.4" customHeight="1" x14ac:dyDescent="0.25">
      <c r="C597" s="121" t="s">
        <v>281</v>
      </c>
      <c r="D597" s="287"/>
      <c r="E597" s="375">
        <v>6975</v>
      </c>
      <c r="F597" s="170">
        <f t="shared" si="32"/>
        <v>2.4816765103536611E-2</v>
      </c>
    </row>
    <row r="598" spans="1:6" ht="14.4" customHeight="1" x14ac:dyDescent="0.25">
      <c r="C598" s="121" t="s">
        <v>282</v>
      </c>
      <c r="D598" s="287"/>
      <c r="E598" s="375">
        <v>9830</v>
      </c>
      <c r="F598" s="170">
        <f t="shared" si="32"/>
        <v>3.4974738490002134E-2</v>
      </c>
    </row>
    <row r="599" spans="1:6" ht="14.4" customHeight="1" x14ac:dyDescent="0.25">
      <c r="C599" s="121" t="s">
        <v>461</v>
      </c>
      <c r="D599" s="287"/>
      <c r="E599" s="375">
        <v>11820</v>
      </c>
      <c r="F599" s="170">
        <f t="shared" si="32"/>
        <v>4.2055077207713655E-2</v>
      </c>
    </row>
    <row r="600" spans="1:6" ht="14.4" customHeight="1" x14ac:dyDescent="0.25">
      <c r="C600" s="121" t="s">
        <v>462</v>
      </c>
      <c r="D600" s="287"/>
      <c r="E600" s="375">
        <v>10710</v>
      </c>
      <c r="F600" s="170">
        <f t="shared" si="32"/>
        <v>3.8105742546075572E-2</v>
      </c>
    </row>
    <row r="601" spans="1:6" ht="14.4" customHeight="1" x14ac:dyDescent="0.25">
      <c r="C601" s="121" t="s">
        <v>463</v>
      </c>
      <c r="D601" s="287"/>
      <c r="E601" s="375">
        <v>11570</v>
      </c>
      <c r="F601" s="170">
        <f t="shared" si="32"/>
        <v>4.1165587419056432E-2</v>
      </c>
    </row>
    <row r="602" spans="1:6" ht="14.4" customHeight="1" x14ac:dyDescent="0.25">
      <c r="C602" s="121" t="s">
        <v>464</v>
      </c>
      <c r="D602" s="287"/>
      <c r="E602" s="375">
        <v>12925</v>
      </c>
      <c r="F602" s="170">
        <f t="shared" si="32"/>
        <v>4.5986622073578592E-2</v>
      </c>
    </row>
    <row r="603" spans="1:6" ht="14.4" customHeight="1" x14ac:dyDescent="0.25">
      <c r="C603" s="121" t="s">
        <v>465</v>
      </c>
      <c r="D603" s="287"/>
      <c r="E603" s="375">
        <v>12440</v>
      </c>
      <c r="F603" s="170">
        <f t="shared" si="32"/>
        <v>4.4261011883583577E-2</v>
      </c>
    </row>
    <row r="604" spans="1:6" ht="14.4" customHeight="1" x14ac:dyDescent="0.25">
      <c r="C604" s="121" t="s">
        <v>466</v>
      </c>
      <c r="D604" s="287"/>
      <c r="E604" s="375">
        <v>12050</v>
      </c>
      <c r="F604" s="170">
        <f t="shared" si="32"/>
        <v>4.2873407813278301E-2</v>
      </c>
    </row>
    <row r="605" spans="1:6" ht="14.4" customHeight="1" x14ac:dyDescent="0.25">
      <c r="C605" s="121" t="s">
        <v>283</v>
      </c>
      <c r="D605" s="287"/>
      <c r="E605" s="375">
        <v>23375</v>
      </c>
      <c r="F605" s="170">
        <f t="shared" si="32"/>
        <v>8.3167295239450656E-2</v>
      </c>
    </row>
    <row r="606" spans="1:6" ht="14.4" customHeight="1" x14ac:dyDescent="0.25">
      <c r="C606" s="379" t="s">
        <v>467</v>
      </c>
      <c r="D606" s="380"/>
      <c r="E606" s="375">
        <v>22040</v>
      </c>
      <c r="F606" s="170">
        <f t="shared" si="32"/>
        <v>7.8417419768021066E-2</v>
      </c>
    </row>
    <row r="607" spans="1:6" ht="14.4" customHeight="1" x14ac:dyDescent="0.25">
      <c r="C607" s="121" t="s">
        <v>468</v>
      </c>
      <c r="D607" s="287"/>
      <c r="E607" s="375">
        <v>19605</v>
      </c>
      <c r="F607" s="170">
        <f t="shared" si="32"/>
        <v>6.9753789226499677E-2</v>
      </c>
    </row>
    <row r="608" spans="1:6" ht="14.4" customHeight="1" x14ac:dyDescent="0.25">
      <c r="C608" s="120" t="s">
        <v>469</v>
      </c>
      <c r="D608" s="383"/>
      <c r="E608" s="376">
        <v>18325</v>
      </c>
      <c r="F608" s="170">
        <f t="shared" si="32"/>
        <v>6.5199601508574678E-2</v>
      </c>
    </row>
    <row r="609" spans="3:6" ht="14.4" customHeight="1" x14ac:dyDescent="0.25">
      <c r="C609" s="120" t="s">
        <v>470</v>
      </c>
      <c r="D609" s="383"/>
      <c r="E609" s="376">
        <v>15705</v>
      </c>
      <c r="F609" s="170">
        <f t="shared" si="32"/>
        <v>5.587774852344695E-2</v>
      </c>
    </row>
    <row r="610" spans="3:6" ht="14.4" customHeight="1" x14ac:dyDescent="0.25">
      <c r="C610" s="120" t="s">
        <v>284</v>
      </c>
      <c r="D610" s="383"/>
      <c r="E610" s="376">
        <v>29420</v>
      </c>
      <c r="F610" s="170">
        <f t="shared" si="32"/>
        <v>0.10467515832918238</v>
      </c>
    </row>
    <row r="611" spans="3:6" ht="14.4" customHeight="1" x14ac:dyDescent="0.25">
      <c r="C611" s="120" t="s">
        <v>285</v>
      </c>
      <c r="D611" s="383"/>
      <c r="E611" s="376">
        <v>19665</v>
      </c>
      <c r="F611" s="170">
        <f t="shared" si="32"/>
        <v>6.9967266775777415E-2</v>
      </c>
    </row>
    <row r="612" spans="3:6" ht="14.4" customHeight="1" x14ac:dyDescent="0.25">
      <c r="C612" s="382" t="s">
        <v>510</v>
      </c>
      <c r="D612" s="383"/>
      <c r="E612" s="376">
        <v>20390</v>
      </c>
      <c r="F612" s="170">
        <f t="shared" si="32"/>
        <v>7.2546787162883375E-2</v>
      </c>
    </row>
    <row r="613" spans="3:6" ht="14.4" customHeight="1" thickBot="1" x14ac:dyDescent="0.3">
      <c r="C613" s="381" t="s">
        <v>511</v>
      </c>
      <c r="D613" s="288"/>
      <c r="E613" s="376">
        <v>13865</v>
      </c>
      <c r="F613" s="170">
        <f t="shared" si="32"/>
        <v>4.9331103678929768E-2</v>
      </c>
    </row>
    <row r="614" spans="3:6" ht="15" customHeight="1" thickBot="1" x14ac:dyDescent="0.3">
      <c r="C614" s="789" t="s">
        <v>67</v>
      </c>
      <c r="D614" s="790"/>
      <c r="E614" s="268">
        <f>SUM(E595:E613)</f>
        <v>281060</v>
      </c>
      <c r="F614" s="298">
        <f>SUM(F595:F613)</f>
        <v>1</v>
      </c>
    </row>
    <row r="615" spans="3:6" ht="15.75" customHeight="1" thickTop="1" x14ac:dyDescent="0.25">
      <c r="C615" s="791" t="s">
        <v>286</v>
      </c>
      <c r="D615" s="792"/>
      <c r="E615" s="669">
        <v>86920</v>
      </c>
      <c r="F615" s="670"/>
    </row>
    <row r="616" spans="3:6" ht="15" customHeight="1" thickBot="1" x14ac:dyDescent="0.3">
      <c r="C616" s="793" t="s">
        <v>287</v>
      </c>
      <c r="D616" s="794"/>
      <c r="E616" s="641">
        <v>68331</v>
      </c>
      <c r="F616" s="642"/>
    </row>
    <row r="617" spans="3:6" ht="15" customHeight="1" thickTop="1" x14ac:dyDescent="0.25"/>
    <row r="618" spans="3:6" ht="13.65" customHeight="1" x14ac:dyDescent="0.25">
      <c r="D618" s="304"/>
    </row>
    <row r="619" spans="3:6" ht="12.75" customHeight="1" x14ac:dyDescent="0.25">
      <c r="D619" s="304"/>
    </row>
    <row r="620" spans="3:6" ht="12.75" customHeight="1" thickBot="1" x14ac:dyDescent="0.3"/>
    <row r="621" spans="3:6" ht="38.25" customHeight="1" thickTop="1" thickBot="1" x14ac:dyDescent="0.3">
      <c r="C621" s="784" t="s">
        <v>288</v>
      </c>
      <c r="D621" s="795"/>
      <c r="E621" s="689" t="s">
        <v>342</v>
      </c>
      <c r="F621" s="721"/>
    </row>
    <row r="622" spans="3:6" ht="15" thickTop="1" thickBot="1" x14ac:dyDescent="0.3">
      <c r="C622" s="744" t="s">
        <v>518</v>
      </c>
      <c r="D622" s="745"/>
      <c r="E622" s="257" t="s">
        <v>70</v>
      </c>
      <c r="F622" s="230" t="s">
        <v>48</v>
      </c>
    </row>
    <row r="623" spans="3:6" ht="13.8" x14ac:dyDescent="0.25">
      <c r="C623" s="690" t="s">
        <v>290</v>
      </c>
      <c r="D623" s="691"/>
      <c r="E623" s="192">
        <v>92130</v>
      </c>
      <c r="F623" s="29">
        <f>IF(E$627&lt;&gt;0,E623/E$627,0)</f>
        <v>0.48654643394681946</v>
      </c>
    </row>
    <row r="624" spans="3:6" ht="14.4" customHeight="1" x14ac:dyDescent="0.25">
      <c r="C624" s="694" t="s">
        <v>291</v>
      </c>
      <c r="D624" s="695"/>
      <c r="E624" s="375">
        <v>42130</v>
      </c>
      <c r="F624" s="29">
        <f>IF(E$627&lt;&gt;0,E624/E$627,0)</f>
        <v>0.22249214438488554</v>
      </c>
    </row>
    <row r="625" spans="1:6" ht="14.4" customHeight="1" x14ac:dyDescent="0.25">
      <c r="C625" s="694" t="s">
        <v>292</v>
      </c>
      <c r="D625" s="695"/>
      <c r="E625" s="375">
        <v>37560</v>
      </c>
      <c r="F625" s="29">
        <f>IF(E$627&lt;&gt;0,E625/E$627,0)</f>
        <v>0.19835758231892478</v>
      </c>
    </row>
    <row r="626" spans="1:6" ht="14.4" customHeight="1" thickBot="1" x14ac:dyDescent="0.3">
      <c r="C626" s="725" t="s">
        <v>293</v>
      </c>
      <c r="D626" s="726"/>
      <c r="E626" s="110">
        <v>17535</v>
      </c>
      <c r="F626" s="29">
        <f>IF(E$627&lt;&gt;0,E626/E$627,0)</f>
        <v>9.2603839349370234E-2</v>
      </c>
    </row>
    <row r="627" spans="1:6" ht="15" customHeight="1" thickBot="1" x14ac:dyDescent="0.3">
      <c r="C627" s="727" t="s">
        <v>67</v>
      </c>
      <c r="D627" s="728"/>
      <c r="E627" s="268">
        <f>SUM(E623:E626)</f>
        <v>189355</v>
      </c>
      <c r="F627" s="264">
        <f>SUM(F623:F626)</f>
        <v>1</v>
      </c>
    </row>
    <row r="628" spans="1:6" ht="15.75" customHeight="1" thickTop="1" thickBot="1" x14ac:dyDescent="0.3">
      <c r="C628" s="398" t="s">
        <v>294</v>
      </c>
      <c r="D628" s="399"/>
      <c r="E628" s="643">
        <v>3</v>
      </c>
      <c r="F628" s="644"/>
    </row>
    <row r="629" spans="1:6" ht="15" customHeight="1" thickTop="1" x14ac:dyDescent="0.25">
      <c r="C629" s="256"/>
      <c r="D629" s="256"/>
      <c r="E629" s="256"/>
      <c r="F629" s="256"/>
    </row>
    <row r="630" spans="1:6" ht="15" customHeight="1" x14ac:dyDescent="0.25">
      <c r="C630" s="256"/>
      <c r="D630" s="256"/>
      <c r="E630" s="256"/>
      <c r="F630" s="256"/>
    </row>
    <row r="631" spans="1:6" s="256" customFormat="1" ht="13.65" customHeight="1" thickBot="1" x14ac:dyDescent="0.3">
      <c r="A631" s="534"/>
      <c r="B631" s="534"/>
    </row>
    <row r="632" spans="1:6" s="256" customFormat="1" ht="15" thickTop="1" thickBot="1" x14ac:dyDescent="0.3">
      <c r="A632" s="534"/>
      <c r="B632" s="534"/>
      <c r="C632" s="744" t="s">
        <v>295</v>
      </c>
      <c r="D632" s="745"/>
      <c r="E632" s="257" t="s">
        <v>70</v>
      </c>
      <c r="F632" s="230" t="s">
        <v>48</v>
      </c>
    </row>
    <row r="633" spans="1:6" ht="13.8" x14ac:dyDescent="0.25">
      <c r="C633" s="690" t="s">
        <v>497</v>
      </c>
      <c r="D633" s="691"/>
      <c r="E633" s="192">
        <v>83585</v>
      </c>
      <c r="F633" s="29">
        <f>IF(E$637&lt;&gt;0,E633/E$637,0)</f>
        <v>0.44140790029573301</v>
      </c>
    </row>
    <row r="634" spans="1:6" ht="14.4" customHeight="1" x14ac:dyDescent="0.25">
      <c r="C634" s="694" t="s">
        <v>496</v>
      </c>
      <c r="D634" s="695"/>
      <c r="E634" s="28">
        <v>70750</v>
      </c>
      <c r="F634" s="29">
        <f>IF(E$637&lt;&gt;0,E634/E$637,0)</f>
        <v>0.37362695395014789</v>
      </c>
    </row>
    <row r="635" spans="1:6" ht="14.4" customHeight="1" x14ac:dyDescent="0.25">
      <c r="C635" s="694" t="s">
        <v>296</v>
      </c>
      <c r="D635" s="695"/>
      <c r="E635" s="28">
        <v>27705</v>
      </c>
      <c r="F635" s="29">
        <f>IF(E$637&lt;&gt;0,E635/E$637,0)</f>
        <v>0.14630861850443599</v>
      </c>
    </row>
    <row r="636" spans="1:6" ht="14.4" customHeight="1" thickBot="1" x14ac:dyDescent="0.3">
      <c r="C636" s="694" t="s">
        <v>297</v>
      </c>
      <c r="D636" s="695"/>
      <c r="E636" s="28">
        <v>7320</v>
      </c>
      <c r="F636" s="29">
        <f>IF(E$637&lt;&gt;0,E636/E$637,0)</f>
        <v>3.8656527249683145E-2</v>
      </c>
    </row>
    <row r="637" spans="1:6" ht="14.4" customHeight="1" thickBot="1" x14ac:dyDescent="0.3">
      <c r="C637" s="735" t="s">
        <v>155</v>
      </c>
      <c r="D637" s="736"/>
      <c r="E637" s="268">
        <f>SUM(E633:E636)</f>
        <v>189360</v>
      </c>
      <c r="F637" s="264">
        <f>SUM(F633:F636)</f>
        <v>1</v>
      </c>
    </row>
    <row r="638" spans="1:6" ht="15.75" customHeight="1" thickTop="1" x14ac:dyDescent="0.25">
      <c r="C638" s="256"/>
      <c r="D638" s="256"/>
      <c r="E638" s="256"/>
      <c r="F638" s="256"/>
    </row>
    <row r="639" spans="1:6" s="256" customFormat="1" ht="12.75" customHeight="1" thickBot="1" x14ac:dyDescent="0.3">
      <c r="A639" s="534"/>
      <c r="B639" s="534"/>
    </row>
    <row r="640" spans="1:6" s="256" customFormat="1" ht="15" thickTop="1" thickBot="1" x14ac:dyDescent="0.3">
      <c r="A640" s="534"/>
      <c r="B640" s="534"/>
      <c r="C640" s="744" t="s">
        <v>298</v>
      </c>
      <c r="D640" s="745"/>
      <c r="E640" s="257" t="s">
        <v>70</v>
      </c>
      <c r="F640" s="230" t="s">
        <v>48</v>
      </c>
    </row>
    <row r="641" spans="1:6" ht="13.8" x14ac:dyDescent="0.25">
      <c r="C641" s="690" t="s">
        <v>299</v>
      </c>
      <c r="D641" s="691"/>
      <c r="E641" s="192">
        <v>54035</v>
      </c>
      <c r="F641" s="29">
        <f>IF(E$644&lt;&gt;0,E641/E$644,0)</f>
        <v>0.45558787572193415</v>
      </c>
    </row>
    <row r="642" spans="1:6" ht="14.4" customHeight="1" x14ac:dyDescent="0.25">
      <c r="C642" s="694" t="s">
        <v>300</v>
      </c>
      <c r="D642" s="695"/>
      <c r="E642" s="375">
        <v>44255</v>
      </c>
      <c r="F642" s="29">
        <f>IF(E$644&lt;&gt;0,E642/E$644,0)</f>
        <v>0.37312929471776063</v>
      </c>
    </row>
    <row r="643" spans="1:6" ht="14.4" customHeight="1" thickBot="1" x14ac:dyDescent="0.3">
      <c r="C643" s="725" t="s">
        <v>301</v>
      </c>
      <c r="D643" s="726"/>
      <c r="E643" s="110">
        <v>20315</v>
      </c>
      <c r="F643" s="29">
        <f>IF(E$644&lt;&gt;0,E643/E$644,0)</f>
        <v>0.17128282956030522</v>
      </c>
    </row>
    <row r="644" spans="1:6" ht="15" customHeight="1" thickBot="1" x14ac:dyDescent="0.3">
      <c r="C644" s="735" t="s">
        <v>155</v>
      </c>
      <c r="D644" s="736"/>
      <c r="E644" s="268">
        <f>SUM(E641:E643)</f>
        <v>118605</v>
      </c>
      <c r="F644" s="264">
        <f>SUM(F641:F643)</f>
        <v>1</v>
      </c>
    </row>
    <row r="645" spans="1:6" ht="15.75" customHeight="1" thickTop="1" x14ac:dyDescent="0.25">
      <c r="C645" s="256"/>
      <c r="D645" s="256"/>
      <c r="E645" s="256"/>
      <c r="F645" s="256"/>
    </row>
    <row r="646" spans="1:6" s="256" customFormat="1" ht="12.75" customHeight="1" x14ac:dyDescent="0.25">
      <c r="A646" s="534"/>
      <c r="B646" s="534"/>
    </row>
    <row r="647" spans="1:6" s="256" customFormat="1" ht="12.75" customHeight="1" x14ac:dyDescent="0.25">
      <c r="A647" s="534"/>
      <c r="B647" s="534"/>
      <c r="C647" s="796"/>
      <c r="D647" s="796"/>
      <c r="E647" s="286"/>
      <c r="F647" s="286"/>
    </row>
    <row r="648" spans="1:6" ht="20.25" customHeight="1" x14ac:dyDescent="0.25">
      <c r="C648" s="797"/>
      <c r="D648" s="797"/>
      <c r="E648" s="159"/>
      <c r="F648" s="161"/>
    </row>
    <row r="649" spans="1:6" ht="14.4" customHeight="1" x14ac:dyDescent="0.25">
      <c r="C649" s="797"/>
      <c r="D649" s="797"/>
      <c r="E649" s="159"/>
      <c r="F649" s="161"/>
    </row>
    <row r="650" spans="1:6" ht="14.4" customHeight="1" x14ac:dyDescent="0.25">
      <c r="C650" s="797"/>
      <c r="D650" s="797"/>
      <c r="E650" s="159"/>
      <c r="F650" s="161"/>
    </row>
    <row r="651" spans="1:6" ht="14.4" customHeight="1" x14ac:dyDescent="0.25">
      <c r="C651" s="797"/>
      <c r="D651" s="797"/>
      <c r="E651" s="159"/>
      <c r="F651" s="161"/>
    </row>
    <row r="652" spans="1:6" ht="14.4" customHeight="1" x14ac:dyDescent="0.25">
      <c r="C652" s="797"/>
      <c r="D652" s="797"/>
      <c r="E652" s="159"/>
      <c r="F652" s="161"/>
    </row>
    <row r="653" spans="1:6" ht="14.4" customHeight="1" x14ac:dyDescent="0.25">
      <c r="C653" s="797"/>
      <c r="D653" s="797"/>
      <c r="E653" s="159"/>
      <c r="F653" s="161"/>
    </row>
    <row r="654" spans="1:6" ht="14.4" customHeight="1" x14ac:dyDescent="0.25">
      <c r="C654" s="797"/>
      <c r="D654" s="797"/>
      <c r="E654" s="159"/>
      <c r="F654" s="161"/>
    </row>
    <row r="655" spans="1:6" ht="14.4" customHeight="1" x14ac:dyDescent="0.25">
      <c r="C655" s="797"/>
      <c r="D655" s="797"/>
      <c r="E655" s="159"/>
      <c r="F655" s="161"/>
    </row>
    <row r="656" spans="1:6" ht="14.4" customHeight="1" x14ac:dyDescent="0.25">
      <c r="C656" s="797"/>
      <c r="D656" s="797"/>
      <c r="E656" s="159"/>
      <c r="F656" s="161"/>
    </row>
    <row r="657" spans="1:6" ht="14.4" customHeight="1" x14ac:dyDescent="0.25">
      <c r="C657" s="797"/>
      <c r="D657" s="797"/>
      <c r="E657" s="159"/>
      <c r="F657" s="161"/>
    </row>
    <row r="658" spans="1:6" ht="14.4" customHeight="1" x14ac:dyDescent="0.25">
      <c r="C658" s="797"/>
      <c r="D658" s="797"/>
      <c r="E658" s="159"/>
      <c r="F658" s="161"/>
    </row>
    <row r="659" spans="1:6" ht="15" customHeight="1" x14ac:dyDescent="0.25">
      <c r="C659" s="798"/>
      <c r="D659" s="798"/>
      <c r="E659" s="301"/>
      <c r="F659" s="302"/>
    </row>
    <row r="660" spans="1:6" ht="15" customHeight="1" x14ac:dyDescent="0.25">
      <c r="C660" s="797"/>
      <c r="D660" s="797"/>
      <c r="E660" s="645"/>
      <c r="F660" s="645"/>
    </row>
    <row r="661" spans="1:6" ht="14.4" customHeight="1" x14ac:dyDescent="0.25">
      <c r="C661" s="797"/>
      <c r="D661" s="797"/>
      <c r="E661" s="645"/>
      <c r="F661" s="645"/>
    </row>
    <row r="662" spans="1:6" ht="14.4" customHeight="1" x14ac:dyDescent="0.25">
      <c r="C662" s="646"/>
      <c r="D662" s="646"/>
      <c r="E662" s="646"/>
      <c r="F662" s="646"/>
    </row>
    <row r="663" spans="1:6" s="277" customFormat="1" ht="14.4" customHeight="1" x14ac:dyDescent="0.25">
      <c r="A663" s="535"/>
      <c r="B663" s="535"/>
      <c r="C663" s="285"/>
      <c r="D663" s="285"/>
      <c r="E663" s="285"/>
      <c r="F663" s="285"/>
    </row>
    <row r="664" spans="1:6" s="256" customFormat="1" ht="12.75" customHeight="1" x14ac:dyDescent="0.25">
      <c r="A664" s="534"/>
      <c r="B664" s="534"/>
      <c r="C664" s="796"/>
      <c r="D664" s="796"/>
      <c r="E664" s="286"/>
      <c r="F664" s="286"/>
    </row>
    <row r="665" spans="1:6" ht="20.25" customHeight="1" x14ac:dyDescent="0.25">
      <c r="C665" s="797"/>
      <c r="D665" s="797"/>
      <c r="E665" s="197"/>
      <c r="F665" s="197"/>
    </row>
    <row r="666" spans="1:6" ht="14.4" customHeight="1" x14ac:dyDescent="0.25">
      <c r="C666" s="799"/>
      <c r="D666" s="799"/>
      <c r="E666" s="197"/>
      <c r="F666" s="197"/>
    </row>
    <row r="667" spans="1:6" ht="14.4" customHeight="1" x14ac:dyDescent="0.25">
      <c r="C667" s="799"/>
      <c r="D667" s="799"/>
      <c r="E667" s="197"/>
      <c r="F667" s="197"/>
    </row>
    <row r="668" spans="1:6" ht="14.4" customHeight="1" x14ac:dyDescent="0.25">
      <c r="C668" s="799"/>
      <c r="D668" s="799"/>
      <c r="E668" s="197"/>
      <c r="F668" s="197"/>
    </row>
    <row r="669" spans="1:6" ht="14.4" customHeight="1" x14ac:dyDescent="0.25">
      <c r="C669" s="799"/>
      <c r="D669" s="799"/>
      <c r="E669" s="197"/>
      <c r="F669" s="197"/>
    </row>
    <row r="670" spans="1:6" ht="14.4" customHeight="1" x14ac:dyDescent="0.25">
      <c r="C670" s="646"/>
      <c r="D670" s="646"/>
      <c r="E670" s="646"/>
      <c r="F670" s="646"/>
    </row>
    <row r="671" spans="1:6" s="277" customFormat="1" ht="14.4" customHeight="1" x14ac:dyDescent="0.25">
      <c r="A671" s="535"/>
      <c r="B671" s="535"/>
      <c r="C671" s="647"/>
      <c r="D671" s="647"/>
      <c r="E671" s="647"/>
      <c r="F671" s="647"/>
    </row>
    <row r="672" spans="1:6" ht="14.4" customHeight="1" x14ac:dyDescent="0.25">
      <c r="C672" s="256"/>
      <c r="D672" s="256"/>
      <c r="E672" s="256"/>
      <c r="F672" s="256"/>
    </row>
    <row r="673" spans="1:6" s="256" customFormat="1" ht="12.75" customHeight="1" thickBot="1" x14ac:dyDescent="0.3">
      <c r="A673" s="534"/>
      <c r="B673" s="534"/>
    </row>
    <row r="674" spans="1:6" s="256" customFormat="1" ht="38.25" customHeight="1" thickTop="1" thickBot="1" x14ac:dyDescent="0.3">
      <c r="A674" s="534"/>
      <c r="B674" s="534"/>
      <c r="C674" s="784" t="s">
        <v>302</v>
      </c>
      <c r="D674" s="795"/>
      <c r="E674" s="689" t="s">
        <v>342</v>
      </c>
      <c r="F674" s="721"/>
    </row>
    <row r="675" spans="1:6" s="256" customFormat="1" ht="15" thickTop="1" thickBot="1" x14ac:dyDescent="0.3">
      <c r="A675" s="534"/>
      <c r="B675" s="534"/>
      <c r="C675" s="744" t="s">
        <v>303</v>
      </c>
      <c r="D675" s="745"/>
      <c r="E675" s="800" t="s">
        <v>70</v>
      </c>
      <c r="F675" s="801"/>
    </row>
    <row r="676" spans="1:6" s="256" customFormat="1" ht="13.8" x14ac:dyDescent="0.25">
      <c r="A676" s="534"/>
      <c r="B676" s="534"/>
      <c r="C676" s="690" t="s">
        <v>417</v>
      </c>
      <c r="D676" s="691"/>
      <c r="E676" s="802">
        <v>166955</v>
      </c>
      <c r="F676" s="803"/>
    </row>
    <row r="677" spans="1:6" s="256" customFormat="1" ht="14.4" customHeight="1" x14ac:dyDescent="0.25">
      <c r="A677" s="534"/>
      <c r="B677" s="534"/>
      <c r="C677" s="694" t="s">
        <v>418</v>
      </c>
      <c r="D677" s="695"/>
      <c r="E677" s="652">
        <v>10675</v>
      </c>
      <c r="F677" s="653"/>
    </row>
    <row r="678" spans="1:6" s="256" customFormat="1" ht="14.4" customHeight="1" x14ac:dyDescent="0.25">
      <c r="A678" s="534"/>
      <c r="B678" s="534"/>
      <c r="C678" s="694" t="s">
        <v>419</v>
      </c>
      <c r="D678" s="695"/>
      <c r="E678" s="652">
        <v>10105</v>
      </c>
      <c r="F678" s="653"/>
    </row>
    <row r="679" spans="1:6" s="256" customFormat="1" ht="14.4" customHeight="1" x14ac:dyDescent="0.25">
      <c r="A679" s="534"/>
      <c r="B679" s="534"/>
      <c r="C679" s="694" t="s">
        <v>420</v>
      </c>
      <c r="D679" s="695"/>
      <c r="E679" s="652">
        <v>4855</v>
      </c>
      <c r="F679" s="653"/>
    </row>
    <row r="680" spans="1:6" s="256" customFormat="1" ht="14.4" customHeight="1" x14ac:dyDescent="0.25">
      <c r="A680" s="534"/>
      <c r="B680" s="534"/>
      <c r="C680" s="804" t="s">
        <v>421</v>
      </c>
      <c r="D680" s="805"/>
      <c r="E680" s="652">
        <v>36865</v>
      </c>
      <c r="F680" s="653"/>
    </row>
    <row r="681" spans="1:6" s="256" customFormat="1" ht="14.4" customHeight="1" x14ac:dyDescent="0.25">
      <c r="A681" s="534"/>
      <c r="B681" s="534"/>
      <c r="C681" s="804" t="s">
        <v>422</v>
      </c>
      <c r="D681" s="805"/>
      <c r="E681" s="652">
        <v>50665</v>
      </c>
      <c r="F681" s="653"/>
    </row>
    <row r="682" spans="1:6" s="256" customFormat="1" ht="14.4" customHeight="1" x14ac:dyDescent="0.25">
      <c r="A682" s="534"/>
      <c r="B682" s="534"/>
      <c r="C682" s="694" t="s">
        <v>423</v>
      </c>
      <c r="D682" s="695"/>
      <c r="E682" s="652">
        <v>315</v>
      </c>
      <c r="F682" s="653"/>
    </row>
    <row r="683" spans="1:6" s="256" customFormat="1" ht="14.4" customHeight="1" thickBot="1" x14ac:dyDescent="0.3">
      <c r="A683" s="534"/>
      <c r="B683" s="534"/>
      <c r="C683" s="725" t="s">
        <v>424</v>
      </c>
      <c r="D683" s="726"/>
      <c r="E683" s="806">
        <v>605</v>
      </c>
      <c r="F683" s="807"/>
    </row>
    <row r="684" spans="1:6" s="256" customFormat="1" ht="15" customHeight="1" thickBot="1" x14ac:dyDescent="0.3">
      <c r="A684" s="534"/>
      <c r="B684" s="534"/>
      <c r="C684" s="727" t="s">
        <v>304</v>
      </c>
      <c r="D684" s="728"/>
      <c r="E684" s="808">
        <f>SUM(E676:E683)</f>
        <v>281040</v>
      </c>
      <c r="F684" s="809"/>
    </row>
    <row r="685" spans="1:6" s="256" customFormat="1" ht="15.75" customHeight="1" thickTop="1" thickBot="1" x14ac:dyDescent="0.3">
      <c r="A685" s="534"/>
      <c r="B685" s="534"/>
      <c r="C685" s="810" t="s">
        <v>305</v>
      </c>
      <c r="D685" s="811"/>
      <c r="E685" s="664">
        <v>6</v>
      </c>
      <c r="F685" s="665"/>
    </row>
    <row r="686" spans="1:6" s="256" customFormat="1" ht="15.75" customHeight="1" thickTop="1" x14ac:dyDescent="0.25">
      <c r="A686" s="534"/>
      <c r="B686" s="534"/>
    </row>
    <row r="687" spans="1:6" s="256" customFormat="1" ht="13.65" customHeight="1" x14ac:dyDescent="0.25">
      <c r="A687" s="534"/>
      <c r="B687" s="534"/>
    </row>
    <row r="688" spans="1:6" s="256" customFormat="1" ht="13.65" customHeight="1" thickBot="1" x14ac:dyDescent="0.3">
      <c r="A688" s="534"/>
      <c r="B688" s="534"/>
    </row>
    <row r="689" spans="1:6" s="256" customFormat="1" ht="15" thickTop="1" thickBot="1" x14ac:dyDescent="0.3">
      <c r="A689" s="534"/>
      <c r="B689" s="534"/>
      <c r="C689" s="744" t="s">
        <v>306</v>
      </c>
      <c r="D689" s="745"/>
      <c r="E689" s="385" t="s">
        <v>70</v>
      </c>
      <c r="F689" s="230" t="s">
        <v>48</v>
      </c>
    </row>
    <row r="690" spans="1:6" s="256" customFormat="1" ht="13.8" x14ac:dyDescent="0.25">
      <c r="A690" s="534"/>
      <c r="B690" s="534"/>
      <c r="C690" s="690" t="s">
        <v>307</v>
      </c>
      <c r="D690" s="691"/>
      <c r="E690" s="192">
        <v>182395</v>
      </c>
      <c r="F690" s="258">
        <f>IF(E$692&lt;&gt;0,E690/E$692,0)</f>
        <v>0.64897705034691333</v>
      </c>
    </row>
    <row r="691" spans="1:6" s="256" customFormat="1" ht="14.4" thickBot="1" x14ac:dyDescent="0.3">
      <c r="A691" s="534"/>
      <c r="B691" s="534"/>
      <c r="C691" s="694" t="s">
        <v>308</v>
      </c>
      <c r="D691" s="695"/>
      <c r="E691" s="376">
        <v>98655</v>
      </c>
      <c r="F691" s="170">
        <f>IF(E$692&lt;&gt;0,E691/E$692,0)</f>
        <v>0.35102294965308661</v>
      </c>
    </row>
    <row r="692" spans="1:6" s="256" customFormat="1" ht="14.4" thickBot="1" x14ac:dyDescent="0.3">
      <c r="A692" s="534"/>
      <c r="B692" s="534"/>
      <c r="C692" s="812" t="s">
        <v>67</v>
      </c>
      <c r="D692" s="813"/>
      <c r="E692" s="268">
        <f>SUM(E690:E691)</f>
        <v>281050</v>
      </c>
      <c r="F692" s="264">
        <f>SUM(F690:F691)</f>
        <v>1</v>
      </c>
    </row>
    <row r="693" spans="1:6" s="130" customFormat="1" ht="15.75" customHeight="1" thickTop="1" x14ac:dyDescent="0.25">
      <c r="C693" s="256"/>
      <c r="D693" s="256"/>
      <c r="E693" s="256"/>
      <c r="F693" s="256"/>
    </row>
    <row r="694" spans="1:6" s="256" customFormat="1" ht="12.75" customHeight="1" thickBot="1" x14ac:dyDescent="0.3">
      <c r="A694" s="534"/>
      <c r="B694" s="534"/>
    </row>
    <row r="695" spans="1:6" s="256" customFormat="1" ht="15" thickTop="1" thickBot="1" x14ac:dyDescent="0.3">
      <c r="A695" s="534"/>
      <c r="B695" s="534"/>
      <c r="C695" s="744" t="s">
        <v>309</v>
      </c>
      <c r="D695" s="745"/>
      <c r="E695" s="385" t="s">
        <v>70</v>
      </c>
      <c r="F695" s="230" t="s">
        <v>48</v>
      </c>
    </row>
    <row r="696" spans="1:6" s="256" customFormat="1" ht="13.8" x14ac:dyDescent="0.25">
      <c r="A696" s="534"/>
      <c r="B696" s="534"/>
      <c r="C696" s="690" t="s">
        <v>425</v>
      </c>
      <c r="D696" s="691"/>
      <c r="E696" s="192">
        <v>259035</v>
      </c>
      <c r="F696" s="170">
        <f>IF(E$698&lt;&gt;0,E696/E$698,0)</f>
        <v>0.92168513939048902</v>
      </c>
    </row>
    <row r="697" spans="1:6" s="256" customFormat="1" ht="14.4" customHeight="1" thickBot="1" x14ac:dyDescent="0.3">
      <c r="A697" s="534"/>
      <c r="B697" s="534"/>
      <c r="C697" s="725" t="s">
        <v>426</v>
      </c>
      <c r="D697" s="726"/>
      <c r="E697" s="375">
        <v>22010</v>
      </c>
      <c r="F697" s="170">
        <f>IF(E$698&lt;&gt;0,E697/E$698,0)</f>
        <v>7.8314860609510928E-2</v>
      </c>
    </row>
    <row r="698" spans="1:6" s="256" customFormat="1" ht="15" customHeight="1" thickBot="1" x14ac:dyDescent="0.3">
      <c r="A698" s="534"/>
      <c r="B698" s="534"/>
      <c r="C698" s="735" t="s">
        <v>67</v>
      </c>
      <c r="D698" s="736"/>
      <c r="E698" s="268">
        <f>SUM(E696:E697)</f>
        <v>281045</v>
      </c>
      <c r="F698" s="264">
        <f>SUM(F696:F697)</f>
        <v>1</v>
      </c>
    </row>
    <row r="699" spans="1:6" s="256" customFormat="1" ht="15.75" customHeight="1" thickTop="1" x14ac:dyDescent="0.25">
      <c r="A699" s="534"/>
      <c r="B699" s="534"/>
      <c r="C699" s="426" t="s">
        <v>104</v>
      </c>
    </row>
    <row r="700" spans="1:6" s="256" customFormat="1" ht="12.75" customHeight="1" thickBot="1" x14ac:dyDescent="0.3">
      <c r="A700" s="534"/>
      <c r="B700" s="534"/>
    </row>
    <row r="701" spans="1:6" s="256" customFormat="1" ht="15" thickTop="1" thickBot="1" x14ac:dyDescent="0.3">
      <c r="A701" s="534"/>
      <c r="B701" s="534"/>
      <c r="C701" s="744" t="s">
        <v>310</v>
      </c>
      <c r="D701" s="745"/>
      <c r="E701" s="385" t="s">
        <v>70</v>
      </c>
      <c r="F701" s="230" t="s">
        <v>48</v>
      </c>
    </row>
    <row r="702" spans="1:6" s="256" customFormat="1" ht="13.8" x14ac:dyDescent="0.25">
      <c r="A702" s="534"/>
      <c r="B702" s="534"/>
      <c r="C702" s="690" t="s">
        <v>427</v>
      </c>
      <c r="D702" s="691"/>
      <c r="E702" s="192">
        <v>97100</v>
      </c>
      <c r="F702" s="170">
        <f t="shared" ref="F702:F708" si="33">IF(E$709&lt;&gt;0,E702/E$709,0)</f>
        <v>0.34549627283886925</v>
      </c>
    </row>
    <row r="703" spans="1:6" s="256" customFormat="1" ht="14.4" customHeight="1" x14ac:dyDescent="0.25">
      <c r="A703" s="534"/>
      <c r="B703" s="534"/>
      <c r="C703" s="694" t="s">
        <v>428</v>
      </c>
      <c r="D703" s="695"/>
      <c r="E703" s="28">
        <v>93635</v>
      </c>
      <c r="F703" s="170">
        <f t="shared" si="33"/>
        <v>0.33316728637762638</v>
      </c>
    </row>
    <row r="704" spans="1:6" s="256" customFormat="1" ht="14.4" customHeight="1" x14ac:dyDescent="0.25">
      <c r="A704" s="534"/>
      <c r="B704" s="534"/>
      <c r="C704" s="694" t="s">
        <v>158</v>
      </c>
      <c r="D704" s="695"/>
      <c r="E704" s="28">
        <v>36085</v>
      </c>
      <c r="F704" s="170">
        <f t="shared" si="33"/>
        <v>0.1283958085004181</v>
      </c>
    </row>
    <row r="705" spans="1:6" s="256" customFormat="1" ht="14.4" customHeight="1" x14ac:dyDescent="0.25">
      <c r="A705" s="534"/>
      <c r="B705" s="534"/>
      <c r="C705" s="694" t="s">
        <v>159</v>
      </c>
      <c r="D705" s="695"/>
      <c r="E705" s="375">
        <v>17865</v>
      </c>
      <c r="F705" s="170">
        <f t="shared" si="33"/>
        <v>6.3566332793680722E-2</v>
      </c>
    </row>
    <row r="706" spans="1:6" s="256" customFormat="1" ht="14.4" customHeight="1" x14ac:dyDescent="0.25">
      <c r="A706" s="534"/>
      <c r="B706" s="534"/>
      <c r="C706" s="820" t="s">
        <v>160</v>
      </c>
      <c r="D706" s="821"/>
      <c r="E706" s="375">
        <v>8715</v>
      </c>
      <c r="F706" s="170">
        <f t="shared" si="33"/>
        <v>3.10092689782775E-2</v>
      </c>
    </row>
    <row r="707" spans="1:6" s="256" customFormat="1" ht="14.4" customHeight="1" x14ac:dyDescent="0.25">
      <c r="A707" s="534"/>
      <c r="B707" s="534"/>
      <c r="C707" s="824" t="s">
        <v>161</v>
      </c>
      <c r="D707" s="825"/>
      <c r="E707" s="375">
        <v>12185</v>
      </c>
      <c r="F707" s="170">
        <f t="shared" si="33"/>
        <v>4.3356046184774677E-2</v>
      </c>
    </row>
    <row r="708" spans="1:6" s="256" customFormat="1" ht="14.4" customHeight="1" thickBot="1" x14ac:dyDescent="0.3">
      <c r="A708" s="534"/>
      <c r="B708" s="534"/>
      <c r="C708" s="822" t="s">
        <v>495</v>
      </c>
      <c r="D708" s="823"/>
      <c r="E708" s="375">
        <v>15460</v>
      </c>
      <c r="F708" s="170">
        <f t="shared" si="33"/>
        <v>5.5008984326353434E-2</v>
      </c>
    </row>
    <row r="709" spans="1:6" s="256" customFormat="1" ht="15" customHeight="1" thickBot="1" x14ac:dyDescent="0.3">
      <c r="A709" s="534"/>
      <c r="B709" s="534"/>
      <c r="C709" s="735" t="s">
        <v>67</v>
      </c>
      <c r="D709" s="736"/>
      <c r="E709" s="268">
        <f>SUM(E702:E708)</f>
        <v>281045</v>
      </c>
      <c r="F709" s="264">
        <f>SUM(F702:F708)</f>
        <v>1</v>
      </c>
    </row>
    <row r="710" spans="1:6" s="256" customFormat="1" ht="15.75" customHeight="1" thickTop="1" x14ac:dyDescent="0.25">
      <c r="A710" s="534"/>
      <c r="B710" s="534"/>
    </row>
    <row r="711" spans="1:6" s="256" customFormat="1" ht="12.75" customHeight="1" thickBot="1" x14ac:dyDescent="0.3">
      <c r="A711" s="534"/>
      <c r="B711" s="534"/>
    </row>
    <row r="712" spans="1:6" s="256" customFormat="1" ht="15" thickTop="1" thickBot="1" x14ac:dyDescent="0.3">
      <c r="A712" s="534"/>
      <c r="B712" s="534"/>
      <c r="C712" s="744" t="s">
        <v>316</v>
      </c>
      <c r="D712" s="745"/>
      <c r="E712" s="385" t="s">
        <v>70</v>
      </c>
      <c r="F712" s="230" t="s">
        <v>48</v>
      </c>
    </row>
    <row r="713" spans="1:6" s="256" customFormat="1" ht="13.8" x14ac:dyDescent="0.25">
      <c r="A713" s="534"/>
      <c r="B713" s="534"/>
      <c r="C713" s="826" t="s">
        <v>317</v>
      </c>
      <c r="D713" s="827"/>
      <c r="E713" s="192">
        <v>98650</v>
      </c>
      <c r="F713" s="124">
        <f>IF(E$720&lt;&gt;0,E713/E$720,0)</f>
        <v>0.35103013913105363</v>
      </c>
    </row>
    <row r="714" spans="1:6" s="256" customFormat="1" ht="30" customHeight="1" thickBot="1" x14ac:dyDescent="0.3">
      <c r="A714" s="534"/>
      <c r="B714" s="534"/>
      <c r="C714" s="814" t="s">
        <v>318</v>
      </c>
      <c r="D714" s="815"/>
      <c r="E714" s="305">
        <v>39460</v>
      </c>
      <c r="F714" s="512">
        <v>0.4</v>
      </c>
    </row>
    <row r="715" spans="1:6" s="256" customFormat="1" ht="15" thickTop="1" thickBot="1" x14ac:dyDescent="0.3">
      <c r="A715" s="534"/>
      <c r="B715" s="534"/>
      <c r="C715" s="831" t="s">
        <v>319</v>
      </c>
      <c r="D715" s="832"/>
      <c r="E715" s="666">
        <v>938</v>
      </c>
      <c r="F715" s="667"/>
    </row>
    <row r="716" spans="1:6" s="256" customFormat="1" ht="14.4" thickTop="1" x14ac:dyDescent="0.25">
      <c r="A716" s="534"/>
      <c r="B716" s="534"/>
      <c r="C716" s="833" t="s">
        <v>320</v>
      </c>
      <c r="D716" s="834"/>
      <c r="E716" s="28">
        <v>182380</v>
      </c>
      <c r="F716" s="124">
        <f>IF(E$720&lt;&gt;0,E716/E$720,0)</f>
        <v>0.64896986086894637</v>
      </c>
    </row>
    <row r="717" spans="1:6" s="256" customFormat="1" ht="31.65" customHeight="1" thickBot="1" x14ac:dyDescent="0.3">
      <c r="A717" s="534"/>
      <c r="B717" s="534"/>
      <c r="C717" s="814" t="s">
        <v>321</v>
      </c>
      <c r="D717" s="815"/>
      <c r="E717" s="305">
        <v>21886</v>
      </c>
      <c r="F717" s="100">
        <v>0.12</v>
      </c>
    </row>
    <row r="718" spans="1:6" s="256" customFormat="1" ht="14.4" thickTop="1" x14ac:dyDescent="0.25">
      <c r="A718" s="534"/>
      <c r="B718" s="534"/>
      <c r="C718" s="816" t="s">
        <v>322</v>
      </c>
      <c r="D718" s="817"/>
      <c r="E718" s="669">
        <v>317516</v>
      </c>
      <c r="F718" s="670"/>
    </row>
    <row r="719" spans="1:6" s="256" customFormat="1" ht="15" customHeight="1" thickBot="1" x14ac:dyDescent="0.3">
      <c r="A719" s="534"/>
      <c r="B719" s="534"/>
      <c r="C719" s="818" t="s">
        <v>323</v>
      </c>
      <c r="D719" s="819"/>
      <c r="E719" s="641">
        <v>1158</v>
      </c>
      <c r="F719" s="642"/>
    </row>
    <row r="720" spans="1:6" s="256" customFormat="1" ht="15" customHeight="1" thickTop="1" thickBot="1" x14ac:dyDescent="0.3">
      <c r="A720" s="534"/>
      <c r="B720" s="534"/>
      <c r="C720" s="829" t="s">
        <v>155</v>
      </c>
      <c r="D720" s="830"/>
      <c r="E720" s="306">
        <f>E716+E713</f>
        <v>281030</v>
      </c>
      <c r="F720" s="307">
        <f>F713+F716</f>
        <v>1</v>
      </c>
    </row>
    <row r="721" spans="1:6" s="256" customFormat="1" ht="15.75" customHeight="1" thickTop="1" x14ac:dyDescent="0.25">
      <c r="A721" s="534"/>
      <c r="B721" s="534"/>
      <c r="C721" s="426" t="s">
        <v>104</v>
      </c>
    </row>
    <row r="722" spans="1:6" s="256" customFormat="1" ht="12.75" customHeight="1" thickBot="1" x14ac:dyDescent="0.3">
      <c r="A722" s="534"/>
      <c r="B722" s="534"/>
    </row>
    <row r="723" spans="1:6" s="256" customFormat="1" ht="14.4" hidden="1" thickBot="1" x14ac:dyDescent="0.3">
      <c r="A723" s="534"/>
      <c r="B723" s="534"/>
      <c r="C723" s="308"/>
      <c r="D723" s="286"/>
      <c r="E723" s="286"/>
      <c r="F723" s="286"/>
    </row>
    <row r="724" spans="1:6" s="256" customFormat="1" ht="15" hidden="1" customHeight="1" x14ac:dyDescent="0.25">
      <c r="A724" s="534"/>
      <c r="B724" s="534"/>
      <c r="C724" s="186"/>
      <c r="D724" s="301"/>
      <c r="E724" s="302"/>
      <c r="F724" s="301"/>
    </row>
    <row r="725" spans="1:6" s="256" customFormat="1" ht="15" hidden="1" customHeight="1" x14ac:dyDescent="0.25">
      <c r="A725" s="534"/>
      <c r="B725" s="534"/>
      <c r="C725" s="187"/>
      <c r="D725" s="159"/>
      <c r="E725" s="161"/>
      <c r="F725" s="159"/>
    </row>
    <row r="726" spans="1:6" s="256" customFormat="1" ht="14.4" hidden="1" customHeight="1" x14ac:dyDescent="0.25">
      <c r="A726" s="534"/>
      <c r="B726" s="534"/>
      <c r="C726" s="187"/>
      <c r="D726" s="645"/>
      <c r="E726" s="645"/>
      <c r="F726" s="196"/>
    </row>
    <row r="727" spans="1:6" s="256" customFormat="1" ht="14.4" hidden="1" customHeight="1" x14ac:dyDescent="0.25">
      <c r="A727" s="534"/>
      <c r="B727" s="534"/>
      <c r="C727" s="186"/>
      <c r="D727" s="301"/>
      <c r="E727" s="302"/>
      <c r="F727" s="301"/>
    </row>
    <row r="728" spans="1:6" s="256" customFormat="1" ht="15" hidden="1" customHeight="1" x14ac:dyDescent="0.25">
      <c r="A728" s="534"/>
      <c r="B728" s="534"/>
      <c r="C728" s="187"/>
      <c r="D728" s="159"/>
      <c r="E728" s="161"/>
      <c r="F728" s="159"/>
    </row>
    <row r="729" spans="1:6" s="256" customFormat="1" ht="14.4" hidden="1" customHeight="1" x14ac:dyDescent="0.25">
      <c r="A729" s="534"/>
      <c r="B729" s="534"/>
      <c r="C729" s="187"/>
      <c r="D729" s="645"/>
      <c r="E729" s="645"/>
      <c r="F729" s="196"/>
    </row>
    <row r="730" spans="1:6" s="256" customFormat="1" ht="14.4" hidden="1" customHeight="1" x14ac:dyDescent="0.25">
      <c r="A730" s="534"/>
      <c r="B730" s="534"/>
      <c r="C730" s="261"/>
      <c r="D730" s="301"/>
      <c r="E730" s="302"/>
      <c r="F730" s="301"/>
    </row>
    <row r="731" spans="1:6" s="256" customFormat="1" ht="15" hidden="1" customHeight="1" x14ac:dyDescent="0.25">
      <c r="A731" s="534"/>
      <c r="B731" s="534"/>
    </row>
    <row r="732" spans="1:6" s="256" customFormat="1" ht="13.8" hidden="1" thickBot="1" x14ac:dyDescent="0.3">
      <c r="A732" s="534"/>
      <c r="B732" s="534"/>
    </row>
    <row r="733" spans="1:6" s="256" customFormat="1" ht="13.8" hidden="1" thickBot="1" x14ac:dyDescent="0.3">
      <c r="A733" s="534"/>
      <c r="B733" s="534"/>
    </row>
    <row r="734" spans="1:6" s="256" customFormat="1" ht="38.25" customHeight="1" thickTop="1" thickBot="1" x14ac:dyDescent="0.3">
      <c r="A734" s="534"/>
      <c r="B734" s="534"/>
      <c r="C734" s="784" t="s">
        <v>324</v>
      </c>
      <c r="D734" s="795"/>
      <c r="E734" s="689" t="s">
        <v>342</v>
      </c>
      <c r="F734" s="721"/>
    </row>
    <row r="735" spans="1:6" s="256" customFormat="1" ht="15" thickTop="1" thickBot="1" x14ac:dyDescent="0.3">
      <c r="A735" s="534"/>
      <c r="B735" s="534"/>
      <c r="C735" s="744" t="s">
        <v>325</v>
      </c>
      <c r="D735" s="745"/>
      <c r="E735" s="385" t="s">
        <v>70</v>
      </c>
      <c r="F735" s="230" t="s">
        <v>48</v>
      </c>
    </row>
    <row r="736" spans="1:6" s="256" customFormat="1" ht="13.8" x14ac:dyDescent="0.25">
      <c r="A736" s="534"/>
      <c r="B736" s="534"/>
      <c r="C736" s="723" t="s">
        <v>326</v>
      </c>
      <c r="D736" s="724"/>
      <c r="E736" s="192">
        <v>582085</v>
      </c>
      <c r="F736" s="29">
        <f>IF(E$741&lt;&gt;0,E736/E$741,0)</f>
        <v>0.85301552642569811</v>
      </c>
    </row>
    <row r="737" spans="1:6" s="256" customFormat="1" ht="14.4" customHeight="1" x14ac:dyDescent="0.25">
      <c r="A737" s="534"/>
      <c r="B737" s="534"/>
      <c r="C737" s="694" t="s">
        <v>327</v>
      </c>
      <c r="D737" s="695"/>
      <c r="E737" s="28">
        <v>75425</v>
      </c>
      <c r="F737" s="29">
        <f>IF(E$741&lt;&gt;0,E737/E$741,0)</f>
        <v>0.11053144485884069</v>
      </c>
    </row>
    <row r="738" spans="1:6" s="256" customFormat="1" ht="14.4" customHeight="1" x14ac:dyDescent="0.25">
      <c r="A738" s="534"/>
      <c r="B738" s="534"/>
      <c r="C738" s="694" t="s">
        <v>328</v>
      </c>
      <c r="D738" s="695"/>
      <c r="E738" s="375">
        <v>6690</v>
      </c>
      <c r="F738" s="29">
        <f>IF(E$741&lt;&gt;0,E738/E$741,0)</f>
        <v>9.8038497329220303E-3</v>
      </c>
    </row>
    <row r="739" spans="1:6" s="256" customFormat="1" ht="14.4" customHeight="1" x14ac:dyDescent="0.25">
      <c r="A739" s="534"/>
      <c r="B739" s="534"/>
      <c r="C739" s="694" t="s">
        <v>329</v>
      </c>
      <c r="D739" s="695"/>
      <c r="E739" s="376">
        <v>6160</v>
      </c>
      <c r="F739" s="29">
        <f>IF(E$741&lt;&gt;0,E739/E$741,0)</f>
        <v>9.0271620859192388E-3</v>
      </c>
    </row>
    <row r="740" spans="1:6" s="256" customFormat="1" ht="14.4" customHeight="1" thickBot="1" x14ac:dyDescent="0.3">
      <c r="A740" s="534"/>
      <c r="B740" s="534"/>
      <c r="C740" s="725" t="s">
        <v>330</v>
      </c>
      <c r="D740" s="726"/>
      <c r="E740" s="110">
        <v>12025</v>
      </c>
      <c r="F740" s="29">
        <f>IF(E$741&lt;&gt;0,E740/E$741,0)</f>
        <v>1.7622016896619942E-2</v>
      </c>
    </row>
    <row r="741" spans="1:6" s="256" customFormat="1" ht="15" customHeight="1" thickBot="1" x14ac:dyDescent="0.3">
      <c r="A741" s="534"/>
      <c r="B741" s="534"/>
      <c r="C741" s="727" t="s">
        <v>67</v>
      </c>
      <c r="D741" s="728"/>
      <c r="E741" s="268">
        <f>SUM(E736:E740)</f>
        <v>682385</v>
      </c>
      <c r="F741" s="264">
        <f>SUM(F736:F740)</f>
        <v>1</v>
      </c>
    </row>
    <row r="742" spans="1:6" s="256" customFormat="1" ht="15.75" customHeight="1" thickTop="1" x14ac:dyDescent="0.25">
      <c r="A742" s="534"/>
      <c r="B742" s="534"/>
    </row>
    <row r="743" spans="1:6" s="256" customFormat="1" ht="12.75" customHeight="1" thickBot="1" x14ac:dyDescent="0.3">
      <c r="A743" s="534"/>
      <c r="B743" s="534"/>
    </row>
    <row r="744" spans="1:6" s="256" customFormat="1" ht="15" thickTop="1" thickBot="1" x14ac:dyDescent="0.3">
      <c r="A744" s="534"/>
      <c r="B744" s="534"/>
      <c r="C744" s="744" t="s">
        <v>444</v>
      </c>
      <c r="D744" s="745"/>
      <c r="E744" s="385" t="s">
        <v>70</v>
      </c>
      <c r="F744" s="230" t="s">
        <v>48</v>
      </c>
    </row>
    <row r="745" spans="1:6" s="256" customFormat="1" ht="13.8" x14ac:dyDescent="0.25">
      <c r="A745" s="534"/>
      <c r="B745" s="534"/>
      <c r="C745" s="690" t="s">
        <v>326</v>
      </c>
      <c r="D745" s="691"/>
      <c r="E745" s="192">
        <v>380270</v>
      </c>
      <c r="F745" s="29">
        <f>IF(E$750&lt;&gt;0,E745/E$750,0)</f>
        <v>0.58415005069280157</v>
      </c>
    </row>
    <row r="746" spans="1:6" s="256" customFormat="1" ht="14.4" customHeight="1" x14ac:dyDescent="0.25">
      <c r="A746" s="534"/>
      <c r="B746" s="534"/>
      <c r="C746" s="694" t="s">
        <v>327</v>
      </c>
      <c r="D746" s="695"/>
      <c r="E746" s="28">
        <v>183365</v>
      </c>
      <c r="F746" s="29">
        <f>IF(E$750&lt;&gt;0,E746/E$750,0)</f>
        <v>0.28167532028633752</v>
      </c>
    </row>
    <row r="747" spans="1:6" s="256" customFormat="1" ht="14.4" customHeight="1" x14ac:dyDescent="0.25">
      <c r="A747" s="534"/>
      <c r="B747" s="534"/>
      <c r="C747" s="694" t="s">
        <v>328</v>
      </c>
      <c r="D747" s="695"/>
      <c r="E747" s="375">
        <v>18185</v>
      </c>
      <c r="F747" s="29">
        <f>IF(E$750&lt;&gt;0,E747/E$750,0)</f>
        <v>2.7934805984822883E-2</v>
      </c>
    </row>
    <row r="748" spans="1:6" s="256" customFormat="1" ht="14.4" customHeight="1" x14ac:dyDescent="0.25">
      <c r="A748" s="534"/>
      <c r="B748" s="534"/>
      <c r="C748" s="694" t="s">
        <v>329</v>
      </c>
      <c r="D748" s="695"/>
      <c r="E748" s="376">
        <v>16290</v>
      </c>
      <c r="F748" s="29">
        <f>IF(E$750&lt;&gt;0,E748/E$750,0)</f>
        <v>2.5023810255307383E-2</v>
      </c>
    </row>
    <row r="749" spans="1:6" s="256" customFormat="1" ht="14.4" customHeight="1" thickBot="1" x14ac:dyDescent="0.3">
      <c r="A749" s="534"/>
      <c r="B749" s="534"/>
      <c r="C749" s="725" t="s">
        <v>330</v>
      </c>
      <c r="D749" s="726"/>
      <c r="E749" s="110">
        <v>52870</v>
      </c>
      <c r="F749" s="100">
        <f>IF(E$750&lt;&gt;0,E749/E$750,0)</f>
        <v>8.1216012780730595E-2</v>
      </c>
    </row>
    <row r="750" spans="1:6" s="256" customFormat="1" ht="15" customHeight="1" thickBot="1" x14ac:dyDescent="0.3">
      <c r="A750" s="534"/>
      <c r="B750" s="534"/>
      <c r="C750" s="735" t="s">
        <v>67</v>
      </c>
      <c r="D750" s="736"/>
      <c r="E750" s="268">
        <f>SUM(E745:E749)</f>
        <v>650980</v>
      </c>
      <c r="F750" s="264">
        <f>SUM(F745:F749)</f>
        <v>1</v>
      </c>
    </row>
    <row r="751" spans="1:6" s="256" customFormat="1" ht="15.75" customHeight="1" thickTop="1" x14ac:dyDescent="0.25">
      <c r="A751" s="534"/>
      <c r="B751" s="534"/>
      <c r="C751" s="426" t="s">
        <v>104</v>
      </c>
    </row>
    <row r="752" spans="1:6" s="256" customFormat="1" ht="13.65" customHeight="1" x14ac:dyDescent="0.25">
      <c r="A752" s="534"/>
      <c r="B752" s="534"/>
    </row>
    <row r="753" spans="1:6" s="256" customFormat="1" x14ac:dyDescent="0.25">
      <c r="A753" s="534"/>
      <c r="B753" s="534"/>
      <c r="C753"/>
      <c r="D753"/>
      <c r="E753"/>
      <c r="F753"/>
    </row>
  </sheetData>
  <mergeCells count="308">
    <mergeCell ref="D489:F489"/>
    <mergeCell ref="C750:D750"/>
    <mergeCell ref="C737:D737"/>
    <mergeCell ref="C738:D738"/>
    <mergeCell ref="C739:D739"/>
    <mergeCell ref="C740:D740"/>
    <mergeCell ref="C741:D741"/>
    <mergeCell ref="C744:D744"/>
    <mergeCell ref="C745:D745"/>
    <mergeCell ref="C746:D746"/>
    <mergeCell ref="C747:D747"/>
    <mergeCell ref="C720:D720"/>
    <mergeCell ref="D726:E726"/>
    <mergeCell ref="D729:E729"/>
    <mergeCell ref="C734:D734"/>
    <mergeCell ref="E734:F734"/>
    <mergeCell ref="C735:D735"/>
    <mergeCell ref="C736:D736"/>
    <mergeCell ref="C748:D748"/>
    <mergeCell ref="C749:D749"/>
    <mergeCell ref="C714:D714"/>
    <mergeCell ref="C715:D715"/>
    <mergeCell ref="E715:F715"/>
    <mergeCell ref="C716:D716"/>
    <mergeCell ref="C717:D717"/>
    <mergeCell ref="C718:D718"/>
    <mergeCell ref="E718:F718"/>
    <mergeCell ref="C719:D719"/>
    <mergeCell ref="E719:F719"/>
    <mergeCell ref="C703:D703"/>
    <mergeCell ref="C704:D704"/>
    <mergeCell ref="C705:D705"/>
    <mergeCell ref="C706:D706"/>
    <mergeCell ref="C708:D708"/>
    <mergeCell ref="C709:D709"/>
    <mergeCell ref="C707:D707"/>
    <mergeCell ref="C712:D712"/>
    <mergeCell ref="C713:D713"/>
    <mergeCell ref="C690:D690"/>
    <mergeCell ref="C691:D691"/>
    <mergeCell ref="C692:D692"/>
    <mergeCell ref="C695:D695"/>
    <mergeCell ref="C696:D696"/>
    <mergeCell ref="C697:D697"/>
    <mergeCell ref="C698:D698"/>
    <mergeCell ref="C701:D701"/>
    <mergeCell ref="C702:D702"/>
    <mergeCell ref="C682:D682"/>
    <mergeCell ref="E682:F682"/>
    <mergeCell ref="C683:D683"/>
    <mergeCell ref="E683:F683"/>
    <mergeCell ref="C684:D684"/>
    <mergeCell ref="E684:F684"/>
    <mergeCell ref="C685:D685"/>
    <mergeCell ref="E685:F685"/>
    <mergeCell ref="C689:D689"/>
    <mergeCell ref="C677:D677"/>
    <mergeCell ref="E677:F677"/>
    <mergeCell ref="C678:D678"/>
    <mergeCell ref="E678:F678"/>
    <mergeCell ref="C679:D679"/>
    <mergeCell ref="E679:F679"/>
    <mergeCell ref="C680:D680"/>
    <mergeCell ref="E680:F680"/>
    <mergeCell ref="C681:D681"/>
    <mergeCell ref="E681:F681"/>
    <mergeCell ref="C669:D669"/>
    <mergeCell ref="C670:F670"/>
    <mergeCell ref="C671:F671"/>
    <mergeCell ref="C674:D674"/>
    <mergeCell ref="E674:F674"/>
    <mergeCell ref="C675:D675"/>
    <mergeCell ref="E675:F675"/>
    <mergeCell ref="C676:D676"/>
    <mergeCell ref="E676:F676"/>
    <mergeCell ref="E660:F660"/>
    <mergeCell ref="C661:D661"/>
    <mergeCell ref="E661:F661"/>
    <mergeCell ref="C662:F662"/>
    <mergeCell ref="C664:D664"/>
    <mergeCell ref="C665:D665"/>
    <mergeCell ref="C666:D666"/>
    <mergeCell ref="C667:D667"/>
    <mergeCell ref="C668:D668"/>
    <mergeCell ref="C652:D652"/>
    <mergeCell ref="C653:D653"/>
    <mergeCell ref="C654:D654"/>
    <mergeCell ref="C655:D655"/>
    <mergeCell ref="C656:D656"/>
    <mergeCell ref="C657:D657"/>
    <mergeCell ref="C658:D658"/>
    <mergeCell ref="C659:D659"/>
    <mergeCell ref="C660:D660"/>
    <mergeCell ref="C641:D641"/>
    <mergeCell ref="C642:D642"/>
    <mergeCell ref="C643:D643"/>
    <mergeCell ref="C644:D644"/>
    <mergeCell ref="C647:D647"/>
    <mergeCell ref="C648:D648"/>
    <mergeCell ref="C649:D649"/>
    <mergeCell ref="C650:D650"/>
    <mergeCell ref="C651:D651"/>
    <mergeCell ref="C627:D627"/>
    <mergeCell ref="E628:F628"/>
    <mergeCell ref="C632:D632"/>
    <mergeCell ref="C633:D633"/>
    <mergeCell ref="C634:D634"/>
    <mergeCell ref="C635:D635"/>
    <mergeCell ref="C636:D636"/>
    <mergeCell ref="C637:D637"/>
    <mergeCell ref="C640:D640"/>
    <mergeCell ref="C616:D616"/>
    <mergeCell ref="E616:F616"/>
    <mergeCell ref="C621:D621"/>
    <mergeCell ref="E621:F621"/>
    <mergeCell ref="C622:D622"/>
    <mergeCell ref="C623:D623"/>
    <mergeCell ref="C624:D624"/>
    <mergeCell ref="C625:D625"/>
    <mergeCell ref="C626:D626"/>
    <mergeCell ref="C587:D587"/>
    <mergeCell ref="C588:D588"/>
    <mergeCell ref="C589:D589"/>
    <mergeCell ref="C590:D590"/>
    <mergeCell ref="C591:D591"/>
    <mergeCell ref="C594:D594"/>
    <mergeCell ref="C614:D614"/>
    <mergeCell ref="C615:D615"/>
    <mergeCell ref="E615:F615"/>
    <mergeCell ref="C576:D576"/>
    <mergeCell ref="C577:D577"/>
    <mergeCell ref="C578:D578"/>
    <mergeCell ref="C579:D579"/>
    <mergeCell ref="C580:D580"/>
    <mergeCell ref="C581:D581"/>
    <mergeCell ref="C582:D582"/>
    <mergeCell ref="C583:D583"/>
    <mergeCell ref="E583:F583"/>
    <mergeCell ref="C566:D566"/>
    <mergeCell ref="C568:D568"/>
    <mergeCell ref="C569:D569"/>
    <mergeCell ref="C570:D570"/>
    <mergeCell ref="C571:D571"/>
    <mergeCell ref="C572:F572"/>
    <mergeCell ref="C575:D575"/>
    <mergeCell ref="E575:F575"/>
    <mergeCell ref="C557:D557"/>
    <mergeCell ref="C558:D558"/>
    <mergeCell ref="C559:D559"/>
    <mergeCell ref="C560:D560"/>
    <mergeCell ref="C561:D561"/>
    <mergeCell ref="C562:D562"/>
    <mergeCell ref="C563:D563"/>
    <mergeCell ref="C564:D564"/>
    <mergeCell ref="C565:D565"/>
    <mergeCell ref="C567:D567"/>
    <mergeCell ref="C547:D547"/>
    <mergeCell ref="C548:D548"/>
    <mergeCell ref="C549:D549"/>
    <mergeCell ref="C550:D550"/>
    <mergeCell ref="C551:D551"/>
    <mergeCell ref="C552:D552"/>
    <mergeCell ref="C553:D553"/>
    <mergeCell ref="C554:D554"/>
    <mergeCell ref="C556:D556"/>
    <mergeCell ref="C538:D538"/>
    <mergeCell ref="C539:D539"/>
    <mergeCell ref="C540:D540"/>
    <mergeCell ref="C541:D541"/>
    <mergeCell ref="C542:D542"/>
    <mergeCell ref="C543:D543"/>
    <mergeCell ref="C544:D544"/>
    <mergeCell ref="C545:D545"/>
    <mergeCell ref="C546:D546"/>
    <mergeCell ref="C528:D528"/>
    <mergeCell ref="C529:D529"/>
    <mergeCell ref="C530:D530"/>
    <mergeCell ref="C531:D531"/>
    <mergeCell ref="C532:D532"/>
    <mergeCell ref="C533:D533"/>
    <mergeCell ref="C534:D534"/>
    <mergeCell ref="C535:D535"/>
    <mergeCell ref="C536:F536"/>
    <mergeCell ref="C494:F494"/>
    <mergeCell ref="C520:D520"/>
    <mergeCell ref="C521:D521"/>
    <mergeCell ref="C522:D522"/>
    <mergeCell ref="C523:D523"/>
    <mergeCell ref="C524:D524"/>
    <mergeCell ref="C525:D525"/>
    <mergeCell ref="C526:D526"/>
    <mergeCell ref="C527:D527"/>
    <mergeCell ref="C459:D459"/>
    <mergeCell ref="C460:D460"/>
    <mergeCell ref="C461:D461"/>
    <mergeCell ref="C462:D462"/>
    <mergeCell ref="C463:D463"/>
    <mergeCell ref="D475:F475"/>
    <mergeCell ref="C484:F484"/>
    <mergeCell ref="C450:D450"/>
    <mergeCell ref="C451:D451"/>
    <mergeCell ref="C452:D452"/>
    <mergeCell ref="C453:D453"/>
    <mergeCell ref="C454:D454"/>
    <mergeCell ref="C455:D455"/>
    <mergeCell ref="C456:D456"/>
    <mergeCell ref="C457:D457"/>
    <mergeCell ref="C458:D458"/>
    <mergeCell ref="C419:F419"/>
    <mergeCell ref="C443:D443"/>
    <mergeCell ref="C444:D444"/>
    <mergeCell ref="C445:D445"/>
    <mergeCell ref="C446:D446"/>
    <mergeCell ref="C447:D447"/>
    <mergeCell ref="C448:D448"/>
    <mergeCell ref="C449:D449"/>
    <mergeCell ref="C392:D392"/>
    <mergeCell ref="C393:D393"/>
    <mergeCell ref="C394:D394"/>
    <mergeCell ref="C395:D395"/>
    <mergeCell ref="C396:D396"/>
    <mergeCell ref="C397:D397"/>
    <mergeCell ref="C398:F398"/>
    <mergeCell ref="C399:F399"/>
    <mergeCell ref="D403:F403"/>
    <mergeCell ref="C363:D363"/>
    <mergeCell ref="C364:D364"/>
    <mergeCell ref="C365:D365"/>
    <mergeCell ref="D370:F370"/>
    <mergeCell ref="C388:D388"/>
    <mergeCell ref="C389:D389"/>
    <mergeCell ref="C390:D390"/>
    <mergeCell ref="C391:D391"/>
    <mergeCell ref="C355:D355"/>
    <mergeCell ref="E355:F355"/>
    <mergeCell ref="C356:D356"/>
    <mergeCell ref="C357:D357"/>
    <mergeCell ref="C358:D358"/>
    <mergeCell ref="C359:D359"/>
    <mergeCell ref="C360:D360"/>
    <mergeCell ref="C361:D361"/>
    <mergeCell ref="C362:D362"/>
    <mergeCell ref="C387:D387"/>
    <mergeCell ref="C224:D224"/>
    <mergeCell ref="C225:D225"/>
    <mergeCell ref="D231:F231"/>
    <mergeCell ref="C265:F265"/>
    <mergeCell ref="C266:F266"/>
    <mergeCell ref="C326:F326"/>
    <mergeCell ref="C327:F327"/>
    <mergeCell ref="D331:F331"/>
    <mergeCell ref="C351:F351"/>
    <mergeCell ref="C171:F171"/>
    <mergeCell ref="D177:F177"/>
    <mergeCell ref="C195:F195"/>
    <mergeCell ref="D201:F201"/>
    <mergeCell ref="E221:F221"/>
    <mergeCell ref="C223:D223"/>
    <mergeCell ref="C170:F170"/>
    <mergeCell ref="C127:D127"/>
    <mergeCell ref="E127:F127"/>
    <mergeCell ref="C129:D129"/>
    <mergeCell ref="C130:D130"/>
    <mergeCell ref="C131:D131"/>
    <mergeCell ref="C132:D132"/>
    <mergeCell ref="C133:D133"/>
    <mergeCell ref="C169:F169"/>
    <mergeCell ref="C128:D128"/>
    <mergeCell ref="C222:D222"/>
    <mergeCell ref="C221:D221"/>
    <mergeCell ref="C86:F86"/>
    <mergeCell ref="C88:F88"/>
    <mergeCell ref="C89:F89"/>
    <mergeCell ref="C90:F90"/>
    <mergeCell ref="C92:F92"/>
    <mergeCell ref="C94:F94"/>
    <mergeCell ref="C95:F95"/>
    <mergeCell ref="D98:F98"/>
    <mergeCell ref="C122:F122"/>
    <mergeCell ref="C66:F66"/>
    <mergeCell ref="C67:F67"/>
    <mergeCell ref="C72:D73"/>
    <mergeCell ref="C74:D74"/>
    <mergeCell ref="C75:D75"/>
    <mergeCell ref="C76:F76"/>
    <mergeCell ref="C81:F81"/>
    <mergeCell ref="C83:F83"/>
    <mergeCell ref="C85:F85"/>
    <mergeCell ref="C57:D57"/>
    <mergeCell ref="C58:D58"/>
    <mergeCell ref="C59:D59"/>
    <mergeCell ref="C60:D60"/>
    <mergeCell ref="C61:D61"/>
    <mergeCell ref="C62:D62"/>
    <mergeCell ref="C63:D63"/>
    <mergeCell ref="C64:D64"/>
    <mergeCell ref="C65:F65"/>
    <mergeCell ref="C15:F15"/>
    <mergeCell ref="C16:F16"/>
    <mergeCell ref="C17:F17"/>
    <mergeCell ref="C18:F18"/>
    <mergeCell ref="C20:F20"/>
    <mergeCell ref="C21:F21"/>
    <mergeCell ref="C26:F26"/>
    <mergeCell ref="C55:D55"/>
    <mergeCell ref="C56:D56"/>
    <mergeCell ref="C19:F19"/>
    <mergeCell ref="E53:F53"/>
  </mergeCells>
  <hyperlinks>
    <hyperlink ref="C171" r:id="rId1" display="http://winnipeg.ca/census/2016/Selected Topics"/>
    <hyperlink ref="C266" r:id="rId2" display="http://winnipeg.ca/census/2006/Selected Topics"/>
    <hyperlink ref="C327" r:id="rId3" display="http://winnipeg.ca/census/2016/Selected Topics"/>
    <hyperlink ref="C98" r:id="rId4" display="http://www12.statcan.gc.ca/census-recensement/2016/ref/dict/pop005-eng.cfm"/>
    <hyperlink ref="C99" r:id="rId5"/>
    <hyperlink ref="C136" r:id="rId6" display="Other Languages Spoken"/>
    <hyperlink ref="C177" r:id="rId7"/>
    <hyperlink ref="C178" r:id="rId8" display="http://www12.statcan.gc.ca/census-recensement/2016/ref/dict/pop001-eng.cfm"/>
    <hyperlink ref="C190" r:id="rId9" display="http://www12.statcan.gc.ca/census-recensement/2016/ref/dict/pop145-eng.cfm"/>
    <hyperlink ref="C201" r:id="rId10"/>
    <hyperlink ref="C202" r:id="rId11"/>
    <hyperlink ref="C217" r:id="rId12" location="data" display="http://winnipeg.ca/census/2016/Selected Topics/default.asp - data"/>
    <hyperlink ref="C231" r:id="rId13"/>
    <hyperlink ref="C232" r:id="rId14" display="http://www12.statcan.gc.ca/census-recensement/2016/ref/dict/pop118-eng.cfm"/>
    <hyperlink ref="C270" r:id="rId15" display="http://www12.statcan.gc.ca/census-recensement/2016/ref/dict/pop109-eng.cfm"/>
    <hyperlink ref="C284" r:id="rId16" display="http://www12.statcan.gc.ca/census-recensement/2016/ref/dict/pop036-eng.cfm"/>
    <hyperlink ref="C293" r:id="rId17" location="a2_2" display="Recent Immigration"/>
    <hyperlink ref="C370" r:id="rId18"/>
    <hyperlink ref="C371" r:id="rId19" display="http://www12.statcan.gc.ca/census-recensement/2016/ref/dict/pop156-eng.cfm"/>
    <hyperlink ref="C403" r:id="rId20"/>
    <hyperlink ref="C404" r:id="rId21"/>
    <hyperlink ref="C414" r:id="rId22" display="http://www12.statcan.gc.ca/census-recensement/2016/ref/dict/pop017-eng.cfm"/>
    <hyperlink ref="C419:F419" r:id="rId23" location="data" display="Selected Topics Data"/>
    <hyperlink ref="C442:D442" r:id="rId24" display="Employment Sectors"/>
    <hyperlink ref="C466" r:id="rId25" display="http://www12.statcan.gc.ca/census-recensement/2016/ref/dict/pop110-eng.cfm"/>
    <hyperlink ref="C471" r:id="rId26" location="data" display="http://winnipeg.ca/census/2016/Selected Topics/default.asp - data"/>
    <hyperlink ref="C475" r:id="rId27" display="MAIN MODE OF COMMUTING"/>
    <hyperlink ref="C485" r:id="rId28" location="data" display="http://winnipeg.ca/census/2016/Selected Topics/default.asp - data"/>
    <hyperlink ref="C490" r:id="rId29" display="http://www12.statcan.gc.ca/census-recensement/2016/ref/dict/pop020-eng.cfm"/>
    <hyperlink ref="C497" r:id="rId30" display="http://www12.statcan.gc.ca/census-recensement/2016/ref/dict/pop027-eng.cfm"/>
    <hyperlink ref="C503" r:id="rId31" display="http://www12.statcan.gc.ca/census-recensement/2016/ref/dict/pop123-eng.cfm"/>
    <hyperlink ref="C576:D576" r:id="rId32" display="Household Size"/>
    <hyperlink ref="C587:D587" r:id="rId33" display="Household Type"/>
    <hyperlink ref="C594:D594" r:id="rId34" display="Household Income in 2000"/>
    <hyperlink ref="C621:D621" r:id="rId35" display="CENSUS FAMILIES"/>
    <hyperlink ref="C622:D622" r:id="rId36" display="   Census Family Size"/>
    <hyperlink ref="C632:D632" r:id="rId37" display="Census Family Structure"/>
    <hyperlink ref="C674:D674" r:id="rId38" display="DWELLINGS"/>
    <hyperlink ref="C675:D675" r:id="rId39" display="Type of Dwelling"/>
    <hyperlink ref="C689:D689" r:id="rId40" display="Dwelling Tenure"/>
    <hyperlink ref="C695:D695" r:id="rId41" display="Dwelling Condition"/>
    <hyperlink ref="C701:D701" r:id="rId42" display="Period of Construction"/>
    <hyperlink ref="C712:D712" r:id="rId43" display="Dwelling Costs"/>
    <hyperlink ref="C721" r:id="rId44" location="data" display="http://winnipeg.ca/census/2016/Selected Topics/default.asp - data"/>
    <hyperlink ref="C699" r:id="rId45" location="data" display="http://winnipeg.ca/census/2016/Selected Topics/default.asp - data"/>
    <hyperlink ref="C734:D734" r:id="rId46" display="MOBILITY"/>
    <hyperlink ref="C735:D735" r:id="rId47" display="2015 - 2016"/>
    <hyperlink ref="C744:D744" r:id="rId48" display="2011 - 2016"/>
    <hyperlink ref="C751" r:id="rId49" location="data" display="http://winnipeg.ca/census/2016/Selected Topics/default.asp - data"/>
    <hyperlink ref="C94" r:id="rId50" display="mailto:NeighbourhoodProfiles@Winnipeg.ca"/>
    <hyperlink ref="C86" r:id="rId51"/>
    <hyperlink ref="C222:D222" r:id="rId52" display="Canadian Citizenship Status"/>
    <hyperlink ref="C221:D221" r:id="rId53" display="CITIZENSHIP"/>
    <hyperlink ref="C387:D387" r:id="rId54" display="http://www12.statcan.gc.ca/census-recensement/2016/ref/dict/pop038-eng.cfm"/>
    <hyperlink ref="C331" r:id="rId55" display="RELIGION "/>
  </hyperlinks>
  <printOptions horizontalCentered="1"/>
  <pageMargins left="0.35433070866141703" right="0.35433070866141703" top="0.7" bottom="0.55000000000000004" header="0.35433070866141703" footer="0.35433070866141703"/>
  <pageSetup scale="76" orientation="portrait" r:id="rId56"/>
  <headerFooter>
    <oddHeader>&amp;C&amp;"Arial,Bold"&amp;20 2016 Census and National Household Survey Data
City Of Winnipeg</oddHeader>
    <oddFooter xml:space="preserve">&amp;LWinnipeg's Profiles are provided by the City of Winnipeg and Statistics Canada&amp;R
</oddFooter>
  </headerFooter>
  <rowBreaks count="16" manualBreakCount="16">
    <brk id="52" min="3" max="6" man="1"/>
    <brk id="78" min="2" max="5" man="1"/>
    <brk id="125" min="2" max="5" man="1"/>
    <brk id="175" min="2" max="5" man="1"/>
    <brk id="219" min="2" max="5" man="1"/>
    <brk id="268" min="2" max="5" man="1"/>
    <brk id="329" min="2" max="5" man="1"/>
    <brk id="353" min="2" max="5" man="1"/>
    <brk id="401" min="3" max="6" man="1"/>
    <brk id="440" min="2" max="5" man="1"/>
    <brk id="487" min="2" max="5" man="1"/>
    <brk id="519" max="16383" man="1"/>
    <brk id="573" min="2" max="5" man="1"/>
    <brk id="619" min="2" max="5" man="1"/>
    <brk id="672" min="2" max="5" man="1"/>
    <brk id="710" min="2" max="5" man="1"/>
  </rowBreaks>
  <drawing r:id="rId5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Ridgedale Profile</vt:lpstr>
      <vt:lpstr>City of Winnipeg</vt:lpstr>
      <vt:lpstr>'City of Winnipeg'!Print_Area</vt:lpstr>
      <vt:lpstr>'Ridgedale Profile'!Print_Area</vt:lpstr>
    </vt:vector>
  </TitlesOfParts>
  <Company>City of Winnipeg</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CAO</dc:creator>
  <cp:lastModifiedBy>Balytskyy, Yevgen</cp:lastModifiedBy>
  <cp:lastPrinted>2019-07-17T19:47:50Z</cp:lastPrinted>
  <dcterms:created xsi:type="dcterms:W3CDTF">2004-02-24T16:42:07Z</dcterms:created>
  <dcterms:modified xsi:type="dcterms:W3CDTF">2019-07-24T21:57:46Z</dcterms:modified>
</cp:coreProperties>
</file>