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tomoro/gsacademy/special lesson/datas/"/>
    </mc:Choice>
  </mc:AlternateContent>
  <xr:revisionPtr revIDLastSave="0" documentId="13_ncr:1_{5C5AFB21-A1DC-B746-8081-9965728D6C65}" xr6:coauthVersionLast="45" xr6:coauthVersionMax="45" xr10:uidLastSave="{00000000-0000-0000-0000-000000000000}"/>
  <bookViews>
    <workbookView xWindow="-37900" yWindow="-2420" windowWidth="33600" windowHeight="20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20" i="1" l="1"/>
  <c r="C284" i="1"/>
  <c r="C272" i="1"/>
  <c r="C83" i="1"/>
  <c r="C44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3" i="1"/>
  <c r="C282" i="1"/>
  <c r="C281" i="1"/>
  <c r="C280" i="1"/>
  <c r="C279" i="1"/>
  <c r="C278" i="1"/>
  <c r="C277" i="1"/>
  <c r="C276" i="1"/>
  <c r="C275" i="1"/>
  <c r="C274" i="1"/>
  <c r="C273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</calcChain>
</file>

<file path=xl/sharedStrings.xml><?xml version="1.0" encoding="utf-8"?>
<sst xmlns="http://schemas.openxmlformats.org/spreadsheetml/2006/main" count="1121" uniqueCount="742">
  <si>
    <t>コテンラジオ参考文献 ~著者に敬意を込めて~</t>
  </si>
  <si>
    <t>※ 黄色いハイライトはおすすめ書籍</t>
  </si>
  <si>
    <t>ラジオタイトル名</t>
  </si>
  <si>
    <t>参考文献タイトル</t>
  </si>
  <si>
    <t>Amazonリンク</t>
  </si>
  <si>
    <t>S01 吉田松陰</t>
  </si>
  <si>
    <t>［新釈］講孟余話 吉田松陰、かく語りき</t>
  </si>
  <si>
    <t>https://amzn.to/2RrkwKJ</t>
  </si>
  <si>
    <t>吉田松陰 (岩波文庫)</t>
  </si>
  <si>
    <t>https://amzn.to/38gRdBm</t>
  </si>
  <si>
    <t>吉田松陰　変転する人物像 (中公新書)</t>
  </si>
  <si>
    <t>https://amzn.to/2TAJOZm</t>
  </si>
  <si>
    <t>吉田松陰(1) (山岡荘八歴史文庫)</t>
  </si>
  <si>
    <t>https://amzn.to/2G35gys</t>
  </si>
  <si>
    <t>吉田松陰(2) (山岡荘八歴史文庫)</t>
  </si>
  <si>
    <t>https://amzn.to/3aljLvo</t>
  </si>
  <si>
    <t>吉田松陰『留魂録』 (いつか読んでみたかった日本の名著シリーズ) いつか読んでみたかった日本の名著シリーズ</t>
  </si>
  <si>
    <t>https://amzn.to/2TAfw97</t>
  </si>
  <si>
    <t>吉田松陰著作選　留魂録・幽囚録・回顧録 (講談社学術文庫)</t>
  </si>
  <si>
    <t>https://amzn.to/2TCeh9w</t>
  </si>
  <si>
    <t>逆境をプラスに変える 吉田松陰の究極脳</t>
  </si>
  <si>
    <t>https://amzn.to/2TDHOQb</t>
  </si>
  <si>
    <t>幕末史 (新潮文庫) 新潮文庫</t>
  </si>
  <si>
    <t>https://amzn.to/2tt7jJn</t>
  </si>
  <si>
    <t>https://amzn.to/2VtyMWz</t>
  </si>
  <si>
    <t>https://amzn.to/2XZiWEU</t>
  </si>
  <si>
    <t>https://amzn.to/3avuvpJ</t>
  </si>
  <si>
    <t>https://amzn.to/2x27pJR</t>
  </si>
  <si>
    <t>https://amzn.to/3cGXBEi</t>
  </si>
  <si>
    <t>https://amzn.to/350ftag</t>
  </si>
  <si>
    <t>https://amzn.to/2XXiGWM</t>
  </si>
  <si>
    <t>https://amzn.to/2yG5afq</t>
  </si>
  <si>
    <t>https://amzn.to/2KsnUBT</t>
  </si>
  <si>
    <t>https://amzn.to/3eLm90H</t>
  </si>
  <si>
    <t>S02 スパルタ</t>
  </si>
  <si>
    <t>Sparta (Michael Whitby)</t>
  </si>
  <si>
    <t>https://amzn.to/2TzZ3SA</t>
  </si>
  <si>
    <t>スパルタとアテネ―古典古代のポリス社会 (岩波新書 青版 760) 岩波新書 青版 760</t>
  </si>
  <si>
    <t>https://amzn.to/3avH4mm</t>
  </si>
  <si>
    <t>古代ギリシャのリアル</t>
  </si>
  <si>
    <t>https://amzn.to/2Rp9LIO</t>
  </si>
  <si>
    <t>古代ギリシアがんちく図鑑</t>
  </si>
  <si>
    <t>https://amzn.to/3aPhrNi</t>
  </si>
  <si>
    <t>ギリシア史 (新版 世界各国史) 新版 世界各国史</t>
  </si>
  <si>
    <t>https://amzn.to/2TWZ4jE</t>
  </si>
  <si>
    <t>図説 ギリシア―エーゲ海文明の歴史を訪ねて (ふくろうの本) ふくろうの本</t>
  </si>
  <si>
    <t>https://amzn.to/36twg4N</t>
  </si>
  <si>
    <t>古代ギリシアの歴史 ポリスの興隆と衰退 (学術文庫)</t>
  </si>
  <si>
    <t>https://amzn.to/2RxYur1</t>
  </si>
  <si>
    <t>ペロポネソス戦争</t>
  </si>
  <si>
    <t>https://amzn.to/2vskpY2</t>
  </si>
  <si>
    <t>https://amzn.to/3eJmxwG</t>
  </si>
  <si>
    <t>https://amzn.to/34Te4m4</t>
  </si>
  <si>
    <t>S03 人類のコミュニケーション史</t>
  </si>
  <si>
    <t>https://amzn.to/3eGZDG5</t>
  </si>
  <si>
    <t>https://amzn.to/2KqlNOS</t>
  </si>
  <si>
    <t>https://amzn.to/3cISAe6</t>
  </si>
  <si>
    <t>https://amzn.to/3cEGSkV</t>
  </si>
  <si>
    <t>インフォメーション―情報技術の人類史 The information.</t>
  </si>
  <si>
    <t>https://amzn.to/36apSQ1</t>
  </si>
  <si>
    <t>グーテンベルクの銀河系―活字人間の形成</t>
  </si>
  <si>
    <t>https://amzn.to/2u9w8tW</t>
  </si>
  <si>
    <t>情報と通信の文化史</t>
  </si>
  <si>
    <t>https://amzn.to/30uVKNM</t>
  </si>
  <si>
    <t>情報の歴史―象形文字から人工知能まで (BOOKS IN・FORM SPECIAL) BOOKS IN・FORM SPECIAL</t>
  </si>
  <si>
    <t>https://amzn.to/3769Esi</t>
  </si>
  <si>
    <t>情報の歴史を読む―世界情報文化史講義 (BOOKS IN FORM SPECIAL) BOOKS IN FORM SPECIAL</t>
  </si>
  <si>
    <t>https://amzn.to/30vGm3T</t>
  </si>
  <si>
    <t>声の文化と文字の文化</t>
  </si>
  <si>
    <t>https://amzn.to/2NCcTjg</t>
  </si>
  <si>
    <t>中国明末のメディア革命―庶民が本を読む (世界史の鏡 情報) 世界史の鏡 情報</t>
  </si>
  <si>
    <t>https://amzn.to/2TBhXbM</t>
  </si>
  <si>
    <t>S04 天皇</t>
  </si>
  <si>
    <t>世界の君主制</t>
  </si>
  <si>
    <t>https://amzn.to/3af4QCO</t>
  </si>
  <si>
    <t>政党政治と天皇 日本の歴史22 (講談社学術文庫)</t>
  </si>
  <si>
    <t>https://amzn.to/2tkCXJ9</t>
  </si>
  <si>
    <t>天皇１２５代と日本の歴史 (光文社新書)</t>
  </si>
  <si>
    <t>https://amzn.to/3anMxLW</t>
  </si>
  <si>
    <t>https://amzn.to/2zC44Sv</t>
  </si>
  <si>
    <t>天皇と儒教思想～伝統はいかに創られたのか？～ (光文社新書)</t>
  </si>
  <si>
    <t>https://amzn.to/38cjpoS</t>
  </si>
  <si>
    <t>https://amzn.to/2y45Iw3</t>
  </si>
  <si>
    <t>https://amzn.to/2zKtH3K</t>
  </si>
  <si>
    <t>天皇と日本人　ハーバード大学講義でみる「平成」と改元 (朝日新書)</t>
  </si>
  <si>
    <t>https://amzn.to/38g2mCr</t>
  </si>
  <si>
    <t>https://amzn.to/2zLwwSb</t>
  </si>
  <si>
    <t>https://amzn.to/2WeCiTM</t>
  </si>
  <si>
    <t>天皇の日本史 (角川学芸出版単行本)</t>
  </si>
  <si>
    <t>https://amzn.to/3ap8j1F</t>
  </si>
  <si>
    <t>天武天皇と持統天皇―律令国家を確立した二人の君主 (日本史リブレット人) 日本史リブレット人</t>
  </si>
  <si>
    <t>https://amzn.to/2tlphO2</t>
  </si>
  <si>
    <t>武士の起源を解きあかす　──混血する古代、創発される中世 (ちくま新書)</t>
  </si>
  <si>
    <t>https://amzn.to/2NDiHcF</t>
  </si>
  <si>
    <t>武士の誕生 (講談社学術文庫)</t>
  </si>
  <si>
    <t>https://amzn.to/363eEg6</t>
  </si>
  <si>
    <t>立憲君主制の現在―日本人は「象徴天皇」を維持できるか―（新潮選書）</t>
  </si>
  <si>
    <t>https://amzn.to/2uVEZQ8</t>
  </si>
  <si>
    <t>https://amzn.to/3d2PrpI</t>
  </si>
  <si>
    <t>https://amzn.to/2W8vhE2</t>
  </si>
  <si>
    <t>https://amzn.to/2WeCnH4</t>
  </si>
  <si>
    <t>https://amzn.to/2xkJgOD</t>
  </si>
  <si>
    <t>https://amzn.to/2WafcOh</t>
  </si>
  <si>
    <t>https://amzn.to/35l6Sz6</t>
  </si>
  <si>
    <t>https://amzn.to/3f4ZRHo</t>
  </si>
  <si>
    <t>https://amzn.to/2WbhMU1</t>
  </si>
  <si>
    <t>https://amzn.to/2VRqVlV</t>
  </si>
  <si>
    <t>https://amzn.to/2WcBRJJ</t>
  </si>
  <si>
    <t>https://amzn.to/2Skln0W</t>
  </si>
  <si>
    <t>https://amzn.to/3bMISrc</t>
  </si>
  <si>
    <t>https://amzn.to/3aSfkY3</t>
  </si>
  <si>
    <t>https://amzn.to/3cYPanV</t>
  </si>
  <si>
    <t>https://amzn.to/2Ym0J4f</t>
  </si>
  <si>
    <t>https://amzn.to/3f7mBGP</t>
  </si>
  <si>
    <t>https://amzn.to/2SnA2IS</t>
  </si>
  <si>
    <t>S05 秦の始皇帝</t>
  </si>
  <si>
    <t>https://amzn.to/2Wcny7R</t>
  </si>
  <si>
    <t>一番おもしろい中国古代史 始皇帝と戦国時代 (KAWADE夢文庫)</t>
  </si>
  <si>
    <t>https://amzn.to/2NAbie8</t>
  </si>
  <si>
    <t>https://amzn.to/3f4fQp9</t>
  </si>
  <si>
    <t>商君書―中国流統治の学 (現代人の古典シリーズ 38)</t>
  </si>
  <si>
    <t>https://amzn.to/37863Kq</t>
  </si>
  <si>
    <t>秦の始皇帝 (文春文庫)</t>
  </si>
  <si>
    <t>https://amzn.to/2RmlLus</t>
  </si>
  <si>
    <t>図解 秦の始皇帝 最強研究</t>
  </si>
  <si>
    <t>https://amzn.to/2G1Jr25</t>
  </si>
  <si>
    <t>第03巻 ファーストエンペラーの遺産(秦漢帝国) (中国の歴史 全12巻) 中国の歴史 全12巻</t>
  </si>
  <si>
    <t>https://amzn.to/30vnyl6</t>
  </si>
  <si>
    <t>中国古代の生活史 (歴史文化セレクション) 歴史文化セレクション</t>
  </si>
  <si>
    <t>https://amzn.to/2TCn3nR</t>
  </si>
  <si>
    <t>中国古代の文化 (講談社学術文庫) 講談社学術文庫</t>
  </si>
  <si>
    <t>https://amzn.to/2uasL61</t>
  </si>
  <si>
    <t>https://amzn.to/2zLxzl5</t>
  </si>
  <si>
    <t>中国社会風俗史 (東洋文庫 (151)) 東洋文庫 (151)</t>
  </si>
  <si>
    <t>https://amzn.to/2RwkD7R</t>
  </si>
  <si>
    <t>武器と防具〈中国編〉 (Truth In Fantasy) Truth In Fantasy</t>
  </si>
  <si>
    <t>https://amzn.to/2TAIIgc</t>
  </si>
  <si>
    <t>物語 中国の歴史　文明史的序説 (中公新書)</t>
  </si>
  <si>
    <t>https://amzn.to/2v0Lotw</t>
  </si>
  <si>
    <t>https://amzn.to/2ygc0bL</t>
  </si>
  <si>
    <t>兵馬俑(へいばよう)のひみつ (世界遺産・考古学ミステリー)</t>
  </si>
  <si>
    <t>https://amzn.to/3aimGVv</t>
  </si>
  <si>
    <t>別冊歴史REAL春秋戦国500年の興亡 (洋泉社MOOK 別冊歴史REAL)</t>
  </si>
  <si>
    <t>https://amzn.to/2Tzs5ld</t>
  </si>
  <si>
    <t>https://amzn.to/2YrcrdU</t>
  </si>
  <si>
    <t>https://amzn.to/2SovIJj</t>
  </si>
  <si>
    <t>https://amzn.to/3d1dwNH</t>
  </si>
  <si>
    <t>https://amzn.to/2SlTRQB</t>
  </si>
  <si>
    <t>https://amzn.to/2zERFgE</t>
  </si>
  <si>
    <t>https://amzn.to/2zLewY3</t>
  </si>
  <si>
    <t>S06 諸葛孔明</t>
  </si>
  <si>
    <t>https://amzn.to/3fbGpsH</t>
  </si>
  <si>
    <t>https://amzn.to/2yUotC0</t>
  </si>
  <si>
    <t>https://amzn.to/2WaqHFu</t>
  </si>
  <si>
    <t>https://amzn.to/2Yiy0NN</t>
  </si>
  <si>
    <t>https://amzn.to/3f55rcL</t>
  </si>
  <si>
    <t>諸葛孔明――「三国志」とその時代 (講談社学術文庫)</t>
  </si>
  <si>
    <t>https://amzn.to/2TBh9Ui</t>
  </si>
  <si>
    <t>諸葛孔明の兵法 (現代人の古典シリーズ 22)</t>
  </si>
  <si>
    <t>https://amzn.to/3af3sjA</t>
  </si>
  <si>
    <t>曹操―三国志の真の主人公 (刀水歴史全書) 刀水歴史全書</t>
  </si>
  <si>
    <t>https://amzn.to/2RriEBH</t>
  </si>
  <si>
    <t>曹操―三国志の奸雄 (講談社学術文庫)</t>
  </si>
  <si>
    <t>https://amzn.to/2Gdh4yh</t>
  </si>
  <si>
    <t>曹操: 奸雄に秘められた「時代の変革者」の実像</t>
  </si>
  <si>
    <t>https://amzn.to/2G2YgRY</t>
  </si>
  <si>
    <t>曹操詩集</t>
  </si>
  <si>
    <t>https://amzn.to/38iNMdi</t>
  </si>
  <si>
    <t>中華の崩壊と拡大(魏晋南北朝)</t>
  </si>
  <si>
    <t>https://amzn.to/2tkBFhh</t>
  </si>
  <si>
    <t>中国の歴史04 三国志の世界(後漢 三国時代)</t>
  </si>
  <si>
    <t>https://amzn.to/2NxnxYP</t>
  </si>
  <si>
    <t>中国史 (世界各国史) 世界各国史</t>
  </si>
  <si>
    <t>https://amzn.to/2v0L6Ts</t>
  </si>
  <si>
    <t>読む年表 中国の歴史 (WAC BUNKO 214) WAC BUNKO 214</t>
  </si>
  <si>
    <t>https://amzn.to/3akZSob</t>
  </si>
  <si>
    <t>https://amzn.to/30x0iTN</t>
  </si>
  <si>
    <t>眠れなくなるほど面白い 図解 三国志</t>
  </si>
  <si>
    <t>https://amzn.to/2Rz9KlQ</t>
  </si>
  <si>
    <t>https://amzn.to/2Wbh4X4</t>
  </si>
  <si>
    <t>宦官―中国四千年を操った異形の集団 (徳間文庫) 徳間文庫</t>
  </si>
  <si>
    <t>https://amzn.to/3ailYYq</t>
  </si>
  <si>
    <t>魏の武帝　曹操　正邪を超越した史上屈指の英傑 (新人物文庫)</t>
  </si>
  <si>
    <t>https://amzn.to/38m60uK</t>
  </si>
  <si>
    <t>魏武帝註 孫子: 兵法 武経七書</t>
  </si>
  <si>
    <t>https://amzn.to/2szoIzx</t>
  </si>
  <si>
    <t>S07 世界三大宗教</t>
  </si>
  <si>
    <t>100のインフォグラフィックで世界を知る 世にも美しい教養講義 超図解・宗教</t>
  </si>
  <si>
    <t>https://amzn.to/2Rx2oyY</t>
  </si>
  <si>
    <t>イエス・キリストの生涯 (講談社文庫)</t>
  </si>
  <si>
    <t>https://amzn.to/2G1sjd2</t>
  </si>
  <si>
    <t>イエス・キリストは実在したのか？ (文春文庫)</t>
  </si>
  <si>
    <t>https://amzn.to/2NzBKEn</t>
  </si>
  <si>
    <t>イスラームの歴史 - 1400年の軌跡 (中公新書)</t>
  </si>
  <si>
    <t>https://amzn.to/2TCnj6j</t>
  </si>
  <si>
    <t>イスラームの論理 (筑摩選書)</t>
  </si>
  <si>
    <t>https://amzn.to/2TzeYjT</t>
  </si>
  <si>
    <t>https://amzn.to/2TycRwQ</t>
  </si>
  <si>
    <t>キリスト教史 (講談社学術文庫)</t>
  </si>
  <si>
    <t>https://amzn.to/2TAHzpe</t>
  </si>
  <si>
    <t>コーラン 下 (岩波文庫)</t>
  </si>
  <si>
    <t>https://amzn.to/3af4Keq</t>
  </si>
  <si>
    <t>コーラン 上 (岩波文庫)</t>
  </si>
  <si>
    <t>https://amzn.to/2RqYQhW</t>
  </si>
  <si>
    <t>コーラン 中 (岩波文庫)</t>
  </si>
  <si>
    <t>https://amzn.to/2szpL2r</t>
  </si>
  <si>
    <t>この一冊で「聖書」がわかる！</t>
  </si>
  <si>
    <t>https://amzn.to/2Rsmt9B</t>
  </si>
  <si>
    <t>なんでもわかるキリスト教大事典</t>
  </si>
  <si>
    <t>https://amzn.to/2R2jupx</t>
  </si>
  <si>
    <t>バウッダ[佛教] (講談社学術文庫)</t>
  </si>
  <si>
    <t>https://amzn.to/2Rmmz2s</t>
  </si>
  <si>
    <t>ビジネスパーソンのための教養としての世界三大宗教</t>
  </si>
  <si>
    <t>https://amzn.to/2NCGcma</t>
  </si>
  <si>
    <t>ブッダが説いたこと (岩波文庫)</t>
  </si>
  <si>
    <t>https://amzn.to/2TzVGLq</t>
  </si>
  <si>
    <t>https://amzn.to/3aSgsuL</t>
  </si>
  <si>
    <t>ブッダのことば－スッタニパータ (岩波文庫)</t>
  </si>
  <si>
    <t>https://amzn.to/2NAE3Ho</t>
  </si>
  <si>
    <t>ブッダ伝　生涯と思想 (角川ソフィア文庫)</t>
  </si>
  <si>
    <t>https://amzn.to/3avDNU6</t>
  </si>
  <si>
    <t>マホメット (講談社学術文庫)</t>
  </si>
  <si>
    <t>https://amzn.to/2RmmDPK</t>
  </si>
  <si>
    <t>一神教の誕生　ユダヤ教からキリスト教へ (講談社現代新書)</t>
  </si>
  <si>
    <t>https://amzn.to/2NCaoh6</t>
  </si>
  <si>
    <t>遠藤周作で読むイエスと十二人の弟子 (とんぼの本)</t>
  </si>
  <si>
    <t>https://amzn.to/373IMZS</t>
  </si>
  <si>
    <t>口語訳聖書</t>
  </si>
  <si>
    <t>https://amzn.to/2R42dvY</t>
  </si>
  <si>
    <t>https://amzn.to/2WbOJ2T</t>
  </si>
  <si>
    <t>釈迦とイエス (新潮選書)</t>
  </si>
  <si>
    <t>https://amzn.to/2NAc8HO</t>
  </si>
  <si>
    <t>https://amzn.to/3bPrXEo</t>
  </si>
  <si>
    <t>図解　ブッダの教え 歴史がおもしろいシリーズ</t>
  </si>
  <si>
    <t>https://amzn.to/2NxoS1N</t>
  </si>
  <si>
    <t>図解　聖書 歴史がおもしろいシリーズ</t>
  </si>
  <si>
    <t>https://amzn.to/2u6uRnj</t>
  </si>
  <si>
    <t>物語 エルサレムの歴史　旧約聖書以前からパレスチナ和平まで (中公新書)</t>
  </si>
  <si>
    <t>https://amzn.to/2Ro4RvG</t>
  </si>
  <si>
    <t>https://amzn.to/35uaMGl</t>
  </si>
  <si>
    <t>https://amzn.to/2WgJFdD</t>
  </si>
  <si>
    <t>https://amzn.to/2Yonjt9</t>
  </si>
  <si>
    <t>https://amzn.to/3bRVUDN</t>
  </si>
  <si>
    <t>https://amzn.to/2ydamHZ</t>
  </si>
  <si>
    <t>https://amzn.to/2KLBCQv</t>
  </si>
  <si>
    <t>https://amzn.to/2y2sLHz</t>
  </si>
  <si>
    <t>https://amzn.to/2SmnRfv</t>
  </si>
  <si>
    <t>S08 ヒトラー</t>
  </si>
  <si>
    <t>NHKスペシャル デジタルリマスター版 映像の世紀 第4集 ヒトラーの野望 人々は民族の復興を掲げたナチス・ドイツに未来を託した [DVD]</t>
  </si>
  <si>
    <t>https://amzn.to/373FuWw</t>
  </si>
  <si>
    <t>ドキュメント アドルフ・ヒトラー 狂気の野望 DVD10枚組 ACC-077</t>
  </si>
  <si>
    <t>https://amzn.to/2NSjPt5</t>
  </si>
  <si>
    <t>https://amzn.to/2Yfs08G</t>
  </si>
  <si>
    <t>ヒトラー(下):1936-1945 天罰</t>
  </si>
  <si>
    <t>https://amzn.to/2v0HYXH</t>
  </si>
  <si>
    <t>ヒトラー(上):1889-1936 傲慢</t>
  </si>
  <si>
    <t>https://amzn.to/2TGH64y</t>
  </si>
  <si>
    <t>ヒトラーとナチ・ドイツ (講談社現代新書)</t>
  </si>
  <si>
    <t>https://amzn.to/2R5AbAm</t>
  </si>
  <si>
    <t>ホロコースト　ナチスによるユダヤ人大量殺戮の全貌 (中公新書)</t>
  </si>
  <si>
    <t>https://amzn.to/2NCiwOF</t>
  </si>
  <si>
    <t>ユダヤ人はなぜ迫害されたか</t>
  </si>
  <si>
    <t>https://amzn.to/2ttmUsn</t>
  </si>
  <si>
    <t>わが闘争（下） (角川文庫)</t>
  </si>
  <si>
    <t>https://amzn.to/2TzSNdy</t>
  </si>
  <si>
    <t>わが闘争（上） (角川文庫)</t>
  </si>
  <si>
    <t>https://amzn.to/2v0Glt2</t>
  </si>
  <si>
    <t>意志の勝利 CCP-209 [DVD]</t>
  </si>
  <si>
    <t>https://amzn.to/2TGAdk5</t>
  </si>
  <si>
    <t>劇画ヒットラー (ちくま文庫)</t>
  </si>
  <si>
    <t>https://amzn.to/2R4gdpx</t>
  </si>
  <si>
    <t>新版　ナチズムとユダヤ人　アイヒマンの人間像 (角川新書)</t>
  </si>
  <si>
    <t>https://amzn.to/2FYtvxC</t>
  </si>
  <si>
    <t>第一次世界大戦 (ちくま新書)</t>
  </si>
  <si>
    <t>https://amzn.to/2TBxfNM</t>
  </si>
  <si>
    <t>https://amzn.to/2YmKcNA</t>
  </si>
  <si>
    <t>https://amzn.to/35hrAAd</t>
  </si>
  <si>
    <t>誰が第二次世界大戦を起こしたのか　フーバー大統領『裏切られた自由』を読み解く</t>
  </si>
  <si>
    <t>https://amzn.to/2u8vPiU</t>
  </si>
  <si>
    <t>二つの世界大戦 (世界史リブレット)</t>
  </si>
  <si>
    <t>https://amzn.to/2G375ew</t>
  </si>
  <si>
    <t>https://amzn.to/2WdFm2v</t>
  </si>
  <si>
    <t>https://amzn.to/2KP6hMJ</t>
  </si>
  <si>
    <t>https://amzn.to/3d32ZSo</t>
  </si>
  <si>
    <t>日本人のための第一次世界大戦史 世界はなぜ戦争に突入したのか (毎日新聞出版)</t>
  </si>
  <si>
    <t>https://amzn.to/2u76lCG</t>
  </si>
  <si>
    <t>歴史を動かした「独裁者」―「強大な権力」はいかに生まれ、いかに崩壊したか (PHP文庫)</t>
  </si>
  <si>
    <t>https://amzn.to/2TylNCf</t>
  </si>
  <si>
    <t>S09 フランス革命</t>
  </si>
  <si>
    <t>&lt;ヴィジュアル版&gt; フランス革命の肖像 (集英社新書)</t>
  </si>
  <si>
    <t>https://amzn.to/36anicN</t>
  </si>
  <si>
    <t>アンシャン・レジーム (ヨーロッパ史入門)</t>
  </si>
  <si>
    <t>https://amzn.to/37bO7i4</t>
  </si>
  <si>
    <t>ヴァレンヌ逃亡　マリー・アントワネット　運命の24時間</t>
  </si>
  <si>
    <t>https://amzn.to/2u9D7D1</t>
  </si>
  <si>
    <t>シャルロット・ロベスピエールの回想録をひもとく</t>
  </si>
  <si>
    <t>https://amzn.to/364laD5</t>
  </si>
  <si>
    <t>ナポレオン(下) (講談社学術文庫) Napole´on. 講談社学術文庫</t>
  </si>
  <si>
    <t>https://amzn.to/30wZyxZ</t>
  </si>
  <si>
    <t>ナポレオン(上) (講談社学術文庫) Napole´on. 講談社学術文庫</t>
  </si>
  <si>
    <t>https://amzn.to/2R2HKrE</t>
  </si>
  <si>
    <t>ナポレオン〈下〉―覇者専横の末路</t>
  </si>
  <si>
    <t>https://amzn.to/2G1M5F8</t>
  </si>
  <si>
    <t>ナポレオン〈上〉―人心掌握の天才</t>
  </si>
  <si>
    <t>https://amzn.to/2NExdAC</t>
  </si>
  <si>
    <t>ナポレオンの生涯:ヨーロッパをわが手に (「知の再発見」双書) 「知の再発見」双書 Napole´on.</t>
  </si>
  <si>
    <t>https://amzn.to/3amAHBG</t>
  </si>
  <si>
    <t>フランス革命はなぜおこったか―革命史再考</t>
  </si>
  <si>
    <t>https://amzn.to/30vMMjq</t>
  </si>
  <si>
    <t>https://amzn.to/2VQTFLn</t>
  </si>
  <si>
    <t>ルイ16世(ガリマール新評伝シリーズ 世界の傑物 3) (ガリマール新評伝シリーズ―世界の傑物)</t>
  </si>
  <si>
    <t>https://amzn.to/2NBykkM</t>
  </si>
  <si>
    <t>ルソー (岩波現代文庫)</t>
  </si>
  <si>
    <t>https://amzn.to/38eMZKz</t>
  </si>
  <si>
    <t>啓蒙の世紀と文明観 (世界史リブレット)</t>
  </si>
  <si>
    <t>https://amzn.to/2ttnypN</t>
  </si>
  <si>
    <t xml:space="preserve">フランス革命―歴史における劇薬 (岩波ジュニア新書) </t>
  </si>
  <si>
    <t>https://amzn.to/2uJwNlZ</t>
  </si>
  <si>
    <t>啓蒙主義 (ヨーロッパ史入門)</t>
  </si>
  <si>
    <t>https://amzn.to/371cRcy</t>
  </si>
  <si>
    <t>世界の歴史〈15〉フランス革命 (河出文庫)</t>
  </si>
  <si>
    <t>https://amzn.to/2RqrXli</t>
  </si>
  <si>
    <t>世界史劇場 フランス革命の激流</t>
  </si>
  <si>
    <t>https://amzn.to/2NA9dyQ</t>
  </si>
  <si>
    <t>世界史劇場 駆け抜けるナポレオン</t>
  </si>
  <si>
    <t>https://amzn.to/2NEVNS1</t>
  </si>
  <si>
    <t>https://amzn.to/3f4hPK7</t>
  </si>
  <si>
    <t>https://amzn.to/2KOvqHC</t>
  </si>
  <si>
    <t>https://amzn.to/2WhflPM</t>
  </si>
  <si>
    <t>物語 フランス革命　バスチーユ陥落からナポレオン戴冠まで (中公新書)</t>
  </si>
  <si>
    <t>https://amzn.to/2RvV5HI</t>
  </si>
  <si>
    <t>S10 ガンディー</t>
  </si>
  <si>
    <t>ガンジー自伝 (中公文庫BIBLIO20世紀)</t>
  </si>
  <si>
    <t>https://amzn.to/30qc3vq</t>
  </si>
  <si>
    <t>ガンディー 獄中からの手紙 (岩波文庫)</t>
  </si>
  <si>
    <t>https://amzn.to/3al2rXd</t>
  </si>
  <si>
    <t>ガンディー 魂の言葉</t>
  </si>
  <si>
    <t>https://amzn.to/2tgNSUd</t>
  </si>
  <si>
    <t>ガンディー 平和を紡ぐ人 (岩波新書)</t>
  </si>
  <si>
    <t>https://amzn.to/364CA2l</t>
  </si>
  <si>
    <t>バガヴァッド・ギーター (岩波文庫)</t>
  </si>
  <si>
    <t>https://amzn.to/3ak9lvN</t>
  </si>
  <si>
    <t>バガヴァッド・ギーターの世界―ヒンドゥー教の救済 (ちくま学芸文庫)</t>
  </si>
  <si>
    <t>https://amzn.to/30vcyV7</t>
  </si>
  <si>
    <t>マーティン・ルーサー・キング――非暴力の闘士 (岩波新書)</t>
  </si>
  <si>
    <t>https://amzn.to/2NSjGG3</t>
  </si>
  <si>
    <t>人間ガンディー―世界を変えた自己変革</t>
  </si>
  <si>
    <t>https://amzn.to/2u6r8Gl</t>
  </si>
  <si>
    <t>不可触民とカースト制度の歴史</t>
  </si>
  <si>
    <t>https://amzn.to/30vkuW8</t>
  </si>
  <si>
    <t>S11 アレクサンドロス</t>
  </si>
  <si>
    <t>アリストテレス入門 (ちくま新書)</t>
  </si>
  <si>
    <t>https://amzn.to/2RrDLUf</t>
  </si>
  <si>
    <t>アレクサンダー大王:未完の世界帝国 (「知の再発見」双書)</t>
  </si>
  <si>
    <t>https://amzn.to/3ajMAZa</t>
  </si>
  <si>
    <t>https://amzn.to/35l9jBK</t>
  </si>
  <si>
    <t>アレクサンドロスとオリュンピアス―大王の母、光輝と波乱の生涯 (ちくま学芸文庫)</t>
  </si>
  <si>
    <t>https://amzn.to/2FV1fvF</t>
  </si>
  <si>
    <t>アレクサンドロス大王 (文庫クセジュ)</t>
  </si>
  <si>
    <t>https://amzn.to/35W4XQh</t>
  </si>
  <si>
    <t>アレクサンドロス大王―「世界征服者」の虚像と実像 (講談社選書メチエ)</t>
  </si>
  <si>
    <t>https://amzn.to/2TwJRW4</t>
  </si>
  <si>
    <t>アレクサンドロス大王―今に生き続ける「偉大なる王」 (世界史リブレット人)</t>
  </si>
  <si>
    <t>https://amzn.to/2Ny3mtK</t>
  </si>
  <si>
    <t>アレクサンドロス大王の野望 (シリーズ絵解き世界史)</t>
  </si>
  <si>
    <t>https://amzn.to/38fHr2p</t>
  </si>
  <si>
    <t>アレクサンドロス大王東征記〈下〉―付・インド誌 (岩波文庫)</t>
  </si>
  <si>
    <t>https://amzn.to/2RpPF1a</t>
  </si>
  <si>
    <t>アレクサンドロス大王東征記〈上〉―付インド誌 (岩波文庫)</t>
  </si>
  <si>
    <t>https://amzn.to/2FZo41v</t>
  </si>
  <si>
    <t>ギリシア人の物語 III 新しき力</t>
  </si>
  <si>
    <t>https://amzn.to/2QZ7FjW</t>
  </si>
  <si>
    <t>ギリシア人の物語I 民主政のはじまり</t>
  </si>
  <si>
    <t>https://amzn.to/38dToFF</t>
  </si>
  <si>
    <t>ギリシア人の物語II 民主政の成熟と崩壊</t>
  </si>
  <si>
    <t>https://amzn.to/2NOhHCD</t>
  </si>
  <si>
    <t>興亡の世界史　アレクサンドロスの征服と神話 (講談社学術文庫)</t>
  </si>
  <si>
    <t>https://amzn.to/30qbAJG</t>
  </si>
  <si>
    <t>https://amzn.to/2NyeAym</t>
  </si>
  <si>
    <t>https://amzn.to/35kipPo</t>
  </si>
  <si>
    <t>新訳 アレクサンドロス大王伝</t>
  </si>
  <si>
    <t>https://amzn.to/2tej4U1</t>
  </si>
  <si>
    <t>S12 お金の歴史</t>
  </si>
  <si>
    <t>なぜヨーロッパで資本主義が生まれたか:西洋と日本の歴史を問いなおす</t>
  </si>
  <si>
    <t>https://amzn.to/2RnsPaq</t>
  </si>
  <si>
    <t>マネーの進化史 (ハヤカワ文庫NF)</t>
  </si>
  <si>
    <t>https://amzn.to/2Tud1oY</t>
  </si>
  <si>
    <t>貨幣の「新」世界史──ハンムラビ法典からビットコインまで (ハヤカワ・ノンフィクション文庫)</t>
  </si>
  <si>
    <t>https://amzn.to/2TvS11a</t>
  </si>
  <si>
    <t>https://amzn.to/2KJJ9iM</t>
  </si>
  <si>
    <t>株式会社 (クロノス選書)</t>
  </si>
  <si>
    <t>https://amzn.to/2RqXRhw</t>
  </si>
  <si>
    <t>金融の世界史</t>
  </si>
  <si>
    <t>https://amzn.to/38gDQkq</t>
  </si>
  <si>
    <t>資本の世界史 (atプラス叢書12)</t>
  </si>
  <si>
    <t>https://amzn.to/30uxco0</t>
  </si>
  <si>
    <t>資本主義の世界史〔1500-2010〕〈増補新版〉</t>
  </si>
  <si>
    <t>https://amzn.to/38bNV2c</t>
  </si>
  <si>
    <t>資本主義の歴史: 起源・拡大・現在</t>
  </si>
  <si>
    <t>https://amzn.to/3afOtpD</t>
  </si>
  <si>
    <t>図説 銀行の歴史</t>
  </si>
  <si>
    <t>https://amzn.to/2FZxHNM</t>
  </si>
  <si>
    <t>世界〈経済〉全史 「51の転換点」で現在と未来が読み解ける</t>
  </si>
  <si>
    <t>https://amzn.to/3afOIkx</t>
  </si>
  <si>
    <t>世界経済の歴史―グローバル経済史入門―</t>
  </si>
  <si>
    <t>https://amzn.to/2QZXJGF</t>
  </si>
  <si>
    <t>文明の「血液」―貨幣から見た世界史</t>
  </si>
  <si>
    <t>https://amzn.to/2Tt7RcR</t>
  </si>
  <si>
    <t>https://amzn.to/2VMPGhC</t>
  </si>
  <si>
    <t>https://amzn.to/2x9iOYo</t>
  </si>
  <si>
    <t>https://amzn.to/3awzF52</t>
  </si>
  <si>
    <t>https://amzn.to/352s651</t>
  </si>
  <si>
    <t>https://amzn.to/2yCHDw4</t>
  </si>
  <si>
    <t>https://amzn.to/2zBMGgH</t>
  </si>
  <si>
    <t>https://amzn.to/2WfjYtB</t>
  </si>
  <si>
    <t>https://amzn.to/2S2tBe8</t>
  </si>
  <si>
    <t>https://amzn.to/34ZHfDY</t>
  </si>
  <si>
    <t>https://amzn.to/3bFyrG4</t>
  </si>
  <si>
    <t>https://amzn.to/3cASCoy</t>
  </si>
  <si>
    <t>https://amzn.to/2Sn00fq</t>
  </si>
  <si>
    <t>https://amzn.to/3cJEuJy</t>
  </si>
  <si>
    <t>https://amzn.to/2x1hyGu</t>
  </si>
  <si>
    <t>https://amzn.to/2Vy7ePT</t>
  </si>
  <si>
    <t>S13 玄奘</t>
  </si>
  <si>
    <t>https://amzn.to/3aAMLOB</t>
  </si>
  <si>
    <t>https://amzn.to/3aBZYXk</t>
  </si>
  <si>
    <t>https://amzn.to/2KuUl2t</t>
  </si>
  <si>
    <t>https://amzn.to/2S6FYWC</t>
  </si>
  <si>
    <t>https://amzn.to/2xVJps3</t>
  </si>
  <si>
    <t>https://amzn.to/3cJECsw</t>
  </si>
  <si>
    <t>玄奘三蔵 (岩波新書 青版 D-50) (岩波新書 青版 105)</t>
  </si>
  <si>
    <t>https://amzn.to/30xwAhv</t>
  </si>
  <si>
    <t>玄奘三蔵 (講談社学術文庫)</t>
  </si>
  <si>
    <t>https://amzn.to/2NCwiRb</t>
  </si>
  <si>
    <t>玄奘三蔵、シルクロードを行く (岩波新書)</t>
  </si>
  <si>
    <t>https://amzn.to/30u2xaG</t>
  </si>
  <si>
    <t>玄奘三蔵のシルクロード インド編</t>
  </si>
  <si>
    <t>https://amzn.to/2tx1ri6</t>
  </si>
  <si>
    <t>玄奘三蔵のシルクロード ガンダーラ編</t>
  </si>
  <si>
    <t>https://amzn.to/2R3YMp3</t>
  </si>
  <si>
    <t>玄奘三蔵のシルクロード 中央アジア編</t>
  </si>
  <si>
    <t>https://amzn.to/2Rv0pey</t>
  </si>
  <si>
    <t>玄奘三蔵のシルクロード 中国編</t>
  </si>
  <si>
    <t>https://amzn.to/3am9VJB</t>
  </si>
  <si>
    <t>三蔵法師 (中公文庫)</t>
  </si>
  <si>
    <t>https://amzn.to/30vFpsl</t>
  </si>
  <si>
    <t>三蔵法師が行くシルクロード</t>
  </si>
  <si>
    <t>https://amzn.to/2tknM2E</t>
  </si>
  <si>
    <t>三蔵法師の歩いた道―巡歴の地図をたどる旅 (プレイブックス・インテリジェンス)</t>
  </si>
  <si>
    <t>https://amzn.to/373bEla</t>
  </si>
  <si>
    <t>大唐西域記 1 (東洋文庫)</t>
  </si>
  <si>
    <t>https://amzn.to/38jFgLf</t>
  </si>
  <si>
    <t>大唐西域記 2 (東洋文庫)</t>
  </si>
  <si>
    <t>https://amzn.to/38g0HNd</t>
  </si>
  <si>
    <t>大唐西域記 3 (東洋文庫)</t>
  </si>
  <si>
    <t>https://amzn.to/2TBheay</t>
  </si>
  <si>
    <t>唯識とはなにか　唯識三十頌を読む (角川ソフィア文庫)</t>
  </si>
  <si>
    <t>https://amzn.to/3ag5QXv</t>
  </si>
  <si>
    <t>唯識の思想 (講談社学術文庫)</t>
  </si>
  <si>
    <t>https://amzn.to/38fUOQ6</t>
  </si>
  <si>
    <t>隋唐の仏教と国家 (中公文庫)</t>
  </si>
  <si>
    <t>https://amzn.to/2R2I89A</t>
  </si>
  <si>
    <t>興隆・発展する仏教 (新アジア仏教史07中国Ⅱ 隋唐)</t>
  </si>
  <si>
    <t>https://amzn.to/2G2l9VT</t>
  </si>
  <si>
    <t>S14 高杉晋作</t>
  </si>
  <si>
    <t>高杉晋作の手紙 (講談社学術文庫)</t>
  </si>
  <si>
    <t>https://amzn.to/2RNNqok</t>
  </si>
  <si>
    <t>高杉晋作　情熱と挑戦の生涯 (角川ソフィア文庫)</t>
  </si>
  <si>
    <t>https://amzn.to/2S7tugH</t>
  </si>
  <si>
    <t>高杉晋作 吉田松陰の志を継いだ稀代の風雲児 (PHP文庫)</t>
  </si>
  <si>
    <t>https://amzn.to/30YXS0w</t>
  </si>
  <si>
    <t>明治維新とは何だったのか――世界史から考える</t>
  </si>
  <si>
    <t>https://amzn.to/38Jasnh</t>
  </si>
  <si>
    <t>文庫 日本1852: ペリー遠征計画の基礎資料 (草思社文庫)</t>
  </si>
  <si>
    <t>https://amzn.to/36vKzWF</t>
  </si>
  <si>
    <t>史上最強カラー図解 幕末・維新のすべてがわかる本</t>
  </si>
  <si>
    <t>https://amzn.to/38Gt4Ez</t>
  </si>
  <si>
    <t>百万都市 江戸の生活 (角川ソフィア文庫)</t>
  </si>
  <si>
    <t>https://amzn.to/36twZ61</t>
  </si>
  <si>
    <t>幕末の長州藩 西洋兵学と近代化</t>
  </si>
  <si>
    <t>https://amzn.to/38JaETx</t>
  </si>
  <si>
    <t>増補決定版 晋作語録</t>
  </si>
  <si>
    <t>https://amzn.to/38BRbEm</t>
  </si>
  <si>
    <t>一外交官の見た明治維新〈上〉 (岩波文庫) A diplomat in Japan. 岩波文庫</t>
  </si>
  <si>
    <t>https://amzn.to/3aNrpil</t>
  </si>
  <si>
    <t>一外交官の見た明治維新〈下〉 (岩波文庫 青 425-2) A diplomat in Japan.</t>
  </si>
  <si>
    <t>https://amzn.to/2RPBX7W</t>
  </si>
  <si>
    <t>https://amzn.to/2RwvEqL</t>
  </si>
  <si>
    <t>明治維新 (岩波文庫)</t>
  </si>
  <si>
    <t>https://amzn.to/2Ing9vV</t>
  </si>
  <si>
    <t>朱子学と陽明学 (ちくま学芸文庫)</t>
  </si>
  <si>
    <t>https://amzn.to/2wBORzi</t>
  </si>
  <si>
    <t>陽明学 生き方の極意</t>
  </si>
  <si>
    <t>https://amzn.to/2TsKIXt</t>
  </si>
  <si>
    <t>https://amzn.to/2RZtv72</t>
  </si>
  <si>
    <t>https://amzn.to/2KoN6Jy</t>
  </si>
  <si>
    <t>https://amzn.to/3eFLzN8</t>
  </si>
  <si>
    <t>https://amzn.to/2RZu0hq</t>
  </si>
  <si>
    <t>https://amzn.to/3ar0rvn</t>
  </si>
  <si>
    <t>https://amzn.to/3cCMw79</t>
  </si>
  <si>
    <t>https://amzn.to/2RZwjB6</t>
  </si>
  <si>
    <t>https://amzn.to/2S2t2AO</t>
  </si>
  <si>
    <t>https://amzn.to/2zoIaSO</t>
  </si>
  <si>
    <t>https://amzn.to/3cHB2PO</t>
  </si>
  <si>
    <t>https://amzn.to/2xRlsCk</t>
  </si>
  <si>
    <t>https://amzn.to/3auRSjn</t>
  </si>
  <si>
    <t>https://amzn.to/3bvVNxN</t>
  </si>
  <si>
    <t>https://amzn.to/3bxa6SE</t>
  </si>
  <si>
    <t>https://amzn.to/2RYoIm4</t>
  </si>
  <si>
    <t>https://amzn.to/2KufhH7</t>
  </si>
  <si>
    <t>https://amzn.to/34X7qv7</t>
  </si>
  <si>
    <t>https://amzn.to/2S1sco6</t>
  </si>
  <si>
    <t>S15 アメリカ開拓史</t>
  </si>
  <si>
    <t>キリスト教でたどるアメリカ史 (角川ソフィア文庫)</t>
  </si>
  <si>
    <t>https://amzn.to/2wXZjBQ</t>
  </si>
  <si>
    <t>若い読者のためのアメリカ史 【イェール大学出版局 リトル・ヒストリー】</t>
  </si>
  <si>
    <t>https://amzn.to/3atRxgA</t>
  </si>
  <si>
    <t>ネイティヴ・アメリカン―写真で綴る北アメリカ先住民史 Native Americans.</t>
  </si>
  <si>
    <t>https://amzn.to/2Vsk0iR</t>
  </si>
  <si>
    <t>そうだったのか！ アメリカ (集英社文庫)</t>
  </si>
  <si>
    <t>https://amzn.to/34W4i2m</t>
  </si>
  <si>
    <t>物語 アメリカの歴史　超大国の行方 (中公新書)</t>
  </si>
  <si>
    <t>https://amzn.to/2VtoNAE</t>
  </si>
  <si>
    <t>アメリカ・インディアン史 (北大選書 (13)) American indians. rev. ed. 北大選書 (13)</t>
  </si>
  <si>
    <t>https://amzn.to/352OUS8</t>
  </si>
  <si>
    <t>アメリカ・インディアンの歴史</t>
  </si>
  <si>
    <t>https://amzn.to/2Vqgo0F</t>
  </si>
  <si>
    <t>アメリカ・インディアンの歴史―ビジュアルタイムライン The timeline of native Americans.</t>
  </si>
  <si>
    <t>https://amzn.to/3amKN4k</t>
  </si>
  <si>
    <t>移民国家アメリカの歴史 (岩波新書) 岩波新書</t>
  </si>
  <si>
    <t>https://amzn.to/2Y2DlIS</t>
  </si>
  <si>
    <t>アメリカ史 (世界各国史) 世界各国史</t>
  </si>
  <si>
    <t>https://amzn.to/2x1Nx9G</t>
  </si>
  <si>
    <t>世界史劇場 アメリカ合衆国の誕生</t>
  </si>
  <si>
    <t>https://amzn.to/2yC2eAt</t>
  </si>
  <si>
    <t>植民地から建国へ 19世紀初頭まで (岩波新書)</t>
  </si>
  <si>
    <t>https://amzn.to/3azBtu8</t>
  </si>
  <si>
    <t>南北戦争の時代 19世紀 (岩波新書)</t>
  </si>
  <si>
    <t>https://amzn.to/2yvB0vF</t>
  </si>
  <si>
    <t>アメリカ黒人の歴史　新版 (岩波新書)</t>
  </si>
  <si>
    <t>https://amzn.to/3auEmwb</t>
  </si>
  <si>
    <t>大航海時代 Truth In Fantasy</t>
  </si>
  <si>
    <t>https://amzn.to/2Kqn7RW</t>
  </si>
  <si>
    <t>https://amzn.to/2Kmfxry</t>
  </si>
  <si>
    <t>https://amzn.to/3au4TJY</t>
  </si>
  <si>
    <t>https://amzn.to/2VwsRQJ</t>
  </si>
  <si>
    <t>https://amzn.to/2wZtkBp</t>
  </si>
  <si>
    <t>https://amzn.to/3au1ScL</t>
  </si>
  <si>
    <t>https://amzn.to/2VNUiUL</t>
  </si>
  <si>
    <t>https://amzn.to/3buCox6</t>
  </si>
  <si>
    <t>https://amzn.to/34U0i2u</t>
  </si>
  <si>
    <t>https://amzn.to/2yvsPzs</t>
  </si>
  <si>
    <t>https://amzn.to/34W45w9</t>
  </si>
  <si>
    <t>https://amzn.to/3au2bnV</t>
  </si>
  <si>
    <t>https://amzn.to/3ayCzpR</t>
  </si>
  <si>
    <t>https://amzn.to/3auPl8S</t>
  </si>
  <si>
    <t>https://amzn.to/2Vq660C</t>
  </si>
  <si>
    <t>https://amzn.to/2Km0iyZ</t>
  </si>
  <si>
    <t>https://amzn.to/2Vr0PWs</t>
  </si>
  <si>
    <t>https://amzn.to/2Kt1Erq</t>
  </si>
  <si>
    <t>https://amzn.to/2KnDlLw</t>
  </si>
  <si>
    <t>https://amzn.to/3axBD4R</t>
  </si>
  <si>
    <t>https://amzn.to/2Y03bNN</t>
  </si>
  <si>
    <t>https://amzn.to/2wXGY7W</t>
  </si>
  <si>
    <t>S16 ヘレン・ケラーとアン・サリヴァン</t>
  </si>
  <si>
    <t>わたしの生涯 (角川文庫)</t>
  </si>
  <si>
    <t>https://amzn.to/2WMyDON</t>
  </si>
  <si>
    <t>伝記 ヘレン・ケラー (偕成社文庫)</t>
  </si>
  <si>
    <t>https://amzn.to/3g0mptl</t>
  </si>
  <si>
    <t>私の宗教: ヘレン・ケラー、スウェーデンボルグを語る 《決定版》</t>
  </si>
  <si>
    <t>https://amzn.to/2ZmNcKB</t>
  </si>
  <si>
    <t xml:space="preserve">ヘレン・ケラーはどう教育されたか―サリバン先生の記録 </t>
  </si>
  <si>
    <t>https://amzn.to/369SQRm</t>
  </si>
  <si>
    <t>わが国の障害者福祉とヘレン・ケラー : 自立と社会参加を目指した歩みと展望</t>
  </si>
  <si>
    <t>https://amzn.to/2X7Bhxn</t>
  </si>
  <si>
    <t>奇跡の人・塙保己一 : ヘレン・ケラーが心の支えとした日本人</t>
  </si>
  <si>
    <t>https://amzn.to/2WLi1a5</t>
  </si>
  <si>
    <t>子供の死を祈る親たち（新潮文庫）</t>
  </si>
  <si>
    <t>https://amzn.to/2zPekHn</t>
  </si>
  <si>
    <t>学習漫画 世界の伝記 NEXT サリバン先生 ヘレン・ケラーとともに歩んだ教育者</t>
  </si>
  <si>
    <t>https://amzn.to/3fY37ox</t>
  </si>
  <si>
    <t>孤独の克服―グラハム・ベルの生涯</t>
  </si>
  <si>
    <t>https://amzn.to/3g0oJ3x</t>
  </si>
  <si>
    <t>ADA(障害をもつアメリカ人法)の衝撃</t>
  </si>
  <si>
    <t>https://amzn.to/3g1oHbB</t>
  </si>
  <si>
    <t>奇跡の人 ヘレン・ケラー自伝 (新潮文庫)</t>
  </si>
  <si>
    <t>https://amzn.to/3fZbbFj</t>
  </si>
  <si>
    <t>哀れみはいらない―全米障害者運動の軌跡</t>
  </si>
  <si>
    <t>https://amzn.to/2LRVthH</t>
  </si>
  <si>
    <t>楽天主義“OPTIMISM”</t>
  </si>
  <si>
    <t>https://amzn.to/2Tj4Iva</t>
  </si>
  <si>
    <t>18日間の奇跡―サリバン先生とヘレンケラーの心のケア―</t>
  </si>
  <si>
    <t>https://amzn.to/2zOPOGa</t>
  </si>
  <si>
    <t>塙保己一とともに―ヘレン・ケラーと塙保己一</t>
  </si>
  <si>
    <t>https://amzn.to/2TljfGV</t>
  </si>
  <si>
    <t>偉大なる教師サリヴァン : ヘレン・ケラーの背後に秘められし五十年の血涙記</t>
  </si>
  <si>
    <t>https://is.gd/cLDmpB</t>
  </si>
  <si>
    <t>今に生きる 塙保己一 盲目の大学者に学ぶ</t>
  </si>
  <si>
    <t>https://amzn.to/3g5TAvI</t>
  </si>
  <si>
    <t>奇跡の人の奇跡の言葉</t>
  </si>
  <si>
    <t>https://amzn.to/368HCga</t>
  </si>
  <si>
    <t>塙保己一 (人物叢書)</t>
  </si>
  <si>
    <t>https://amzn.to/3bIezBf</t>
  </si>
  <si>
    <t>吉田松陰 松下村塾 人の育て方 (あさ出版)</t>
  </si>
  <si>
    <t>吉田松陰と松下村塾の志士100話 (PHP研究所)</t>
  </si>
  <si>
    <t>歴史の「いのち」―時空を超えて甦る日本人の物語 (モラロジー研究所 )</t>
  </si>
  <si>
    <t>小説　吉田松陰 (集英社文庫)</t>
  </si>
  <si>
    <t>吉田松陰 留魂録 (全訳注) (講談社学術文庫)</t>
  </si>
  <si>
    <t>吉田松陰とその門下 (PHP文庫)</t>
  </si>
  <si>
    <t>吉田松陰 (河出文庫)</t>
  </si>
  <si>
    <t>代表的日本人 (岩波文庫)</t>
  </si>
  <si>
    <t>吉田松陰号（日本及日本人臨時増刊 明治41年）【復刻版】マツノ書店</t>
  </si>
  <si>
    <t>松陰　吉田寅次郎伝 (松陰遺墨展示館)</t>
  </si>
  <si>
    <t>ギリシア人の物語Ｉ　民主政のはじまり (新潮社)</t>
  </si>
  <si>
    <t>超約ヨーロッパの歴史 (東京書籍)</t>
  </si>
  <si>
    <t>情報がつなぐ世界史 (MINERVA世界史叢書)</t>
  </si>
  <si>
    <t>IT全史 情報技術の250年を読む</t>
  </si>
  <si>
    <t>情報と戦争-古代からナポレオン戦争、南北戦争、二度の世界大戦、現代まで</t>
  </si>
  <si>
    <t>物語創世:聖書から〈ハリー・ポッター〉まで、文学の偉大なる力 (早川書房)</t>
  </si>
  <si>
    <t>日本人とは何か。―神話の世界から近代まで、その行動原理を探る (NON SELECT)</t>
  </si>
  <si>
    <t>教育は国家百年の大計―私の教育改革試論(モラロジー研究所)</t>
  </si>
  <si>
    <t>古代国家はいかに形成されたか 古墳とヤマト政権 (文春新書 (036))</t>
  </si>
  <si>
    <t>口語訳『古事記』 完全版</t>
  </si>
  <si>
    <t>国民の歴史(産経新聞ニュースサービス)</t>
  </si>
  <si>
    <t>古事記と日本書紀 (講談社現代新書)</t>
  </si>
  <si>
    <t>街場の天皇論(東洋経済新報社)</t>
  </si>
  <si>
    <t>神々と天皇の間―大和朝廷成立の前夜 (朝日文庫)</t>
  </si>
  <si>
    <t>日本古代の国家形成 (講談社現代新書 128)</t>
  </si>
  <si>
    <t>岩波講座 天皇と王権を考える〈1〉人類社会の中の天皇と王権</t>
  </si>
  <si>
    <t>岩波講座 天皇と王権を考える〈2〉統治と権力</t>
  </si>
  <si>
    <t>岩波講座 天皇と王権を考える〈第3巻〉生産と流通</t>
  </si>
  <si>
    <t>岩波講座 天皇と王権を考える〈4〉宗教と権威</t>
  </si>
  <si>
    <t>岩波講座 天皇と王権を考える〈5〉王権と儀礼</t>
  </si>
  <si>
    <t xml:space="preserve">倭の五王 - 王位継承と五世紀の東アジア (中公新書) </t>
  </si>
  <si>
    <t>越境の古代史―倭と日本をめぐるアジアンネットワーク (ちくま新書)</t>
  </si>
  <si>
    <t xml:space="preserve">古代天皇の誕生 (角川選書 (297)) </t>
  </si>
  <si>
    <t>天皇と古代国家 (講談社学術文庫)</t>
  </si>
  <si>
    <t>新抄明治天皇御集昭憲皇太后御集(角川文庫)</t>
  </si>
  <si>
    <t>ゴーマニズム宣言SPECIAL天皇論(小学館)</t>
  </si>
  <si>
    <t>倫理御進講草案</t>
  </si>
  <si>
    <t>天皇制の文化人類学 (岩波現代文庫―学術)</t>
  </si>
  <si>
    <t>人間・始皇帝 (岩波新書)</t>
  </si>
  <si>
    <t>墨子 (人類の知的遺産)講談社</t>
  </si>
  <si>
    <t>中国古典の人間学(新潮文庫)</t>
  </si>
  <si>
    <t>墨攻 (新潮文庫)</t>
  </si>
  <si>
    <t>韓非子　ビギナーズ・クラシックス　中国の古典 (角川ソフィア文庫)</t>
  </si>
  <si>
    <t>キングダム(集英社)</t>
  </si>
  <si>
    <t>中国通史　問題史としてみる (講談社学術文庫)</t>
  </si>
  <si>
    <t>中国古代史研究の最前線 (星海社新書)</t>
  </si>
  <si>
    <t>世界史とつなげて学ぶ　中国全史(東洋経済新報社)</t>
  </si>
  <si>
    <t>周―理想化された古代王朝 (中公新書)</t>
  </si>
  <si>
    <t>諸葛孔明 (図解雑学) ナツメ社</t>
  </si>
  <si>
    <t>諸葛孔明 (中公文庫)</t>
  </si>
  <si>
    <t>易中天中华史第十卷 三国纪(中国語)</t>
  </si>
  <si>
    <t>大秦帝国(中国語)</t>
  </si>
  <si>
    <t>三国志异(中国語)</t>
  </si>
  <si>
    <t>諸葛孔明―三国志の英雄たち (岩波新書)</t>
  </si>
  <si>
    <t>キリストの誕生(新潮文庫)</t>
  </si>
  <si>
    <t xml:space="preserve">使徒パウロ―伝道にかけた生涯 (NHKブックス (404)) </t>
  </si>
  <si>
    <t>人類5000年史Ｉ　──紀元前の世界 (ちくま新書)</t>
  </si>
  <si>
    <t>「全世界史」講義　Ｉ古代・中世編―教養に効く！人類5000年史―</t>
  </si>
  <si>
    <t>イスラーム生誕(中公文庫)</t>
  </si>
  <si>
    <t>イスラーム文化 : その根柢にあるもの(岩波文庫)</t>
  </si>
  <si>
    <t>イエスの生涯(新潮文庫)</t>
  </si>
  <si>
    <t>最新の学術成果が証すアーク(聖櫃)とモーセ100の謎(鳩山堂)</t>
  </si>
  <si>
    <t>完全教祖マニュアル (ちくま新書)</t>
  </si>
  <si>
    <t>イスラームから見た「世界史」</t>
  </si>
  <si>
    <t>ユダヤ人とユダヤ教 (岩波新書)</t>
  </si>
  <si>
    <t>一神教の起源　──旧約聖書の「神」はどこから来たのか (筑摩選書)</t>
  </si>
  <si>
    <t>夜と霧 ドイツ強制収容所の体験記録(みすず書房)</t>
  </si>
  <si>
    <t>ヒトラーとは何か (草思社文庫)</t>
  </si>
  <si>
    <t>群集心理(講談社学術文庫)</t>
  </si>
  <si>
    <t>ホロコースト・スタディーズ: 最新研究への手引き(白水社)</t>
  </si>
  <si>
    <t>ユダヤ人財産はだれのものか―ホロコーストからパレスチナ問題へ</t>
  </si>
  <si>
    <t>ヒトラーの経済政策 : 世界恐慌からの奇跡的な復興 (祥伝社新書151)</t>
  </si>
  <si>
    <t>1789年―フランス革命序論 (岩波文庫)</t>
  </si>
  <si>
    <t>フランス革命小史 (岩波新書 青版 348)</t>
  </si>
  <si>
    <t>世界の歴史―ビジュアル版〈14〉ヨーロッパの革命(講談社)</t>
  </si>
  <si>
    <t>ヨーロッパ中世の社会史 (岩波セミナーブックス (13))</t>
  </si>
  <si>
    <t xml:space="preserve">アレクサンドロス大王 (刀水歴史全書) </t>
  </si>
  <si>
    <t>図説 アレクサンドロス大王 (ふくろうの本)</t>
  </si>
  <si>
    <t xml:space="preserve">クリフォード・ギアツの経済学―アジア研究と経済理論の間で (社会科学の冒険 (4)) </t>
  </si>
  <si>
    <t>越境する貨幣 (青木書店)</t>
  </si>
  <si>
    <t>貨幣進化論―「成長なき時代」の通貨システム (新潮選書)</t>
  </si>
  <si>
    <t>人類の歴史を変えた8つのできごとＩ――言語・宗教・農耕・お金編 (岩波ジュニア新書)</t>
  </si>
  <si>
    <t>経済学の歴史 (講談社学術文庫)</t>
  </si>
  <si>
    <t>入門 経済学の歴史 (ちくま新書)</t>
  </si>
  <si>
    <t>うしろめたさの人類学(ミシマ社)</t>
  </si>
  <si>
    <t>文化人類学の思考法(世界思想社)</t>
  </si>
  <si>
    <t>貨幣の日本史 (朝日選書)</t>
  </si>
  <si>
    <t>経済学の歴史―いま時代と思想を見直す (ダイヤモンド社)</t>
  </si>
  <si>
    <t>デジタルネイチャー　生態系を為す汎神化した計算機による侘と寂 (PLANETS/第二次惑星開発委員会)</t>
  </si>
  <si>
    <t>魔法の世紀 (PLANETS)</t>
  </si>
  <si>
    <t>経済史の理論(講談社学術文庫)</t>
  </si>
  <si>
    <t>お金の流れで読む 日本の歴史 (KADOKAWA)</t>
  </si>
  <si>
    <t>お金の流れで読む 世界の歴史 (KADOKAWA)</t>
  </si>
  <si>
    <t xml:space="preserve">経済の文明史 (ちくま学芸文庫) </t>
  </si>
  <si>
    <t>文明の十字路=中央アジアの歴史 (講談社学術文庫)</t>
  </si>
  <si>
    <t>仏教とアドラー心理学―自我から覚りへ (佼成出版社)</t>
  </si>
  <si>
    <t>哲学と宗教全史 (ダイヤモンド社)</t>
  </si>
  <si>
    <t>三蔵法師―三千世界を跋渉す (集英社)</t>
  </si>
  <si>
    <t>般若心経・金剛般若経 (岩波文庫)</t>
  </si>
  <si>
    <t>玄奘西域記〔小学館文庫〕</t>
  </si>
  <si>
    <t>高杉晋作の「革命日記」 (朝日新書)</t>
  </si>
  <si>
    <t>幕末から維新へ〈シリーズ 日本近世史 5〉 (岩波新書)</t>
  </si>
  <si>
    <t>古典の窓: 国民文化入門選書　第一巻 (小柳陽太郎)</t>
  </si>
  <si>
    <t>高杉晋作 (文春新書)</t>
  </si>
  <si>
    <t>名歌でたどる日本の心―スサノオノミコトから昭和天皇まで (草思社)</t>
  </si>
  <si>
    <t>東行先生遺文 (Kindleアーカイブ )</t>
  </si>
  <si>
    <t>高杉晋作 (講談社文庫)</t>
  </si>
  <si>
    <t>開国への布石―評伝・老中首座阿部正弘 (未来社)</t>
  </si>
  <si>
    <t>月刊高杉晋作 総集編 永久保存版―明治維新を加速させた男 (ザ メディアジョン)</t>
  </si>
  <si>
    <t>安政維新 阿部正弘の生涯 (南々社)</t>
  </si>
  <si>
    <t>幕末外交と開国 (講談社学術文庫)</t>
  </si>
  <si>
    <t>幕末政治家 (岩波文庫)</t>
  </si>
  <si>
    <t>維新の商人 語り出す白石正一郎日記 (毎日新聞出版)</t>
  </si>
  <si>
    <t>朱子学と陽明学 (岩波書店)</t>
  </si>
  <si>
    <t>永遠の維新者 昭和を読もう葦津珍彦の主張シリーズⅡ (葦津事務所)</t>
  </si>
  <si>
    <t>渦潮の底 白石正一郎とその一族 (右文書院)</t>
  </si>
  <si>
    <t>白石正一郎―幕末の豪商志士 (三一書房)</t>
  </si>
  <si>
    <t>伝習録 (中公クラシックス)</t>
  </si>
  <si>
    <t>国家はなぜ衰退するのか : 権力・繁栄・貧困の起源 (ハヤカワ・ノンフィクション文庫)</t>
  </si>
  <si>
    <t>「豊かさ」の誕生 成長と発展の文明史 (日経ビジネス人文庫)</t>
  </si>
  <si>
    <t>アメリカ・インディアンの歴史 (雄山閣出版)</t>
  </si>
  <si>
    <t>アメリカ先住民を知るための62章 (明石書店)</t>
  </si>
  <si>
    <t>ともいきの思想 自然と生きるアメリカ先住民の「聖なる言葉」 (小学館101新書)</t>
  </si>
  <si>
    <t>交易の世界史 (ちくま学芸文庫)</t>
  </si>
  <si>
    <t>アメリカ独立革命 (岩波書店)</t>
  </si>
  <si>
    <t>一冊でわかるアメリカ史 (河出書房新社)</t>
  </si>
  <si>
    <t>アメリカのジレンマ 実験国家はどこへゆくのか (NHK出版新書)</t>
  </si>
  <si>
    <t>コロンブス航海誌 (岩波文庫，青428-1)</t>
  </si>
  <si>
    <t>若い読者のための世界史 原始から現代まで (中公文庫)</t>
  </si>
  <si>
    <t>近代世界システム 1730~1840s―大西洋革命の時代 (名古屋大学出版会)</t>
  </si>
  <si>
    <t>世界の名著33 (中央公論社)</t>
  </si>
  <si>
    <t>コモン・センス 他三篇 (岩波文庫)</t>
  </si>
  <si>
    <t>文明の衝突(上) (集英社文庫)</t>
  </si>
  <si>
    <t>全航海の報告 (岩波文庫)</t>
  </si>
  <si>
    <t>アメリカがまだ貧しかったころ (青土社)</t>
  </si>
  <si>
    <t>統治二論 / 市民政府論 (岩波文庫)</t>
  </si>
  <si>
    <t>ネイティブ・アメリカン : 先住民社会の現在 (岩波新書)</t>
  </si>
  <si>
    <t>実験国家アメリカの履歴書 : 社会・文化・歴史にみる統合と多元化の軌跡 (慶應義塾大学出版会)</t>
  </si>
  <si>
    <t>アメリカの小学生が学ぶ歴史教科書 EJ対訳 (Japan Book)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</si>
</sst>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</font>
    <font>
      <sz val="10"/>
      <color theme="1"/>
      <name val="Arial"/>
    </font>
    <font>
      <sz val="18"/>
      <color theme="1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1"/>
      <color rgb="FF1155CC"/>
      <name val="游明朝"/>
      <family val="1"/>
      <charset val="128"/>
    </font>
    <font>
      <sz val="10"/>
      <color rgb="FF1155CC"/>
      <name val="Arial"/>
    </font>
    <font>
      <u/>
      <sz val="10"/>
      <color rgb="FF0000FF"/>
      <name val="Arial"/>
    </font>
    <font>
      <u/>
      <sz val="11"/>
      <color rgb="FF1155CC"/>
      <name val="游明朝"/>
      <charset val="128"/>
    </font>
    <font>
      <u/>
      <sz val="10"/>
      <color rgb="FF1155CC"/>
      <name val="Arial"/>
    </font>
    <font>
      <u/>
      <sz val="11"/>
      <color rgb="FF1155CC"/>
      <name val="游明朝"/>
      <charset val="128"/>
    </font>
    <font>
      <u/>
      <sz val="10"/>
      <color rgb="FF0000FF"/>
      <name val="Arial"/>
    </font>
    <font>
      <u/>
      <sz val="11"/>
      <color rgb="FF0000FF"/>
      <name val="游明朝"/>
      <charset val="128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6"/>
      <name val="Tsukushi A Round Gothic Bold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2" borderId="4" xfId="0" applyFont="1" applyFill="1" applyBorder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5" fillId="2" borderId="5" xfId="0" applyFont="1" applyFill="1" applyBorder="1" applyAlignment="1"/>
    <xf numFmtId="0" fontId="1" fillId="0" borderId="4" xfId="0" applyFont="1" applyBorder="1" applyAlignment="1"/>
    <xf numFmtId="0" fontId="6" fillId="0" borderId="0" xfId="0" applyFont="1" applyAlignment="1"/>
    <xf numFmtId="0" fontId="4" fillId="3" borderId="0" xfId="0" applyFont="1" applyFill="1" applyAlignment="1"/>
    <xf numFmtId="0" fontId="7" fillId="0" borderId="5" xfId="0" applyFont="1" applyBorder="1" applyAlignment="1"/>
    <xf numFmtId="0" fontId="4" fillId="3" borderId="0" xfId="0" applyFont="1" applyFill="1" applyAlignment="1"/>
    <xf numFmtId="0" fontId="1" fillId="0" borderId="4" xfId="0" applyFont="1" applyBorder="1"/>
    <xf numFmtId="0" fontId="8" fillId="3" borderId="0" xfId="0" applyFont="1" applyFill="1" applyAlignment="1"/>
    <xf numFmtId="0" fontId="9" fillId="0" borderId="0" xfId="0" applyFont="1" applyAlignment="1"/>
    <xf numFmtId="0" fontId="10" fillId="2" borderId="0" xfId="0" applyFont="1" applyFill="1" applyAlignment="1"/>
    <xf numFmtId="0" fontId="4" fillId="2" borderId="0" xfId="0" applyFont="1" applyFill="1" applyAlignment="1"/>
    <xf numFmtId="0" fontId="1" fillId="0" borderId="6" xfId="0" applyFont="1" applyBorder="1"/>
    <xf numFmtId="0" fontId="11" fillId="0" borderId="5" xfId="0" applyFont="1" applyBorder="1" applyAlignment="1"/>
    <xf numFmtId="0" fontId="1" fillId="0" borderId="0" xfId="0" applyFont="1"/>
    <xf numFmtId="0" fontId="12" fillId="2" borderId="0" xfId="0" applyFont="1" applyFill="1" applyAlignment="1"/>
    <xf numFmtId="0" fontId="4" fillId="3" borderId="0" xfId="0" applyFont="1" applyFill="1" applyAlignment="1">
      <alignment horizontal="left"/>
    </xf>
    <xf numFmtId="0" fontId="4" fillId="3" borderId="0" xfId="0" applyFont="1" applyFill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13" fillId="3" borderId="0" xfId="0" applyFont="1" applyFill="1" applyAlignment="1"/>
    <xf numFmtId="0" fontId="14" fillId="2" borderId="5" xfId="0" applyFont="1" applyFill="1" applyBorder="1" applyAlignment="1"/>
    <xf numFmtId="0" fontId="1" fillId="2" borderId="0" xfId="0" applyFont="1" applyFill="1" applyAlignment="1"/>
    <xf numFmtId="0" fontId="1" fillId="3" borderId="4" xfId="0" applyFont="1" applyFill="1" applyBorder="1" applyAlignment="1"/>
    <xf numFmtId="0" fontId="4" fillId="2" borderId="4" xfId="0" applyFont="1" applyFill="1" applyBorder="1" applyAlignment="1"/>
    <xf numFmtId="0" fontId="4" fillId="2" borderId="0" xfId="0" applyFont="1" applyFill="1" applyAlignment="1"/>
    <xf numFmtId="0" fontId="15" fillId="2" borderId="0" xfId="0" applyFont="1" applyFill="1" applyAlignment="1"/>
    <xf numFmtId="0" fontId="16" fillId="2" borderId="0" xfId="0" applyFont="1" applyFill="1" applyAlignment="1"/>
    <xf numFmtId="0" fontId="17" fillId="3" borderId="0" xfId="0" applyFont="1" applyFill="1" applyAlignment="1"/>
    <xf numFmtId="0" fontId="18" fillId="0" borderId="5" xfId="0" applyFont="1" applyBorder="1" applyAlignment="1"/>
    <xf numFmtId="0" fontId="19" fillId="0" borderId="5" xfId="0" applyFont="1" applyBorder="1" applyAlignment="1"/>
    <xf numFmtId="0" fontId="1" fillId="0" borderId="0" xfId="0" applyFont="1" applyAlignment="1"/>
    <xf numFmtId="0" fontId="20" fillId="0" borderId="0" xfId="0" applyFont="1" applyAlignment="1"/>
    <xf numFmtId="0" fontId="21" fillId="0" borderId="5" xfId="0" applyFont="1" applyBorder="1" applyAlignment="1"/>
    <xf numFmtId="0" fontId="22" fillId="2" borderId="0" xfId="0" applyFont="1" applyFill="1" applyAlignment="1"/>
    <xf numFmtId="0" fontId="1" fillId="2" borderId="0" xfId="0" applyFont="1" applyFill="1"/>
    <xf numFmtId="0" fontId="23" fillId="2" borderId="5" xfId="0" applyFont="1" applyFill="1" applyBorder="1" applyAlignment="1"/>
    <xf numFmtId="0" fontId="1" fillId="0" borderId="5" xfId="0" applyFont="1" applyBorder="1"/>
  </cellXfs>
  <cellStyles count="1">
    <cellStyle name="標準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mzn.to/2G1sjd2" TargetMode="External"/><Relationship Id="rId299" Type="http://schemas.openxmlformats.org/officeDocument/2006/relationships/hyperlink" Target="https://amzn.to/3cHB2PO" TargetMode="External"/><Relationship Id="rId21" Type="http://schemas.openxmlformats.org/officeDocument/2006/relationships/hyperlink" Target="https://amzn.to/3avH4mm" TargetMode="External"/><Relationship Id="rId63" Type="http://schemas.openxmlformats.org/officeDocument/2006/relationships/hyperlink" Target="https://amzn.to/2WbhMU1" TargetMode="External"/><Relationship Id="rId159" Type="http://schemas.openxmlformats.org/officeDocument/2006/relationships/hyperlink" Target="https://amzn.to/2ttmUsn" TargetMode="External"/><Relationship Id="rId324" Type="http://schemas.openxmlformats.org/officeDocument/2006/relationships/hyperlink" Target="https://amzn.to/2Kqn7RW" TargetMode="External"/><Relationship Id="rId366" Type="http://schemas.openxmlformats.org/officeDocument/2006/relationships/hyperlink" Target="https://amzn.to/3fZbbFj" TargetMode="External"/><Relationship Id="rId170" Type="http://schemas.openxmlformats.org/officeDocument/2006/relationships/hyperlink" Target="https://amzn.to/2WdFm2v" TargetMode="External"/><Relationship Id="rId226" Type="http://schemas.openxmlformats.org/officeDocument/2006/relationships/hyperlink" Target="https://amzn.to/2TvS11a" TargetMode="External"/><Relationship Id="rId268" Type="http://schemas.openxmlformats.org/officeDocument/2006/relationships/hyperlink" Target="https://amzn.to/38jFgLf" TargetMode="External"/><Relationship Id="rId32" Type="http://schemas.openxmlformats.org/officeDocument/2006/relationships/hyperlink" Target="https://amzn.to/3cISAe6" TargetMode="External"/><Relationship Id="rId74" Type="http://schemas.openxmlformats.org/officeDocument/2006/relationships/hyperlink" Target="https://amzn.to/2NAbie8" TargetMode="External"/><Relationship Id="rId128" Type="http://schemas.openxmlformats.org/officeDocument/2006/relationships/hyperlink" Target="https://amzn.to/2Rmmz2s" TargetMode="External"/><Relationship Id="rId335" Type="http://schemas.openxmlformats.org/officeDocument/2006/relationships/hyperlink" Target="https://amzn.to/34W45w9" TargetMode="External"/><Relationship Id="rId377" Type="http://schemas.openxmlformats.org/officeDocument/2006/relationships/hyperlink" Target="https://amzn.to/3g5TAvI" TargetMode="External"/><Relationship Id="rId5" Type="http://schemas.openxmlformats.org/officeDocument/2006/relationships/hyperlink" Target="https://amzn.to/3aljLvo" TargetMode="External"/><Relationship Id="rId181" Type="http://schemas.openxmlformats.org/officeDocument/2006/relationships/hyperlink" Target="https://amzn.to/2G1M5F8" TargetMode="External"/><Relationship Id="rId237" Type="http://schemas.openxmlformats.org/officeDocument/2006/relationships/hyperlink" Target="https://amzn.to/2VMPGhC" TargetMode="External"/><Relationship Id="rId279" Type="http://schemas.openxmlformats.org/officeDocument/2006/relationships/hyperlink" Target="https://amzn.to/36vKzWF" TargetMode="External"/><Relationship Id="rId43" Type="http://schemas.openxmlformats.org/officeDocument/2006/relationships/hyperlink" Target="https://amzn.to/3anMxLW" TargetMode="External"/><Relationship Id="rId139" Type="http://schemas.openxmlformats.org/officeDocument/2006/relationships/hyperlink" Target="https://amzn.to/2NAc8HO" TargetMode="External"/><Relationship Id="rId290" Type="http://schemas.openxmlformats.org/officeDocument/2006/relationships/hyperlink" Target="https://amzn.to/2RZtv72" TargetMode="External"/><Relationship Id="rId304" Type="http://schemas.openxmlformats.org/officeDocument/2006/relationships/hyperlink" Target="https://amzn.to/3bxa6SE" TargetMode="External"/><Relationship Id="rId346" Type="http://schemas.openxmlformats.org/officeDocument/2006/relationships/hyperlink" Target="https://amzn.to/2wXGY7W" TargetMode="External"/><Relationship Id="rId85" Type="http://schemas.openxmlformats.org/officeDocument/2006/relationships/hyperlink" Target="https://amzn.to/2v0Lotw" TargetMode="External"/><Relationship Id="rId150" Type="http://schemas.openxmlformats.org/officeDocument/2006/relationships/hyperlink" Target="https://amzn.to/2y2sLHz" TargetMode="External"/><Relationship Id="rId192" Type="http://schemas.openxmlformats.org/officeDocument/2006/relationships/hyperlink" Target="https://amzn.to/2NA9dyQ" TargetMode="External"/><Relationship Id="rId206" Type="http://schemas.openxmlformats.org/officeDocument/2006/relationships/hyperlink" Target="https://amzn.to/30vkuW8" TargetMode="External"/><Relationship Id="rId248" Type="http://schemas.openxmlformats.org/officeDocument/2006/relationships/hyperlink" Target="https://amzn.to/2Sn00fq" TargetMode="External"/><Relationship Id="rId12" Type="http://schemas.openxmlformats.org/officeDocument/2006/relationships/hyperlink" Target="https://amzn.to/3avuvpJ" TargetMode="External"/><Relationship Id="rId108" Type="http://schemas.openxmlformats.org/officeDocument/2006/relationships/hyperlink" Target="https://amzn.to/2v0L6Ts" TargetMode="External"/><Relationship Id="rId315" Type="http://schemas.openxmlformats.org/officeDocument/2006/relationships/hyperlink" Target="https://amzn.to/352OUS8" TargetMode="External"/><Relationship Id="rId357" Type="http://schemas.openxmlformats.org/officeDocument/2006/relationships/hyperlink" Target="https://amzn.to/2zPekHn" TargetMode="External"/><Relationship Id="rId54" Type="http://schemas.openxmlformats.org/officeDocument/2006/relationships/hyperlink" Target="https://amzn.to/363eEg6" TargetMode="External"/><Relationship Id="rId96" Type="http://schemas.openxmlformats.org/officeDocument/2006/relationships/hyperlink" Target="https://amzn.to/2yUotC0" TargetMode="External"/><Relationship Id="rId161" Type="http://schemas.openxmlformats.org/officeDocument/2006/relationships/hyperlink" Target="https://amzn.to/2v0Glt2" TargetMode="External"/><Relationship Id="rId217" Type="http://schemas.openxmlformats.org/officeDocument/2006/relationships/hyperlink" Target="https://amzn.to/2QZ7FjW" TargetMode="External"/><Relationship Id="rId259" Type="http://schemas.openxmlformats.org/officeDocument/2006/relationships/hyperlink" Target="https://amzn.to/2NCwiRb" TargetMode="External"/><Relationship Id="rId23" Type="http://schemas.openxmlformats.org/officeDocument/2006/relationships/hyperlink" Target="https://amzn.to/3aPhrNi" TargetMode="External"/><Relationship Id="rId119" Type="http://schemas.openxmlformats.org/officeDocument/2006/relationships/hyperlink" Target="https://amzn.to/2TCnj6j" TargetMode="External"/><Relationship Id="rId270" Type="http://schemas.openxmlformats.org/officeDocument/2006/relationships/hyperlink" Target="https://amzn.to/2TBheay" TargetMode="External"/><Relationship Id="rId326" Type="http://schemas.openxmlformats.org/officeDocument/2006/relationships/hyperlink" Target="https://amzn.to/3au4TJY" TargetMode="External"/><Relationship Id="rId65" Type="http://schemas.openxmlformats.org/officeDocument/2006/relationships/hyperlink" Target="https://amzn.to/2WcBRJJ" TargetMode="External"/><Relationship Id="rId130" Type="http://schemas.openxmlformats.org/officeDocument/2006/relationships/hyperlink" Target="https://amzn.to/2TzVGLq" TargetMode="External"/><Relationship Id="rId368" Type="http://schemas.openxmlformats.org/officeDocument/2006/relationships/hyperlink" Target="https://amzn.to/2LRVthH" TargetMode="External"/><Relationship Id="rId172" Type="http://schemas.openxmlformats.org/officeDocument/2006/relationships/hyperlink" Target="https://amzn.to/3d32ZSo" TargetMode="External"/><Relationship Id="rId228" Type="http://schemas.openxmlformats.org/officeDocument/2006/relationships/hyperlink" Target="https://amzn.to/2RqXRhw" TargetMode="External"/><Relationship Id="rId281" Type="http://schemas.openxmlformats.org/officeDocument/2006/relationships/hyperlink" Target="https://amzn.to/36twZ61" TargetMode="External"/><Relationship Id="rId337" Type="http://schemas.openxmlformats.org/officeDocument/2006/relationships/hyperlink" Target="https://amzn.to/3ayCzpR" TargetMode="External"/><Relationship Id="rId34" Type="http://schemas.openxmlformats.org/officeDocument/2006/relationships/hyperlink" Target="https://amzn.to/36apSQ1" TargetMode="External"/><Relationship Id="rId76" Type="http://schemas.openxmlformats.org/officeDocument/2006/relationships/hyperlink" Target="https://amzn.to/37863Kq" TargetMode="External"/><Relationship Id="rId141" Type="http://schemas.openxmlformats.org/officeDocument/2006/relationships/hyperlink" Target="https://amzn.to/2NxoS1N" TargetMode="External"/><Relationship Id="rId379" Type="http://schemas.openxmlformats.org/officeDocument/2006/relationships/hyperlink" Target="https://amzn.to/368HCga" TargetMode="External"/><Relationship Id="rId7" Type="http://schemas.openxmlformats.org/officeDocument/2006/relationships/hyperlink" Target="https://amzn.to/2TCeh9w" TargetMode="External"/><Relationship Id="rId183" Type="http://schemas.openxmlformats.org/officeDocument/2006/relationships/hyperlink" Target="https://amzn.to/3amAHBG" TargetMode="External"/><Relationship Id="rId239" Type="http://schemas.openxmlformats.org/officeDocument/2006/relationships/hyperlink" Target="https://amzn.to/3awzF52" TargetMode="External"/><Relationship Id="rId250" Type="http://schemas.openxmlformats.org/officeDocument/2006/relationships/hyperlink" Target="https://amzn.to/2x1hyGu" TargetMode="External"/><Relationship Id="rId292" Type="http://schemas.openxmlformats.org/officeDocument/2006/relationships/hyperlink" Target="https://amzn.to/3eFLzN8" TargetMode="External"/><Relationship Id="rId306" Type="http://schemas.openxmlformats.org/officeDocument/2006/relationships/hyperlink" Target="https://amzn.to/2KufhH7" TargetMode="External"/><Relationship Id="rId45" Type="http://schemas.openxmlformats.org/officeDocument/2006/relationships/hyperlink" Target="https://amzn.to/38cjpoS" TargetMode="External"/><Relationship Id="rId87" Type="http://schemas.openxmlformats.org/officeDocument/2006/relationships/hyperlink" Target="https://amzn.to/3aimGVv" TargetMode="External"/><Relationship Id="rId110" Type="http://schemas.openxmlformats.org/officeDocument/2006/relationships/hyperlink" Target="https://amzn.to/30x0iTN" TargetMode="External"/><Relationship Id="rId348" Type="http://schemas.openxmlformats.org/officeDocument/2006/relationships/hyperlink" Target="https://amzn.to/34Te4m4" TargetMode="External"/><Relationship Id="rId152" Type="http://schemas.openxmlformats.org/officeDocument/2006/relationships/hyperlink" Target="https://amzn.to/373FuWw" TargetMode="External"/><Relationship Id="rId194" Type="http://schemas.openxmlformats.org/officeDocument/2006/relationships/hyperlink" Target="https://amzn.to/3f4hPK7" TargetMode="External"/><Relationship Id="rId208" Type="http://schemas.openxmlformats.org/officeDocument/2006/relationships/hyperlink" Target="https://amzn.to/3ajMAZa" TargetMode="External"/><Relationship Id="rId261" Type="http://schemas.openxmlformats.org/officeDocument/2006/relationships/hyperlink" Target="https://amzn.to/2tx1ri6" TargetMode="External"/><Relationship Id="rId14" Type="http://schemas.openxmlformats.org/officeDocument/2006/relationships/hyperlink" Target="https://amzn.to/3cGXBEi" TargetMode="External"/><Relationship Id="rId56" Type="http://schemas.openxmlformats.org/officeDocument/2006/relationships/hyperlink" Target="https://amzn.to/3d2PrpI" TargetMode="External"/><Relationship Id="rId317" Type="http://schemas.openxmlformats.org/officeDocument/2006/relationships/hyperlink" Target="https://amzn.to/3amKN4k" TargetMode="External"/><Relationship Id="rId359" Type="http://schemas.openxmlformats.org/officeDocument/2006/relationships/hyperlink" Target="https://amzn.to/3fY37ox" TargetMode="External"/><Relationship Id="rId98" Type="http://schemas.openxmlformats.org/officeDocument/2006/relationships/hyperlink" Target="https://amzn.to/2Yiy0NN" TargetMode="External"/><Relationship Id="rId121" Type="http://schemas.openxmlformats.org/officeDocument/2006/relationships/hyperlink" Target="https://amzn.to/2TycRwQ" TargetMode="External"/><Relationship Id="rId163" Type="http://schemas.openxmlformats.org/officeDocument/2006/relationships/hyperlink" Target="https://amzn.to/2R4gdpx" TargetMode="External"/><Relationship Id="rId219" Type="http://schemas.openxmlformats.org/officeDocument/2006/relationships/hyperlink" Target="https://amzn.to/2NOhHCD" TargetMode="External"/><Relationship Id="rId370" Type="http://schemas.openxmlformats.org/officeDocument/2006/relationships/hyperlink" Target="https://amzn.to/2Tj4Iva" TargetMode="External"/><Relationship Id="rId230" Type="http://schemas.openxmlformats.org/officeDocument/2006/relationships/hyperlink" Target="https://amzn.to/30uxco0" TargetMode="External"/><Relationship Id="rId25" Type="http://schemas.openxmlformats.org/officeDocument/2006/relationships/hyperlink" Target="https://amzn.to/36twg4N" TargetMode="External"/><Relationship Id="rId67" Type="http://schemas.openxmlformats.org/officeDocument/2006/relationships/hyperlink" Target="https://amzn.to/3bMISrc" TargetMode="External"/><Relationship Id="rId272" Type="http://schemas.openxmlformats.org/officeDocument/2006/relationships/hyperlink" Target="https://amzn.to/38fUOQ6" TargetMode="External"/><Relationship Id="rId328" Type="http://schemas.openxmlformats.org/officeDocument/2006/relationships/hyperlink" Target="https://amzn.to/2wZtkBp" TargetMode="External"/><Relationship Id="rId132" Type="http://schemas.openxmlformats.org/officeDocument/2006/relationships/hyperlink" Target="https://amzn.to/2NAE3Ho" TargetMode="External"/><Relationship Id="rId174" Type="http://schemas.openxmlformats.org/officeDocument/2006/relationships/hyperlink" Target="https://amzn.to/2TylNCf" TargetMode="External"/><Relationship Id="rId381" Type="http://schemas.openxmlformats.org/officeDocument/2006/relationships/hyperlink" Target="https://amzn.to/3bIezBf" TargetMode="External"/><Relationship Id="rId241" Type="http://schemas.openxmlformats.org/officeDocument/2006/relationships/hyperlink" Target="https://amzn.to/2yCHDw4" TargetMode="External"/><Relationship Id="rId36" Type="http://schemas.openxmlformats.org/officeDocument/2006/relationships/hyperlink" Target="https://amzn.to/30uVKNM" TargetMode="External"/><Relationship Id="rId283" Type="http://schemas.openxmlformats.org/officeDocument/2006/relationships/hyperlink" Target="https://amzn.to/38BRbEm" TargetMode="External"/><Relationship Id="rId339" Type="http://schemas.openxmlformats.org/officeDocument/2006/relationships/hyperlink" Target="https://amzn.to/2Vq660C" TargetMode="External"/><Relationship Id="rId78" Type="http://schemas.openxmlformats.org/officeDocument/2006/relationships/hyperlink" Target="https://amzn.to/2G1Jr25" TargetMode="External"/><Relationship Id="rId101" Type="http://schemas.openxmlformats.org/officeDocument/2006/relationships/hyperlink" Target="https://amzn.to/3af3sjA" TargetMode="External"/><Relationship Id="rId143" Type="http://schemas.openxmlformats.org/officeDocument/2006/relationships/hyperlink" Target="https://amzn.to/2Ro4RvG" TargetMode="External"/><Relationship Id="rId185" Type="http://schemas.openxmlformats.org/officeDocument/2006/relationships/hyperlink" Target="https://amzn.to/2VQTFLn" TargetMode="External"/><Relationship Id="rId350" Type="http://schemas.openxmlformats.org/officeDocument/2006/relationships/hyperlink" Target="https://amzn.to/3g0mptl" TargetMode="External"/><Relationship Id="rId9" Type="http://schemas.openxmlformats.org/officeDocument/2006/relationships/hyperlink" Target="https://amzn.to/2tt7jJn" TargetMode="External"/><Relationship Id="rId210" Type="http://schemas.openxmlformats.org/officeDocument/2006/relationships/hyperlink" Target="https://amzn.to/2FV1fvF" TargetMode="External"/><Relationship Id="rId26" Type="http://schemas.openxmlformats.org/officeDocument/2006/relationships/hyperlink" Target="https://amzn.to/2RxYur1" TargetMode="External"/><Relationship Id="rId231" Type="http://schemas.openxmlformats.org/officeDocument/2006/relationships/hyperlink" Target="https://amzn.to/38bNV2c" TargetMode="External"/><Relationship Id="rId252" Type="http://schemas.openxmlformats.org/officeDocument/2006/relationships/hyperlink" Target="https://amzn.to/3aAMLOB" TargetMode="External"/><Relationship Id="rId273" Type="http://schemas.openxmlformats.org/officeDocument/2006/relationships/hyperlink" Target="https://amzn.to/2R2I89A" TargetMode="External"/><Relationship Id="rId294" Type="http://schemas.openxmlformats.org/officeDocument/2006/relationships/hyperlink" Target="https://amzn.to/3ar0rvn" TargetMode="External"/><Relationship Id="rId308" Type="http://schemas.openxmlformats.org/officeDocument/2006/relationships/hyperlink" Target="https://amzn.to/2S1sco6" TargetMode="External"/><Relationship Id="rId329" Type="http://schemas.openxmlformats.org/officeDocument/2006/relationships/hyperlink" Target="https://amzn.to/3au1ScL" TargetMode="External"/><Relationship Id="rId47" Type="http://schemas.openxmlformats.org/officeDocument/2006/relationships/hyperlink" Target="https://amzn.to/2zKtH3K" TargetMode="External"/><Relationship Id="rId68" Type="http://schemas.openxmlformats.org/officeDocument/2006/relationships/hyperlink" Target="https://amzn.to/3aSfkY3" TargetMode="External"/><Relationship Id="rId89" Type="http://schemas.openxmlformats.org/officeDocument/2006/relationships/hyperlink" Target="https://amzn.to/2YrcrdU" TargetMode="External"/><Relationship Id="rId112" Type="http://schemas.openxmlformats.org/officeDocument/2006/relationships/hyperlink" Target="https://amzn.to/2Wbh4X4" TargetMode="External"/><Relationship Id="rId133" Type="http://schemas.openxmlformats.org/officeDocument/2006/relationships/hyperlink" Target="https://amzn.to/3avDNU6" TargetMode="External"/><Relationship Id="rId154" Type="http://schemas.openxmlformats.org/officeDocument/2006/relationships/hyperlink" Target="https://amzn.to/2Yfs08G" TargetMode="External"/><Relationship Id="rId175" Type="http://schemas.openxmlformats.org/officeDocument/2006/relationships/hyperlink" Target="https://amzn.to/36anicN" TargetMode="External"/><Relationship Id="rId340" Type="http://schemas.openxmlformats.org/officeDocument/2006/relationships/hyperlink" Target="https://amzn.to/2Km0iyZ" TargetMode="External"/><Relationship Id="rId361" Type="http://schemas.openxmlformats.org/officeDocument/2006/relationships/hyperlink" Target="https://amzn.to/3g0oJ3x" TargetMode="External"/><Relationship Id="rId196" Type="http://schemas.openxmlformats.org/officeDocument/2006/relationships/hyperlink" Target="https://amzn.to/2WhflPM" TargetMode="External"/><Relationship Id="rId200" Type="http://schemas.openxmlformats.org/officeDocument/2006/relationships/hyperlink" Target="https://amzn.to/2tgNSUd" TargetMode="External"/><Relationship Id="rId382" Type="http://schemas.openxmlformats.org/officeDocument/2006/relationships/hyperlink" Target="https://amzn.to/3bIezBf" TargetMode="External"/><Relationship Id="rId16" Type="http://schemas.openxmlformats.org/officeDocument/2006/relationships/hyperlink" Target="https://amzn.to/2XXiGWM" TargetMode="External"/><Relationship Id="rId221" Type="http://schemas.openxmlformats.org/officeDocument/2006/relationships/hyperlink" Target="https://amzn.to/2NyeAym" TargetMode="External"/><Relationship Id="rId242" Type="http://schemas.openxmlformats.org/officeDocument/2006/relationships/hyperlink" Target="https://amzn.to/2zBMGgH" TargetMode="External"/><Relationship Id="rId263" Type="http://schemas.openxmlformats.org/officeDocument/2006/relationships/hyperlink" Target="https://amzn.to/2Rv0pey" TargetMode="External"/><Relationship Id="rId284" Type="http://schemas.openxmlformats.org/officeDocument/2006/relationships/hyperlink" Target="https://amzn.to/3aNrpil" TargetMode="External"/><Relationship Id="rId319" Type="http://schemas.openxmlformats.org/officeDocument/2006/relationships/hyperlink" Target="https://amzn.to/2x1Nx9G" TargetMode="External"/><Relationship Id="rId37" Type="http://schemas.openxmlformats.org/officeDocument/2006/relationships/hyperlink" Target="https://amzn.to/3769Esi" TargetMode="External"/><Relationship Id="rId58" Type="http://schemas.openxmlformats.org/officeDocument/2006/relationships/hyperlink" Target="https://amzn.to/2WeCnH4" TargetMode="External"/><Relationship Id="rId79" Type="http://schemas.openxmlformats.org/officeDocument/2006/relationships/hyperlink" Target="https://amzn.to/30vnyl6" TargetMode="External"/><Relationship Id="rId102" Type="http://schemas.openxmlformats.org/officeDocument/2006/relationships/hyperlink" Target="https://amzn.to/2RriEBH" TargetMode="External"/><Relationship Id="rId123" Type="http://schemas.openxmlformats.org/officeDocument/2006/relationships/hyperlink" Target="https://amzn.to/3af4Keq" TargetMode="External"/><Relationship Id="rId144" Type="http://schemas.openxmlformats.org/officeDocument/2006/relationships/hyperlink" Target="https://amzn.to/35uaMGl" TargetMode="External"/><Relationship Id="rId330" Type="http://schemas.openxmlformats.org/officeDocument/2006/relationships/hyperlink" Target="https://amzn.to/2VNUiUL" TargetMode="External"/><Relationship Id="rId90" Type="http://schemas.openxmlformats.org/officeDocument/2006/relationships/hyperlink" Target="https://amzn.to/2SovIJj" TargetMode="External"/><Relationship Id="rId165" Type="http://schemas.openxmlformats.org/officeDocument/2006/relationships/hyperlink" Target="https://amzn.to/2TBxfNM" TargetMode="External"/><Relationship Id="rId186" Type="http://schemas.openxmlformats.org/officeDocument/2006/relationships/hyperlink" Target="https://amzn.to/2NBykkM" TargetMode="External"/><Relationship Id="rId351" Type="http://schemas.openxmlformats.org/officeDocument/2006/relationships/hyperlink" Target="https://amzn.to/2ZmNcKB" TargetMode="External"/><Relationship Id="rId372" Type="http://schemas.openxmlformats.org/officeDocument/2006/relationships/hyperlink" Target="https://amzn.to/2zOPOGa" TargetMode="External"/><Relationship Id="rId211" Type="http://schemas.openxmlformats.org/officeDocument/2006/relationships/hyperlink" Target="https://amzn.to/35W4XQh" TargetMode="External"/><Relationship Id="rId232" Type="http://schemas.openxmlformats.org/officeDocument/2006/relationships/hyperlink" Target="https://amzn.to/3afOtpD" TargetMode="External"/><Relationship Id="rId253" Type="http://schemas.openxmlformats.org/officeDocument/2006/relationships/hyperlink" Target="https://amzn.to/3aBZYXk" TargetMode="External"/><Relationship Id="rId274" Type="http://schemas.openxmlformats.org/officeDocument/2006/relationships/hyperlink" Target="https://amzn.to/2G2l9VT" TargetMode="External"/><Relationship Id="rId295" Type="http://schemas.openxmlformats.org/officeDocument/2006/relationships/hyperlink" Target="https://amzn.to/3cCMw79" TargetMode="External"/><Relationship Id="rId309" Type="http://schemas.openxmlformats.org/officeDocument/2006/relationships/hyperlink" Target="https://amzn.to/3avuvpJ" TargetMode="External"/><Relationship Id="rId27" Type="http://schemas.openxmlformats.org/officeDocument/2006/relationships/hyperlink" Target="https://amzn.to/2vskpY2" TargetMode="External"/><Relationship Id="rId48" Type="http://schemas.openxmlformats.org/officeDocument/2006/relationships/hyperlink" Target="https://amzn.to/38g2mCr" TargetMode="External"/><Relationship Id="rId69" Type="http://schemas.openxmlformats.org/officeDocument/2006/relationships/hyperlink" Target="https://amzn.to/3cYPanV" TargetMode="External"/><Relationship Id="rId113" Type="http://schemas.openxmlformats.org/officeDocument/2006/relationships/hyperlink" Target="https://amzn.to/3ailYYq" TargetMode="External"/><Relationship Id="rId134" Type="http://schemas.openxmlformats.org/officeDocument/2006/relationships/hyperlink" Target="https://amzn.to/2RmmDPK" TargetMode="External"/><Relationship Id="rId320" Type="http://schemas.openxmlformats.org/officeDocument/2006/relationships/hyperlink" Target="https://amzn.to/2yC2eAt" TargetMode="External"/><Relationship Id="rId80" Type="http://schemas.openxmlformats.org/officeDocument/2006/relationships/hyperlink" Target="https://amzn.to/2TCn3nR" TargetMode="External"/><Relationship Id="rId155" Type="http://schemas.openxmlformats.org/officeDocument/2006/relationships/hyperlink" Target="https://amzn.to/2v0HYXH" TargetMode="External"/><Relationship Id="rId176" Type="http://schemas.openxmlformats.org/officeDocument/2006/relationships/hyperlink" Target="https://amzn.to/37bO7i4" TargetMode="External"/><Relationship Id="rId197" Type="http://schemas.openxmlformats.org/officeDocument/2006/relationships/hyperlink" Target="https://amzn.to/2RvV5HI" TargetMode="External"/><Relationship Id="rId341" Type="http://schemas.openxmlformats.org/officeDocument/2006/relationships/hyperlink" Target="https://amzn.to/2Vr0PWs" TargetMode="External"/><Relationship Id="rId362" Type="http://schemas.openxmlformats.org/officeDocument/2006/relationships/hyperlink" Target="https://amzn.to/3g0oJ3x" TargetMode="External"/><Relationship Id="rId201" Type="http://schemas.openxmlformats.org/officeDocument/2006/relationships/hyperlink" Target="https://amzn.to/364CA2l" TargetMode="External"/><Relationship Id="rId222" Type="http://schemas.openxmlformats.org/officeDocument/2006/relationships/hyperlink" Target="https://amzn.to/35kipPo" TargetMode="External"/><Relationship Id="rId243" Type="http://schemas.openxmlformats.org/officeDocument/2006/relationships/hyperlink" Target="https://amzn.to/2WfjYtB" TargetMode="External"/><Relationship Id="rId264" Type="http://schemas.openxmlformats.org/officeDocument/2006/relationships/hyperlink" Target="https://amzn.to/3am9VJB" TargetMode="External"/><Relationship Id="rId285" Type="http://schemas.openxmlformats.org/officeDocument/2006/relationships/hyperlink" Target="https://amzn.to/2RPBX7W" TargetMode="External"/><Relationship Id="rId17" Type="http://schemas.openxmlformats.org/officeDocument/2006/relationships/hyperlink" Target="https://amzn.to/2yG5afq" TargetMode="External"/><Relationship Id="rId38" Type="http://schemas.openxmlformats.org/officeDocument/2006/relationships/hyperlink" Target="https://amzn.to/30vGm3T" TargetMode="External"/><Relationship Id="rId59" Type="http://schemas.openxmlformats.org/officeDocument/2006/relationships/hyperlink" Target="https://amzn.to/2xkJgOD" TargetMode="External"/><Relationship Id="rId103" Type="http://schemas.openxmlformats.org/officeDocument/2006/relationships/hyperlink" Target="https://amzn.to/2Gdh4yh" TargetMode="External"/><Relationship Id="rId124" Type="http://schemas.openxmlformats.org/officeDocument/2006/relationships/hyperlink" Target="https://amzn.to/2RqYQhW" TargetMode="External"/><Relationship Id="rId310" Type="http://schemas.openxmlformats.org/officeDocument/2006/relationships/hyperlink" Target="https://amzn.to/2wXZjBQ" TargetMode="External"/><Relationship Id="rId70" Type="http://schemas.openxmlformats.org/officeDocument/2006/relationships/hyperlink" Target="https://amzn.to/2Ym0J4f" TargetMode="External"/><Relationship Id="rId91" Type="http://schemas.openxmlformats.org/officeDocument/2006/relationships/hyperlink" Target="https://amzn.to/3d1dwNH" TargetMode="External"/><Relationship Id="rId145" Type="http://schemas.openxmlformats.org/officeDocument/2006/relationships/hyperlink" Target="https://amzn.to/2WgJFdD" TargetMode="External"/><Relationship Id="rId166" Type="http://schemas.openxmlformats.org/officeDocument/2006/relationships/hyperlink" Target="https://amzn.to/2YmKcNA" TargetMode="External"/><Relationship Id="rId187" Type="http://schemas.openxmlformats.org/officeDocument/2006/relationships/hyperlink" Target="https://amzn.to/38eMZKz" TargetMode="External"/><Relationship Id="rId331" Type="http://schemas.openxmlformats.org/officeDocument/2006/relationships/hyperlink" Target="https://amzn.to/3buCox6" TargetMode="External"/><Relationship Id="rId352" Type="http://schemas.openxmlformats.org/officeDocument/2006/relationships/hyperlink" Target="https://amzn.to/369SQRm" TargetMode="External"/><Relationship Id="rId373" Type="http://schemas.openxmlformats.org/officeDocument/2006/relationships/hyperlink" Target="https://amzn.to/2TljfGV" TargetMode="External"/><Relationship Id="rId1" Type="http://schemas.openxmlformats.org/officeDocument/2006/relationships/hyperlink" Target="https://amzn.to/2RrkwKJ" TargetMode="External"/><Relationship Id="rId212" Type="http://schemas.openxmlformats.org/officeDocument/2006/relationships/hyperlink" Target="https://amzn.to/2TwJRW4" TargetMode="External"/><Relationship Id="rId233" Type="http://schemas.openxmlformats.org/officeDocument/2006/relationships/hyperlink" Target="https://amzn.to/2FZxHNM" TargetMode="External"/><Relationship Id="rId254" Type="http://schemas.openxmlformats.org/officeDocument/2006/relationships/hyperlink" Target="https://amzn.to/2KuUl2t" TargetMode="External"/><Relationship Id="rId28" Type="http://schemas.openxmlformats.org/officeDocument/2006/relationships/hyperlink" Target="https://amzn.to/3eJmxwG" TargetMode="External"/><Relationship Id="rId49" Type="http://schemas.openxmlformats.org/officeDocument/2006/relationships/hyperlink" Target="https://amzn.to/2zLwwSb" TargetMode="External"/><Relationship Id="rId114" Type="http://schemas.openxmlformats.org/officeDocument/2006/relationships/hyperlink" Target="https://amzn.to/38m60uK" TargetMode="External"/><Relationship Id="rId275" Type="http://schemas.openxmlformats.org/officeDocument/2006/relationships/hyperlink" Target="https://amzn.to/2RNNqok" TargetMode="External"/><Relationship Id="rId296" Type="http://schemas.openxmlformats.org/officeDocument/2006/relationships/hyperlink" Target="https://amzn.to/2RZwjB6" TargetMode="External"/><Relationship Id="rId300" Type="http://schemas.openxmlformats.org/officeDocument/2006/relationships/hyperlink" Target="https://amzn.to/2xRlsCk" TargetMode="External"/><Relationship Id="rId60" Type="http://schemas.openxmlformats.org/officeDocument/2006/relationships/hyperlink" Target="https://amzn.to/2WafcOh" TargetMode="External"/><Relationship Id="rId81" Type="http://schemas.openxmlformats.org/officeDocument/2006/relationships/hyperlink" Target="https://amzn.to/2uasL61" TargetMode="External"/><Relationship Id="rId135" Type="http://schemas.openxmlformats.org/officeDocument/2006/relationships/hyperlink" Target="https://amzn.to/2NCaoh6" TargetMode="External"/><Relationship Id="rId156" Type="http://schemas.openxmlformats.org/officeDocument/2006/relationships/hyperlink" Target="https://amzn.to/2TGH64y" TargetMode="External"/><Relationship Id="rId177" Type="http://schemas.openxmlformats.org/officeDocument/2006/relationships/hyperlink" Target="https://amzn.to/2u9D7D1" TargetMode="External"/><Relationship Id="rId198" Type="http://schemas.openxmlformats.org/officeDocument/2006/relationships/hyperlink" Target="https://amzn.to/30qc3vq" TargetMode="External"/><Relationship Id="rId321" Type="http://schemas.openxmlformats.org/officeDocument/2006/relationships/hyperlink" Target="https://amzn.to/3azBtu8" TargetMode="External"/><Relationship Id="rId342" Type="http://schemas.openxmlformats.org/officeDocument/2006/relationships/hyperlink" Target="https://amzn.to/2Kt1Erq" TargetMode="External"/><Relationship Id="rId363" Type="http://schemas.openxmlformats.org/officeDocument/2006/relationships/hyperlink" Target="https://amzn.to/3g1oHbB" TargetMode="External"/><Relationship Id="rId202" Type="http://schemas.openxmlformats.org/officeDocument/2006/relationships/hyperlink" Target="https://amzn.to/3ak9lvN" TargetMode="External"/><Relationship Id="rId223" Type="http://schemas.openxmlformats.org/officeDocument/2006/relationships/hyperlink" Target="https://amzn.to/2tej4U1" TargetMode="External"/><Relationship Id="rId244" Type="http://schemas.openxmlformats.org/officeDocument/2006/relationships/hyperlink" Target="https://amzn.to/2S2tBe8" TargetMode="External"/><Relationship Id="rId18" Type="http://schemas.openxmlformats.org/officeDocument/2006/relationships/hyperlink" Target="https://amzn.to/2KsnUBT" TargetMode="External"/><Relationship Id="rId39" Type="http://schemas.openxmlformats.org/officeDocument/2006/relationships/hyperlink" Target="https://amzn.to/2NCcTjg" TargetMode="External"/><Relationship Id="rId265" Type="http://schemas.openxmlformats.org/officeDocument/2006/relationships/hyperlink" Target="https://amzn.to/30vFpsl" TargetMode="External"/><Relationship Id="rId286" Type="http://schemas.openxmlformats.org/officeDocument/2006/relationships/hyperlink" Target="https://amzn.to/2RwvEqL" TargetMode="External"/><Relationship Id="rId50" Type="http://schemas.openxmlformats.org/officeDocument/2006/relationships/hyperlink" Target="https://amzn.to/2WeCiTM" TargetMode="External"/><Relationship Id="rId104" Type="http://schemas.openxmlformats.org/officeDocument/2006/relationships/hyperlink" Target="https://amzn.to/2G2YgRY" TargetMode="External"/><Relationship Id="rId125" Type="http://schemas.openxmlformats.org/officeDocument/2006/relationships/hyperlink" Target="https://amzn.to/2szpL2r" TargetMode="External"/><Relationship Id="rId146" Type="http://schemas.openxmlformats.org/officeDocument/2006/relationships/hyperlink" Target="https://amzn.to/2Yonjt9" TargetMode="External"/><Relationship Id="rId167" Type="http://schemas.openxmlformats.org/officeDocument/2006/relationships/hyperlink" Target="https://amzn.to/35hrAAd" TargetMode="External"/><Relationship Id="rId188" Type="http://schemas.openxmlformats.org/officeDocument/2006/relationships/hyperlink" Target="https://amzn.to/2ttnypN" TargetMode="External"/><Relationship Id="rId311" Type="http://schemas.openxmlformats.org/officeDocument/2006/relationships/hyperlink" Target="https://amzn.to/3atRxgA" TargetMode="External"/><Relationship Id="rId332" Type="http://schemas.openxmlformats.org/officeDocument/2006/relationships/hyperlink" Target="https://amzn.to/2KuUl2t" TargetMode="External"/><Relationship Id="rId353" Type="http://schemas.openxmlformats.org/officeDocument/2006/relationships/hyperlink" Target="https://amzn.to/2X7Bhxn" TargetMode="External"/><Relationship Id="rId374" Type="http://schemas.openxmlformats.org/officeDocument/2006/relationships/hyperlink" Target="https://amzn.to/2TljfGV" TargetMode="External"/><Relationship Id="rId71" Type="http://schemas.openxmlformats.org/officeDocument/2006/relationships/hyperlink" Target="https://amzn.to/3f7mBGP" TargetMode="External"/><Relationship Id="rId92" Type="http://schemas.openxmlformats.org/officeDocument/2006/relationships/hyperlink" Target="https://amzn.to/2SlTRQB" TargetMode="External"/><Relationship Id="rId213" Type="http://schemas.openxmlformats.org/officeDocument/2006/relationships/hyperlink" Target="https://amzn.to/2Ny3mtK" TargetMode="External"/><Relationship Id="rId234" Type="http://schemas.openxmlformats.org/officeDocument/2006/relationships/hyperlink" Target="https://amzn.to/3afOIkx" TargetMode="External"/><Relationship Id="rId2" Type="http://schemas.openxmlformats.org/officeDocument/2006/relationships/hyperlink" Target="https://amzn.to/38gRdBm" TargetMode="External"/><Relationship Id="rId29" Type="http://schemas.openxmlformats.org/officeDocument/2006/relationships/hyperlink" Target="https://amzn.to/34Te4m4" TargetMode="External"/><Relationship Id="rId255" Type="http://schemas.openxmlformats.org/officeDocument/2006/relationships/hyperlink" Target="https://amzn.to/2S6FYWC" TargetMode="External"/><Relationship Id="rId276" Type="http://schemas.openxmlformats.org/officeDocument/2006/relationships/hyperlink" Target="https://amzn.to/2S7tugH" TargetMode="External"/><Relationship Id="rId297" Type="http://schemas.openxmlformats.org/officeDocument/2006/relationships/hyperlink" Target="https://amzn.to/2S2t2AO" TargetMode="External"/><Relationship Id="rId40" Type="http://schemas.openxmlformats.org/officeDocument/2006/relationships/hyperlink" Target="https://amzn.to/2TBhXbM" TargetMode="External"/><Relationship Id="rId115" Type="http://schemas.openxmlformats.org/officeDocument/2006/relationships/hyperlink" Target="https://amzn.to/2szoIzx" TargetMode="External"/><Relationship Id="rId136" Type="http://schemas.openxmlformats.org/officeDocument/2006/relationships/hyperlink" Target="https://amzn.to/373IMZS" TargetMode="External"/><Relationship Id="rId157" Type="http://schemas.openxmlformats.org/officeDocument/2006/relationships/hyperlink" Target="https://amzn.to/2R5AbAm" TargetMode="External"/><Relationship Id="rId178" Type="http://schemas.openxmlformats.org/officeDocument/2006/relationships/hyperlink" Target="https://amzn.to/364laD5" TargetMode="External"/><Relationship Id="rId301" Type="http://schemas.openxmlformats.org/officeDocument/2006/relationships/hyperlink" Target="https://amzn.to/3auRSjn" TargetMode="External"/><Relationship Id="rId322" Type="http://schemas.openxmlformats.org/officeDocument/2006/relationships/hyperlink" Target="https://amzn.to/2yvB0vF" TargetMode="External"/><Relationship Id="rId343" Type="http://schemas.openxmlformats.org/officeDocument/2006/relationships/hyperlink" Target="https://amzn.to/2KnDlLw" TargetMode="External"/><Relationship Id="rId364" Type="http://schemas.openxmlformats.org/officeDocument/2006/relationships/hyperlink" Target="https://amzn.to/3g1oHbB" TargetMode="External"/><Relationship Id="rId61" Type="http://schemas.openxmlformats.org/officeDocument/2006/relationships/hyperlink" Target="https://amzn.to/35l6Sz6" TargetMode="External"/><Relationship Id="rId82" Type="http://schemas.openxmlformats.org/officeDocument/2006/relationships/hyperlink" Target="https://amzn.to/2zLxzl5" TargetMode="External"/><Relationship Id="rId199" Type="http://schemas.openxmlformats.org/officeDocument/2006/relationships/hyperlink" Target="https://amzn.to/3al2rXd" TargetMode="External"/><Relationship Id="rId203" Type="http://schemas.openxmlformats.org/officeDocument/2006/relationships/hyperlink" Target="https://amzn.to/30vcyV7" TargetMode="External"/><Relationship Id="rId19" Type="http://schemas.openxmlformats.org/officeDocument/2006/relationships/hyperlink" Target="https://amzn.to/3eLm90H" TargetMode="External"/><Relationship Id="rId224" Type="http://schemas.openxmlformats.org/officeDocument/2006/relationships/hyperlink" Target="https://amzn.to/2RnsPaq" TargetMode="External"/><Relationship Id="rId245" Type="http://schemas.openxmlformats.org/officeDocument/2006/relationships/hyperlink" Target="https://amzn.to/34ZHfDY" TargetMode="External"/><Relationship Id="rId266" Type="http://schemas.openxmlformats.org/officeDocument/2006/relationships/hyperlink" Target="https://amzn.to/2tknM2E" TargetMode="External"/><Relationship Id="rId287" Type="http://schemas.openxmlformats.org/officeDocument/2006/relationships/hyperlink" Target="https://amzn.to/2Ing9vV" TargetMode="External"/><Relationship Id="rId30" Type="http://schemas.openxmlformats.org/officeDocument/2006/relationships/hyperlink" Target="https://amzn.to/3eGZDG5" TargetMode="External"/><Relationship Id="rId105" Type="http://schemas.openxmlformats.org/officeDocument/2006/relationships/hyperlink" Target="https://amzn.to/38iNMdi" TargetMode="External"/><Relationship Id="rId126" Type="http://schemas.openxmlformats.org/officeDocument/2006/relationships/hyperlink" Target="https://amzn.to/2Rsmt9B" TargetMode="External"/><Relationship Id="rId147" Type="http://schemas.openxmlformats.org/officeDocument/2006/relationships/hyperlink" Target="https://amzn.to/3bRVUDN" TargetMode="External"/><Relationship Id="rId168" Type="http://schemas.openxmlformats.org/officeDocument/2006/relationships/hyperlink" Target="https://amzn.to/2u8vPiU" TargetMode="External"/><Relationship Id="rId312" Type="http://schemas.openxmlformats.org/officeDocument/2006/relationships/hyperlink" Target="https://amzn.to/2Vsk0iR" TargetMode="External"/><Relationship Id="rId333" Type="http://schemas.openxmlformats.org/officeDocument/2006/relationships/hyperlink" Target="https://amzn.to/34U0i2u" TargetMode="External"/><Relationship Id="rId354" Type="http://schemas.openxmlformats.org/officeDocument/2006/relationships/hyperlink" Target="https://amzn.to/2X7Bhxn" TargetMode="External"/><Relationship Id="rId51" Type="http://schemas.openxmlformats.org/officeDocument/2006/relationships/hyperlink" Target="https://amzn.to/3ap8j1F" TargetMode="External"/><Relationship Id="rId72" Type="http://schemas.openxmlformats.org/officeDocument/2006/relationships/hyperlink" Target="https://amzn.to/2SnA2IS" TargetMode="External"/><Relationship Id="rId93" Type="http://schemas.openxmlformats.org/officeDocument/2006/relationships/hyperlink" Target="https://amzn.to/2zERFgE" TargetMode="External"/><Relationship Id="rId189" Type="http://schemas.openxmlformats.org/officeDocument/2006/relationships/hyperlink" Target="https://amzn.to/2uJwNlZ" TargetMode="External"/><Relationship Id="rId375" Type="http://schemas.openxmlformats.org/officeDocument/2006/relationships/hyperlink" Target="https://is.gd/cLDmpB" TargetMode="External"/><Relationship Id="rId3" Type="http://schemas.openxmlformats.org/officeDocument/2006/relationships/hyperlink" Target="https://amzn.to/2TAJOZm" TargetMode="External"/><Relationship Id="rId214" Type="http://schemas.openxmlformats.org/officeDocument/2006/relationships/hyperlink" Target="https://amzn.to/38fHr2p" TargetMode="External"/><Relationship Id="rId235" Type="http://schemas.openxmlformats.org/officeDocument/2006/relationships/hyperlink" Target="https://amzn.to/2QZXJGF" TargetMode="External"/><Relationship Id="rId256" Type="http://schemas.openxmlformats.org/officeDocument/2006/relationships/hyperlink" Target="https://amzn.to/2xVJps3" TargetMode="External"/><Relationship Id="rId277" Type="http://schemas.openxmlformats.org/officeDocument/2006/relationships/hyperlink" Target="https://amzn.to/30YXS0w" TargetMode="External"/><Relationship Id="rId298" Type="http://schemas.openxmlformats.org/officeDocument/2006/relationships/hyperlink" Target="https://amzn.to/2zoIaSO" TargetMode="External"/><Relationship Id="rId116" Type="http://schemas.openxmlformats.org/officeDocument/2006/relationships/hyperlink" Target="https://amzn.to/2Rx2oyY" TargetMode="External"/><Relationship Id="rId137" Type="http://schemas.openxmlformats.org/officeDocument/2006/relationships/hyperlink" Target="https://amzn.to/2R42dvY" TargetMode="External"/><Relationship Id="rId158" Type="http://schemas.openxmlformats.org/officeDocument/2006/relationships/hyperlink" Target="https://amzn.to/2NCiwOF" TargetMode="External"/><Relationship Id="rId302" Type="http://schemas.openxmlformats.org/officeDocument/2006/relationships/hyperlink" Target="https://amzn.to/3bvVNxN" TargetMode="External"/><Relationship Id="rId323" Type="http://schemas.openxmlformats.org/officeDocument/2006/relationships/hyperlink" Target="https://amzn.to/3auEmwb" TargetMode="External"/><Relationship Id="rId344" Type="http://schemas.openxmlformats.org/officeDocument/2006/relationships/hyperlink" Target="https://amzn.to/3axBD4R" TargetMode="External"/><Relationship Id="rId20" Type="http://schemas.openxmlformats.org/officeDocument/2006/relationships/hyperlink" Target="https://amzn.to/2TzZ3SA" TargetMode="External"/><Relationship Id="rId41" Type="http://schemas.openxmlformats.org/officeDocument/2006/relationships/hyperlink" Target="https://amzn.to/3af4QCO" TargetMode="External"/><Relationship Id="rId62" Type="http://schemas.openxmlformats.org/officeDocument/2006/relationships/hyperlink" Target="https://amzn.to/3f4ZRHo" TargetMode="External"/><Relationship Id="rId83" Type="http://schemas.openxmlformats.org/officeDocument/2006/relationships/hyperlink" Target="https://amzn.to/2RwkD7R" TargetMode="External"/><Relationship Id="rId179" Type="http://schemas.openxmlformats.org/officeDocument/2006/relationships/hyperlink" Target="https://amzn.to/30wZyxZ" TargetMode="External"/><Relationship Id="rId365" Type="http://schemas.openxmlformats.org/officeDocument/2006/relationships/hyperlink" Target="https://amzn.to/3fZbbFj" TargetMode="External"/><Relationship Id="rId190" Type="http://schemas.openxmlformats.org/officeDocument/2006/relationships/hyperlink" Target="https://amzn.to/371cRcy" TargetMode="External"/><Relationship Id="rId204" Type="http://schemas.openxmlformats.org/officeDocument/2006/relationships/hyperlink" Target="https://amzn.to/2NSjGG3" TargetMode="External"/><Relationship Id="rId225" Type="http://schemas.openxmlformats.org/officeDocument/2006/relationships/hyperlink" Target="https://amzn.to/2Tud1oY" TargetMode="External"/><Relationship Id="rId246" Type="http://schemas.openxmlformats.org/officeDocument/2006/relationships/hyperlink" Target="https://amzn.to/3bFyrG4" TargetMode="External"/><Relationship Id="rId267" Type="http://schemas.openxmlformats.org/officeDocument/2006/relationships/hyperlink" Target="https://amzn.to/373bEla" TargetMode="External"/><Relationship Id="rId288" Type="http://schemas.openxmlformats.org/officeDocument/2006/relationships/hyperlink" Target="https://amzn.to/2wBORzi" TargetMode="External"/><Relationship Id="rId106" Type="http://schemas.openxmlformats.org/officeDocument/2006/relationships/hyperlink" Target="https://amzn.to/2tkBFhh" TargetMode="External"/><Relationship Id="rId127" Type="http://schemas.openxmlformats.org/officeDocument/2006/relationships/hyperlink" Target="https://amzn.to/2R2jupx" TargetMode="External"/><Relationship Id="rId313" Type="http://schemas.openxmlformats.org/officeDocument/2006/relationships/hyperlink" Target="https://amzn.to/34W4i2m" TargetMode="External"/><Relationship Id="rId10" Type="http://schemas.openxmlformats.org/officeDocument/2006/relationships/hyperlink" Target="https://amzn.to/2VtyMWz" TargetMode="External"/><Relationship Id="rId31" Type="http://schemas.openxmlformats.org/officeDocument/2006/relationships/hyperlink" Target="https://amzn.to/2KqlNOS" TargetMode="External"/><Relationship Id="rId52" Type="http://schemas.openxmlformats.org/officeDocument/2006/relationships/hyperlink" Target="https://amzn.to/2tlphO2" TargetMode="External"/><Relationship Id="rId73" Type="http://schemas.openxmlformats.org/officeDocument/2006/relationships/hyperlink" Target="https://amzn.to/2Wcny7R" TargetMode="External"/><Relationship Id="rId94" Type="http://schemas.openxmlformats.org/officeDocument/2006/relationships/hyperlink" Target="https://amzn.to/2zLewY3" TargetMode="External"/><Relationship Id="rId148" Type="http://schemas.openxmlformats.org/officeDocument/2006/relationships/hyperlink" Target="https://amzn.to/2ydamHZ" TargetMode="External"/><Relationship Id="rId169" Type="http://schemas.openxmlformats.org/officeDocument/2006/relationships/hyperlink" Target="https://amzn.to/2G375ew" TargetMode="External"/><Relationship Id="rId334" Type="http://schemas.openxmlformats.org/officeDocument/2006/relationships/hyperlink" Target="https://amzn.to/2yvsPzs" TargetMode="External"/><Relationship Id="rId355" Type="http://schemas.openxmlformats.org/officeDocument/2006/relationships/hyperlink" Target="https://amzn.to/2WLi1a5" TargetMode="External"/><Relationship Id="rId376" Type="http://schemas.openxmlformats.org/officeDocument/2006/relationships/hyperlink" Target="https://is.gd/cLDmpB" TargetMode="External"/><Relationship Id="rId4" Type="http://schemas.openxmlformats.org/officeDocument/2006/relationships/hyperlink" Target="https://amzn.to/2G35gys" TargetMode="External"/><Relationship Id="rId180" Type="http://schemas.openxmlformats.org/officeDocument/2006/relationships/hyperlink" Target="https://amzn.to/2R2HKrE" TargetMode="External"/><Relationship Id="rId215" Type="http://schemas.openxmlformats.org/officeDocument/2006/relationships/hyperlink" Target="https://amzn.to/2RpPF1a" TargetMode="External"/><Relationship Id="rId236" Type="http://schemas.openxmlformats.org/officeDocument/2006/relationships/hyperlink" Target="https://amzn.to/2Tt7RcR" TargetMode="External"/><Relationship Id="rId257" Type="http://schemas.openxmlformats.org/officeDocument/2006/relationships/hyperlink" Target="https://amzn.to/3cJECsw" TargetMode="External"/><Relationship Id="rId278" Type="http://schemas.openxmlformats.org/officeDocument/2006/relationships/hyperlink" Target="https://amzn.to/38Jasnh" TargetMode="External"/><Relationship Id="rId303" Type="http://schemas.openxmlformats.org/officeDocument/2006/relationships/hyperlink" Target="https://amzn.to/2KuUl2t" TargetMode="External"/><Relationship Id="rId42" Type="http://schemas.openxmlformats.org/officeDocument/2006/relationships/hyperlink" Target="https://amzn.to/2tkCXJ9" TargetMode="External"/><Relationship Id="rId84" Type="http://schemas.openxmlformats.org/officeDocument/2006/relationships/hyperlink" Target="https://amzn.to/2TAIIgc" TargetMode="External"/><Relationship Id="rId138" Type="http://schemas.openxmlformats.org/officeDocument/2006/relationships/hyperlink" Target="https://amzn.to/2WbOJ2T" TargetMode="External"/><Relationship Id="rId345" Type="http://schemas.openxmlformats.org/officeDocument/2006/relationships/hyperlink" Target="https://amzn.to/2Y03bNN" TargetMode="External"/><Relationship Id="rId191" Type="http://schemas.openxmlformats.org/officeDocument/2006/relationships/hyperlink" Target="https://amzn.to/2RqrXli" TargetMode="External"/><Relationship Id="rId205" Type="http://schemas.openxmlformats.org/officeDocument/2006/relationships/hyperlink" Target="https://amzn.to/2u6r8Gl" TargetMode="External"/><Relationship Id="rId247" Type="http://schemas.openxmlformats.org/officeDocument/2006/relationships/hyperlink" Target="https://amzn.to/3cASCoy" TargetMode="External"/><Relationship Id="rId107" Type="http://schemas.openxmlformats.org/officeDocument/2006/relationships/hyperlink" Target="https://amzn.to/2NxnxYP" TargetMode="External"/><Relationship Id="rId289" Type="http://schemas.openxmlformats.org/officeDocument/2006/relationships/hyperlink" Target="https://amzn.to/2TsKIXt" TargetMode="External"/><Relationship Id="rId11" Type="http://schemas.openxmlformats.org/officeDocument/2006/relationships/hyperlink" Target="https://amzn.to/2XZiWEU" TargetMode="External"/><Relationship Id="rId53" Type="http://schemas.openxmlformats.org/officeDocument/2006/relationships/hyperlink" Target="https://amzn.to/2NDiHcF" TargetMode="External"/><Relationship Id="rId149" Type="http://schemas.openxmlformats.org/officeDocument/2006/relationships/hyperlink" Target="https://amzn.to/2KLBCQv" TargetMode="External"/><Relationship Id="rId314" Type="http://schemas.openxmlformats.org/officeDocument/2006/relationships/hyperlink" Target="https://amzn.to/2VtoNAE" TargetMode="External"/><Relationship Id="rId356" Type="http://schemas.openxmlformats.org/officeDocument/2006/relationships/hyperlink" Target="https://amzn.to/2WLi1a5" TargetMode="External"/><Relationship Id="rId95" Type="http://schemas.openxmlformats.org/officeDocument/2006/relationships/hyperlink" Target="https://amzn.to/3fbGpsH" TargetMode="External"/><Relationship Id="rId160" Type="http://schemas.openxmlformats.org/officeDocument/2006/relationships/hyperlink" Target="https://amzn.to/2TzSNdy" TargetMode="External"/><Relationship Id="rId216" Type="http://schemas.openxmlformats.org/officeDocument/2006/relationships/hyperlink" Target="https://amzn.to/2FZo41v" TargetMode="External"/><Relationship Id="rId258" Type="http://schemas.openxmlformats.org/officeDocument/2006/relationships/hyperlink" Target="https://amzn.to/30xwAhv" TargetMode="External"/><Relationship Id="rId22" Type="http://schemas.openxmlformats.org/officeDocument/2006/relationships/hyperlink" Target="https://amzn.to/2Rp9LIO" TargetMode="External"/><Relationship Id="rId64" Type="http://schemas.openxmlformats.org/officeDocument/2006/relationships/hyperlink" Target="https://amzn.to/2VRqVlV" TargetMode="External"/><Relationship Id="rId118" Type="http://schemas.openxmlformats.org/officeDocument/2006/relationships/hyperlink" Target="https://amzn.to/2NzBKEn" TargetMode="External"/><Relationship Id="rId325" Type="http://schemas.openxmlformats.org/officeDocument/2006/relationships/hyperlink" Target="https://amzn.to/2Kmfxry" TargetMode="External"/><Relationship Id="rId367" Type="http://schemas.openxmlformats.org/officeDocument/2006/relationships/hyperlink" Target="https://amzn.to/2LRVthH" TargetMode="External"/><Relationship Id="rId171" Type="http://schemas.openxmlformats.org/officeDocument/2006/relationships/hyperlink" Target="https://amzn.to/2KP6hMJ" TargetMode="External"/><Relationship Id="rId227" Type="http://schemas.openxmlformats.org/officeDocument/2006/relationships/hyperlink" Target="https://amzn.to/2KJJ9iM" TargetMode="External"/><Relationship Id="rId269" Type="http://schemas.openxmlformats.org/officeDocument/2006/relationships/hyperlink" Target="https://amzn.to/38g0HNd" TargetMode="External"/><Relationship Id="rId33" Type="http://schemas.openxmlformats.org/officeDocument/2006/relationships/hyperlink" Target="https://amzn.to/3cEGSkV" TargetMode="External"/><Relationship Id="rId129" Type="http://schemas.openxmlformats.org/officeDocument/2006/relationships/hyperlink" Target="https://amzn.to/2NCGcma" TargetMode="External"/><Relationship Id="rId280" Type="http://schemas.openxmlformats.org/officeDocument/2006/relationships/hyperlink" Target="https://amzn.to/38Gt4Ez" TargetMode="External"/><Relationship Id="rId336" Type="http://schemas.openxmlformats.org/officeDocument/2006/relationships/hyperlink" Target="https://amzn.to/3au2bnV" TargetMode="External"/><Relationship Id="rId75" Type="http://schemas.openxmlformats.org/officeDocument/2006/relationships/hyperlink" Target="https://amzn.to/3f4fQp9" TargetMode="External"/><Relationship Id="rId140" Type="http://schemas.openxmlformats.org/officeDocument/2006/relationships/hyperlink" Target="https://amzn.to/3bPrXEo" TargetMode="External"/><Relationship Id="rId182" Type="http://schemas.openxmlformats.org/officeDocument/2006/relationships/hyperlink" Target="https://amzn.to/2NExdAC" TargetMode="External"/><Relationship Id="rId378" Type="http://schemas.openxmlformats.org/officeDocument/2006/relationships/hyperlink" Target="https://amzn.to/3g5TAvI" TargetMode="External"/><Relationship Id="rId6" Type="http://schemas.openxmlformats.org/officeDocument/2006/relationships/hyperlink" Target="https://amzn.to/2TAfw97" TargetMode="External"/><Relationship Id="rId238" Type="http://schemas.openxmlformats.org/officeDocument/2006/relationships/hyperlink" Target="https://amzn.to/2x9iOYo" TargetMode="External"/><Relationship Id="rId291" Type="http://schemas.openxmlformats.org/officeDocument/2006/relationships/hyperlink" Target="https://amzn.to/2KoN6Jy" TargetMode="External"/><Relationship Id="rId305" Type="http://schemas.openxmlformats.org/officeDocument/2006/relationships/hyperlink" Target="https://amzn.to/2RYoIm4" TargetMode="External"/><Relationship Id="rId347" Type="http://schemas.openxmlformats.org/officeDocument/2006/relationships/hyperlink" Target="https://amzn.to/3cEGSkV" TargetMode="External"/><Relationship Id="rId44" Type="http://schemas.openxmlformats.org/officeDocument/2006/relationships/hyperlink" Target="https://amzn.to/2zC44Sv" TargetMode="External"/><Relationship Id="rId86" Type="http://schemas.openxmlformats.org/officeDocument/2006/relationships/hyperlink" Target="https://amzn.to/2ygc0bL" TargetMode="External"/><Relationship Id="rId151" Type="http://schemas.openxmlformats.org/officeDocument/2006/relationships/hyperlink" Target="https://amzn.to/2SmnRfv" TargetMode="External"/><Relationship Id="rId193" Type="http://schemas.openxmlformats.org/officeDocument/2006/relationships/hyperlink" Target="https://amzn.to/2NEVNS1" TargetMode="External"/><Relationship Id="rId207" Type="http://schemas.openxmlformats.org/officeDocument/2006/relationships/hyperlink" Target="https://amzn.to/2RrDLUf" TargetMode="External"/><Relationship Id="rId249" Type="http://schemas.openxmlformats.org/officeDocument/2006/relationships/hyperlink" Target="https://amzn.to/3cJEuJy" TargetMode="External"/><Relationship Id="rId13" Type="http://schemas.openxmlformats.org/officeDocument/2006/relationships/hyperlink" Target="https://amzn.to/2x27pJR" TargetMode="External"/><Relationship Id="rId109" Type="http://schemas.openxmlformats.org/officeDocument/2006/relationships/hyperlink" Target="https://amzn.to/3akZSob" TargetMode="External"/><Relationship Id="rId260" Type="http://schemas.openxmlformats.org/officeDocument/2006/relationships/hyperlink" Target="https://amzn.to/30u2xaG" TargetMode="External"/><Relationship Id="rId316" Type="http://schemas.openxmlformats.org/officeDocument/2006/relationships/hyperlink" Target="https://amzn.to/2Vqgo0F" TargetMode="External"/><Relationship Id="rId55" Type="http://schemas.openxmlformats.org/officeDocument/2006/relationships/hyperlink" Target="https://amzn.to/2uVEZQ8" TargetMode="External"/><Relationship Id="rId97" Type="http://schemas.openxmlformats.org/officeDocument/2006/relationships/hyperlink" Target="https://amzn.to/2WaqHFu" TargetMode="External"/><Relationship Id="rId120" Type="http://schemas.openxmlformats.org/officeDocument/2006/relationships/hyperlink" Target="https://amzn.to/2TzeYjT" TargetMode="External"/><Relationship Id="rId358" Type="http://schemas.openxmlformats.org/officeDocument/2006/relationships/hyperlink" Target="https://amzn.to/2zPekHn" TargetMode="External"/><Relationship Id="rId162" Type="http://schemas.openxmlformats.org/officeDocument/2006/relationships/hyperlink" Target="https://amzn.to/2TGAdk5" TargetMode="External"/><Relationship Id="rId218" Type="http://schemas.openxmlformats.org/officeDocument/2006/relationships/hyperlink" Target="https://amzn.to/38dToFF" TargetMode="External"/><Relationship Id="rId271" Type="http://schemas.openxmlformats.org/officeDocument/2006/relationships/hyperlink" Target="https://amzn.to/3ag5QXv" TargetMode="External"/><Relationship Id="rId24" Type="http://schemas.openxmlformats.org/officeDocument/2006/relationships/hyperlink" Target="https://amzn.to/2TWZ4jE" TargetMode="External"/><Relationship Id="rId66" Type="http://schemas.openxmlformats.org/officeDocument/2006/relationships/hyperlink" Target="https://amzn.to/2Skln0W" TargetMode="External"/><Relationship Id="rId131" Type="http://schemas.openxmlformats.org/officeDocument/2006/relationships/hyperlink" Target="https://amzn.to/3aSgsuL" TargetMode="External"/><Relationship Id="rId327" Type="http://schemas.openxmlformats.org/officeDocument/2006/relationships/hyperlink" Target="https://amzn.to/2VwsRQJ" TargetMode="External"/><Relationship Id="rId369" Type="http://schemas.openxmlformats.org/officeDocument/2006/relationships/hyperlink" Target="https://amzn.to/2Tj4Iva" TargetMode="External"/><Relationship Id="rId173" Type="http://schemas.openxmlformats.org/officeDocument/2006/relationships/hyperlink" Target="https://amzn.to/2u76lCG" TargetMode="External"/><Relationship Id="rId229" Type="http://schemas.openxmlformats.org/officeDocument/2006/relationships/hyperlink" Target="https://amzn.to/38gDQkq" TargetMode="External"/><Relationship Id="rId380" Type="http://schemas.openxmlformats.org/officeDocument/2006/relationships/hyperlink" Target="https://amzn.to/368HCga" TargetMode="External"/><Relationship Id="rId240" Type="http://schemas.openxmlformats.org/officeDocument/2006/relationships/hyperlink" Target="https://amzn.to/352s651" TargetMode="External"/><Relationship Id="rId35" Type="http://schemas.openxmlformats.org/officeDocument/2006/relationships/hyperlink" Target="https://amzn.to/2u9w8tW" TargetMode="External"/><Relationship Id="rId77" Type="http://schemas.openxmlformats.org/officeDocument/2006/relationships/hyperlink" Target="https://amzn.to/2RmlLus" TargetMode="External"/><Relationship Id="rId100" Type="http://schemas.openxmlformats.org/officeDocument/2006/relationships/hyperlink" Target="https://amzn.to/2TBh9Ui" TargetMode="External"/><Relationship Id="rId282" Type="http://schemas.openxmlformats.org/officeDocument/2006/relationships/hyperlink" Target="https://amzn.to/38JaETx" TargetMode="External"/><Relationship Id="rId338" Type="http://schemas.openxmlformats.org/officeDocument/2006/relationships/hyperlink" Target="https://amzn.to/3auPl8S" TargetMode="External"/><Relationship Id="rId8" Type="http://schemas.openxmlformats.org/officeDocument/2006/relationships/hyperlink" Target="https://amzn.to/2TDHOQb" TargetMode="External"/><Relationship Id="rId142" Type="http://schemas.openxmlformats.org/officeDocument/2006/relationships/hyperlink" Target="https://amzn.to/2u6uRnj" TargetMode="External"/><Relationship Id="rId184" Type="http://schemas.openxmlformats.org/officeDocument/2006/relationships/hyperlink" Target="https://amzn.to/30vMMjq" TargetMode="External"/><Relationship Id="rId251" Type="http://schemas.openxmlformats.org/officeDocument/2006/relationships/hyperlink" Target="https://amzn.to/2Vy7ePT" TargetMode="External"/><Relationship Id="rId46" Type="http://schemas.openxmlformats.org/officeDocument/2006/relationships/hyperlink" Target="https://amzn.to/2y45Iw3" TargetMode="External"/><Relationship Id="rId293" Type="http://schemas.openxmlformats.org/officeDocument/2006/relationships/hyperlink" Target="https://amzn.to/2RZu0hq" TargetMode="External"/><Relationship Id="rId307" Type="http://schemas.openxmlformats.org/officeDocument/2006/relationships/hyperlink" Target="https://amzn.to/34X7qv7" TargetMode="External"/><Relationship Id="rId349" Type="http://schemas.openxmlformats.org/officeDocument/2006/relationships/hyperlink" Target="https://amzn.to/2WMyDON" TargetMode="External"/><Relationship Id="rId88" Type="http://schemas.openxmlformats.org/officeDocument/2006/relationships/hyperlink" Target="https://amzn.to/2Tzs5ld" TargetMode="External"/><Relationship Id="rId111" Type="http://schemas.openxmlformats.org/officeDocument/2006/relationships/hyperlink" Target="https://amzn.to/2Rz9KlQ" TargetMode="External"/><Relationship Id="rId153" Type="http://schemas.openxmlformats.org/officeDocument/2006/relationships/hyperlink" Target="https://amzn.to/2NSjPt5" TargetMode="External"/><Relationship Id="rId195" Type="http://schemas.openxmlformats.org/officeDocument/2006/relationships/hyperlink" Target="https://amzn.to/2KOvqHC" TargetMode="External"/><Relationship Id="rId209" Type="http://schemas.openxmlformats.org/officeDocument/2006/relationships/hyperlink" Target="https://amzn.to/35l9jBK" TargetMode="External"/><Relationship Id="rId360" Type="http://schemas.openxmlformats.org/officeDocument/2006/relationships/hyperlink" Target="https://amzn.to/3fY37ox" TargetMode="External"/><Relationship Id="rId220" Type="http://schemas.openxmlformats.org/officeDocument/2006/relationships/hyperlink" Target="https://amzn.to/30qbAJG" TargetMode="External"/><Relationship Id="rId15" Type="http://schemas.openxmlformats.org/officeDocument/2006/relationships/hyperlink" Target="https://amzn.to/350ftag" TargetMode="External"/><Relationship Id="rId57" Type="http://schemas.openxmlformats.org/officeDocument/2006/relationships/hyperlink" Target="https://amzn.to/2W8vhE2" TargetMode="External"/><Relationship Id="rId262" Type="http://schemas.openxmlformats.org/officeDocument/2006/relationships/hyperlink" Target="https://amzn.to/2R3YMp3" TargetMode="External"/><Relationship Id="rId318" Type="http://schemas.openxmlformats.org/officeDocument/2006/relationships/hyperlink" Target="https://amzn.to/2Y2DlIS" TargetMode="External"/><Relationship Id="rId99" Type="http://schemas.openxmlformats.org/officeDocument/2006/relationships/hyperlink" Target="https://amzn.to/3f55rcL" TargetMode="External"/><Relationship Id="rId122" Type="http://schemas.openxmlformats.org/officeDocument/2006/relationships/hyperlink" Target="https://amzn.to/2TAHzpe" TargetMode="External"/><Relationship Id="rId164" Type="http://schemas.openxmlformats.org/officeDocument/2006/relationships/hyperlink" Target="https://amzn.to/2FYtvxC" TargetMode="External"/><Relationship Id="rId371" Type="http://schemas.openxmlformats.org/officeDocument/2006/relationships/hyperlink" Target="https://amzn.to/2zOPOG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78"/>
  <sheetViews>
    <sheetView tabSelected="1" workbookViewId="0">
      <pane ySplit="3" topLeftCell="A351" activePane="bottomLeft" state="frozen"/>
      <selection pane="bottomLeft" activeCell="C382" sqref="C382"/>
    </sheetView>
  </sheetViews>
  <sheetFormatPr baseColWidth="10" defaultColWidth="14.5" defaultRowHeight="15.75" customHeight="1"/>
  <cols>
    <col min="1" max="1" width="1.83203125" customWidth="1"/>
    <col min="2" max="2" width="36.6640625" customWidth="1"/>
    <col min="3" max="3" width="102.5" customWidth="1"/>
    <col min="4" max="4" width="97" customWidth="1"/>
    <col min="5" max="5" width="30.83203125" customWidth="1"/>
  </cols>
  <sheetData>
    <row r="1" spans="1:6" ht="40.5" customHeight="1">
      <c r="A1" s="1"/>
      <c r="B1" s="2" t="s">
        <v>0</v>
      </c>
      <c r="D1" s="3"/>
    </row>
    <row r="2" spans="1:6" ht="24" customHeight="1">
      <c r="A2" s="1"/>
      <c r="B2" s="1" t="s">
        <v>1</v>
      </c>
      <c r="C2" s="1"/>
      <c r="D2" s="3"/>
      <c r="E2" s="1"/>
    </row>
    <row r="3" spans="1:6" ht="24" customHeight="1" thickBot="1">
      <c r="A3" s="1"/>
      <c r="B3" s="4" t="s">
        <v>2</v>
      </c>
      <c r="C3" s="5"/>
      <c r="D3" s="6" t="s">
        <v>3</v>
      </c>
      <c r="E3" s="7" t="s">
        <v>4</v>
      </c>
    </row>
    <row r="4" spans="1:6" ht="13">
      <c r="A4" s="1"/>
      <c r="B4" s="8" t="s">
        <v>5</v>
      </c>
      <c r="C4" s="9" t="str">
        <f t="shared" ref="C4:D12" si="0">HYPERLINK(E4,D4)</f>
        <v>［新釈］講孟余話 吉田松陰、かく語りき</v>
      </c>
      <c r="D4" s="10" t="s">
        <v>6</v>
      </c>
      <c r="E4" s="11" t="s">
        <v>7</v>
      </c>
    </row>
    <row r="5" spans="1:6" ht="13">
      <c r="A5" s="1"/>
      <c r="B5" s="12" t="s">
        <v>5</v>
      </c>
      <c r="C5" s="13" t="str">
        <f t="shared" si="0"/>
        <v>吉田松陰 (岩波文庫)</v>
      </c>
      <c r="D5" s="14" t="s">
        <v>8</v>
      </c>
      <c r="E5" s="15" t="s">
        <v>9</v>
      </c>
    </row>
    <row r="6" spans="1:6" ht="13">
      <c r="A6" s="1"/>
      <c r="B6" s="12" t="s">
        <v>5</v>
      </c>
      <c r="C6" s="13" t="str">
        <f t="shared" si="0"/>
        <v>吉田松陰　変転する人物像 (中公新書)</v>
      </c>
      <c r="D6" s="14" t="s">
        <v>10</v>
      </c>
      <c r="E6" s="15" t="s">
        <v>11</v>
      </c>
    </row>
    <row r="7" spans="1:6" ht="13">
      <c r="A7" s="1"/>
      <c r="B7" s="12" t="s">
        <v>5</v>
      </c>
      <c r="C7" s="13" t="str">
        <f t="shared" si="0"/>
        <v>吉田松陰(1) (山岡荘八歴史文庫)</v>
      </c>
      <c r="D7" s="16" t="s">
        <v>12</v>
      </c>
      <c r="E7" s="15" t="s">
        <v>13</v>
      </c>
    </row>
    <row r="8" spans="1:6" ht="13">
      <c r="A8" s="1"/>
      <c r="B8" s="12" t="s">
        <v>5</v>
      </c>
      <c r="C8" s="13" t="str">
        <f t="shared" si="0"/>
        <v>吉田松陰(2) (山岡荘八歴史文庫)</v>
      </c>
      <c r="D8" s="16" t="s">
        <v>14</v>
      </c>
      <c r="E8" s="15" t="s">
        <v>15</v>
      </c>
    </row>
    <row r="9" spans="1:6" ht="13">
      <c r="A9" s="1"/>
      <c r="B9" s="12" t="s">
        <v>5</v>
      </c>
      <c r="C9" s="13" t="str">
        <f t="shared" si="0"/>
        <v>吉田松陰『留魂録』 (いつか読んでみたかった日本の名著シリーズ) いつか読んでみたかった日本の名著シリーズ</v>
      </c>
      <c r="D9" s="14" t="s">
        <v>16</v>
      </c>
      <c r="E9" s="15" t="s">
        <v>17</v>
      </c>
    </row>
    <row r="10" spans="1:6" ht="13">
      <c r="A10" s="1"/>
      <c r="B10" s="12" t="s">
        <v>5</v>
      </c>
      <c r="C10" s="13" t="str">
        <f t="shared" si="0"/>
        <v>吉田松陰著作選　留魂録・幽囚録・回顧録 (講談社学術文庫)</v>
      </c>
      <c r="D10" s="14" t="s">
        <v>18</v>
      </c>
      <c r="E10" s="15" t="s">
        <v>19</v>
      </c>
      <c r="F10" s="17"/>
    </row>
    <row r="11" spans="1:6" ht="13">
      <c r="A11" s="1"/>
      <c r="B11" s="12" t="s">
        <v>5</v>
      </c>
      <c r="C11" s="13" t="str">
        <f t="shared" si="0"/>
        <v>逆境をプラスに変える 吉田松陰の究極脳</v>
      </c>
      <c r="D11" s="16" t="s">
        <v>20</v>
      </c>
      <c r="E11" s="15" t="s">
        <v>21</v>
      </c>
      <c r="F11" s="17"/>
    </row>
    <row r="12" spans="1:6" ht="13">
      <c r="A12" s="1"/>
      <c r="B12" s="8" t="s">
        <v>5</v>
      </c>
      <c r="C12" s="9" t="str">
        <f t="shared" si="0"/>
        <v>幕末史 (新潮文庫) 新潮文庫</v>
      </c>
      <c r="D12" s="10" t="s">
        <v>22</v>
      </c>
      <c r="E12" s="11" t="s">
        <v>23</v>
      </c>
      <c r="F12" s="17"/>
    </row>
    <row r="13" spans="1:6" ht="13">
      <c r="A13" s="1"/>
      <c r="B13" s="12" t="s">
        <v>5</v>
      </c>
      <c r="C13" s="18" t="str">
        <f>HYPERLINK("https://amzn.to/2VtyMWz","吉田松陰 松下村塾 人の育て方 (あさ出版)")</f>
        <v>吉田松陰 松下村塾 人の育て方 (あさ出版)</v>
      </c>
      <c r="D13" s="14" t="s">
        <v>603</v>
      </c>
      <c r="E13" s="15" t="s">
        <v>24</v>
      </c>
      <c r="F13" s="17"/>
    </row>
    <row r="14" spans="1:6" ht="13">
      <c r="A14" s="1"/>
      <c r="B14" s="12" t="s">
        <v>5</v>
      </c>
      <c r="C14" s="19" t="str">
        <f>HYPERLINK("https://amzn.to/2XZiWEU","吉田松陰と松下村塾の志士100話 (PHP研究所)")</f>
        <v>吉田松陰と松下村塾の志士100話 (PHP研究所)</v>
      </c>
      <c r="D14" s="14" t="s">
        <v>604</v>
      </c>
      <c r="E14" s="15" t="s">
        <v>25</v>
      </c>
      <c r="F14" s="17"/>
    </row>
    <row r="15" spans="1:6" ht="13">
      <c r="A15" s="1"/>
      <c r="B15" s="8" t="s">
        <v>5</v>
      </c>
      <c r="C15" s="20" t="str">
        <f>HYPERLINK("https://amzn.to/3avuvpJ","歴史の「いのち」―時空を超えて甦る日本人の物語 (モラロジー研究所 )")</f>
        <v>歴史の「いのち」―時空を超えて甦る日本人の物語 (モラロジー研究所 )</v>
      </c>
      <c r="D15" t="s">
        <v>605</v>
      </c>
      <c r="E15" s="9" t="s">
        <v>26</v>
      </c>
      <c r="F15" s="17"/>
    </row>
    <row r="16" spans="1:6" ht="13">
      <c r="A16" s="1"/>
      <c r="B16" s="12" t="s">
        <v>5</v>
      </c>
      <c r="C16" s="19" t="str">
        <f>HYPERLINK("https://amzn.to/2x27pJR","小説　吉田松陰 (集英社文庫)")</f>
        <v>小説　吉田松陰 (集英社文庫)</v>
      </c>
      <c r="D16" s="14" t="s">
        <v>606</v>
      </c>
      <c r="E16" s="15" t="s">
        <v>27</v>
      </c>
      <c r="F16" s="17"/>
    </row>
    <row r="17" spans="1:6" ht="13">
      <c r="A17" s="1"/>
      <c r="B17" s="12" t="s">
        <v>5</v>
      </c>
      <c r="C17" s="19" t="str">
        <f>HYPERLINK("https://amzn.to/3cGXBEi","吉田松陰 留魂録 (全訳注) (講談社学術文庫)")</f>
        <v>吉田松陰 留魂録 (全訳注) (講談社学術文庫)</v>
      </c>
      <c r="D17" s="14" t="s">
        <v>607</v>
      </c>
      <c r="E17" s="15" t="s">
        <v>28</v>
      </c>
    </row>
    <row r="18" spans="1:6" ht="13">
      <c r="A18" s="1"/>
      <c r="B18" s="12" t="s">
        <v>5</v>
      </c>
      <c r="C18" s="19" t="str">
        <f>HYPERLINK("https://amzn.to/350ftag","吉田松陰とその門下 (PHP文庫)")</f>
        <v>吉田松陰とその門下 (PHP文庫)</v>
      </c>
      <c r="D18" s="14" t="s">
        <v>608</v>
      </c>
      <c r="E18" s="15" t="s">
        <v>29</v>
      </c>
    </row>
    <row r="19" spans="1:6" ht="13">
      <c r="A19" s="1"/>
      <c r="B19" s="8" t="s">
        <v>5</v>
      </c>
      <c r="C19" s="20" t="str">
        <f>HYPERLINK("https://amzn.to/2XXiGWM","吉田松陰 (河出文庫)")</f>
        <v>吉田松陰 (河出文庫)</v>
      </c>
      <c r="D19" s="21" t="s">
        <v>609</v>
      </c>
      <c r="E19" s="11" t="s">
        <v>30</v>
      </c>
    </row>
    <row r="20" spans="1:6" ht="13">
      <c r="A20" s="1"/>
      <c r="B20" s="8" t="s">
        <v>5</v>
      </c>
      <c r="C20" s="20" t="str">
        <f>HYPERLINK("https://amzn.to/2yG5afq","代表的日本人 (岩波文庫)")</f>
        <v>代表的日本人 (岩波文庫)</v>
      </c>
      <c r="D20" s="14" t="s">
        <v>610</v>
      </c>
      <c r="E20" s="11" t="s">
        <v>31</v>
      </c>
    </row>
    <row r="21" spans="1:6" ht="13">
      <c r="A21" s="1"/>
      <c r="B21" s="12" t="s">
        <v>5</v>
      </c>
      <c r="C21" s="19" t="str">
        <f>HYPERLINK("https://amzn.to/2KsnUBT","吉田松陰号（日本及日本人臨時増刊 明治41年）【復刻版】マツノ書店")</f>
        <v>吉田松陰号（日本及日本人臨時増刊 明治41年）【復刻版】マツノ書店</v>
      </c>
      <c r="D21" s="14" t="s">
        <v>611</v>
      </c>
      <c r="E21" s="15" t="s">
        <v>32</v>
      </c>
    </row>
    <row r="22" spans="1:6" ht="13">
      <c r="A22" s="1"/>
      <c r="B22" s="12" t="s">
        <v>5</v>
      </c>
      <c r="C22" s="19" t="str">
        <f>HYPERLINK("https://amzn.to/3eLm90H","松陰　吉田寅次郎伝 (松陰遺墨展示館)")</f>
        <v>松陰　吉田寅次郎伝 (松陰遺墨展示館)</v>
      </c>
      <c r="D22" s="14" t="s">
        <v>612</v>
      </c>
      <c r="E22" s="15" t="s">
        <v>33</v>
      </c>
    </row>
    <row r="23" spans="1:6" ht="13">
      <c r="A23" s="1"/>
      <c r="B23" s="12" t="s">
        <v>34</v>
      </c>
      <c r="C23" s="13" t="str">
        <f t="shared" ref="C23:D30" si="1">HYPERLINK(E23,D23)</f>
        <v>Sparta (Michael Whitby)</v>
      </c>
      <c r="D23" s="14" t="s">
        <v>35</v>
      </c>
      <c r="E23" s="15" t="s">
        <v>36</v>
      </c>
    </row>
    <row r="24" spans="1:6" ht="13">
      <c r="A24" s="1"/>
      <c r="B24" s="12" t="s">
        <v>34</v>
      </c>
      <c r="C24" s="13" t="str">
        <f t="shared" si="1"/>
        <v>スパルタとアテネ―古典古代のポリス社会 (岩波新書 青版 760) 岩波新書 青版 760</v>
      </c>
      <c r="D24" s="16" t="s">
        <v>37</v>
      </c>
      <c r="E24" s="15" t="s">
        <v>38</v>
      </c>
    </row>
    <row r="25" spans="1:6" ht="13">
      <c r="A25" s="1"/>
      <c r="B25" s="12" t="s">
        <v>34</v>
      </c>
      <c r="C25" s="13" t="str">
        <f t="shared" si="1"/>
        <v>古代ギリシャのリアル</v>
      </c>
      <c r="D25" s="16" t="s">
        <v>39</v>
      </c>
      <c r="E25" s="15" t="s">
        <v>40</v>
      </c>
    </row>
    <row r="26" spans="1:6" ht="13">
      <c r="A26" s="1"/>
      <c r="B26" s="12" t="s">
        <v>34</v>
      </c>
      <c r="C26" s="13" t="str">
        <f t="shared" si="1"/>
        <v>古代ギリシアがんちく図鑑</v>
      </c>
      <c r="D26" s="14" t="s">
        <v>41</v>
      </c>
      <c r="E26" s="15" t="s">
        <v>42</v>
      </c>
    </row>
    <row r="27" spans="1:6" ht="13">
      <c r="A27" s="1"/>
      <c r="B27" s="12" t="s">
        <v>34</v>
      </c>
      <c r="C27" s="13" t="str">
        <f t="shared" si="1"/>
        <v>ギリシア史 (新版 世界各国史) 新版 世界各国史</v>
      </c>
      <c r="D27" s="14" t="s">
        <v>43</v>
      </c>
      <c r="E27" s="15" t="s">
        <v>44</v>
      </c>
    </row>
    <row r="28" spans="1:6" ht="13">
      <c r="A28" s="1"/>
      <c r="B28" s="12" t="s">
        <v>34</v>
      </c>
      <c r="C28" s="13" t="str">
        <f t="shared" si="1"/>
        <v>図説 ギリシア―エーゲ海文明の歴史を訪ねて (ふくろうの本) ふくろうの本</v>
      </c>
      <c r="D28" s="14" t="s">
        <v>45</v>
      </c>
      <c r="E28" s="15" t="s">
        <v>46</v>
      </c>
    </row>
    <row r="29" spans="1:6" ht="13">
      <c r="A29" s="1"/>
      <c r="B29" s="12" t="s">
        <v>34</v>
      </c>
      <c r="C29" s="13" t="str">
        <f t="shared" si="1"/>
        <v>古代ギリシアの歴史 ポリスの興隆と衰退 (学術文庫)</v>
      </c>
      <c r="D29" s="14" t="s">
        <v>47</v>
      </c>
      <c r="E29" s="15" t="s">
        <v>48</v>
      </c>
    </row>
    <row r="30" spans="1:6" ht="13">
      <c r="A30" s="1"/>
      <c r="B30" s="12" t="s">
        <v>34</v>
      </c>
      <c r="C30" s="13" t="str">
        <f t="shared" si="1"/>
        <v>ペロポネソス戦争</v>
      </c>
      <c r="D30" s="14" t="s">
        <v>49</v>
      </c>
      <c r="E30" s="15" t="s">
        <v>50</v>
      </c>
      <c r="F30" s="17"/>
    </row>
    <row r="31" spans="1:6" ht="13">
      <c r="A31" s="1"/>
      <c r="B31" s="8" t="s">
        <v>34</v>
      </c>
      <c r="C31" s="20" t="str">
        <f>HYPERLINK("https://amzn.to/3eJmxwG","ギリシア人の物語Ｉ　民主政のはじまり (新潮社)")</f>
        <v>ギリシア人の物語Ｉ　民主政のはじまり (新潮社)</v>
      </c>
      <c r="D31" s="14" t="s">
        <v>613</v>
      </c>
      <c r="E31" s="11" t="s">
        <v>51</v>
      </c>
      <c r="F31" s="17"/>
    </row>
    <row r="32" spans="1:6" ht="19" thickBot="1">
      <c r="A32" s="1"/>
      <c r="B32" s="12" t="s">
        <v>34</v>
      </c>
      <c r="C32" s="19" t="str">
        <f>HYPERLINK("https://amzn.to/34Te4m4","超約ヨーロッパの歴史 (東京書籍)")</f>
        <v>超約ヨーロッパの歴史 (東京書籍)</v>
      </c>
      <c r="D32" s="22" t="s">
        <v>614</v>
      </c>
      <c r="E32" s="23" t="s">
        <v>52</v>
      </c>
      <c r="F32" s="17"/>
    </row>
    <row r="33" spans="1:6" ht="13">
      <c r="A33" s="1"/>
      <c r="B33" s="12" t="s">
        <v>53</v>
      </c>
      <c r="C33" s="19" t="str">
        <f>HYPERLINK("https://amzn.to/3eGZDG5","情報がつなぐ世界史 (MINERVA世界史叢書)")</f>
        <v>情報がつなぐ世界史 (MINERVA世界史叢書)</v>
      </c>
      <c r="D33" s="14" t="s">
        <v>615</v>
      </c>
      <c r="E33" s="13" t="s">
        <v>54</v>
      </c>
      <c r="F33" s="17"/>
    </row>
    <row r="34" spans="1:6" ht="13">
      <c r="A34" s="1"/>
      <c r="B34" s="12" t="s">
        <v>53</v>
      </c>
      <c r="C34" s="19" t="str">
        <f>HYPERLINK("https://amzn.to/2KqlNOS","IT全史 情報技術の250年を読む")</f>
        <v>IT全史 情報技術の250年を読む</v>
      </c>
      <c r="D34" s="14" t="s">
        <v>616</v>
      </c>
      <c r="E34" s="15" t="s">
        <v>55</v>
      </c>
      <c r="F34" s="17"/>
    </row>
    <row r="35" spans="1:6" ht="13">
      <c r="A35" s="1"/>
      <c r="B35" s="12" t="s">
        <v>53</v>
      </c>
      <c r="C35" s="19" t="str">
        <f>HYPERLINK("https://amzn.to/3cISAe6","情報と戦争-古代からナポレオン戦争、南北戦争、二度の世界大戦、現代まで")</f>
        <v>情報と戦争-古代からナポレオン戦争、南北戦争、二度の世界大戦、現代まで</v>
      </c>
      <c r="D35" s="14" t="s">
        <v>617</v>
      </c>
      <c r="E35" s="15" t="s">
        <v>56</v>
      </c>
    </row>
    <row r="36" spans="1:6" ht="18">
      <c r="A36" s="1"/>
      <c r="B36" s="12" t="s">
        <v>53</v>
      </c>
      <c r="C36" s="19" t="str">
        <f>HYPERLINK("https://amzn.to/3cEGSkV","物語創世:聖書から〈ハリー・ポッター〉まで、文学の偉大なる力 (早川書房)")</f>
        <v>物語創世:聖書から〈ハリー・ポッター〉まで、文学の偉大なる力 (早川書房)</v>
      </c>
      <c r="D36" s="24" t="s">
        <v>618</v>
      </c>
      <c r="E36" s="23" t="s">
        <v>57</v>
      </c>
    </row>
    <row r="37" spans="1:6" ht="13">
      <c r="A37" s="1"/>
      <c r="B37" s="8" t="s">
        <v>53</v>
      </c>
      <c r="C37" s="9" t="str">
        <f t="shared" ref="C37:D46" si="2">HYPERLINK(E37,D37)</f>
        <v>インフォメーション―情報技術の人類史 The information.</v>
      </c>
      <c r="D37" s="10" t="s">
        <v>58</v>
      </c>
      <c r="E37" s="11" t="s">
        <v>59</v>
      </c>
    </row>
    <row r="38" spans="1:6" ht="13">
      <c r="A38" s="1"/>
      <c r="B38" s="12" t="s">
        <v>53</v>
      </c>
      <c r="C38" s="13" t="str">
        <f t="shared" si="2"/>
        <v>グーテンベルクの銀河系―活字人間の形成</v>
      </c>
      <c r="D38" s="16" t="s">
        <v>60</v>
      </c>
      <c r="E38" s="15" t="s">
        <v>61</v>
      </c>
    </row>
    <row r="39" spans="1:6" ht="13">
      <c r="A39" s="1"/>
      <c r="B39" s="12" t="s">
        <v>53</v>
      </c>
      <c r="C39" s="13" t="str">
        <f t="shared" si="2"/>
        <v>情報と通信の文化史</v>
      </c>
      <c r="D39" s="16" t="s">
        <v>62</v>
      </c>
      <c r="E39" s="15" t="s">
        <v>63</v>
      </c>
    </row>
    <row r="40" spans="1:6" ht="13">
      <c r="A40" s="1"/>
      <c r="B40" s="12" t="s">
        <v>53</v>
      </c>
      <c r="C40" s="13" t="str">
        <f t="shared" si="2"/>
        <v>情報の歴史―象形文字から人工知能まで (BOOKS IN・FORM SPECIAL) BOOKS IN・FORM SPECIAL</v>
      </c>
      <c r="D40" s="16" t="s">
        <v>64</v>
      </c>
      <c r="E40" s="15" t="s">
        <v>65</v>
      </c>
    </row>
    <row r="41" spans="1:6" ht="13">
      <c r="A41" s="1"/>
      <c r="B41" s="12" t="s">
        <v>53</v>
      </c>
      <c r="C41" s="13" t="str">
        <f t="shared" si="2"/>
        <v>情報の歴史を読む―世界情報文化史講義 (BOOKS IN FORM SPECIAL) BOOKS IN FORM SPECIAL</v>
      </c>
      <c r="D41" s="16" t="s">
        <v>66</v>
      </c>
      <c r="E41" s="15" t="s">
        <v>67</v>
      </c>
    </row>
    <row r="42" spans="1:6" ht="13">
      <c r="A42" s="1"/>
      <c r="B42" s="8" t="s">
        <v>53</v>
      </c>
      <c r="C42" s="9" t="str">
        <f t="shared" si="2"/>
        <v>声の文化と文字の文化</v>
      </c>
      <c r="D42" s="10" t="s">
        <v>68</v>
      </c>
      <c r="E42" s="11" t="s">
        <v>69</v>
      </c>
    </row>
    <row r="43" spans="1:6" ht="13">
      <c r="A43" s="1"/>
      <c r="B43" s="12" t="s">
        <v>53</v>
      </c>
      <c r="C43" s="13" t="str">
        <f t="shared" si="2"/>
        <v>中国明末のメディア革命―庶民が本を読む (世界史の鏡 情報) 世界史の鏡 情報</v>
      </c>
      <c r="D43" s="16" t="s">
        <v>70</v>
      </c>
      <c r="E43" s="15" t="s">
        <v>71</v>
      </c>
    </row>
    <row r="44" spans="1:6" ht="13">
      <c r="A44" s="1"/>
      <c r="B44" s="8" t="s">
        <v>72</v>
      </c>
      <c r="C44" s="9" t="str">
        <f t="shared" si="2"/>
        <v>世界の君主制</v>
      </c>
      <c r="D44" s="10" t="s">
        <v>73</v>
      </c>
      <c r="E44" s="11" t="s">
        <v>74</v>
      </c>
    </row>
    <row r="45" spans="1:6" ht="13">
      <c r="A45" s="1"/>
      <c r="B45" s="12" t="s">
        <v>72</v>
      </c>
      <c r="C45" s="13" t="str">
        <f t="shared" si="2"/>
        <v>政党政治と天皇 日本の歴史22 (講談社学術文庫)</v>
      </c>
      <c r="D45" s="16" t="s">
        <v>75</v>
      </c>
      <c r="E45" s="15" t="s">
        <v>76</v>
      </c>
    </row>
    <row r="46" spans="1:6" ht="13">
      <c r="A46" s="1"/>
      <c r="B46" s="8" t="s">
        <v>72</v>
      </c>
      <c r="C46" s="9" t="str">
        <f t="shared" si="2"/>
        <v>天皇１２５代と日本の歴史 (光文社新書)</v>
      </c>
      <c r="D46" s="10" t="s">
        <v>77</v>
      </c>
      <c r="E46" s="11" t="s">
        <v>78</v>
      </c>
    </row>
    <row r="47" spans="1:6" ht="13">
      <c r="A47" s="1"/>
      <c r="B47" s="12" t="s">
        <v>72</v>
      </c>
      <c r="C47" s="19" t="str">
        <f>HYPERLINK("https://amzn.to/2zC44Sv","日本人とは何か。―神話の世界から近代まで、その行動原理を探る (NON SELECT)")</f>
        <v>日本人とは何か。―神話の世界から近代まで、その行動原理を探る (NON SELECT)</v>
      </c>
      <c r="D47" s="16" t="s">
        <v>619</v>
      </c>
      <c r="E47" s="15" t="s">
        <v>79</v>
      </c>
    </row>
    <row r="48" spans="1:6" ht="13">
      <c r="A48" s="1"/>
      <c r="B48" s="12" t="s">
        <v>72</v>
      </c>
      <c r="C48" s="13" t="str">
        <f>HYPERLINK(E48,D48)</f>
        <v>天皇と儒教思想～伝統はいかに創られたのか？～ (光文社新書)</v>
      </c>
      <c r="D48" s="16" t="s">
        <v>80</v>
      </c>
      <c r="E48" s="15" t="s">
        <v>81</v>
      </c>
    </row>
    <row r="49" spans="1:5" ht="13">
      <c r="A49" s="1"/>
      <c r="B49" s="12" t="s">
        <v>72</v>
      </c>
      <c r="C49" s="19" t="str">
        <f>HYPERLINK("https://amzn.to/2y45Iw3","教育は国家百年の大計―私の教育改革試論(モラロジー研究所)")</f>
        <v>教育は国家百年の大計―私の教育改革試論(モラロジー研究所)</v>
      </c>
      <c r="D49" s="16" t="s">
        <v>620</v>
      </c>
      <c r="E49" s="15" t="s">
        <v>82</v>
      </c>
    </row>
    <row r="50" spans="1:5" ht="13">
      <c r="A50" s="1"/>
      <c r="B50" s="8" t="s">
        <v>72</v>
      </c>
      <c r="C50" s="20" t="str">
        <f>HYPERLINK("https://amzn.to/2zKtH3K","古代国家はいかに形成されたか 古墳とヤマト政権 (文春新書 (036))")</f>
        <v>古代国家はいかに形成されたか 古墳とヤマト政権 (文春新書 (036))</v>
      </c>
      <c r="D50" s="16" t="s">
        <v>621</v>
      </c>
      <c r="E50" s="11" t="s">
        <v>83</v>
      </c>
    </row>
    <row r="51" spans="1:5" ht="13">
      <c r="A51" s="1"/>
      <c r="B51" s="12" t="s">
        <v>72</v>
      </c>
      <c r="C51" s="13" t="str">
        <f>HYPERLINK(E51,D51)</f>
        <v>天皇と日本人　ハーバード大学講義でみる「平成」と改元 (朝日新書)</v>
      </c>
      <c r="D51" s="16" t="s">
        <v>84</v>
      </c>
      <c r="E51" s="15" t="s">
        <v>85</v>
      </c>
    </row>
    <row r="52" spans="1:5" ht="13">
      <c r="A52" s="1"/>
      <c r="B52" s="12" t="s">
        <v>72</v>
      </c>
      <c r="C52" s="19" t="str">
        <f>HYPERLINK("https://amzn.to/2zLwwSb","口語訳『古事記』 完全版")</f>
        <v>口語訳『古事記』 完全版</v>
      </c>
      <c r="D52" s="16" t="s">
        <v>622</v>
      </c>
      <c r="E52" s="15" t="s">
        <v>86</v>
      </c>
    </row>
    <row r="53" spans="1:5" ht="13">
      <c r="A53" s="1"/>
      <c r="B53" s="12" t="s">
        <v>72</v>
      </c>
      <c r="C53" s="19" t="str">
        <f>HYPERLINK("https://amzn.to/2WeCiTM","国民の歴史(産経新聞ニュースサービス)")</f>
        <v>国民の歴史(産経新聞ニュースサービス)</v>
      </c>
      <c r="D53" s="16" t="s">
        <v>623</v>
      </c>
      <c r="E53" s="15" t="s">
        <v>87</v>
      </c>
    </row>
    <row r="54" spans="1:5" ht="13">
      <c r="A54" s="1"/>
      <c r="B54" s="12" t="s">
        <v>72</v>
      </c>
      <c r="C54" s="13" t="str">
        <f t="shared" ref="C54:D58" si="3">HYPERLINK(E54,D54)</f>
        <v>天皇の日本史 (角川学芸出版単行本)</v>
      </c>
      <c r="D54" s="16" t="s">
        <v>88</v>
      </c>
      <c r="E54" s="15" t="s">
        <v>89</v>
      </c>
    </row>
    <row r="55" spans="1:5" ht="13">
      <c r="A55" s="1"/>
      <c r="B55" s="12" t="s">
        <v>72</v>
      </c>
      <c r="C55" s="13" t="str">
        <f t="shared" si="3"/>
        <v>天武天皇と持統天皇―律令国家を確立した二人の君主 (日本史リブレット人) 日本史リブレット人</v>
      </c>
      <c r="D55" s="16" t="s">
        <v>90</v>
      </c>
      <c r="E55" s="15" t="s">
        <v>91</v>
      </c>
    </row>
    <row r="56" spans="1:5" ht="13">
      <c r="A56" s="1"/>
      <c r="B56" s="12" t="s">
        <v>72</v>
      </c>
      <c r="C56" s="13" t="str">
        <f t="shared" si="3"/>
        <v>武士の起源を解きあかす　──混血する古代、創発される中世 (ちくま新書)</v>
      </c>
      <c r="D56" s="16" t="s">
        <v>92</v>
      </c>
      <c r="E56" s="15" t="s">
        <v>93</v>
      </c>
    </row>
    <row r="57" spans="1:5" ht="13">
      <c r="A57" s="1"/>
      <c r="B57" s="12" t="s">
        <v>72</v>
      </c>
      <c r="C57" s="13" t="str">
        <f t="shared" si="3"/>
        <v>武士の誕生 (講談社学術文庫)</v>
      </c>
      <c r="D57" s="16" t="s">
        <v>94</v>
      </c>
      <c r="E57" s="15" t="s">
        <v>95</v>
      </c>
    </row>
    <row r="58" spans="1:5" ht="13">
      <c r="A58" s="1"/>
      <c r="B58" s="12" t="s">
        <v>72</v>
      </c>
      <c r="C58" s="13" t="str">
        <f t="shared" si="3"/>
        <v>立憲君主制の現在―日本人は「象徴天皇」を維持できるか―（新潮選書）</v>
      </c>
      <c r="D58" s="16" t="s">
        <v>96</v>
      </c>
      <c r="E58" s="15" t="s">
        <v>97</v>
      </c>
    </row>
    <row r="59" spans="1:5" ht="13">
      <c r="A59" s="1"/>
      <c r="B59" s="12" t="s">
        <v>72</v>
      </c>
      <c r="C59" s="19" t="str">
        <f>HYPERLINK("https://amzn.to/3d2PrpI","古事記と日本書紀 (講談社現代新書)")</f>
        <v>古事記と日本書紀 (講談社現代新書)</v>
      </c>
      <c r="D59" s="16" t="s">
        <v>624</v>
      </c>
      <c r="E59" s="15" t="s">
        <v>98</v>
      </c>
    </row>
    <row r="60" spans="1:5" ht="13">
      <c r="A60" s="1"/>
      <c r="B60" s="12" t="s">
        <v>72</v>
      </c>
      <c r="C60" s="19" t="str">
        <f>HYPERLINK("https://amzn.to/2W8vhE2","街場の天皇論(東洋経済新報社)")</f>
        <v>街場の天皇論(東洋経済新報社)</v>
      </c>
      <c r="D60" s="16" t="s">
        <v>625</v>
      </c>
      <c r="E60" s="15" t="s">
        <v>99</v>
      </c>
    </row>
    <row r="61" spans="1:5" ht="13">
      <c r="A61" s="1"/>
      <c r="B61" s="12" t="s">
        <v>72</v>
      </c>
      <c r="C61" s="19" t="str">
        <f>HYPERLINK("https://amzn.to/2WeCnH4","神々と天皇の間―大和朝廷成立の前夜 (朝日文庫)")</f>
        <v>神々と天皇の間―大和朝廷成立の前夜 (朝日文庫)</v>
      </c>
      <c r="D61" s="16" t="s">
        <v>626</v>
      </c>
      <c r="E61" s="15" t="s">
        <v>100</v>
      </c>
    </row>
    <row r="62" spans="1:5" ht="13">
      <c r="A62" s="1"/>
      <c r="B62" s="12" t="s">
        <v>72</v>
      </c>
      <c r="C62" s="19" t="str">
        <f>HYPERLINK("https://amzn.to/2xkJgOD","日本古代の国家形成 (講談社現代新書 128)")</f>
        <v>日本古代の国家形成 (講談社現代新書 128)</v>
      </c>
      <c r="D62" s="16" t="s">
        <v>627</v>
      </c>
      <c r="E62" s="15" t="s">
        <v>101</v>
      </c>
    </row>
    <row r="63" spans="1:5" ht="13">
      <c r="A63" s="1"/>
      <c r="B63" s="12" t="s">
        <v>72</v>
      </c>
      <c r="C63" s="19" t="str">
        <f>HYPERLINK("https://amzn.to/2WafcOh","岩波講座 天皇と王権を考える〈1〉人類社会の中の天皇と王権")</f>
        <v>岩波講座 天皇と王権を考える〈1〉人類社会の中の天皇と王権</v>
      </c>
      <c r="D63" s="16" t="s">
        <v>628</v>
      </c>
      <c r="E63" s="15" t="s">
        <v>102</v>
      </c>
    </row>
    <row r="64" spans="1:5" ht="13">
      <c r="A64" s="1"/>
      <c r="B64" s="12" t="s">
        <v>72</v>
      </c>
      <c r="C64" s="19" t="str">
        <f>HYPERLINK("https://amzn.to/35l6Sz6","岩波講座 天皇と王権を考える〈2〉統治と権力")</f>
        <v>岩波講座 天皇と王権を考える〈2〉統治と権力</v>
      </c>
      <c r="D64" s="16" t="s">
        <v>629</v>
      </c>
      <c r="E64" s="15" t="s">
        <v>103</v>
      </c>
    </row>
    <row r="65" spans="1:5" ht="13">
      <c r="A65" s="1"/>
      <c r="B65" s="12" t="s">
        <v>72</v>
      </c>
      <c r="C65" s="19" t="str">
        <f>HYPERLINK("https://amzn.to/3f4ZRHo","岩波講座 天皇と王権を考える〈第3巻〉生産と流通")</f>
        <v>岩波講座 天皇と王権を考える〈第3巻〉生産と流通</v>
      </c>
      <c r="D65" s="16" t="s">
        <v>630</v>
      </c>
      <c r="E65" s="15" t="s">
        <v>104</v>
      </c>
    </row>
    <row r="66" spans="1:5" ht="13">
      <c r="A66" s="1"/>
      <c r="B66" s="12" t="s">
        <v>72</v>
      </c>
      <c r="C66" s="19" t="str">
        <f>HYPERLINK("https://amzn.to/2WbhMU1","岩波講座 天皇と王権を考える〈4〉宗教と権威")</f>
        <v>岩波講座 天皇と王権を考える〈4〉宗教と権威</v>
      </c>
      <c r="D66" s="16" t="s">
        <v>631</v>
      </c>
      <c r="E66" s="15" t="s">
        <v>105</v>
      </c>
    </row>
    <row r="67" spans="1:5" ht="13">
      <c r="A67" s="1"/>
      <c r="B67" s="12" t="s">
        <v>72</v>
      </c>
      <c r="C67" s="19" t="str">
        <f>HYPERLINK("https://amzn.to/2VRqVlV","岩波講座 天皇と王権を考える〈5〉王権と儀礼")</f>
        <v>岩波講座 天皇と王権を考える〈5〉王権と儀礼</v>
      </c>
      <c r="D67" s="16" t="s">
        <v>632</v>
      </c>
      <c r="E67" s="15" t="s">
        <v>106</v>
      </c>
    </row>
    <row r="68" spans="1:5" ht="13">
      <c r="A68" s="1"/>
      <c r="B68" s="12" t="s">
        <v>72</v>
      </c>
      <c r="C68" s="19" t="str">
        <f>HYPERLINK("https://amzn.to/2WcBRJJ","倭の五王 - 王位継承と五世紀の東アジア (中公新書) ")</f>
        <v xml:space="preserve">倭の五王 - 王位継承と五世紀の東アジア (中公新書) </v>
      </c>
      <c r="D68" s="16" t="s">
        <v>633</v>
      </c>
      <c r="E68" s="15" t="s">
        <v>107</v>
      </c>
    </row>
    <row r="69" spans="1:5" ht="13">
      <c r="A69" s="1"/>
      <c r="B69" s="8" t="s">
        <v>72</v>
      </c>
      <c r="C69" s="20" t="str">
        <f>HYPERLINK("https://amzn.to/2Skln0W","越境の古代史―倭と日本をめぐるアジアンネットワーク (ちくま新書)")</f>
        <v>越境の古代史―倭と日本をめぐるアジアンネットワーク (ちくま新書)</v>
      </c>
      <c r="D69" s="16" t="s">
        <v>634</v>
      </c>
      <c r="E69" s="11" t="s">
        <v>108</v>
      </c>
    </row>
    <row r="70" spans="1:5" ht="13">
      <c r="A70" s="1"/>
      <c r="B70" s="8" t="s">
        <v>72</v>
      </c>
      <c r="C70" s="20" t="str">
        <f>HYPERLINK("https://amzn.to/3bMISrc","古代天皇の誕生 (角川選書 (297)) ")</f>
        <v xml:space="preserve">古代天皇の誕生 (角川選書 (297)) </v>
      </c>
      <c r="D70" s="16" t="s">
        <v>635</v>
      </c>
      <c r="E70" s="11" t="s">
        <v>109</v>
      </c>
    </row>
    <row r="71" spans="1:5" ht="13">
      <c r="A71" s="1"/>
      <c r="B71" s="12" t="s">
        <v>72</v>
      </c>
      <c r="C71" s="19" t="str">
        <f>HYPERLINK("https://amzn.to/3aSfkY3","天皇と古代国家 (講談社学術文庫)")</f>
        <v>天皇と古代国家 (講談社学術文庫)</v>
      </c>
      <c r="D71" s="16" t="s">
        <v>636</v>
      </c>
      <c r="E71" s="15" t="s">
        <v>110</v>
      </c>
    </row>
    <row r="72" spans="1:5" ht="13">
      <c r="A72" s="1"/>
      <c r="B72" s="12" t="s">
        <v>72</v>
      </c>
      <c r="C72" s="19" t="str">
        <f>HYPERLINK("https://amzn.to/3cYPanV","新抄明治天皇御集昭憲皇太后御集(角川文庫)")</f>
        <v>新抄明治天皇御集昭憲皇太后御集(角川文庫)</v>
      </c>
      <c r="D72" s="16" t="s">
        <v>637</v>
      </c>
      <c r="E72" s="15" t="s">
        <v>111</v>
      </c>
    </row>
    <row r="73" spans="1:5" ht="13">
      <c r="A73" s="1"/>
      <c r="B73" s="12" t="s">
        <v>72</v>
      </c>
      <c r="C73" s="19" t="str">
        <f>HYPERLINK("https://amzn.to/2Ym0J4f","ゴーマニズム宣言SPECIAL天皇論(小学館)")</f>
        <v>ゴーマニズム宣言SPECIAL天皇論(小学館)</v>
      </c>
      <c r="D73" s="16" t="s">
        <v>638</v>
      </c>
      <c r="E73" s="15" t="s">
        <v>112</v>
      </c>
    </row>
    <row r="74" spans="1:5" ht="13">
      <c r="A74" s="1"/>
      <c r="B74" s="12" t="s">
        <v>72</v>
      </c>
      <c r="C74" s="19" t="str">
        <f>HYPERLINK("https://amzn.to/3f7mBGP","倫理御進講草案")</f>
        <v>倫理御進講草案</v>
      </c>
      <c r="D74" s="16" t="s">
        <v>639</v>
      </c>
      <c r="E74" s="15" t="s">
        <v>113</v>
      </c>
    </row>
    <row r="75" spans="1:5" ht="13">
      <c r="A75" s="1"/>
      <c r="B75" s="12" t="s">
        <v>72</v>
      </c>
      <c r="C75" s="19" t="str">
        <f>HYPERLINK("https://amzn.to/2SnA2IS","天皇制の文化人類学 (岩波現代文庫―学術)")</f>
        <v>天皇制の文化人類学 (岩波現代文庫―学術)</v>
      </c>
      <c r="D75" s="16" t="s">
        <v>640</v>
      </c>
      <c r="E75" s="15" t="s">
        <v>114</v>
      </c>
    </row>
    <row r="76" spans="1:5" ht="13">
      <c r="A76" s="1"/>
      <c r="B76" s="8" t="s">
        <v>115</v>
      </c>
      <c r="C76" s="20" t="str">
        <f>HYPERLINK("https://amzn.to/2Wcny7R","人間・始皇帝 (岩波新書)")</f>
        <v>人間・始皇帝 (岩波新書)</v>
      </c>
      <c r="D76" s="16" t="s">
        <v>641</v>
      </c>
      <c r="E76" s="11" t="s">
        <v>116</v>
      </c>
    </row>
    <row r="77" spans="1:5" ht="13">
      <c r="A77" s="1"/>
      <c r="B77" s="12" t="s">
        <v>115</v>
      </c>
      <c r="C77" s="13" t="str">
        <f>HYPERLINK(E77,D77)</f>
        <v>一番おもしろい中国古代史 始皇帝と戦国時代 (KAWADE夢文庫)</v>
      </c>
      <c r="D77" s="16" t="s">
        <v>117</v>
      </c>
      <c r="E77" s="15" t="s">
        <v>118</v>
      </c>
    </row>
    <row r="78" spans="1:5" ht="13">
      <c r="A78" s="1"/>
      <c r="B78" s="12" t="s">
        <v>115</v>
      </c>
      <c r="C78" s="19" t="str">
        <f>HYPERLINK("https://amzn.to/3f4fQp9","墨子 (人類の知的遺産)講談社")</f>
        <v>墨子 (人類の知的遺産)講談社</v>
      </c>
      <c r="D78" s="16" t="s">
        <v>642</v>
      </c>
      <c r="E78" s="15" t="s">
        <v>119</v>
      </c>
    </row>
    <row r="79" spans="1:5" ht="13">
      <c r="A79" s="1"/>
      <c r="B79" s="12" t="s">
        <v>115</v>
      </c>
      <c r="C79" s="13" t="str">
        <f t="shared" ref="C79:D84" si="4">HYPERLINK(E79,D79)</f>
        <v>商君書―中国流統治の学 (現代人の古典シリーズ 38)</v>
      </c>
      <c r="D79" s="16" t="s">
        <v>120</v>
      </c>
      <c r="E79" s="15" t="s">
        <v>121</v>
      </c>
    </row>
    <row r="80" spans="1:5" ht="13">
      <c r="A80" s="1"/>
      <c r="B80" s="12" t="s">
        <v>115</v>
      </c>
      <c r="C80" s="13" t="str">
        <f t="shared" si="4"/>
        <v>秦の始皇帝 (文春文庫)</v>
      </c>
      <c r="D80" s="16" t="s">
        <v>122</v>
      </c>
      <c r="E80" s="15" t="s">
        <v>123</v>
      </c>
    </row>
    <row r="81" spans="1:5" ht="15" customHeight="1">
      <c r="A81" s="1"/>
      <c r="B81" s="12" t="s">
        <v>115</v>
      </c>
      <c r="C81" s="13" t="str">
        <f t="shared" si="4"/>
        <v>図解 秦の始皇帝 最強研究</v>
      </c>
      <c r="D81" s="16" t="s">
        <v>124</v>
      </c>
      <c r="E81" s="15" t="s">
        <v>125</v>
      </c>
    </row>
    <row r="82" spans="1:5" ht="15" customHeight="1">
      <c r="A82" s="1"/>
      <c r="B82" s="12" t="s">
        <v>115</v>
      </c>
      <c r="C82" s="13" t="str">
        <f t="shared" si="4"/>
        <v>第03巻 ファーストエンペラーの遺産(秦漢帝国) (中国の歴史 全12巻) 中国の歴史 全12巻</v>
      </c>
      <c r="D82" s="16" t="s">
        <v>126</v>
      </c>
      <c r="E82" s="15" t="s">
        <v>127</v>
      </c>
    </row>
    <row r="83" spans="1:5" ht="13">
      <c r="A83" s="1"/>
      <c r="B83" s="12" t="s">
        <v>115</v>
      </c>
      <c r="C83" s="13" t="str">
        <f t="shared" si="4"/>
        <v>中国古代の生活史 (歴史文化セレクション) 歴史文化セレクション</v>
      </c>
      <c r="D83" s="16" t="s">
        <v>128</v>
      </c>
      <c r="E83" s="15" t="s">
        <v>129</v>
      </c>
    </row>
    <row r="84" spans="1:5" ht="13">
      <c r="A84" s="1"/>
      <c r="B84" s="12" t="s">
        <v>115</v>
      </c>
      <c r="C84" s="13" t="str">
        <f t="shared" si="4"/>
        <v>中国古代の文化 (講談社学術文庫) 講談社学術文庫</v>
      </c>
      <c r="D84" s="16" t="s">
        <v>130</v>
      </c>
      <c r="E84" s="15" t="s">
        <v>131</v>
      </c>
    </row>
    <row r="85" spans="1:5" ht="13">
      <c r="A85" s="1"/>
      <c r="B85" s="12" t="s">
        <v>115</v>
      </c>
      <c r="C85" s="19" t="str">
        <f>HYPERLINK("https://amzn.to/2zLxzl5","中国古典の人間学(新潮文庫)")</f>
        <v>中国古典の人間学(新潮文庫)</v>
      </c>
      <c r="D85" s="16" t="s">
        <v>643</v>
      </c>
      <c r="E85" s="15" t="s">
        <v>132</v>
      </c>
    </row>
    <row r="86" spans="1:5" ht="13">
      <c r="A86" s="1"/>
      <c r="B86" s="12" t="s">
        <v>115</v>
      </c>
      <c r="C86" s="13" t="str">
        <f t="shared" ref="C86:D88" si="5">HYPERLINK(E86,D86)</f>
        <v>中国社会風俗史 (東洋文庫 (151)) 東洋文庫 (151)</v>
      </c>
      <c r="D86" s="16" t="s">
        <v>133</v>
      </c>
      <c r="E86" s="15" t="s">
        <v>134</v>
      </c>
    </row>
    <row r="87" spans="1:5" ht="13">
      <c r="A87" s="1"/>
      <c r="B87" s="12" t="s">
        <v>115</v>
      </c>
      <c r="C87" s="13" t="str">
        <f t="shared" si="5"/>
        <v>武器と防具〈中国編〉 (Truth In Fantasy) Truth In Fantasy</v>
      </c>
      <c r="D87" s="16" t="s">
        <v>135</v>
      </c>
      <c r="E87" s="15" t="s">
        <v>136</v>
      </c>
    </row>
    <row r="88" spans="1:5" ht="13">
      <c r="A88" s="1"/>
      <c r="B88" s="12" t="s">
        <v>115</v>
      </c>
      <c r="C88" s="13" t="str">
        <f t="shared" si="5"/>
        <v>物語 中国の歴史　文明史的序説 (中公新書)</v>
      </c>
      <c r="D88" s="16" t="s">
        <v>137</v>
      </c>
      <c r="E88" s="15" t="s">
        <v>138</v>
      </c>
    </row>
    <row r="89" spans="1:5" ht="13">
      <c r="A89" s="1"/>
      <c r="B89" s="12" t="s">
        <v>115</v>
      </c>
      <c r="C89" s="19" t="str">
        <f>HYPERLINK("https://amzn.to/2ygc0bL","墨攻 (新潮文庫)")</f>
        <v>墨攻 (新潮文庫)</v>
      </c>
      <c r="D89" s="16" t="s">
        <v>644</v>
      </c>
      <c r="E89" s="15" t="s">
        <v>139</v>
      </c>
    </row>
    <row r="90" spans="1:5" ht="13">
      <c r="A90" s="1"/>
      <c r="B90" s="12" t="s">
        <v>115</v>
      </c>
      <c r="C90" s="13" t="str">
        <f t="shared" ref="C90:D91" si="6">HYPERLINK(E90,D90)</f>
        <v>兵馬俑(へいばよう)のひみつ (世界遺産・考古学ミステリー)</v>
      </c>
      <c r="D90" s="16" t="s">
        <v>140</v>
      </c>
      <c r="E90" s="15" t="s">
        <v>141</v>
      </c>
    </row>
    <row r="91" spans="1:5" ht="13">
      <c r="A91" s="1"/>
      <c r="B91" s="12" t="s">
        <v>115</v>
      </c>
      <c r="C91" s="13" t="str">
        <f t="shared" si="6"/>
        <v>別冊歴史REAL春秋戦国500年の興亡 (洋泉社MOOK 別冊歴史REAL)</v>
      </c>
      <c r="D91" s="16" t="s">
        <v>142</v>
      </c>
      <c r="E91" s="15" t="s">
        <v>143</v>
      </c>
    </row>
    <row r="92" spans="1:5" ht="13">
      <c r="A92" s="1"/>
      <c r="B92" s="12" t="s">
        <v>115</v>
      </c>
      <c r="C92" s="19" t="str">
        <f>HYPERLINK("https://amzn.to/2YrcrdU","韓非子　ビギナーズ・クラシックス　中国の古典 (角川ソフィア文庫)")</f>
        <v>韓非子　ビギナーズ・クラシックス　中国の古典 (角川ソフィア文庫)</v>
      </c>
      <c r="D92" s="16" t="s">
        <v>645</v>
      </c>
      <c r="E92" s="15" t="s">
        <v>144</v>
      </c>
    </row>
    <row r="93" spans="1:5" ht="13">
      <c r="A93" s="1"/>
      <c r="B93" s="12" t="s">
        <v>115</v>
      </c>
      <c r="C93" s="19" t="str">
        <f>HYPERLINK("https://amzn.to/2SovIJj","キングダム(集英社)")</f>
        <v>キングダム(集英社)</v>
      </c>
      <c r="D93" s="16" t="s">
        <v>646</v>
      </c>
      <c r="E93" s="15" t="s">
        <v>145</v>
      </c>
    </row>
    <row r="94" spans="1:5" ht="13">
      <c r="A94" s="1"/>
      <c r="B94" s="12" t="s">
        <v>115</v>
      </c>
      <c r="C94" s="19" t="str">
        <f>HYPERLINK("https://amzn.to/3d1dwNH","中国通史　問題史としてみる (講談社学術文庫)")</f>
        <v>中国通史　問題史としてみる (講談社学術文庫)</v>
      </c>
      <c r="D94" s="16" t="s">
        <v>647</v>
      </c>
      <c r="E94" s="15" t="s">
        <v>146</v>
      </c>
    </row>
    <row r="95" spans="1:5" ht="13">
      <c r="A95" s="1"/>
      <c r="B95" s="12" t="s">
        <v>115</v>
      </c>
      <c r="C95" s="19" t="str">
        <f>HYPERLINK("https://amzn.to/2SlTRQB","中国古代史研究の最前線 (星海社新書)")</f>
        <v>中国古代史研究の最前線 (星海社新書)</v>
      </c>
      <c r="D95" s="16" t="s">
        <v>648</v>
      </c>
      <c r="E95" s="15" t="s">
        <v>147</v>
      </c>
    </row>
    <row r="96" spans="1:5" ht="13">
      <c r="A96" s="1"/>
      <c r="B96" s="8" t="s">
        <v>115</v>
      </c>
      <c r="C96" s="20" t="str">
        <f>HYPERLINK("https://amzn.to/2zERFgE","世界史とつなげて学ぶ　中国全史(東洋経済新報社)")</f>
        <v>世界史とつなげて学ぶ　中国全史(東洋経済新報社)</v>
      </c>
      <c r="D96" s="16" t="s">
        <v>649</v>
      </c>
      <c r="E96" s="11" t="s">
        <v>148</v>
      </c>
    </row>
    <row r="97" spans="1:5" ht="13">
      <c r="A97" s="1"/>
      <c r="B97" s="12" t="s">
        <v>115</v>
      </c>
      <c r="C97" s="19" t="str">
        <f>HYPERLINK("https://amzn.to/2zLewY3","周―理想化された古代王朝 (中公新書)")</f>
        <v>周―理想化された古代王朝 (中公新書)</v>
      </c>
      <c r="D97" s="16" t="s">
        <v>650</v>
      </c>
      <c r="E97" s="15" t="s">
        <v>149</v>
      </c>
    </row>
    <row r="98" spans="1:5" ht="13">
      <c r="A98" s="1"/>
      <c r="B98" s="12" t="s">
        <v>150</v>
      </c>
      <c r="C98" s="19" t="str">
        <f>HYPERLINK("https://amzn.to/3fbGpsH","諸葛孔明 (図解雑学) ナツメ社")</f>
        <v>諸葛孔明 (図解雑学) ナツメ社</v>
      </c>
      <c r="D98" s="16" t="s">
        <v>651</v>
      </c>
      <c r="E98" s="15" t="s">
        <v>151</v>
      </c>
    </row>
    <row r="99" spans="1:5" ht="13">
      <c r="A99" s="1"/>
      <c r="B99" s="12" t="s">
        <v>150</v>
      </c>
      <c r="C99" s="19" t="str">
        <f>HYPERLINK("https://amzn.to/2yUotC0","諸葛孔明 (中公文庫)")</f>
        <v>諸葛孔明 (中公文庫)</v>
      </c>
      <c r="D99" s="16" t="s">
        <v>652</v>
      </c>
      <c r="E99" s="15" t="s">
        <v>152</v>
      </c>
    </row>
    <row r="100" spans="1:5" ht="13">
      <c r="A100" s="1"/>
      <c r="B100" s="12" t="s">
        <v>150</v>
      </c>
      <c r="C100" s="19" t="str">
        <f>HYPERLINK("https://amzn.to/2WaqHFu","易中天中华史第十卷 三国纪(中国語)")</f>
        <v>易中天中华史第十卷 三国纪(中国語)</v>
      </c>
      <c r="D100" s="16" t="s">
        <v>653</v>
      </c>
      <c r="E100" s="15" t="s">
        <v>153</v>
      </c>
    </row>
    <row r="101" spans="1:5" ht="13">
      <c r="A101" s="1"/>
      <c r="B101" s="12" t="s">
        <v>150</v>
      </c>
      <c r="C101" s="19" t="str">
        <f>HYPERLINK("https://amzn.to/2Yiy0NN","大秦帝国(中国語)")</f>
        <v>大秦帝国(中国語)</v>
      </c>
      <c r="D101" s="16" t="s">
        <v>654</v>
      </c>
      <c r="E101" s="15" t="s">
        <v>154</v>
      </c>
    </row>
    <row r="102" spans="1:5" ht="13">
      <c r="A102" s="1"/>
      <c r="B102" s="12" t="s">
        <v>150</v>
      </c>
      <c r="C102" s="19" t="str">
        <f>HYPERLINK("https://amzn.to/3f55rcL","三国志异(中国語)")</f>
        <v>三国志异(中国語)</v>
      </c>
      <c r="D102" s="16" t="s">
        <v>655</v>
      </c>
      <c r="E102" s="15" t="s">
        <v>155</v>
      </c>
    </row>
    <row r="103" spans="1:5" ht="13">
      <c r="A103" s="1"/>
      <c r="B103" s="12" t="s">
        <v>150</v>
      </c>
      <c r="C103" s="13" t="str">
        <f t="shared" ref="C103:D114" si="7">HYPERLINK(E103,D103)</f>
        <v>諸葛孔明――「三国志」とその時代 (講談社学術文庫)</v>
      </c>
      <c r="D103" s="16" t="s">
        <v>156</v>
      </c>
      <c r="E103" s="15" t="s">
        <v>157</v>
      </c>
    </row>
    <row r="104" spans="1:5" ht="13">
      <c r="A104" s="1"/>
      <c r="B104" s="12" t="s">
        <v>150</v>
      </c>
      <c r="C104" s="13" t="str">
        <f t="shared" si="7"/>
        <v>諸葛孔明の兵法 (現代人の古典シリーズ 22)</v>
      </c>
      <c r="D104" s="16" t="s">
        <v>158</v>
      </c>
      <c r="E104" s="15" t="s">
        <v>159</v>
      </c>
    </row>
    <row r="105" spans="1:5" ht="13">
      <c r="A105" s="1"/>
      <c r="B105" s="12" t="s">
        <v>150</v>
      </c>
      <c r="C105" s="13" t="str">
        <f t="shared" si="7"/>
        <v>曹操―三国志の真の主人公 (刀水歴史全書) 刀水歴史全書</v>
      </c>
      <c r="D105" s="16" t="s">
        <v>160</v>
      </c>
      <c r="E105" s="15" t="s">
        <v>161</v>
      </c>
    </row>
    <row r="106" spans="1:5" ht="13">
      <c r="A106" s="1"/>
      <c r="B106" s="12" t="s">
        <v>150</v>
      </c>
      <c r="C106" s="13" t="str">
        <f t="shared" si="7"/>
        <v>曹操―三国志の奸雄 (講談社学術文庫)</v>
      </c>
      <c r="D106" s="16" t="s">
        <v>162</v>
      </c>
      <c r="E106" s="15" t="s">
        <v>163</v>
      </c>
    </row>
    <row r="107" spans="1:5" ht="13">
      <c r="A107" s="1"/>
      <c r="B107" s="12" t="s">
        <v>150</v>
      </c>
      <c r="C107" s="13" t="str">
        <f t="shared" si="7"/>
        <v>曹操: 奸雄に秘められた「時代の変革者」の実像</v>
      </c>
      <c r="D107" s="16" t="s">
        <v>164</v>
      </c>
      <c r="E107" s="15" t="s">
        <v>165</v>
      </c>
    </row>
    <row r="108" spans="1:5" ht="13">
      <c r="A108" s="1"/>
      <c r="B108" s="12" t="s">
        <v>150</v>
      </c>
      <c r="C108" s="13" t="str">
        <f t="shared" si="7"/>
        <v>曹操詩集</v>
      </c>
      <c r="D108" s="16" t="s">
        <v>166</v>
      </c>
      <c r="E108" s="15" t="s">
        <v>167</v>
      </c>
    </row>
    <row r="109" spans="1:5" ht="13">
      <c r="A109" s="1"/>
      <c r="B109" s="12" t="s">
        <v>150</v>
      </c>
      <c r="C109" s="13" t="str">
        <f t="shared" si="7"/>
        <v>中華の崩壊と拡大(魏晋南北朝)</v>
      </c>
      <c r="D109" s="16" t="s">
        <v>168</v>
      </c>
      <c r="E109" s="15" t="s">
        <v>169</v>
      </c>
    </row>
    <row r="110" spans="1:5" ht="13">
      <c r="A110" s="1"/>
      <c r="B110" s="12" t="s">
        <v>150</v>
      </c>
      <c r="C110" s="13" t="str">
        <f t="shared" si="7"/>
        <v>中国の歴史04 三国志の世界(後漢 三国時代)</v>
      </c>
      <c r="D110" s="16" t="s">
        <v>170</v>
      </c>
      <c r="E110" s="15" t="s">
        <v>171</v>
      </c>
    </row>
    <row r="111" spans="1:5" ht="13">
      <c r="A111" s="1"/>
      <c r="B111" s="12" t="s">
        <v>150</v>
      </c>
      <c r="C111" s="13" t="str">
        <f t="shared" si="7"/>
        <v>中国史 (世界各国史) 世界各国史</v>
      </c>
      <c r="D111" s="16" t="s">
        <v>172</v>
      </c>
      <c r="E111" s="15" t="s">
        <v>173</v>
      </c>
    </row>
    <row r="112" spans="1:5" ht="13">
      <c r="A112" s="1"/>
      <c r="B112" s="12" t="s">
        <v>150</v>
      </c>
      <c r="C112" s="13" t="str">
        <f t="shared" si="7"/>
        <v>読む年表 中国の歴史 (WAC BUNKO 214) WAC BUNKO 214</v>
      </c>
      <c r="D112" s="16" t="s">
        <v>174</v>
      </c>
      <c r="E112" s="15" t="s">
        <v>175</v>
      </c>
    </row>
    <row r="113" spans="1:5" ht="13">
      <c r="A113" s="1"/>
      <c r="B113" s="12" t="s">
        <v>150</v>
      </c>
      <c r="C113" s="13" t="str">
        <f t="shared" si="7"/>
        <v>物語 中国の歴史　文明史的序説 (中公新書)</v>
      </c>
      <c r="D113" s="16" t="s">
        <v>137</v>
      </c>
      <c r="E113" s="15" t="s">
        <v>176</v>
      </c>
    </row>
    <row r="114" spans="1:5" ht="13">
      <c r="A114" s="1"/>
      <c r="B114" s="12" t="s">
        <v>150</v>
      </c>
      <c r="C114" s="13" t="str">
        <f t="shared" si="7"/>
        <v>眠れなくなるほど面白い 図解 三国志</v>
      </c>
      <c r="D114" s="16" t="s">
        <v>177</v>
      </c>
      <c r="E114" s="15" t="s">
        <v>178</v>
      </c>
    </row>
    <row r="115" spans="1:5" ht="13">
      <c r="A115" s="1"/>
      <c r="B115" s="8" t="s">
        <v>150</v>
      </c>
      <c r="C115" s="20" t="str">
        <f>HYPERLINK("https://amzn.to/2Wbh4X4","諸葛孔明―三国志の英雄たち (岩波新書)")</f>
        <v>諸葛孔明―三国志の英雄たち (岩波新書)</v>
      </c>
      <c r="D115" s="16" t="s">
        <v>656</v>
      </c>
      <c r="E115" s="11" t="s">
        <v>179</v>
      </c>
    </row>
    <row r="116" spans="1:5" ht="13">
      <c r="A116" s="1"/>
      <c r="B116" s="12" t="s">
        <v>150</v>
      </c>
      <c r="C116" s="13" t="str">
        <f t="shared" ref="C116:D123" si="8">HYPERLINK(E116,D116)</f>
        <v>宦官―中国四千年を操った異形の集団 (徳間文庫) 徳間文庫</v>
      </c>
      <c r="D116" s="16" t="s">
        <v>180</v>
      </c>
      <c r="E116" s="15" t="s">
        <v>181</v>
      </c>
    </row>
    <row r="117" spans="1:5" ht="13">
      <c r="A117" s="1"/>
      <c r="B117" s="12" t="s">
        <v>150</v>
      </c>
      <c r="C117" s="13" t="str">
        <f t="shared" si="8"/>
        <v>魏の武帝　曹操　正邪を超越した史上屈指の英傑 (新人物文庫)</v>
      </c>
      <c r="D117" s="16" t="s">
        <v>182</v>
      </c>
      <c r="E117" s="15" t="s">
        <v>183</v>
      </c>
    </row>
    <row r="118" spans="1:5" ht="13">
      <c r="A118" s="1"/>
      <c r="B118" s="12" t="s">
        <v>150</v>
      </c>
      <c r="C118" s="13" t="str">
        <f t="shared" si="8"/>
        <v>魏武帝註 孫子: 兵法 武経七書</v>
      </c>
      <c r="D118" s="16" t="s">
        <v>184</v>
      </c>
      <c r="E118" s="15" t="s">
        <v>185</v>
      </c>
    </row>
    <row r="119" spans="1:5" ht="13">
      <c r="A119" s="1"/>
      <c r="B119" s="12" t="s">
        <v>186</v>
      </c>
      <c r="C119" s="13" t="str">
        <f t="shared" si="8"/>
        <v>100のインフォグラフィックで世界を知る 世にも美しい教養講義 超図解・宗教</v>
      </c>
      <c r="D119" s="16" t="s">
        <v>187</v>
      </c>
      <c r="E119" s="15" t="s">
        <v>188</v>
      </c>
    </row>
    <row r="120" spans="1:5" ht="13">
      <c r="A120" s="1"/>
      <c r="B120" s="8" t="s">
        <v>186</v>
      </c>
      <c r="C120" s="9" t="str">
        <f t="shared" si="8"/>
        <v>イエス・キリストの生涯 (講談社文庫)</v>
      </c>
      <c r="D120" s="16" t="s">
        <v>189</v>
      </c>
      <c r="E120" s="11" t="s">
        <v>190</v>
      </c>
    </row>
    <row r="121" spans="1:5" ht="13">
      <c r="A121" s="1"/>
      <c r="B121" s="12" t="s">
        <v>186</v>
      </c>
      <c r="C121" s="13" t="str">
        <f t="shared" si="8"/>
        <v>イエス・キリストは実在したのか？ (文春文庫)</v>
      </c>
      <c r="D121" s="16" t="s">
        <v>191</v>
      </c>
      <c r="E121" s="15" t="s">
        <v>192</v>
      </c>
    </row>
    <row r="122" spans="1:5" ht="13">
      <c r="A122" s="1"/>
      <c r="B122" s="12" t="s">
        <v>186</v>
      </c>
      <c r="C122" s="13" t="str">
        <f t="shared" si="8"/>
        <v>イスラームの歴史 - 1400年の軌跡 (中公新書)</v>
      </c>
      <c r="D122" s="16" t="s">
        <v>193</v>
      </c>
      <c r="E122" s="15" t="s">
        <v>194</v>
      </c>
    </row>
    <row r="123" spans="1:5" ht="13">
      <c r="A123" s="1"/>
      <c r="B123" s="12" t="s">
        <v>186</v>
      </c>
      <c r="C123" s="13" t="str">
        <f t="shared" si="8"/>
        <v>イスラームの論理 (筑摩選書)</v>
      </c>
      <c r="D123" s="16" t="s">
        <v>195</v>
      </c>
      <c r="E123" s="15" t="s">
        <v>196</v>
      </c>
    </row>
    <row r="124" spans="1:5" ht="13">
      <c r="A124" s="1"/>
      <c r="B124" s="8" t="s">
        <v>186</v>
      </c>
      <c r="C124" s="25" t="str">
        <f>HYPERLINK("https://amzn.to/2TycRwQ","キリストの誕生(新潮文庫)")</f>
        <v>キリストの誕生(新潮文庫)</v>
      </c>
      <c r="D124" s="16" t="s">
        <v>657</v>
      </c>
      <c r="E124" s="11" t="s">
        <v>197</v>
      </c>
    </row>
    <row r="125" spans="1:5" ht="13">
      <c r="A125" s="1"/>
      <c r="B125" s="12" t="s">
        <v>186</v>
      </c>
      <c r="C125" s="13" t="str">
        <f t="shared" ref="C125:D133" si="9">HYPERLINK(E125,D125)</f>
        <v>キリスト教史 (講談社学術文庫)</v>
      </c>
      <c r="D125" s="16" t="s">
        <v>198</v>
      </c>
      <c r="E125" s="15" t="s">
        <v>199</v>
      </c>
    </row>
    <row r="126" spans="1:5" ht="13">
      <c r="A126" s="1"/>
      <c r="B126" s="12" t="s">
        <v>186</v>
      </c>
      <c r="C126" s="13" t="str">
        <f t="shared" si="9"/>
        <v>コーラン 下 (岩波文庫)</v>
      </c>
      <c r="D126" s="26" t="s">
        <v>200</v>
      </c>
      <c r="E126" s="15" t="s">
        <v>201</v>
      </c>
    </row>
    <row r="127" spans="1:5" ht="13">
      <c r="A127" s="1"/>
      <c r="B127" s="12" t="s">
        <v>186</v>
      </c>
      <c r="C127" s="13" t="str">
        <f t="shared" si="9"/>
        <v>コーラン 上 (岩波文庫)</v>
      </c>
      <c r="D127" s="16" t="s">
        <v>202</v>
      </c>
      <c r="E127" s="15" t="s">
        <v>203</v>
      </c>
    </row>
    <row r="128" spans="1:5" ht="13">
      <c r="A128" s="1"/>
      <c r="B128" s="12" t="s">
        <v>186</v>
      </c>
      <c r="C128" s="13" t="str">
        <f t="shared" si="9"/>
        <v>コーラン 中 (岩波文庫)</v>
      </c>
      <c r="D128" s="26" t="s">
        <v>204</v>
      </c>
      <c r="E128" s="15" t="s">
        <v>205</v>
      </c>
    </row>
    <row r="129" spans="1:5" ht="13">
      <c r="A129" s="1"/>
      <c r="B129" s="12" t="s">
        <v>186</v>
      </c>
      <c r="C129" s="13" t="str">
        <f t="shared" si="9"/>
        <v>この一冊で「聖書」がわかる！</v>
      </c>
      <c r="D129" s="16" t="s">
        <v>206</v>
      </c>
      <c r="E129" s="15" t="s">
        <v>207</v>
      </c>
    </row>
    <row r="130" spans="1:5" ht="13">
      <c r="A130" s="1"/>
      <c r="B130" s="12" t="s">
        <v>186</v>
      </c>
      <c r="C130" s="13" t="str">
        <f t="shared" si="9"/>
        <v>なんでもわかるキリスト教大事典</v>
      </c>
      <c r="D130" s="16" t="s">
        <v>208</v>
      </c>
      <c r="E130" s="15" t="s">
        <v>209</v>
      </c>
    </row>
    <row r="131" spans="1:5" ht="13">
      <c r="A131" s="1"/>
      <c r="B131" s="12" t="s">
        <v>186</v>
      </c>
      <c r="C131" s="13" t="str">
        <f t="shared" si="9"/>
        <v>バウッダ[佛教] (講談社学術文庫)</v>
      </c>
      <c r="D131" s="16" t="s">
        <v>210</v>
      </c>
      <c r="E131" s="15" t="s">
        <v>211</v>
      </c>
    </row>
    <row r="132" spans="1:5" ht="13">
      <c r="A132" s="1"/>
      <c r="B132" s="12" t="s">
        <v>186</v>
      </c>
      <c r="C132" s="13" t="str">
        <f t="shared" si="9"/>
        <v>ビジネスパーソンのための教養としての世界三大宗教</v>
      </c>
      <c r="D132" s="16" t="s">
        <v>212</v>
      </c>
      <c r="E132" s="15" t="s">
        <v>213</v>
      </c>
    </row>
    <row r="133" spans="1:5" ht="13">
      <c r="A133" s="1"/>
      <c r="B133" s="12" t="s">
        <v>186</v>
      </c>
      <c r="C133" s="13" t="str">
        <f t="shared" si="9"/>
        <v>ブッダが説いたこと (岩波文庫)</v>
      </c>
      <c r="D133" s="16" t="s">
        <v>214</v>
      </c>
      <c r="E133" s="15" t="s">
        <v>215</v>
      </c>
    </row>
    <row r="134" spans="1:5" ht="13">
      <c r="A134" s="1"/>
      <c r="B134" s="12" t="s">
        <v>186</v>
      </c>
      <c r="C134" s="19" t="str">
        <f>HYPERLINK("https://amzn.to/3aSgsuL","使徒パウロ―伝道にかけた生涯 (NHKブックス (404)) ")</f>
        <v xml:space="preserve">使徒パウロ―伝道にかけた生涯 (NHKブックス (404)) </v>
      </c>
      <c r="D134" s="16" t="s">
        <v>658</v>
      </c>
      <c r="E134" s="15" t="s">
        <v>216</v>
      </c>
    </row>
    <row r="135" spans="1:5" ht="13">
      <c r="A135" s="1"/>
      <c r="B135" s="12" t="s">
        <v>186</v>
      </c>
      <c r="C135" s="13" t="str">
        <f t="shared" ref="C135:D140" si="10">HYPERLINK(E135,D135)</f>
        <v>ブッダのことば－スッタニパータ (岩波文庫)</v>
      </c>
      <c r="D135" s="16" t="s">
        <v>217</v>
      </c>
      <c r="E135" s="15" t="s">
        <v>218</v>
      </c>
    </row>
    <row r="136" spans="1:5" ht="13">
      <c r="A136" s="1"/>
      <c r="B136" s="8" t="s">
        <v>186</v>
      </c>
      <c r="C136" s="9" t="str">
        <f t="shared" si="10"/>
        <v>ブッダ伝　生涯と思想 (角川ソフィア文庫)</v>
      </c>
      <c r="D136" s="16" t="s">
        <v>219</v>
      </c>
      <c r="E136" s="11" t="s">
        <v>220</v>
      </c>
    </row>
    <row r="137" spans="1:5" ht="13">
      <c r="A137" s="1"/>
      <c r="B137" s="8" t="s">
        <v>186</v>
      </c>
      <c r="C137" s="9" t="str">
        <f t="shared" si="10"/>
        <v>マホメット (講談社学術文庫)</v>
      </c>
      <c r="D137" s="16" t="s">
        <v>221</v>
      </c>
      <c r="E137" s="11" t="s">
        <v>222</v>
      </c>
    </row>
    <row r="138" spans="1:5" ht="13">
      <c r="A138" s="1"/>
      <c r="B138" s="12" t="s">
        <v>186</v>
      </c>
      <c r="C138" s="13" t="str">
        <f t="shared" si="10"/>
        <v>一神教の誕生　ユダヤ教からキリスト教へ (講談社現代新書)</v>
      </c>
      <c r="D138" s="16" t="s">
        <v>223</v>
      </c>
      <c r="E138" s="15" t="s">
        <v>224</v>
      </c>
    </row>
    <row r="139" spans="1:5" ht="13">
      <c r="A139" s="1"/>
      <c r="B139" s="12" t="s">
        <v>186</v>
      </c>
      <c r="C139" s="13" t="str">
        <f t="shared" si="10"/>
        <v>遠藤周作で読むイエスと十二人の弟子 (とんぼの本)</v>
      </c>
      <c r="D139" s="16" t="s">
        <v>225</v>
      </c>
      <c r="E139" s="15" t="s">
        <v>226</v>
      </c>
    </row>
    <row r="140" spans="1:5" ht="13">
      <c r="A140" s="1"/>
      <c r="B140" s="12" t="s">
        <v>186</v>
      </c>
      <c r="C140" s="13" t="str">
        <f t="shared" si="10"/>
        <v>口語訳聖書</v>
      </c>
      <c r="D140" s="16" t="s">
        <v>227</v>
      </c>
      <c r="E140" s="15" t="s">
        <v>228</v>
      </c>
    </row>
    <row r="141" spans="1:5" ht="13">
      <c r="A141" s="1"/>
      <c r="B141" s="12" t="s">
        <v>186</v>
      </c>
      <c r="C141" s="19" t="str">
        <f>HYPERLINK("https://amzn.to/2WbOJ2T","人類5000年史Ｉ　──紀元前の世界 (ちくま新書)")</f>
        <v>人類5000年史Ｉ　──紀元前の世界 (ちくま新書)</v>
      </c>
      <c r="D141" s="16" t="s">
        <v>659</v>
      </c>
      <c r="E141" s="15" t="s">
        <v>229</v>
      </c>
    </row>
    <row r="142" spans="1:5" ht="13">
      <c r="A142" s="1"/>
      <c r="B142" s="8" t="s">
        <v>186</v>
      </c>
      <c r="C142" s="9" t="str">
        <f>HYPERLINK(E142,D142)</f>
        <v>釈迦とイエス (新潮選書)</v>
      </c>
      <c r="D142" s="16" t="s">
        <v>230</v>
      </c>
      <c r="E142" s="11" t="s">
        <v>231</v>
      </c>
    </row>
    <row r="143" spans="1:5" ht="13">
      <c r="A143" s="1"/>
      <c r="B143" s="12" t="s">
        <v>186</v>
      </c>
      <c r="C143" s="19" t="str">
        <f>HYPERLINK("https://amzn.to/3bPrXEo","「全世界史」講義　Ｉ古代・中世編―教養に効く！人類5000年史―")</f>
        <v>「全世界史」講義　Ｉ古代・中世編―教養に効く！人類5000年史―</v>
      </c>
      <c r="D143" s="16" t="s">
        <v>660</v>
      </c>
      <c r="E143" s="15" t="s">
        <v>232</v>
      </c>
    </row>
    <row r="144" spans="1:5" ht="13">
      <c r="A144" s="1"/>
      <c r="B144" s="12" t="s">
        <v>186</v>
      </c>
      <c r="C144" s="13" t="str">
        <f t="shared" ref="C144:D146" si="11">HYPERLINK(E144,D144)</f>
        <v>図解　ブッダの教え 歴史がおもしろいシリーズ</v>
      </c>
      <c r="D144" s="16" t="s">
        <v>233</v>
      </c>
      <c r="E144" s="15" t="s">
        <v>234</v>
      </c>
    </row>
    <row r="145" spans="1:5" ht="13">
      <c r="A145" s="1"/>
      <c r="B145" s="12" t="s">
        <v>186</v>
      </c>
      <c r="C145" s="13" t="str">
        <f t="shared" si="11"/>
        <v>図解　聖書 歴史がおもしろいシリーズ</v>
      </c>
      <c r="D145" s="16" t="s">
        <v>235</v>
      </c>
      <c r="E145" s="15" t="s">
        <v>236</v>
      </c>
    </row>
    <row r="146" spans="1:5" ht="13">
      <c r="A146" s="1"/>
      <c r="B146" s="12" t="s">
        <v>186</v>
      </c>
      <c r="C146" s="13" t="str">
        <f t="shared" si="11"/>
        <v>物語 エルサレムの歴史　旧約聖書以前からパレスチナ和平まで (中公新書)</v>
      </c>
      <c r="D146" s="16" t="s">
        <v>237</v>
      </c>
      <c r="E146" s="15" t="s">
        <v>238</v>
      </c>
    </row>
    <row r="147" spans="1:5" ht="13">
      <c r="A147" s="1"/>
      <c r="B147" s="8" t="s">
        <v>186</v>
      </c>
      <c r="C147" s="20" t="str">
        <f>HYPERLINK("https://amzn.to/35uaMGl","イスラーム生誕(中公文庫)")</f>
        <v>イスラーム生誕(中公文庫)</v>
      </c>
      <c r="D147" s="16" t="s">
        <v>661</v>
      </c>
      <c r="E147" s="11" t="s">
        <v>239</v>
      </c>
    </row>
    <row r="148" spans="1:5" ht="13">
      <c r="A148" s="1"/>
      <c r="B148" s="8" t="s">
        <v>186</v>
      </c>
      <c r="C148" s="20" t="str">
        <f>HYPERLINK("https://amzn.to/2WgJFdD","イスラーム文化 : その根柢にあるもの(岩波文庫)")</f>
        <v>イスラーム文化 : その根柢にあるもの(岩波文庫)</v>
      </c>
      <c r="D148" s="16" t="s">
        <v>662</v>
      </c>
      <c r="E148" s="11" t="s">
        <v>240</v>
      </c>
    </row>
    <row r="149" spans="1:5" ht="13">
      <c r="A149" s="1"/>
      <c r="B149" s="8" t="s">
        <v>186</v>
      </c>
      <c r="C149" s="20" t="str">
        <f>HYPERLINK("https://amzn.to/2Yonjt9","イエスの生涯(新潮文庫)")</f>
        <v>イエスの生涯(新潮文庫)</v>
      </c>
      <c r="D149" s="16" t="s">
        <v>663</v>
      </c>
      <c r="E149" s="11" t="s">
        <v>241</v>
      </c>
    </row>
    <row r="150" spans="1:5" ht="13">
      <c r="A150" s="1"/>
      <c r="B150" s="12" t="s">
        <v>186</v>
      </c>
      <c r="C150" s="19" t="str">
        <f>HYPERLINK("https://amzn.to/3bRVUDN","最新の学術成果が証すアーク(聖櫃)とモーセ100の謎(鳩山堂)")</f>
        <v>最新の学術成果が証すアーク(聖櫃)とモーセ100の謎(鳩山堂)</v>
      </c>
      <c r="D150" s="16" t="s">
        <v>664</v>
      </c>
      <c r="E150" s="15" t="s">
        <v>242</v>
      </c>
    </row>
    <row r="151" spans="1:5" ht="13">
      <c r="A151" s="1"/>
      <c r="B151" s="12" t="s">
        <v>186</v>
      </c>
      <c r="C151" s="19" t="str">
        <f>HYPERLINK("https://amzn.to/2ydamHZ","完全教祖マニュアル (ちくま新書)")</f>
        <v>完全教祖マニュアル (ちくま新書)</v>
      </c>
      <c r="D151" s="16" t="s">
        <v>665</v>
      </c>
      <c r="E151" s="15" t="s">
        <v>243</v>
      </c>
    </row>
    <row r="152" spans="1:5" ht="13">
      <c r="A152" s="1"/>
      <c r="B152" s="12" t="s">
        <v>186</v>
      </c>
      <c r="C152" s="19" t="str">
        <f>HYPERLINK("https://amzn.to/2KLBCQv","イスラームから見た「世界史」")</f>
        <v>イスラームから見た「世界史」</v>
      </c>
      <c r="D152" s="16" t="s">
        <v>666</v>
      </c>
      <c r="E152" s="15" t="s">
        <v>244</v>
      </c>
    </row>
    <row r="153" spans="1:5" ht="13">
      <c r="A153" s="1"/>
      <c r="B153" s="12" t="s">
        <v>186</v>
      </c>
      <c r="C153" s="19" t="str">
        <f>HYPERLINK("https://amzn.to/2y2sLHz","ユダヤ人とユダヤ教 (岩波新書)")</f>
        <v>ユダヤ人とユダヤ教 (岩波新書)</v>
      </c>
      <c r="D153" s="16" t="s">
        <v>667</v>
      </c>
      <c r="E153" s="15" t="s">
        <v>245</v>
      </c>
    </row>
    <row r="154" spans="1:5" ht="13">
      <c r="A154" s="1"/>
      <c r="B154" s="12" t="s">
        <v>186</v>
      </c>
      <c r="C154" s="19" t="str">
        <f>HYPERLINK("https://amzn.to/2SmnRfv","一神教の起源　──旧約聖書の「神」はどこから来たのか (筑摩選書)")</f>
        <v>一神教の起源　──旧約聖書の「神」はどこから来たのか (筑摩選書)</v>
      </c>
      <c r="D154" s="16" t="s">
        <v>668</v>
      </c>
      <c r="E154" s="15" t="s">
        <v>246</v>
      </c>
    </row>
    <row r="155" spans="1:5" ht="13">
      <c r="A155" s="1"/>
      <c r="B155" s="12" t="s">
        <v>247</v>
      </c>
      <c r="C155" s="13" t="str">
        <f t="shared" ref="C155:D156" si="12">HYPERLINK(E155,D155)</f>
        <v>NHKスペシャル デジタルリマスター版 映像の世紀 第4集 ヒトラーの野望 人々は民族の復興を掲げたナチス・ドイツに未来を託した [DVD]</v>
      </c>
      <c r="D155" s="16" t="s">
        <v>248</v>
      </c>
      <c r="E155" s="15" t="s">
        <v>249</v>
      </c>
    </row>
    <row r="156" spans="1:5" ht="13">
      <c r="A156" s="1"/>
      <c r="B156" s="12" t="s">
        <v>247</v>
      </c>
      <c r="C156" s="13" t="str">
        <f t="shared" si="12"/>
        <v>ドキュメント アドルフ・ヒトラー 狂気の野望 DVD10枚組 ACC-077</v>
      </c>
      <c r="D156" s="16" t="s">
        <v>250</v>
      </c>
      <c r="E156" s="15" t="s">
        <v>251</v>
      </c>
    </row>
    <row r="157" spans="1:5" ht="13">
      <c r="A157" s="1"/>
      <c r="B157" s="8" t="s">
        <v>247</v>
      </c>
      <c r="C157" s="20" t="str">
        <f>HYPERLINK("https://amzn.to/2Yfs08G","夜と霧 ドイツ強制収容所の体験記録(みすず書房)")</f>
        <v>夜と霧 ドイツ強制収容所の体験記録(みすず書房)</v>
      </c>
      <c r="D157" s="16" t="s">
        <v>669</v>
      </c>
      <c r="E157" s="11" t="s">
        <v>252</v>
      </c>
    </row>
    <row r="158" spans="1:5" ht="13">
      <c r="A158" s="1"/>
      <c r="B158" s="12" t="s">
        <v>247</v>
      </c>
      <c r="C158" s="13" t="str">
        <f t="shared" ref="C158:D168" si="13">HYPERLINK(E158,D158)</f>
        <v>ヒトラー(下):1936-1945 天罰</v>
      </c>
      <c r="D158" s="16" t="s">
        <v>253</v>
      </c>
      <c r="E158" s="15" t="s">
        <v>254</v>
      </c>
    </row>
    <row r="159" spans="1:5" ht="13">
      <c r="A159" s="1"/>
      <c r="B159" s="12" t="s">
        <v>247</v>
      </c>
      <c r="C159" s="13" t="str">
        <f t="shared" si="13"/>
        <v>ヒトラー(上):1889-1936 傲慢</v>
      </c>
      <c r="D159" s="16" t="s">
        <v>255</v>
      </c>
      <c r="E159" s="15" t="s">
        <v>256</v>
      </c>
    </row>
    <row r="160" spans="1:5" ht="13">
      <c r="A160" s="1"/>
      <c r="B160" s="8" t="s">
        <v>247</v>
      </c>
      <c r="C160" s="9" t="str">
        <f t="shared" si="13"/>
        <v>ヒトラーとナチ・ドイツ (講談社現代新書)</v>
      </c>
      <c r="D160" s="10" t="s">
        <v>257</v>
      </c>
      <c r="E160" s="11" t="s">
        <v>258</v>
      </c>
    </row>
    <row r="161" spans="1:5" ht="14.25" customHeight="1">
      <c r="A161" s="1"/>
      <c r="B161" s="12" t="s">
        <v>247</v>
      </c>
      <c r="C161" s="13" t="str">
        <f t="shared" si="13"/>
        <v>ホロコースト　ナチスによるユダヤ人大量殺戮の全貌 (中公新書)</v>
      </c>
      <c r="D161" s="16" t="s">
        <v>259</v>
      </c>
      <c r="E161" s="15" t="s">
        <v>260</v>
      </c>
    </row>
    <row r="162" spans="1:5" ht="14.25" customHeight="1">
      <c r="A162" s="1"/>
      <c r="B162" s="12" t="s">
        <v>247</v>
      </c>
      <c r="C162" s="13" t="str">
        <f t="shared" si="13"/>
        <v>ユダヤ人はなぜ迫害されたか</v>
      </c>
      <c r="D162" s="16" t="s">
        <v>261</v>
      </c>
      <c r="E162" s="15" t="s">
        <v>262</v>
      </c>
    </row>
    <row r="163" spans="1:5" ht="14.25" customHeight="1">
      <c r="A163" s="1"/>
      <c r="B163" s="12" t="s">
        <v>247</v>
      </c>
      <c r="C163" s="13" t="str">
        <f t="shared" si="13"/>
        <v>わが闘争（下） (角川文庫)</v>
      </c>
      <c r="D163" s="16" t="s">
        <v>263</v>
      </c>
      <c r="E163" s="15" t="s">
        <v>264</v>
      </c>
    </row>
    <row r="164" spans="1:5" ht="13">
      <c r="A164" s="1"/>
      <c r="B164" s="12" t="s">
        <v>247</v>
      </c>
      <c r="C164" s="13" t="str">
        <f t="shared" si="13"/>
        <v>わが闘争（上） (角川文庫)</v>
      </c>
      <c r="D164" s="16" t="s">
        <v>265</v>
      </c>
      <c r="E164" s="15" t="s">
        <v>266</v>
      </c>
    </row>
    <row r="165" spans="1:5" ht="13">
      <c r="A165" s="1"/>
      <c r="B165" s="12" t="s">
        <v>247</v>
      </c>
      <c r="C165" s="13" t="str">
        <f t="shared" si="13"/>
        <v>意志の勝利 CCP-209 [DVD]</v>
      </c>
      <c r="D165" s="16" t="s">
        <v>267</v>
      </c>
      <c r="E165" s="15" t="s">
        <v>268</v>
      </c>
    </row>
    <row r="166" spans="1:5" ht="13">
      <c r="A166" s="1"/>
      <c r="B166" s="8" t="s">
        <v>247</v>
      </c>
      <c r="C166" s="9" t="str">
        <f t="shared" si="13"/>
        <v>劇画ヒットラー (ちくま文庫)</v>
      </c>
      <c r="D166" s="10" t="s">
        <v>269</v>
      </c>
      <c r="E166" s="11" t="s">
        <v>270</v>
      </c>
    </row>
    <row r="167" spans="1:5" ht="13">
      <c r="A167" s="1"/>
      <c r="B167" s="12" t="s">
        <v>247</v>
      </c>
      <c r="C167" s="13" t="str">
        <f t="shared" si="13"/>
        <v>新版　ナチズムとユダヤ人　アイヒマンの人間像 (角川新書)</v>
      </c>
      <c r="D167" s="16" t="s">
        <v>271</v>
      </c>
      <c r="E167" s="15" t="s">
        <v>272</v>
      </c>
    </row>
    <row r="168" spans="1:5" ht="13">
      <c r="A168" s="1"/>
      <c r="B168" s="12" t="s">
        <v>247</v>
      </c>
      <c r="C168" s="13" t="str">
        <f t="shared" si="13"/>
        <v>第一次世界大戦 (ちくま新書)</v>
      </c>
      <c r="D168" s="16" t="s">
        <v>273</v>
      </c>
      <c r="E168" s="15" t="s">
        <v>274</v>
      </c>
    </row>
    <row r="169" spans="1:5" ht="13">
      <c r="A169" s="1"/>
      <c r="B169" s="8" t="s">
        <v>247</v>
      </c>
      <c r="C169" s="20" t="str">
        <f>HYPERLINK("https://amzn.to/2YmKcNA","ヒトラーとは何か (草思社文庫)")</f>
        <v>ヒトラーとは何か (草思社文庫)</v>
      </c>
      <c r="D169" s="16" t="s">
        <v>670</v>
      </c>
      <c r="E169" s="11" t="s">
        <v>275</v>
      </c>
    </row>
    <row r="170" spans="1:5" ht="13">
      <c r="A170" s="1"/>
      <c r="B170" s="12" t="s">
        <v>247</v>
      </c>
      <c r="C170" s="19" t="str">
        <f>HYPERLINK("https://amzn.to/35hrAAd","群集心理(講談社学術文庫)")</f>
        <v>群集心理(講談社学術文庫)</v>
      </c>
      <c r="D170" s="16" t="s">
        <v>671</v>
      </c>
      <c r="E170" s="15" t="s">
        <v>276</v>
      </c>
    </row>
    <row r="171" spans="1:5" ht="13">
      <c r="A171" s="1"/>
      <c r="B171" s="12" t="s">
        <v>247</v>
      </c>
      <c r="C171" s="13" t="str">
        <f t="shared" ref="C171:D172" si="14">HYPERLINK(E171,D171)</f>
        <v>誰が第二次世界大戦を起こしたのか　フーバー大統領『裏切られた自由』を読み解く</v>
      </c>
      <c r="D171" s="16" t="s">
        <v>277</v>
      </c>
      <c r="E171" s="15" t="s">
        <v>278</v>
      </c>
    </row>
    <row r="172" spans="1:5" ht="13">
      <c r="A172" s="1"/>
      <c r="B172" s="12" t="s">
        <v>247</v>
      </c>
      <c r="C172" s="13" t="str">
        <f t="shared" si="14"/>
        <v>二つの世界大戦 (世界史リブレット)</v>
      </c>
      <c r="D172" s="16" t="s">
        <v>279</v>
      </c>
      <c r="E172" s="15" t="s">
        <v>280</v>
      </c>
    </row>
    <row r="173" spans="1:5" ht="13">
      <c r="A173" s="1"/>
      <c r="B173" s="12" t="s">
        <v>247</v>
      </c>
      <c r="C173" s="19" t="str">
        <f>HYPERLINK("https://amzn.to/2WdFm2v","ホロコースト・スタディーズ: 最新研究への手引き(白水社)")</f>
        <v>ホロコースト・スタディーズ: 最新研究への手引き(白水社)</v>
      </c>
      <c r="D173" s="16" t="s">
        <v>672</v>
      </c>
      <c r="E173" s="15" t="s">
        <v>281</v>
      </c>
    </row>
    <row r="174" spans="1:5" ht="13">
      <c r="A174" s="1"/>
      <c r="B174" s="12" t="s">
        <v>247</v>
      </c>
      <c r="C174" s="19" t="str">
        <f>HYPERLINK("https://amzn.to/2KP6hMJ","ユダヤ人財産はだれのものか―ホロコーストからパレスチナ問題へ")</f>
        <v>ユダヤ人財産はだれのものか―ホロコーストからパレスチナ問題へ</v>
      </c>
      <c r="D174" s="16" t="s">
        <v>673</v>
      </c>
      <c r="E174" s="15" t="s">
        <v>282</v>
      </c>
    </row>
    <row r="175" spans="1:5" ht="13">
      <c r="A175" s="1"/>
      <c r="B175" s="12" t="s">
        <v>247</v>
      </c>
      <c r="C175" s="19" t="str">
        <f>HYPERLINK("https://amzn.to/3d32ZSo","ヒトラーの経済政策 : 世界恐慌からの奇跡的な復興 (祥伝社新書151)")</f>
        <v>ヒトラーの経済政策 : 世界恐慌からの奇跡的な復興 (祥伝社新書151)</v>
      </c>
      <c r="D175" s="16" t="s">
        <v>674</v>
      </c>
      <c r="E175" s="15" t="s">
        <v>283</v>
      </c>
    </row>
    <row r="176" spans="1:5" ht="13">
      <c r="A176" s="1"/>
      <c r="B176" s="8" t="s">
        <v>247</v>
      </c>
      <c r="C176" s="9" t="str">
        <f t="shared" ref="C176:D187" si="15">HYPERLINK(E176,D176)</f>
        <v>日本人のための第一次世界大戦史 世界はなぜ戦争に突入したのか (毎日新聞出版)</v>
      </c>
      <c r="D176" s="10" t="s">
        <v>284</v>
      </c>
      <c r="E176" s="11" t="s">
        <v>285</v>
      </c>
    </row>
    <row r="177" spans="1:5" ht="13">
      <c r="A177" s="1"/>
      <c r="B177" s="12" t="s">
        <v>247</v>
      </c>
      <c r="C177" s="13" t="str">
        <f t="shared" si="15"/>
        <v>歴史を動かした「独裁者」―「強大な権力」はいかに生まれ、いかに崩壊したか (PHP文庫)</v>
      </c>
      <c r="D177" s="16" t="s">
        <v>286</v>
      </c>
      <c r="E177" s="15" t="s">
        <v>287</v>
      </c>
    </row>
    <row r="178" spans="1:5" ht="13">
      <c r="A178" s="1"/>
      <c r="B178" s="12" t="s">
        <v>288</v>
      </c>
      <c r="C178" s="13" t="str">
        <f t="shared" si="15"/>
        <v>&lt;ヴィジュアル版&gt; フランス革命の肖像 (集英社新書)</v>
      </c>
      <c r="D178" s="16" t="s">
        <v>289</v>
      </c>
      <c r="E178" s="15" t="s">
        <v>290</v>
      </c>
    </row>
    <row r="179" spans="1:5" ht="13">
      <c r="A179" s="1"/>
      <c r="B179" s="12" t="s">
        <v>288</v>
      </c>
      <c r="C179" s="13" t="str">
        <f t="shared" si="15"/>
        <v>アンシャン・レジーム (ヨーロッパ史入門)</v>
      </c>
      <c r="D179" s="16" t="s">
        <v>291</v>
      </c>
      <c r="E179" s="15" t="s">
        <v>292</v>
      </c>
    </row>
    <row r="180" spans="1:5" ht="13">
      <c r="A180" s="1"/>
      <c r="B180" s="12" t="s">
        <v>288</v>
      </c>
      <c r="C180" s="13" t="str">
        <f t="shared" si="15"/>
        <v>ヴァレンヌ逃亡　マリー・アントワネット　運命の24時間</v>
      </c>
      <c r="D180" s="16" t="s">
        <v>293</v>
      </c>
      <c r="E180" s="15" t="s">
        <v>294</v>
      </c>
    </row>
    <row r="181" spans="1:5" ht="13">
      <c r="A181" s="1"/>
      <c r="B181" s="12" t="s">
        <v>288</v>
      </c>
      <c r="C181" s="13" t="str">
        <f t="shared" si="15"/>
        <v>シャルロット・ロベスピエールの回想録をひもとく</v>
      </c>
      <c r="D181" s="16" t="s">
        <v>295</v>
      </c>
      <c r="E181" s="15" t="s">
        <v>296</v>
      </c>
    </row>
    <row r="182" spans="1:5" ht="13">
      <c r="A182" s="1"/>
      <c r="B182" s="12" t="s">
        <v>288</v>
      </c>
      <c r="C182" s="13" t="str">
        <f t="shared" si="15"/>
        <v>ナポレオン(下) (講談社学術文庫) Napole´on. 講談社学術文庫</v>
      </c>
      <c r="D182" s="16" t="s">
        <v>297</v>
      </c>
      <c r="E182" s="15" t="s">
        <v>298</v>
      </c>
    </row>
    <row r="183" spans="1:5" ht="13">
      <c r="A183" s="1"/>
      <c r="B183" s="12" t="s">
        <v>288</v>
      </c>
      <c r="C183" s="13" t="str">
        <f t="shared" si="15"/>
        <v>ナポレオン(上) (講談社学術文庫) Napole´on. 講談社学術文庫</v>
      </c>
      <c r="D183" s="16" t="s">
        <v>299</v>
      </c>
      <c r="E183" s="15" t="s">
        <v>300</v>
      </c>
    </row>
    <row r="184" spans="1:5" ht="13">
      <c r="A184" s="1"/>
      <c r="B184" s="12" t="s">
        <v>288</v>
      </c>
      <c r="C184" s="13" t="str">
        <f t="shared" si="15"/>
        <v>ナポレオン〈下〉―覇者専横の末路</v>
      </c>
      <c r="D184" s="16" t="s">
        <v>301</v>
      </c>
      <c r="E184" s="15" t="s">
        <v>302</v>
      </c>
    </row>
    <row r="185" spans="1:5" ht="13">
      <c r="A185" s="1"/>
      <c r="B185" s="12" t="s">
        <v>288</v>
      </c>
      <c r="C185" s="13" t="str">
        <f t="shared" si="15"/>
        <v>ナポレオン〈上〉―人心掌握の天才</v>
      </c>
      <c r="D185" s="16" t="s">
        <v>303</v>
      </c>
      <c r="E185" s="15" t="s">
        <v>304</v>
      </c>
    </row>
    <row r="186" spans="1:5" ht="13">
      <c r="A186" s="1"/>
      <c r="B186" s="12" t="s">
        <v>288</v>
      </c>
      <c r="C186" s="13" t="str">
        <f t="shared" si="15"/>
        <v>ナポレオンの生涯:ヨーロッパをわが手に (「知の再発見」双書) 「知の再発見」双書 Napole´on.</v>
      </c>
      <c r="D186" s="16" t="s">
        <v>305</v>
      </c>
      <c r="E186" s="15" t="s">
        <v>306</v>
      </c>
    </row>
    <row r="187" spans="1:5" ht="13">
      <c r="A187" s="1"/>
      <c r="B187" s="12" t="s">
        <v>288</v>
      </c>
      <c r="C187" s="13" t="str">
        <f t="shared" si="15"/>
        <v>フランス革命はなぜおこったか―革命史再考</v>
      </c>
      <c r="D187" s="16" t="s">
        <v>307</v>
      </c>
      <c r="E187" s="15" t="s">
        <v>308</v>
      </c>
    </row>
    <row r="188" spans="1:5" ht="13">
      <c r="A188" s="1"/>
      <c r="B188" s="12" t="s">
        <v>288</v>
      </c>
      <c r="C188" s="19" t="str">
        <f>HYPERLINK("https://amzn.to/2VQTFLn","1789年―フランス革命序論 (岩波文庫)")</f>
        <v>1789年―フランス革命序論 (岩波文庫)</v>
      </c>
      <c r="D188" s="16" t="s">
        <v>675</v>
      </c>
      <c r="E188" s="15" t="s">
        <v>309</v>
      </c>
    </row>
    <row r="189" spans="1:5" ht="13">
      <c r="A189" s="1"/>
      <c r="B189" s="12" t="s">
        <v>288</v>
      </c>
      <c r="C189" s="13" t="str">
        <f t="shared" ref="C189:D196" si="16">HYPERLINK(E189,D189)</f>
        <v>ルイ16世(ガリマール新評伝シリーズ 世界の傑物 3) (ガリマール新評伝シリーズ―世界の傑物)</v>
      </c>
      <c r="D189" s="16" t="s">
        <v>310</v>
      </c>
      <c r="E189" s="15" t="s">
        <v>311</v>
      </c>
    </row>
    <row r="190" spans="1:5" ht="13">
      <c r="A190" s="1"/>
      <c r="B190" s="12" t="s">
        <v>288</v>
      </c>
      <c r="C190" s="13" t="str">
        <f t="shared" si="16"/>
        <v>ルソー (岩波現代文庫)</v>
      </c>
      <c r="D190" s="14" t="s">
        <v>312</v>
      </c>
      <c r="E190" s="15" t="s">
        <v>313</v>
      </c>
    </row>
    <row r="191" spans="1:5" ht="13">
      <c r="A191" s="1"/>
      <c r="B191" s="12" t="s">
        <v>288</v>
      </c>
      <c r="C191" s="13" t="str">
        <f t="shared" si="16"/>
        <v>啓蒙の世紀と文明観 (世界史リブレット)</v>
      </c>
      <c r="D191" s="16" t="s">
        <v>314</v>
      </c>
      <c r="E191" s="15" t="s">
        <v>315</v>
      </c>
    </row>
    <row r="192" spans="1:5" ht="13">
      <c r="A192" s="1"/>
      <c r="B192" s="8" t="s">
        <v>288</v>
      </c>
      <c r="C192" s="9" t="str">
        <f t="shared" si="16"/>
        <v xml:space="preserve">フランス革命―歴史における劇薬 (岩波ジュニア新書) </v>
      </c>
      <c r="D192" s="21" t="s">
        <v>316</v>
      </c>
      <c r="E192" s="11" t="s">
        <v>317</v>
      </c>
    </row>
    <row r="193" spans="1:5" ht="13">
      <c r="A193" s="1"/>
      <c r="B193" s="12" t="s">
        <v>288</v>
      </c>
      <c r="C193" s="13" t="str">
        <f t="shared" si="16"/>
        <v>啓蒙主義 (ヨーロッパ史入門)</v>
      </c>
      <c r="D193" s="16" t="s">
        <v>318</v>
      </c>
      <c r="E193" s="15" t="s">
        <v>319</v>
      </c>
    </row>
    <row r="194" spans="1:5" ht="13">
      <c r="A194" s="1"/>
      <c r="B194" s="12" t="s">
        <v>288</v>
      </c>
      <c r="C194" s="13" t="str">
        <f t="shared" si="16"/>
        <v>世界の歴史〈15〉フランス革命 (河出文庫)</v>
      </c>
      <c r="D194" s="16" t="s">
        <v>320</v>
      </c>
      <c r="E194" s="15" t="s">
        <v>321</v>
      </c>
    </row>
    <row r="195" spans="1:5" ht="13">
      <c r="A195" s="1"/>
      <c r="B195" s="8" t="s">
        <v>288</v>
      </c>
      <c r="C195" s="9" t="str">
        <f t="shared" si="16"/>
        <v>世界史劇場 フランス革命の激流</v>
      </c>
      <c r="D195" s="10" t="s">
        <v>322</v>
      </c>
      <c r="E195" s="11" t="s">
        <v>323</v>
      </c>
    </row>
    <row r="196" spans="1:5" ht="13">
      <c r="A196" s="1"/>
      <c r="B196" s="12" t="s">
        <v>288</v>
      </c>
      <c r="C196" s="13" t="str">
        <f t="shared" si="16"/>
        <v>世界史劇場 駆け抜けるナポレオン</v>
      </c>
      <c r="D196" s="16" t="s">
        <v>324</v>
      </c>
      <c r="E196" s="15" t="s">
        <v>325</v>
      </c>
    </row>
    <row r="197" spans="1:5" ht="13">
      <c r="A197" s="1"/>
      <c r="B197" s="8" t="s">
        <v>288</v>
      </c>
      <c r="C197" s="20" t="str">
        <f>HYPERLINK("https://amzn.to/3f4hPK7","フランス革命小史 (岩波新書 青版 348)")</f>
        <v>フランス革命小史 (岩波新書 青版 348)</v>
      </c>
      <c r="D197" s="16" t="s">
        <v>676</v>
      </c>
      <c r="E197" s="11" t="s">
        <v>326</v>
      </c>
    </row>
    <row r="198" spans="1:5" ht="13">
      <c r="A198" s="1"/>
      <c r="B198" s="12" t="s">
        <v>288</v>
      </c>
      <c r="C198" s="19" t="str">
        <f>HYPERLINK("https://amzn.to/2KOvqHC","世界の歴史―ビジュアル版〈14〉ヨーロッパの革命(講談社)")</f>
        <v>世界の歴史―ビジュアル版〈14〉ヨーロッパの革命(講談社)</v>
      </c>
      <c r="D198" s="16" t="s">
        <v>677</v>
      </c>
      <c r="E198" s="15" t="s">
        <v>327</v>
      </c>
    </row>
    <row r="199" spans="1:5" ht="13">
      <c r="A199" s="1"/>
      <c r="B199" s="12" t="s">
        <v>288</v>
      </c>
      <c r="C199" s="19" t="str">
        <f>HYPERLINK("https://amzn.to/2WhflPM","ヨーロッパ中世の社会史 (岩波セミナーブックス (13))")</f>
        <v>ヨーロッパ中世の社会史 (岩波セミナーブックス (13))</v>
      </c>
      <c r="D199" s="16" t="s">
        <v>678</v>
      </c>
      <c r="E199" s="15" t="s">
        <v>328</v>
      </c>
    </row>
    <row r="200" spans="1:5" ht="13">
      <c r="A200" s="1"/>
      <c r="B200" s="12" t="s">
        <v>288</v>
      </c>
      <c r="C200" s="13" t="str">
        <f t="shared" ref="C200:D211" si="17">HYPERLINK(E200,D200)</f>
        <v>物語 フランス革命　バスチーユ陥落からナポレオン戴冠まで (中公新書)</v>
      </c>
      <c r="D200" s="16" t="s">
        <v>329</v>
      </c>
      <c r="E200" s="15" t="s">
        <v>330</v>
      </c>
    </row>
    <row r="201" spans="1:5" ht="13">
      <c r="A201" s="1"/>
      <c r="B201" s="12" t="s">
        <v>331</v>
      </c>
      <c r="C201" s="13" t="str">
        <f t="shared" si="17"/>
        <v>ガンジー自伝 (中公文庫BIBLIO20世紀)</v>
      </c>
      <c r="D201" s="16" t="s">
        <v>332</v>
      </c>
      <c r="E201" s="15" t="s">
        <v>333</v>
      </c>
    </row>
    <row r="202" spans="1:5" ht="13">
      <c r="A202" s="1"/>
      <c r="B202" s="12" t="s">
        <v>331</v>
      </c>
      <c r="C202" s="13" t="str">
        <f t="shared" si="17"/>
        <v>ガンディー 獄中からの手紙 (岩波文庫)</v>
      </c>
      <c r="D202" s="27" t="s">
        <v>334</v>
      </c>
      <c r="E202" s="15" t="s">
        <v>335</v>
      </c>
    </row>
    <row r="203" spans="1:5" ht="13">
      <c r="A203" s="1"/>
      <c r="B203" s="12" t="s">
        <v>331</v>
      </c>
      <c r="C203" s="13" t="str">
        <f t="shared" si="17"/>
        <v>ガンディー 魂の言葉</v>
      </c>
      <c r="D203" s="16" t="s">
        <v>336</v>
      </c>
      <c r="E203" s="15" t="s">
        <v>337</v>
      </c>
    </row>
    <row r="204" spans="1:5" ht="13">
      <c r="A204" s="1"/>
      <c r="B204" s="8" t="s">
        <v>331</v>
      </c>
      <c r="C204" s="9" t="str">
        <f t="shared" si="17"/>
        <v>ガンディー 平和を紡ぐ人 (岩波新書)</v>
      </c>
      <c r="D204" s="16" t="s">
        <v>338</v>
      </c>
      <c r="E204" s="11" t="s">
        <v>339</v>
      </c>
    </row>
    <row r="205" spans="1:5" ht="13">
      <c r="A205" s="1"/>
      <c r="B205" s="12" t="s">
        <v>331</v>
      </c>
      <c r="C205" s="13" t="str">
        <f t="shared" si="17"/>
        <v>バガヴァッド・ギーター (岩波文庫)</v>
      </c>
      <c r="D205" s="16" t="s">
        <v>340</v>
      </c>
      <c r="E205" s="15" t="s">
        <v>341</v>
      </c>
    </row>
    <row r="206" spans="1:5" ht="13">
      <c r="A206" s="1"/>
      <c r="B206" s="12" t="s">
        <v>331</v>
      </c>
      <c r="C206" s="13" t="str">
        <f t="shared" si="17"/>
        <v>バガヴァッド・ギーターの世界―ヒンドゥー教の救済 (ちくま学芸文庫)</v>
      </c>
      <c r="D206" s="14" t="s">
        <v>342</v>
      </c>
      <c r="E206" s="15" t="s">
        <v>343</v>
      </c>
    </row>
    <row r="207" spans="1:5" ht="13">
      <c r="A207" s="1"/>
      <c r="B207" s="12" t="s">
        <v>331</v>
      </c>
      <c r="C207" s="13" t="str">
        <f t="shared" si="17"/>
        <v>マーティン・ルーサー・キング――非暴力の闘士 (岩波新書)</v>
      </c>
      <c r="D207" s="16" t="s">
        <v>344</v>
      </c>
      <c r="E207" s="15" t="s">
        <v>345</v>
      </c>
    </row>
    <row r="208" spans="1:5" ht="13">
      <c r="A208" s="1"/>
      <c r="B208" s="8" t="s">
        <v>331</v>
      </c>
      <c r="C208" s="9" t="str">
        <f t="shared" si="17"/>
        <v>人間ガンディー―世界を変えた自己変革</v>
      </c>
      <c r="D208" s="28" t="s">
        <v>346</v>
      </c>
      <c r="E208" s="11" t="s">
        <v>347</v>
      </c>
    </row>
    <row r="209" spans="1:5" ht="13">
      <c r="A209" s="1"/>
      <c r="B209" s="12" t="s">
        <v>331</v>
      </c>
      <c r="C209" s="13" t="str">
        <f t="shared" si="17"/>
        <v>不可触民とカースト制度の歴史</v>
      </c>
      <c r="D209" s="16" t="s">
        <v>348</v>
      </c>
      <c r="E209" s="15" t="s">
        <v>349</v>
      </c>
    </row>
    <row r="210" spans="1:5" ht="13">
      <c r="A210" s="1"/>
      <c r="B210" s="12" t="s">
        <v>350</v>
      </c>
      <c r="C210" s="13" t="str">
        <f t="shared" si="17"/>
        <v>アリストテレス入門 (ちくま新書)</v>
      </c>
      <c r="D210" s="29" t="s">
        <v>351</v>
      </c>
      <c r="E210" s="15" t="s">
        <v>352</v>
      </c>
    </row>
    <row r="211" spans="1:5" ht="13">
      <c r="A211" s="1"/>
      <c r="B211" s="12" t="s">
        <v>350</v>
      </c>
      <c r="C211" s="13" t="str">
        <f t="shared" si="17"/>
        <v>アレクサンダー大王:未完の世界帝国 (「知の再発見」双書)</v>
      </c>
      <c r="D211" s="29" t="s">
        <v>353</v>
      </c>
      <c r="E211" s="15" t="s">
        <v>354</v>
      </c>
    </row>
    <row r="212" spans="1:5" ht="13">
      <c r="A212" s="1"/>
      <c r="B212" s="12" t="s">
        <v>350</v>
      </c>
      <c r="C212" s="19" t="str">
        <f>HYPERLINK("https://amzn.to/35l9jBK","アレクサンドロス大王 (刀水歴史全書) ")</f>
        <v xml:space="preserve">アレクサンドロス大王 (刀水歴史全書) </v>
      </c>
      <c r="D212" s="29" t="s">
        <v>679</v>
      </c>
      <c r="E212" s="15" t="s">
        <v>355</v>
      </c>
    </row>
    <row r="213" spans="1:5" ht="13">
      <c r="A213" s="1"/>
      <c r="B213" s="12" t="s">
        <v>350</v>
      </c>
      <c r="C213" s="13" t="str">
        <f t="shared" ref="C213:D224" si="18">HYPERLINK(E213,D213)</f>
        <v>アレクサンドロスとオリュンピアス―大王の母、光輝と波乱の生涯 (ちくま学芸文庫)</v>
      </c>
      <c r="D213" s="29" t="s">
        <v>356</v>
      </c>
      <c r="E213" s="15" t="s">
        <v>357</v>
      </c>
    </row>
    <row r="214" spans="1:5" ht="13">
      <c r="A214" s="1"/>
      <c r="B214" s="12" t="s">
        <v>350</v>
      </c>
      <c r="C214" s="13" t="str">
        <f t="shared" si="18"/>
        <v>アレクサンドロス大王 (文庫クセジュ)</v>
      </c>
      <c r="D214" s="16" t="s">
        <v>358</v>
      </c>
      <c r="E214" s="15" t="s">
        <v>359</v>
      </c>
    </row>
    <row r="215" spans="1:5" ht="13">
      <c r="A215" s="1"/>
      <c r="B215" s="8" t="s">
        <v>350</v>
      </c>
      <c r="C215" s="9" t="str">
        <f t="shared" si="18"/>
        <v>アレクサンドロス大王―「世界征服者」の虚像と実像 (講談社選書メチエ)</v>
      </c>
      <c r="D215" s="28" t="s">
        <v>360</v>
      </c>
      <c r="E215" s="11" t="s">
        <v>361</v>
      </c>
    </row>
    <row r="216" spans="1:5" ht="13">
      <c r="A216" s="1"/>
      <c r="B216" s="12" t="s">
        <v>350</v>
      </c>
      <c r="C216" s="13" t="str">
        <f t="shared" si="18"/>
        <v>アレクサンドロス大王―今に生き続ける「偉大なる王」 (世界史リブレット人)</v>
      </c>
      <c r="D216" s="27" t="s">
        <v>362</v>
      </c>
      <c r="E216" s="15" t="s">
        <v>363</v>
      </c>
    </row>
    <row r="217" spans="1:5" ht="13">
      <c r="A217" s="1"/>
      <c r="B217" s="12" t="s">
        <v>350</v>
      </c>
      <c r="C217" s="13" t="str">
        <f t="shared" si="18"/>
        <v>アレクサンドロス大王の野望 (シリーズ絵解き世界史)</v>
      </c>
      <c r="D217" s="16" t="s">
        <v>364</v>
      </c>
      <c r="E217" s="15" t="s">
        <v>365</v>
      </c>
    </row>
    <row r="218" spans="1:5" ht="13">
      <c r="A218" s="1"/>
      <c r="B218" s="12" t="s">
        <v>350</v>
      </c>
      <c r="C218" s="13" t="str">
        <f t="shared" si="18"/>
        <v>アレクサンドロス大王東征記〈下〉―付・インド誌 (岩波文庫)</v>
      </c>
      <c r="D218" s="27" t="s">
        <v>366</v>
      </c>
      <c r="E218" s="15" t="s">
        <v>367</v>
      </c>
    </row>
    <row r="219" spans="1:5" ht="13">
      <c r="A219" s="1"/>
      <c r="B219" s="12" t="s">
        <v>350</v>
      </c>
      <c r="C219" s="13" t="str">
        <f t="shared" si="18"/>
        <v>アレクサンドロス大王東征記〈上〉―付インド誌 (岩波文庫)</v>
      </c>
      <c r="D219" s="29" t="s">
        <v>368</v>
      </c>
      <c r="E219" s="15" t="s">
        <v>369</v>
      </c>
    </row>
    <row r="220" spans="1:5" ht="13">
      <c r="A220" s="1"/>
      <c r="B220" s="8" t="s">
        <v>350</v>
      </c>
      <c r="C220" s="9" t="str">
        <f t="shared" si="18"/>
        <v>ギリシア人の物語 III 新しき力</v>
      </c>
      <c r="D220" s="28" t="s">
        <v>370</v>
      </c>
      <c r="E220" s="11" t="s">
        <v>371</v>
      </c>
    </row>
    <row r="221" spans="1:5" ht="13">
      <c r="A221" s="1"/>
      <c r="B221" s="12" t="s">
        <v>350</v>
      </c>
      <c r="C221" s="13" t="str">
        <f t="shared" si="18"/>
        <v>ギリシア人の物語I 民主政のはじまり</v>
      </c>
      <c r="D221" s="27" t="s">
        <v>372</v>
      </c>
      <c r="E221" s="15" t="s">
        <v>373</v>
      </c>
    </row>
    <row r="222" spans="1:5" ht="13">
      <c r="A222" s="1"/>
      <c r="B222" s="12" t="s">
        <v>350</v>
      </c>
      <c r="C222" s="13" t="str">
        <f t="shared" si="18"/>
        <v>ギリシア人の物語II 民主政の成熟と崩壊</v>
      </c>
      <c r="D222" s="27" t="s">
        <v>374</v>
      </c>
      <c r="E222" s="15" t="s">
        <v>375</v>
      </c>
    </row>
    <row r="223" spans="1:5" ht="13">
      <c r="A223" s="1"/>
      <c r="B223" s="8" t="s">
        <v>350</v>
      </c>
      <c r="C223" s="9" t="str">
        <f t="shared" si="18"/>
        <v>興亡の世界史　アレクサンドロスの征服と神話 (講談社学術文庫)</v>
      </c>
      <c r="D223" s="10" t="s">
        <v>376</v>
      </c>
      <c r="E223" s="11" t="s">
        <v>377</v>
      </c>
    </row>
    <row r="224" spans="1:5" ht="13">
      <c r="A224" s="1"/>
      <c r="B224" s="12" t="s">
        <v>350</v>
      </c>
      <c r="C224" s="13" t="str">
        <f t="shared" si="18"/>
        <v>古代ギリシアの歴史 ポリスの興隆と衰退 (学術文庫)</v>
      </c>
      <c r="D224" s="27" t="s">
        <v>47</v>
      </c>
      <c r="E224" s="15" t="s">
        <v>378</v>
      </c>
    </row>
    <row r="225" spans="1:5" ht="13">
      <c r="A225" s="1"/>
      <c r="B225" s="12" t="s">
        <v>350</v>
      </c>
      <c r="C225" s="19" t="str">
        <f>HYPERLINK("https://amzn.to/35kipPo","図説 アレクサンドロス大王 (ふくろうの本)")</f>
        <v>図説 アレクサンドロス大王 (ふくろうの本)</v>
      </c>
      <c r="D225" s="27" t="s">
        <v>680</v>
      </c>
      <c r="E225" s="15" t="s">
        <v>379</v>
      </c>
    </row>
    <row r="226" spans="1:5" ht="13">
      <c r="A226" s="1"/>
      <c r="B226" s="12" t="s">
        <v>350</v>
      </c>
      <c r="C226" s="13" t="str">
        <f t="shared" ref="C226:D229" si="19">HYPERLINK(E226,D226)</f>
        <v>新訳 アレクサンドロス大王伝</v>
      </c>
      <c r="D226" s="27" t="s">
        <v>380</v>
      </c>
      <c r="E226" s="15" t="s">
        <v>381</v>
      </c>
    </row>
    <row r="227" spans="1:5" ht="13">
      <c r="A227" s="1"/>
      <c r="B227" s="12" t="s">
        <v>382</v>
      </c>
      <c r="C227" s="13" t="str">
        <f t="shared" si="19"/>
        <v>なぜヨーロッパで資本主義が生まれたか:西洋と日本の歴史を問いなおす</v>
      </c>
      <c r="D227" s="16" t="s">
        <v>383</v>
      </c>
      <c r="E227" s="15" t="s">
        <v>384</v>
      </c>
    </row>
    <row r="228" spans="1:5" ht="13">
      <c r="A228" s="1"/>
      <c r="B228" s="8" t="s">
        <v>382</v>
      </c>
      <c r="C228" s="9" t="str">
        <f t="shared" si="19"/>
        <v>マネーの進化史 (ハヤカワ文庫NF)</v>
      </c>
      <c r="D228" s="10" t="s">
        <v>385</v>
      </c>
      <c r="E228" s="11" t="s">
        <v>386</v>
      </c>
    </row>
    <row r="229" spans="1:5" ht="13">
      <c r="A229" s="1"/>
      <c r="B229" s="12" t="s">
        <v>382</v>
      </c>
      <c r="C229" s="13" t="str">
        <f t="shared" si="19"/>
        <v>貨幣の「新」世界史──ハンムラビ法典からビットコインまで (ハヤカワ・ノンフィクション文庫)</v>
      </c>
      <c r="D229" s="16" t="s">
        <v>387</v>
      </c>
      <c r="E229" s="15" t="s">
        <v>388</v>
      </c>
    </row>
    <row r="230" spans="1:5" ht="13">
      <c r="A230" s="1"/>
      <c r="B230" s="12" t="s">
        <v>382</v>
      </c>
      <c r="C230" s="19" t="str">
        <f>HYPERLINK("https://amzn.to/2KJJ9iM","クリフォード・ギアツの経済学―アジア研究と経済理論の間で (社会科学の冒険 (4)) ")</f>
        <v xml:space="preserve">クリフォード・ギアツの経済学―アジア研究と経済理論の間で (社会科学の冒険 (4)) </v>
      </c>
      <c r="D230" s="16" t="s">
        <v>681</v>
      </c>
      <c r="E230" s="15" t="s">
        <v>389</v>
      </c>
    </row>
    <row r="231" spans="1:5" ht="13">
      <c r="A231" s="1"/>
      <c r="B231" s="12" t="s">
        <v>382</v>
      </c>
      <c r="C231" s="13" t="str">
        <f t="shared" ref="C231:D239" si="20">HYPERLINK(E231,D231)</f>
        <v>株式会社 (クロノス選書)</v>
      </c>
      <c r="D231" s="16" t="s">
        <v>390</v>
      </c>
      <c r="E231" s="15" t="s">
        <v>391</v>
      </c>
    </row>
    <row r="232" spans="1:5" ht="13">
      <c r="A232" s="1"/>
      <c r="B232" s="12" t="s">
        <v>382</v>
      </c>
      <c r="C232" s="13" t="str">
        <f t="shared" si="20"/>
        <v>金融の世界史</v>
      </c>
      <c r="D232" s="16" t="s">
        <v>392</v>
      </c>
      <c r="E232" s="15" t="s">
        <v>393</v>
      </c>
    </row>
    <row r="233" spans="1:5" ht="13">
      <c r="A233" s="1"/>
      <c r="B233" s="12" t="s">
        <v>382</v>
      </c>
      <c r="C233" s="13" t="str">
        <f t="shared" si="20"/>
        <v>資本の世界史 (atプラス叢書12)</v>
      </c>
      <c r="D233" s="16" t="s">
        <v>394</v>
      </c>
      <c r="E233" s="15" t="s">
        <v>395</v>
      </c>
    </row>
    <row r="234" spans="1:5" ht="13">
      <c r="A234" s="1"/>
      <c r="B234" s="12" t="s">
        <v>382</v>
      </c>
      <c r="C234" s="13" t="str">
        <f t="shared" si="20"/>
        <v>資本主義の世界史〔1500-2010〕〈増補新版〉</v>
      </c>
      <c r="D234" s="16" t="s">
        <v>396</v>
      </c>
      <c r="E234" s="15" t="s">
        <v>397</v>
      </c>
    </row>
    <row r="235" spans="1:5" ht="13">
      <c r="A235" s="1"/>
      <c r="B235" s="12" t="s">
        <v>382</v>
      </c>
      <c r="C235" s="13" t="str">
        <f t="shared" si="20"/>
        <v>資本主義の歴史: 起源・拡大・現在</v>
      </c>
      <c r="D235" s="16" t="s">
        <v>398</v>
      </c>
      <c r="E235" s="15" t="s">
        <v>399</v>
      </c>
    </row>
    <row r="236" spans="1:5" ht="13">
      <c r="B236" s="12" t="s">
        <v>382</v>
      </c>
      <c r="C236" s="13" t="str">
        <f t="shared" si="20"/>
        <v>図説 銀行の歴史</v>
      </c>
      <c r="D236" s="16" t="s">
        <v>400</v>
      </c>
      <c r="E236" s="15" t="s">
        <v>401</v>
      </c>
    </row>
    <row r="237" spans="1:5" ht="13">
      <c r="B237" s="8" t="s">
        <v>382</v>
      </c>
      <c r="C237" s="9" t="str">
        <f t="shared" si="20"/>
        <v>世界〈経済〉全史 「51の転換点」で現在と未来が読み解ける</v>
      </c>
      <c r="D237" s="16" t="s">
        <v>402</v>
      </c>
      <c r="E237" s="11" t="s">
        <v>403</v>
      </c>
    </row>
    <row r="238" spans="1:5" ht="13">
      <c r="B238" s="12" t="s">
        <v>382</v>
      </c>
      <c r="C238" s="13" t="str">
        <f t="shared" si="20"/>
        <v>世界経済の歴史―グローバル経済史入門―</v>
      </c>
      <c r="D238" s="16" t="s">
        <v>404</v>
      </c>
      <c r="E238" s="15" t="s">
        <v>405</v>
      </c>
    </row>
    <row r="239" spans="1:5" ht="13">
      <c r="B239" s="12" t="s">
        <v>382</v>
      </c>
      <c r="C239" s="13" t="str">
        <f t="shared" si="20"/>
        <v>文明の「血液」―貨幣から見た世界史</v>
      </c>
      <c r="D239" s="16" t="s">
        <v>406</v>
      </c>
      <c r="E239" s="15" t="s">
        <v>407</v>
      </c>
    </row>
    <row r="240" spans="1:5" ht="18">
      <c r="B240" s="12" t="s">
        <v>382</v>
      </c>
      <c r="C240" s="30" t="str">
        <f>HYPERLINK("https://amzn.to/2VMPGhC","越境する貨幣 (青木書店)")</f>
        <v>越境する貨幣 (青木書店)</v>
      </c>
      <c r="D240" s="24" t="s">
        <v>682</v>
      </c>
      <c r="E240" s="23" t="s">
        <v>408</v>
      </c>
    </row>
    <row r="241" spans="2:5" ht="18">
      <c r="B241" s="12" t="s">
        <v>382</v>
      </c>
      <c r="C241" s="30" t="str">
        <f>HYPERLINK("https://amzn.to/2x9iOYo","貨幣進化論―「成長なき時代」の通貨システム (新潮選書)")</f>
        <v>貨幣進化論―「成長なき時代」の通貨システム (新潮選書)</v>
      </c>
      <c r="D241" s="24" t="s">
        <v>683</v>
      </c>
      <c r="E241" s="23" t="s">
        <v>409</v>
      </c>
    </row>
    <row r="242" spans="2:5" ht="18">
      <c r="B242" s="8" t="s">
        <v>382</v>
      </c>
      <c r="C242" s="20" t="str">
        <f>HYPERLINK("https://amzn.to/3awzF52","人類の歴史を変えた8つのできごとＩ――言語・宗教・農耕・お金編 (岩波ジュニア新書)")</f>
        <v>人類の歴史を変えた8つのできごとＩ――言語・宗教・農耕・お金編 (岩波ジュニア新書)</v>
      </c>
      <c r="D242" s="24" t="s">
        <v>684</v>
      </c>
      <c r="E242" s="31" t="s">
        <v>410</v>
      </c>
    </row>
    <row r="243" spans="2:5" ht="18">
      <c r="B243" s="12" t="s">
        <v>382</v>
      </c>
      <c r="C243" s="30" t="str">
        <f>HYPERLINK("https://amzn.to/352s651","経済学の歴史 (講談社学術文庫)")</f>
        <v>経済学の歴史 (講談社学術文庫)</v>
      </c>
      <c r="D243" s="24" t="s">
        <v>685</v>
      </c>
      <c r="E243" s="23" t="s">
        <v>411</v>
      </c>
    </row>
    <row r="244" spans="2:5" ht="18">
      <c r="B244" s="12" t="s">
        <v>382</v>
      </c>
      <c r="C244" s="30" t="str">
        <f>HYPERLINK("https://amzn.to/2yCHDw4","入門 経済学の歴史 (ちくま新書)")</f>
        <v>入門 経済学の歴史 (ちくま新書)</v>
      </c>
      <c r="D244" s="24" t="s">
        <v>686</v>
      </c>
      <c r="E244" s="23" t="s">
        <v>412</v>
      </c>
    </row>
    <row r="245" spans="2:5" ht="18">
      <c r="B245" s="8" t="s">
        <v>382</v>
      </c>
      <c r="C245" s="20" t="str">
        <f>HYPERLINK("https://amzn.to/2zBMGgH","うしろめたさの人類学(ミシマ社)")</f>
        <v>うしろめたさの人類学(ミシマ社)</v>
      </c>
      <c r="D245" s="24" t="s">
        <v>687</v>
      </c>
      <c r="E245" s="31" t="s">
        <v>413</v>
      </c>
    </row>
    <row r="246" spans="2:5" ht="18">
      <c r="B246" s="12" t="s">
        <v>382</v>
      </c>
      <c r="C246" s="30" t="str">
        <f>HYPERLINK("https://amzn.to/2WfjYtB","文化人類学の思考法(世界思想社)")</f>
        <v>文化人類学の思考法(世界思想社)</v>
      </c>
      <c r="D246" s="24" t="s">
        <v>688</v>
      </c>
      <c r="E246" s="23" t="s">
        <v>414</v>
      </c>
    </row>
    <row r="247" spans="2:5" ht="18">
      <c r="B247" s="12" t="s">
        <v>382</v>
      </c>
      <c r="C247" s="30" t="str">
        <f>HYPERLINK("https://amzn.to/2S2tBe8","貨幣の日本史 (朝日選書)")</f>
        <v>貨幣の日本史 (朝日選書)</v>
      </c>
      <c r="D247" s="24" t="s">
        <v>689</v>
      </c>
      <c r="E247" s="23" t="s">
        <v>415</v>
      </c>
    </row>
    <row r="248" spans="2:5" ht="18">
      <c r="B248" s="12" t="s">
        <v>382</v>
      </c>
      <c r="C248" s="30" t="str">
        <f>HYPERLINK("https://amzn.to/34ZHfDY","経済学の歴史―いま時代と思想を見直す (ダイヤモンド社)")</f>
        <v>経済学の歴史―いま時代と思想を見直す (ダイヤモンド社)</v>
      </c>
      <c r="D248" s="24" t="s">
        <v>690</v>
      </c>
      <c r="E248" s="23" t="s">
        <v>416</v>
      </c>
    </row>
    <row r="249" spans="2:5" ht="18">
      <c r="B249" s="12" t="s">
        <v>382</v>
      </c>
      <c r="C249" s="30" t="str">
        <f>HYPERLINK("https://amzn.to/3bFyrG4","デジタルネイチャー　生態系を為す汎神化した計算機による侘と寂 (PLANETS/第二次惑星開発委員会)")</f>
        <v>デジタルネイチャー　生態系を為す汎神化した計算機による侘と寂 (PLANETS/第二次惑星開発委員会)</v>
      </c>
      <c r="D249" s="24" t="s">
        <v>691</v>
      </c>
      <c r="E249" s="23" t="s">
        <v>417</v>
      </c>
    </row>
    <row r="250" spans="2:5" ht="18">
      <c r="B250" s="12" t="s">
        <v>382</v>
      </c>
      <c r="C250" s="30" t="str">
        <f>HYPERLINK("https://amzn.to/3cASCoy","魔法の世紀 (PLANETS)")</f>
        <v>魔法の世紀 (PLANETS)</v>
      </c>
      <c r="D250" s="24" t="s">
        <v>692</v>
      </c>
      <c r="E250" s="23" t="s">
        <v>418</v>
      </c>
    </row>
    <row r="251" spans="2:5" ht="18">
      <c r="B251" s="12" t="s">
        <v>382</v>
      </c>
      <c r="C251" s="30" t="str">
        <f>HYPERLINK("https://amzn.to/2Sn00fq","経済史の理論(講談社学術文庫)")</f>
        <v>経済史の理論(講談社学術文庫)</v>
      </c>
      <c r="D251" s="24" t="s">
        <v>693</v>
      </c>
      <c r="E251" s="23" t="s">
        <v>419</v>
      </c>
    </row>
    <row r="252" spans="2:5" ht="18">
      <c r="B252" s="8" t="s">
        <v>382</v>
      </c>
      <c r="C252" s="20" t="str">
        <f>HYPERLINK("https://amzn.to/3cJEuJy","お金の流れで読む 日本の歴史 (KADOKAWA)")</f>
        <v>お金の流れで読む 日本の歴史 (KADOKAWA)</v>
      </c>
      <c r="D252" s="24" t="s">
        <v>694</v>
      </c>
      <c r="E252" s="31" t="s">
        <v>420</v>
      </c>
    </row>
    <row r="253" spans="2:5" ht="18">
      <c r="B253" s="8" t="s">
        <v>382</v>
      </c>
      <c r="C253" s="20" t="str">
        <f>HYPERLINK("https://amzn.to/2x1hyGu","お金の流れで読む 世界の歴史 (KADOKAWA)")</f>
        <v>お金の流れで読む 世界の歴史 (KADOKAWA)</v>
      </c>
      <c r="D253" s="24" t="s">
        <v>695</v>
      </c>
      <c r="E253" s="31" t="s">
        <v>421</v>
      </c>
    </row>
    <row r="254" spans="2:5" ht="18">
      <c r="B254" s="12" t="s">
        <v>382</v>
      </c>
      <c r="C254" s="30" t="str">
        <f>HYPERLINK("https://amzn.to/2Vy7ePT","経済の文明史 (ちくま学芸文庫) ")</f>
        <v xml:space="preserve">経済の文明史 (ちくま学芸文庫) </v>
      </c>
      <c r="D254" s="24" t="s">
        <v>696</v>
      </c>
      <c r="E254" s="23" t="s">
        <v>422</v>
      </c>
    </row>
    <row r="255" spans="2:5" ht="18">
      <c r="B255" s="12" t="s">
        <v>423</v>
      </c>
      <c r="C255" s="30" t="str">
        <f>HYPERLINK("https://amzn.to/3aAMLOB","文明の十字路=中央アジアの歴史 (講談社学術文庫)")</f>
        <v>文明の十字路=中央アジアの歴史 (講談社学術文庫)</v>
      </c>
      <c r="D255" s="24" t="s">
        <v>697</v>
      </c>
      <c r="E255" s="23" t="s">
        <v>424</v>
      </c>
    </row>
    <row r="256" spans="2:5" ht="18">
      <c r="B256" s="12" t="s">
        <v>423</v>
      </c>
      <c r="C256" s="30" t="str">
        <f>HYPERLINK("https://amzn.to/3aBZYXk","仏教とアドラー心理学―自我から覚りへ (佼成出版社)")</f>
        <v>仏教とアドラー心理学―自我から覚りへ (佼成出版社)</v>
      </c>
      <c r="D256" s="24" t="s">
        <v>698</v>
      </c>
      <c r="E256" s="23" t="s">
        <v>425</v>
      </c>
    </row>
    <row r="257" spans="2:5" ht="18">
      <c r="B257" s="8" t="s">
        <v>423</v>
      </c>
      <c r="C257" s="20" t="str">
        <f>HYPERLINK("https://amzn.to/2KuUl2t","哲学と宗教全史 (ダイヤモンド社)")</f>
        <v>哲学と宗教全史 (ダイヤモンド社)</v>
      </c>
      <c r="D257" s="24" t="s">
        <v>699</v>
      </c>
      <c r="E257" s="31" t="s">
        <v>426</v>
      </c>
    </row>
    <row r="258" spans="2:5" ht="13">
      <c r="B258" s="12" t="s">
        <v>423</v>
      </c>
      <c r="C258" s="19" t="str">
        <f>HYPERLINK("https://amzn.to/2S6FYWC","三蔵法師―三千世界を跋渉す (集英社)")</f>
        <v>三蔵法師―三千世界を跋渉す (集英社)</v>
      </c>
      <c r="D258" s="16" t="s">
        <v>700</v>
      </c>
      <c r="E258" s="15" t="s">
        <v>427</v>
      </c>
    </row>
    <row r="259" spans="2:5" ht="13">
      <c r="B259" s="12" t="s">
        <v>423</v>
      </c>
      <c r="C259" s="19" t="str">
        <f>HYPERLINK("https://amzn.to/2xVJps3","般若心経・金剛般若経 (岩波文庫)")</f>
        <v>般若心経・金剛般若経 (岩波文庫)</v>
      </c>
      <c r="D259" s="16" t="s">
        <v>701</v>
      </c>
      <c r="E259" s="15" t="s">
        <v>428</v>
      </c>
    </row>
    <row r="260" spans="2:5" ht="13">
      <c r="B260" s="12" t="s">
        <v>423</v>
      </c>
      <c r="C260" s="19" t="str">
        <f>HYPERLINK("https://amzn.to/3cJECsw","玄奘西域記〔小学館文庫〕")</f>
        <v>玄奘西域記〔小学館文庫〕</v>
      </c>
      <c r="D260" s="16" t="s">
        <v>702</v>
      </c>
      <c r="E260" s="15" t="s">
        <v>429</v>
      </c>
    </row>
    <row r="261" spans="2:5" ht="13">
      <c r="B261" s="12" t="s">
        <v>423</v>
      </c>
      <c r="C261" s="13" t="str">
        <f t="shared" ref="C261:D292" si="21">HYPERLINK(E261,D261)</f>
        <v>玄奘三蔵 (岩波新書 青版 D-50) (岩波新書 青版 105)</v>
      </c>
      <c r="D261" s="16" t="s">
        <v>430</v>
      </c>
      <c r="E261" s="15" t="s">
        <v>431</v>
      </c>
    </row>
    <row r="262" spans="2:5" ht="13">
      <c r="B262" s="12" t="s">
        <v>423</v>
      </c>
      <c r="C262" s="13" t="str">
        <f t="shared" si="21"/>
        <v>玄奘三蔵 (講談社学術文庫)</v>
      </c>
      <c r="D262" s="16" t="s">
        <v>432</v>
      </c>
      <c r="E262" s="15" t="s">
        <v>433</v>
      </c>
    </row>
    <row r="263" spans="2:5" ht="13">
      <c r="B263" s="8" t="s">
        <v>423</v>
      </c>
      <c r="C263" s="9" t="str">
        <f t="shared" si="21"/>
        <v>玄奘三蔵、シルクロードを行く (岩波新書)</v>
      </c>
      <c r="D263" s="10" t="s">
        <v>434</v>
      </c>
      <c r="E263" s="11" t="s">
        <v>435</v>
      </c>
    </row>
    <row r="264" spans="2:5" ht="13">
      <c r="B264" s="12" t="s">
        <v>423</v>
      </c>
      <c r="C264" s="13" t="str">
        <f t="shared" si="21"/>
        <v>玄奘三蔵のシルクロード インド編</v>
      </c>
      <c r="D264" s="14" t="s">
        <v>436</v>
      </c>
      <c r="E264" s="15" t="s">
        <v>437</v>
      </c>
    </row>
    <row r="265" spans="2:5" ht="13">
      <c r="B265" s="12" t="s">
        <v>423</v>
      </c>
      <c r="C265" s="13" t="str">
        <f t="shared" si="21"/>
        <v>玄奘三蔵のシルクロード ガンダーラ編</v>
      </c>
      <c r="D265" s="16" t="s">
        <v>438</v>
      </c>
      <c r="E265" s="15" t="s">
        <v>439</v>
      </c>
    </row>
    <row r="266" spans="2:5" ht="13">
      <c r="B266" s="12" t="s">
        <v>423</v>
      </c>
      <c r="C266" s="13" t="str">
        <f t="shared" si="21"/>
        <v>玄奘三蔵のシルクロード 中央アジア編</v>
      </c>
      <c r="D266" s="16" t="s">
        <v>440</v>
      </c>
      <c r="E266" s="15" t="s">
        <v>441</v>
      </c>
    </row>
    <row r="267" spans="2:5" ht="13">
      <c r="B267" s="12" t="s">
        <v>423</v>
      </c>
      <c r="C267" s="13" t="str">
        <f t="shared" si="21"/>
        <v>玄奘三蔵のシルクロード 中国編</v>
      </c>
      <c r="D267" s="16" t="s">
        <v>442</v>
      </c>
      <c r="E267" s="15" t="s">
        <v>443</v>
      </c>
    </row>
    <row r="268" spans="2:5" ht="13">
      <c r="B268" s="12" t="s">
        <v>423</v>
      </c>
      <c r="C268" s="13" t="str">
        <f t="shared" si="21"/>
        <v>三蔵法師 (中公文庫)</v>
      </c>
      <c r="D268" s="16" t="s">
        <v>444</v>
      </c>
      <c r="E268" s="15" t="s">
        <v>445</v>
      </c>
    </row>
    <row r="269" spans="2:5" ht="13">
      <c r="B269" s="12" t="s">
        <v>423</v>
      </c>
      <c r="C269" s="13" t="str">
        <f t="shared" si="21"/>
        <v>三蔵法師が行くシルクロード</v>
      </c>
      <c r="D269" s="16" t="s">
        <v>446</v>
      </c>
      <c r="E269" s="15" t="s">
        <v>447</v>
      </c>
    </row>
    <row r="270" spans="2:5" ht="13">
      <c r="B270" s="12" t="s">
        <v>423</v>
      </c>
      <c r="C270" s="13" t="str">
        <f t="shared" si="21"/>
        <v>三蔵法師の歩いた道―巡歴の地図をたどる旅 (プレイブックス・インテリジェンス)</v>
      </c>
      <c r="D270" s="14" t="s">
        <v>448</v>
      </c>
      <c r="E270" s="15" t="s">
        <v>449</v>
      </c>
    </row>
    <row r="271" spans="2:5" ht="13">
      <c r="B271" s="12" t="s">
        <v>423</v>
      </c>
      <c r="C271" s="13" t="str">
        <f t="shared" si="21"/>
        <v>大唐西域記 1 (東洋文庫)</v>
      </c>
      <c r="D271" s="16" t="s">
        <v>450</v>
      </c>
      <c r="E271" s="15" t="s">
        <v>451</v>
      </c>
    </row>
    <row r="272" spans="2:5" ht="13">
      <c r="B272" s="12" t="s">
        <v>423</v>
      </c>
      <c r="C272" s="13" t="str">
        <f t="shared" si="21"/>
        <v>大唐西域記 2 (東洋文庫)</v>
      </c>
      <c r="D272" s="16" t="s">
        <v>452</v>
      </c>
      <c r="E272" s="15" t="s">
        <v>453</v>
      </c>
    </row>
    <row r="273" spans="2:6" ht="13">
      <c r="B273" s="12" t="s">
        <v>423</v>
      </c>
      <c r="C273" s="13" t="str">
        <f t="shared" si="21"/>
        <v>大唐西域記 3 (東洋文庫)</v>
      </c>
      <c r="D273" s="16" t="s">
        <v>454</v>
      </c>
      <c r="E273" s="13" t="s">
        <v>455</v>
      </c>
      <c r="F273" s="17"/>
    </row>
    <row r="274" spans="2:6" ht="16.5" customHeight="1">
      <c r="B274" s="12" t="s">
        <v>423</v>
      </c>
      <c r="C274" s="13" t="str">
        <f t="shared" si="21"/>
        <v>唯識とはなにか　唯識三十頌を読む (角川ソフィア文庫)</v>
      </c>
      <c r="D274" s="16" t="s">
        <v>456</v>
      </c>
      <c r="E274" s="13" t="s">
        <v>457</v>
      </c>
      <c r="F274" s="17"/>
    </row>
    <row r="275" spans="2:6" ht="13">
      <c r="B275" s="8" t="s">
        <v>423</v>
      </c>
      <c r="C275" s="9" t="str">
        <f t="shared" si="21"/>
        <v>唯識の思想 (講談社学術文庫)</v>
      </c>
      <c r="D275" s="10" t="s">
        <v>458</v>
      </c>
      <c r="E275" s="9" t="s">
        <v>459</v>
      </c>
      <c r="F275" s="17"/>
    </row>
    <row r="276" spans="2:6" ht="13">
      <c r="B276" s="12" t="s">
        <v>423</v>
      </c>
      <c r="C276" s="13" t="str">
        <f t="shared" si="21"/>
        <v>隋唐の仏教と国家 (中公文庫)</v>
      </c>
      <c r="D276" s="16" t="s">
        <v>460</v>
      </c>
      <c r="E276" s="13" t="s">
        <v>461</v>
      </c>
      <c r="F276" s="17"/>
    </row>
    <row r="277" spans="2:6" ht="13">
      <c r="B277" s="12" t="s">
        <v>423</v>
      </c>
      <c r="C277" s="13" t="str">
        <f t="shared" si="21"/>
        <v>興隆・発展する仏教 (新アジア仏教史07中国Ⅱ 隋唐)</v>
      </c>
      <c r="D277" s="1" t="s">
        <v>462</v>
      </c>
      <c r="E277" s="13" t="s">
        <v>463</v>
      </c>
      <c r="F277" s="17"/>
    </row>
    <row r="278" spans="2:6" ht="13">
      <c r="B278" s="12" t="s">
        <v>464</v>
      </c>
      <c r="C278" s="13" t="str">
        <f t="shared" si="21"/>
        <v>高杉晋作の手紙 (講談社学術文庫)</v>
      </c>
      <c r="D278" s="3" t="s">
        <v>465</v>
      </c>
      <c r="E278" s="13" t="s">
        <v>466</v>
      </c>
      <c r="F278" s="17"/>
    </row>
    <row r="279" spans="2:6" ht="13">
      <c r="B279" s="12" t="s">
        <v>464</v>
      </c>
      <c r="C279" s="13" t="str">
        <f t="shared" si="21"/>
        <v>高杉晋作　情熱と挑戦の生涯 (角川ソフィア文庫)</v>
      </c>
      <c r="D279" s="3" t="s">
        <v>467</v>
      </c>
      <c r="E279" s="13" t="s">
        <v>468</v>
      </c>
      <c r="F279" s="17"/>
    </row>
    <row r="280" spans="2:6" ht="13">
      <c r="B280" s="12" t="s">
        <v>464</v>
      </c>
      <c r="C280" s="13" t="str">
        <f t="shared" si="21"/>
        <v>高杉晋作 吉田松陰の志を継いだ稀代の風雲児 (PHP文庫)</v>
      </c>
      <c r="D280" s="3" t="s">
        <v>469</v>
      </c>
      <c r="E280" s="13" t="s">
        <v>470</v>
      </c>
      <c r="F280" s="17"/>
    </row>
    <row r="281" spans="2:6" ht="13">
      <c r="B281" s="12" t="s">
        <v>464</v>
      </c>
      <c r="C281" s="13" t="str">
        <f t="shared" si="21"/>
        <v>明治維新とは何だったのか――世界史から考える</v>
      </c>
      <c r="D281" s="3" t="s">
        <v>471</v>
      </c>
      <c r="E281" s="13" t="s">
        <v>472</v>
      </c>
      <c r="F281" s="17"/>
    </row>
    <row r="282" spans="2:6" ht="13">
      <c r="B282" s="12" t="s">
        <v>464</v>
      </c>
      <c r="C282" s="13" t="str">
        <f t="shared" si="21"/>
        <v>文庫 日本1852: ペリー遠征計画の基礎資料 (草思社文庫)</v>
      </c>
      <c r="D282" s="3" t="s">
        <v>473</v>
      </c>
      <c r="E282" s="13" t="s">
        <v>474</v>
      </c>
      <c r="F282" s="17"/>
    </row>
    <row r="283" spans="2:6" ht="13">
      <c r="B283" s="12" t="s">
        <v>464</v>
      </c>
      <c r="C283" s="13" t="str">
        <f t="shared" si="21"/>
        <v>史上最強カラー図解 幕末・維新のすべてがわかる本</v>
      </c>
      <c r="D283" s="3" t="s">
        <v>475</v>
      </c>
      <c r="E283" s="13" t="s">
        <v>476</v>
      </c>
      <c r="F283" s="17"/>
    </row>
    <row r="284" spans="2:6" ht="13">
      <c r="B284" s="12" t="s">
        <v>464</v>
      </c>
      <c r="C284" s="13" t="str">
        <f t="shared" si="21"/>
        <v>百万都市 江戸の生活 (角川ソフィア文庫)</v>
      </c>
      <c r="D284" s="3" t="s">
        <v>477</v>
      </c>
      <c r="E284" s="13" t="s">
        <v>478</v>
      </c>
      <c r="F284" s="17"/>
    </row>
    <row r="285" spans="2:6" ht="13">
      <c r="B285" s="12" t="s">
        <v>464</v>
      </c>
      <c r="C285" s="13" t="str">
        <f t="shared" si="21"/>
        <v>幕末の長州藩 西洋兵学と近代化</v>
      </c>
      <c r="D285" s="3" t="s">
        <v>479</v>
      </c>
      <c r="E285" s="13" t="s">
        <v>480</v>
      </c>
      <c r="F285" s="17"/>
    </row>
    <row r="286" spans="2:6" ht="13">
      <c r="B286" s="12" t="s">
        <v>464</v>
      </c>
      <c r="C286" s="13" t="str">
        <f t="shared" si="21"/>
        <v>増補決定版 晋作語録</v>
      </c>
      <c r="D286" s="3" t="s">
        <v>481</v>
      </c>
      <c r="E286" s="13" t="s">
        <v>482</v>
      </c>
      <c r="F286" s="17"/>
    </row>
    <row r="287" spans="2:6" ht="13">
      <c r="B287" s="12" t="s">
        <v>464</v>
      </c>
      <c r="C287" s="13" t="str">
        <f t="shared" si="21"/>
        <v>一外交官の見た明治維新〈上〉 (岩波文庫) A diplomat in Japan. 岩波文庫</v>
      </c>
      <c r="D287" s="3" t="s">
        <v>483</v>
      </c>
      <c r="E287" s="13" t="s">
        <v>484</v>
      </c>
      <c r="F287" s="17"/>
    </row>
    <row r="288" spans="2:6" ht="13">
      <c r="B288" s="12" t="s">
        <v>464</v>
      </c>
      <c r="C288" s="13" t="str">
        <f t="shared" si="21"/>
        <v>一外交官の見た明治維新〈下〉 (岩波文庫 青 425-2) A diplomat in Japan.</v>
      </c>
      <c r="D288" s="3" t="s">
        <v>485</v>
      </c>
      <c r="E288" s="13" t="s">
        <v>486</v>
      </c>
      <c r="F288" s="17"/>
    </row>
    <row r="289" spans="2:6" ht="13">
      <c r="B289" s="8" t="s">
        <v>464</v>
      </c>
      <c r="C289" s="9" t="str">
        <f t="shared" si="21"/>
        <v>幕末史 (新潮文庫) 新潮文庫</v>
      </c>
      <c r="D289" s="32" t="s">
        <v>22</v>
      </c>
      <c r="E289" s="9" t="s">
        <v>487</v>
      </c>
      <c r="F289" s="17"/>
    </row>
    <row r="290" spans="2:6" ht="13">
      <c r="B290" s="8" t="s">
        <v>464</v>
      </c>
      <c r="C290" s="9" t="str">
        <f t="shared" si="21"/>
        <v>明治維新 (岩波文庫)</v>
      </c>
      <c r="D290" s="32" t="s">
        <v>488</v>
      </c>
      <c r="E290" s="9" t="s">
        <v>489</v>
      </c>
      <c r="F290" s="17"/>
    </row>
    <row r="291" spans="2:6" ht="13">
      <c r="B291" s="33" t="s">
        <v>464</v>
      </c>
      <c r="C291" s="13" t="str">
        <f t="shared" si="21"/>
        <v>朱子学と陽明学 (ちくま学芸文庫)</v>
      </c>
      <c r="D291" s="3" t="s">
        <v>490</v>
      </c>
      <c r="E291" s="13" t="s">
        <v>491</v>
      </c>
      <c r="F291" s="17"/>
    </row>
    <row r="292" spans="2:6" ht="18.75" customHeight="1">
      <c r="B292" s="34" t="s">
        <v>464</v>
      </c>
      <c r="C292" s="9" t="str">
        <f t="shared" si="21"/>
        <v>陽明学 生き方の極意</v>
      </c>
      <c r="D292" s="35" t="s">
        <v>492</v>
      </c>
      <c r="E292" s="36" t="s">
        <v>493</v>
      </c>
      <c r="F292" s="17"/>
    </row>
    <row r="293" spans="2:6" ht="13">
      <c r="B293" s="33" t="s">
        <v>464</v>
      </c>
      <c r="C293" s="30" t="str">
        <f>HYPERLINK("https://amzn.to/2RZtv72","高杉晋作の「革命日記」 (朝日新書)")</f>
        <v>高杉晋作の「革命日記」 (朝日新書)</v>
      </c>
      <c r="D293" t="s">
        <v>703</v>
      </c>
      <c r="E293" s="13" t="s">
        <v>494</v>
      </c>
      <c r="F293" s="17"/>
    </row>
    <row r="294" spans="2:6" ht="13">
      <c r="B294" s="8" t="s">
        <v>464</v>
      </c>
      <c r="C294" s="20" t="str">
        <f>HYPERLINK("https://amzn.to/2KoN6Jy","幕末から維新へ〈シリーズ 日本近世史 5〉 (岩波新書)")</f>
        <v>幕末から維新へ〈シリーズ 日本近世史 5〉 (岩波新書)</v>
      </c>
      <c r="D294" t="s">
        <v>704</v>
      </c>
      <c r="E294" s="9" t="s">
        <v>495</v>
      </c>
      <c r="F294" s="17"/>
    </row>
    <row r="295" spans="2:6" ht="13">
      <c r="B295" s="12" t="s">
        <v>464</v>
      </c>
      <c r="C295" s="19" t="str">
        <f>HYPERLINK("https://amzn.to/3eFLzN8","古典の窓: 国民文化入門選書　第一巻 (小柳陽太郎)")</f>
        <v>古典の窓: 国民文化入門選書　第一巻 (小柳陽太郎)</v>
      </c>
      <c r="D295" t="s">
        <v>705</v>
      </c>
      <c r="E295" s="13" t="s">
        <v>496</v>
      </c>
      <c r="F295" s="17"/>
    </row>
    <row r="296" spans="2:6" ht="13">
      <c r="B296" s="8" t="s">
        <v>464</v>
      </c>
      <c r="C296" s="20" t="str">
        <f>HYPERLINK("https://amzn.to/2RZu0hq","高杉晋作 (文春新書)")</f>
        <v>高杉晋作 (文春新書)</v>
      </c>
      <c r="D296" t="s">
        <v>706</v>
      </c>
      <c r="E296" s="9" t="s">
        <v>497</v>
      </c>
      <c r="F296" s="17"/>
    </row>
    <row r="297" spans="2:6" ht="13">
      <c r="B297" s="12" t="s">
        <v>464</v>
      </c>
      <c r="C297" s="19" t="str">
        <f>HYPERLINK("https://amzn.to/3ar0rvn","名歌でたどる日本の心―スサノオノミコトから昭和天皇まで (草思社)")</f>
        <v>名歌でたどる日本の心―スサノオノミコトから昭和天皇まで (草思社)</v>
      </c>
      <c r="D297" t="s">
        <v>707</v>
      </c>
      <c r="E297" s="13" t="s">
        <v>498</v>
      </c>
      <c r="F297" s="17"/>
    </row>
    <row r="298" spans="2:6" ht="13">
      <c r="B298" s="12" t="s">
        <v>464</v>
      </c>
      <c r="C298" s="19" t="str">
        <f>HYPERLINK("https://amzn.to/3cCMw79","東行先生遺文 (Kindleアーカイブ )")</f>
        <v>東行先生遺文 (Kindleアーカイブ )</v>
      </c>
      <c r="D298" t="s">
        <v>708</v>
      </c>
      <c r="E298" s="13" t="s">
        <v>499</v>
      </c>
      <c r="F298" s="17"/>
    </row>
    <row r="299" spans="2:6" ht="13">
      <c r="B299" s="8" t="s">
        <v>464</v>
      </c>
      <c r="C299" s="20" t="str">
        <f>HYPERLINK("https://amzn.to/2RZwjB6","高杉晋作 (講談社文庫)")</f>
        <v>高杉晋作 (講談社文庫)</v>
      </c>
      <c r="D299" t="s">
        <v>709</v>
      </c>
      <c r="E299" s="9" t="s">
        <v>500</v>
      </c>
      <c r="F299" s="17"/>
    </row>
    <row r="300" spans="2:6" ht="13">
      <c r="B300" s="12" t="s">
        <v>464</v>
      </c>
      <c r="C300" s="19" t="str">
        <f>HYPERLINK("https://amzn.to/2S2t2AO","開国への布石―評伝・老中首座阿部正弘 (未来社)")</f>
        <v>開国への布石―評伝・老中首座阿部正弘 (未来社)</v>
      </c>
      <c r="D300" t="s">
        <v>710</v>
      </c>
      <c r="E300" s="13" t="s">
        <v>501</v>
      </c>
      <c r="F300" s="17"/>
    </row>
    <row r="301" spans="2:6" ht="13">
      <c r="B301" s="8" t="s">
        <v>464</v>
      </c>
      <c r="C301" s="20" t="str">
        <f>HYPERLINK("https://amzn.to/2zoIaSO","月刊高杉晋作 総集編 永久保存版―明治維新を加速させた男 (ザ メディアジョン)")</f>
        <v>月刊高杉晋作 総集編 永久保存版―明治維新を加速させた男 (ザ メディアジョン)</v>
      </c>
      <c r="D301" t="s">
        <v>711</v>
      </c>
      <c r="E301" s="9" t="s">
        <v>502</v>
      </c>
      <c r="F301" s="17"/>
    </row>
    <row r="302" spans="2:6" ht="13">
      <c r="B302" s="12" t="s">
        <v>464</v>
      </c>
      <c r="C302" s="19" t="str">
        <f>HYPERLINK("https://amzn.to/3cHB2PO","安政維新 阿部正弘の生涯 (南々社)")</f>
        <v>安政維新 阿部正弘の生涯 (南々社)</v>
      </c>
      <c r="D302" t="s">
        <v>712</v>
      </c>
      <c r="E302" s="13" t="s">
        <v>503</v>
      </c>
      <c r="F302" s="17"/>
    </row>
    <row r="303" spans="2:6" ht="13">
      <c r="B303" s="8" t="s">
        <v>464</v>
      </c>
      <c r="C303" s="20" t="str">
        <f>HYPERLINK("https://amzn.to/2xRlsCk","幕末外交と開国 (講談社学術文庫)")</f>
        <v>幕末外交と開国 (講談社学術文庫)</v>
      </c>
      <c r="D303" t="s">
        <v>713</v>
      </c>
      <c r="E303" s="9" t="s">
        <v>504</v>
      </c>
      <c r="F303" s="17"/>
    </row>
    <row r="304" spans="2:6" ht="13">
      <c r="B304" s="12" t="s">
        <v>464</v>
      </c>
      <c r="C304" s="19" t="str">
        <f>HYPERLINK("https://amzn.to/3auRSjn","幕末政治家 (岩波文庫)")</f>
        <v>幕末政治家 (岩波文庫)</v>
      </c>
      <c r="D304" t="s">
        <v>714</v>
      </c>
      <c r="E304" s="13" t="s">
        <v>505</v>
      </c>
      <c r="F304" s="17"/>
    </row>
    <row r="305" spans="2:6" ht="13">
      <c r="B305" s="12" t="s">
        <v>464</v>
      </c>
      <c r="C305" s="19" t="str">
        <f>HYPERLINK("https://amzn.to/3bvVNxN","維新の商人 語り出す白石正一郎日記 (毎日新聞出版)")</f>
        <v>維新の商人 語り出す白石正一郎日記 (毎日新聞出版)</v>
      </c>
      <c r="D305" t="s">
        <v>715</v>
      </c>
      <c r="E305" s="13" t="s">
        <v>506</v>
      </c>
      <c r="F305" s="17"/>
    </row>
    <row r="306" spans="2:6" ht="18">
      <c r="B306" s="8" t="s">
        <v>464</v>
      </c>
      <c r="C306" s="20" t="str">
        <f>HYPERLINK("https://amzn.to/2KuUl2t","哲学と宗教全史 (ダイヤモンド社)")</f>
        <v>哲学と宗教全史 (ダイヤモンド社)</v>
      </c>
      <c r="D306" t="s">
        <v>699</v>
      </c>
      <c r="E306" s="37" t="s">
        <v>426</v>
      </c>
      <c r="F306" s="17"/>
    </row>
    <row r="307" spans="2:6" ht="13">
      <c r="B307" s="12" t="s">
        <v>464</v>
      </c>
      <c r="C307" s="19" t="str">
        <f>HYPERLINK("https://amzn.to/3bxa6SE","朱子学と陽明学 (岩波書店)")</f>
        <v>朱子学と陽明学 (岩波書店)</v>
      </c>
      <c r="D307" t="s">
        <v>716</v>
      </c>
      <c r="E307" s="13" t="s">
        <v>507</v>
      </c>
      <c r="F307" s="17"/>
    </row>
    <row r="308" spans="2:6" ht="13">
      <c r="B308" s="12" t="s">
        <v>464</v>
      </c>
      <c r="C308" s="19" t="str">
        <f>HYPERLINK("https://amzn.to/2RYoIm4","永遠の維新者 昭和を読もう葦津珍彦の主張シリーズⅡ (葦津事務所)")</f>
        <v>永遠の維新者 昭和を読もう葦津珍彦の主張シリーズⅡ (葦津事務所)</v>
      </c>
      <c r="D308" t="s">
        <v>717</v>
      </c>
      <c r="E308" s="13" t="s">
        <v>508</v>
      </c>
      <c r="F308" s="17"/>
    </row>
    <row r="309" spans="2:6" ht="13">
      <c r="B309" s="12" t="s">
        <v>464</v>
      </c>
      <c r="C309" s="19" t="str">
        <f>HYPERLINK("https://amzn.to/2KufhH7","渦潮の底 白石正一郎とその一族 (右文書院)")</f>
        <v>渦潮の底 白石正一郎とその一族 (右文書院)</v>
      </c>
      <c r="D309" t="s">
        <v>718</v>
      </c>
      <c r="E309" s="13" t="s">
        <v>509</v>
      </c>
      <c r="F309" s="17"/>
    </row>
    <row r="310" spans="2:6" ht="13">
      <c r="B310" s="12" t="s">
        <v>464</v>
      </c>
      <c r="C310" s="19" t="str">
        <f>HYPERLINK("https://amzn.to/34X7qv7","白石正一郎―幕末の豪商志士 (三一書房)")</f>
        <v>白石正一郎―幕末の豪商志士 (三一書房)</v>
      </c>
      <c r="D310" t="s">
        <v>719</v>
      </c>
      <c r="E310" s="13" t="s">
        <v>510</v>
      </c>
      <c r="F310" s="17"/>
    </row>
    <row r="311" spans="2:6" ht="13">
      <c r="B311" s="12" t="s">
        <v>464</v>
      </c>
      <c r="C311" s="19" t="str">
        <f>HYPERLINK("https://amzn.to/2S1sco6","伝習録 (中公クラシックス)")</f>
        <v>伝習録 (中公クラシックス)</v>
      </c>
      <c r="D311" t="s">
        <v>720</v>
      </c>
      <c r="E311" s="13" t="s">
        <v>511</v>
      </c>
      <c r="F311" s="17"/>
    </row>
    <row r="312" spans="2:6" ht="13">
      <c r="B312" s="33" t="s">
        <v>464</v>
      </c>
      <c r="C312" s="30" t="str">
        <f>HYPERLINK("https://amzn.to/3avuvpJ","歴史の「いのち」―時空を超えて甦る日本人の物語 (モラロジー研究所 )")</f>
        <v>歴史の「いのち」―時空を超えて甦る日本人の物語 (モラロジー研究所 )</v>
      </c>
      <c r="D312" t="s">
        <v>605</v>
      </c>
      <c r="E312" s="13" t="s">
        <v>26</v>
      </c>
      <c r="F312" s="17"/>
    </row>
    <row r="313" spans="2:6" ht="13">
      <c r="B313" s="12" t="s">
        <v>512</v>
      </c>
      <c r="C313" s="13" t="str">
        <f t="shared" ref="C313:D327" si="22">HYPERLINK(E313,D313)</f>
        <v>キリスト教でたどるアメリカ史 (角川ソフィア文庫)</v>
      </c>
      <c r="D313" s="1" t="s">
        <v>513</v>
      </c>
      <c r="E313" s="13" t="s">
        <v>514</v>
      </c>
      <c r="F313" s="17"/>
    </row>
    <row r="314" spans="2:6" ht="13">
      <c r="B314" s="12" t="s">
        <v>512</v>
      </c>
      <c r="C314" s="13" t="str">
        <f t="shared" si="22"/>
        <v>若い読者のためのアメリカ史 【イェール大学出版局 リトル・ヒストリー】</v>
      </c>
      <c r="D314" s="1" t="s">
        <v>515</v>
      </c>
      <c r="E314" s="13" t="s">
        <v>516</v>
      </c>
      <c r="F314" s="17"/>
    </row>
    <row r="315" spans="2:6" ht="13">
      <c r="B315" s="12" t="s">
        <v>512</v>
      </c>
      <c r="C315" s="13" t="str">
        <f t="shared" si="22"/>
        <v>ネイティヴ・アメリカン―写真で綴る北アメリカ先住民史 Native Americans.</v>
      </c>
      <c r="D315" s="1" t="s">
        <v>517</v>
      </c>
      <c r="E315" s="13" t="s">
        <v>518</v>
      </c>
      <c r="F315" s="17"/>
    </row>
    <row r="316" spans="2:6" ht="13">
      <c r="B316" s="12" t="s">
        <v>512</v>
      </c>
      <c r="C316" s="13" t="str">
        <f t="shared" si="22"/>
        <v>そうだったのか！ アメリカ (集英社文庫)</v>
      </c>
      <c r="D316" s="1" t="s">
        <v>519</v>
      </c>
      <c r="E316" s="13" t="s">
        <v>520</v>
      </c>
      <c r="F316" s="17"/>
    </row>
    <row r="317" spans="2:6" ht="13">
      <c r="B317" s="12" t="s">
        <v>512</v>
      </c>
      <c r="C317" s="13" t="str">
        <f t="shared" si="22"/>
        <v>物語 アメリカの歴史　超大国の行方 (中公新書)</v>
      </c>
      <c r="D317" s="1" t="s">
        <v>521</v>
      </c>
      <c r="E317" s="13" t="s">
        <v>522</v>
      </c>
      <c r="F317" s="17"/>
    </row>
    <row r="318" spans="2:6" ht="13">
      <c r="B318" s="12" t="s">
        <v>512</v>
      </c>
      <c r="C318" s="13" t="str">
        <f t="shared" si="22"/>
        <v>アメリカ・インディアン史 (北大選書 (13)) American indians. rev. ed. 北大選書 (13)</v>
      </c>
      <c r="D318" s="1" t="s">
        <v>523</v>
      </c>
      <c r="E318" s="13" t="s">
        <v>524</v>
      </c>
      <c r="F318" s="17"/>
    </row>
    <row r="319" spans="2:6" ht="13">
      <c r="B319" s="12" t="s">
        <v>512</v>
      </c>
      <c r="C319" s="13" t="str">
        <f t="shared" si="22"/>
        <v>アメリカ・インディアンの歴史</v>
      </c>
      <c r="D319" s="1" t="s">
        <v>525</v>
      </c>
      <c r="E319" s="13" t="s">
        <v>526</v>
      </c>
      <c r="F319" s="17"/>
    </row>
    <row r="320" spans="2:6" ht="13">
      <c r="B320" s="12" t="s">
        <v>512</v>
      </c>
      <c r="C320" s="13" t="str">
        <f t="shared" si="22"/>
        <v>アメリカ・インディアンの歴史―ビジュアルタイムライン The timeline of native Americans.</v>
      </c>
      <c r="D320" s="1" t="s">
        <v>527</v>
      </c>
      <c r="E320" s="13" t="s">
        <v>528</v>
      </c>
      <c r="F320" s="17"/>
    </row>
    <row r="321" spans="2:5" ht="13">
      <c r="B321" s="8" t="s">
        <v>512</v>
      </c>
      <c r="C321" s="9" t="str">
        <f t="shared" si="22"/>
        <v>移民国家アメリカの歴史 (岩波新書) 岩波新書</v>
      </c>
      <c r="D321" s="1" t="s">
        <v>529</v>
      </c>
      <c r="E321" s="11" t="s">
        <v>530</v>
      </c>
    </row>
    <row r="322" spans="2:5" ht="13">
      <c r="B322" s="12" t="s">
        <v>512</v>
      </c>
      <c r="C322" s="13" t="str">
        <f t="shared" si="22"/>
        <v>アメリカ史 (世界各国史) 世界各国史</v>
      </c>
      <c r="D322" s="1" t="s">
        <v>531</v>
      </c>
      <c r="E322" s="15" t="s">
        <v>532</v>
      </c>
    </row>
    <row r="323" spans="2:5" ht="13">
      <c r="B323" s="12" t="s">
        <v>512</v>
      </c>
      <c r="C323" s="13" t="str">
        <f t="shared" si="22"/>
        <v>世界史劇場 アメリカ合衆国の誕生</v>
      </c>
      <c r="D323" s="1" t="s">
        <v>533</v>
      </c>
      <c r="E323" s="15" t="s">
        <v>534</v>
      </c>
    </row>
    <row r="324" spans="2:5" ht="13">
      <c r="B324" s="8" t="s">
        <v>512</v>
      </c>
      <c r="C324" s="9" t="str">
        <f t="shared" si="22"/>
        <v>植民地から建国へ 19世紀初頭まで (岩波新書)</v>
      </c>
      <c r="D324" s="1" t="s">
        <v>535</v>
      </c>
      <c r="E324" s="11" t="s">
        <v>536</v>
      </c>
    </row>
    <row r="325" spans="2:5" ht="13">
      <c r="B325" s="8" t="s">
        <v>512</v>
      </c>
      <c r="C325" s="9" t="str">
        <f t="shared" si="22"/>
        <v>南北戦争の時代 19世紀 (岩波新書)</v>
      </c>
      <c r="D325" s="1" t="s">
        <v>537</v>
      </c>
      <c r="E325" s="11" t="s">
        <v>538</v>
      </c>
    </row>
    <row r="326" spans="2:5" ht="13">
      <c r="B326" s="33" t="s">
        <v>512</v>
      </c>
      <c r="C326" s="38" t="str">
        <f t="shared" si="22"/>
        <v>アメリカ黒人の歴史　新版 (岩波新書)</v>
      </c>
      <c r="D326" s="1" t="s">
        <v>539</v>
      </c>
      <c r="E326" s="15" t="s">
        <v>540</v>
      </c>
    </row>
    <row r="327" spans="2:5" ht="13">
      <c r="B327" s="12" t="s">
        <v>512</v>
      </c>
      <c r="C327" s="38" t="str">
        <f t="shared" si="22"/>
        <v>大航海時代 Truth In Fantasy</v>
      </c>
      <c r="D327" s="1" t="s">
        <v>541</v>
      </c>
      <c r="E327" s="15" t="s">
        <v>542</v>
      </c>
    </row>
    <row r="328" spans="2:5" ht="13">
      <c r="B328" s="12" t="s">
        <v>512</v>
      </c>
      <c r="C328" s="19" t="str">
        <f>HYPERLINK("https://amzn.to/2Kmfxry","国家はなぜ衰退するのか : 権力・繁栄・貧困の起源 (ハヤカワ・ノンフィクション文庫)")</f>
        <v>国家はなぜ衰退するのか : 権力・繁栄・貧困の起源 (ハヤカワ・ノンフィクション文庫)</v>
      </c>
      <c r="D328" s="24" t="s">
        <v>721</v>
      </c>
      <c r="E328" s="15" t="s">
        <v>543</v>
      </c>
    </row>
    <row r="329" spans="2:5" ht="18">
      <c r="B329" s="12" t="s">
        <v>512</v>
      </c>
      <c r="C329" s="19" t="str">
        <f>HYPERLINK("https://amzn.to/3au4TJY","「豊かさ」の誕生 成長と発展の文明史 (日経ビジネス人文庫)")</f>
        <v>「豊かさ」の誕生 成長と発展の文明史 (日経ビジネス人文庫)</v>
      </c>
      <c r="D329" s="24" t="s">
        <v>722</v>
      </c>
      <c r="E329" s="39" t="s">
        <v>544</v>
      </c>
    </row>
    <row r="330" spans="2:5" ht="13">
      <c r="B330" s="12" t="s">
        <v>512</v>
      </c>
      <c r="C330" s="19" t="str">
        <f>HYPERLINK("https://amzn.to/2VwsRQJ","アメリカ・インディアンの歴史 (雄山閣出版)")</f>
        <v>アメリカ・インディアンの歴史 (雄山閣出版)</v>
      </c>
      <c r="D330" s="24" t="s">
        <v>723</v>
      </c>
      <c r="E330" s="40" t="s">
        <v>545</v>
      </c>
    </row>
    <row r="331" spans="2:5" ht="18">
      <c r="B331" s="12" t="s">
        <v>512</v>
      </c>
      <c r="C331" s="19" t="str">
        <f>HYPERLINK("https://amzn.to/2wZtkBp","アメリカ先住民を知るための62章 (明石書店)")</f>
        <v>アメリカ先住民を知るための62章 (明石書店)</v>
      </c>
      <c r="D331" s="24" t="s">
        <v>724</v>
      </c>
      <c r="E331" s="23" t="s">
        <v>546</v>
      </c>
    </row>
    <row r="332" spans="2:5" ht="18">
      <c r="B332" s="8" t="s">
        <v>512</v>
      </c>
      <c r="C332" s="20" t="str">
        <f>HYPERLINK("https://amzn.to/3au1ScL","ともいきの思想 自然と生きるアメリカ先住民の「聖なる言葉」 (小学館101新書)")</f>
        <v>ともいきの思想 自然と生きるアメリカ先住民の「聖なる言葉」 (小学館101新書)</v>
      </c>
      <c r="D332" s="24" t="s">
        <v>725</v>
      </c>
      <c r="E332" s="31" t="s">
        <v>547</v>
      </c>
    </row>
    <row r="333" spans="2:5" ht="18">
      <c r="B333" s="12" t="s">
        <v>512</v>
      </c>
      <c r="C333" s="19" t="str">
        <f>HYPERLINK("https://amzn.to/2VNUiUL","交易の世界史 (ちくま学芸文庫)")</f>
        <v>交易の世界史 (ちくま学芸文庫)</v>
      </c>
      <c r="D333" s="24" t="s">
        <v>726</v>
      </c>
      <c r="E333" s="23" t="s">
        <v>548</v>
      </c>
    </row>
    <row r="334" spans="2:5" ht="18">
      <c r="B334" s="8" t="s">
        <v>512</v>
      </c>
      <c r="C334" s="20" t="str">
        <f>HYPERLINK("https://amzn.to/3buCox6","アメリカ独立革命 (岩波書店)")</f>
        <v>アメリカ独立革命 (岩波書店)</v>
      </c>
      <c r="D334" s="24" t="s">
        <v>727</v>
      </c>
      <c r="E334" s="31" t="s">
        <v>549</v>
      </c>
    </row>
    <row r="335" spans="2:5" ht="18">
      <c r="B335" s="33" t="s">
        <v>512</v>
      </c>
      <c r="C335" s="30" t="str">
        <f>HYPERLINK("https://amzn.to/2KuUl2t","哲学と宗教全史 (ダイヤモンド社)")</f>
        <v>哲学と宗教全史 (ダイヤモンド社)</v>
      </c>
      <c r="D335" s="24" t="s">
        <v>699</v>
      </c>
      <c r="E335" s="23" t="s">
        <v>426</v>
      </c>
    </row>
    <row r="336" spans="2:5" ht="18">
      <c r="B336" s="12" t="s">
        <v>512</v>
      </c>
      <c r="C336" s="19" t="str">
        <f>HYPERLINK("https://amzn.to/34U0i2u","一冊でわかるアメリカ史 (河出書房新社)")</f>
        <v>一冊でわかるアメリカ史 (河出書房新社)</v>
      </c>
      <c r="D336" s="24" t="s">
        <v>728</v>
      </c>
      <c r="E336" s="23" t="s">
        <v>550</v>
      </c>
    </row>
    <row r="337" spans="2:5" ht="18">
      <c r="B337" s="8" t="s">
        <v>512</v>
      </c>
      <c r="C337" s="20" t="str">
        <f>HYPERLINK("https://amzn.to/2yvsPzs","アメリカのジレンマ 実験国家はどこへゆくのか (NHK出版新書)")</f>
        <v>アメリカのジレンマ 実験国家はどこへゆくのか (NHK出版新書)</v>
      </c>
      <c r="D337" s="24" t="s">
        <v>729</v>
      </c>
      <c r="E337" s="31" t="s">
        <v>551</v>
      </c>
    </row>
    <row r="338" spans="2:5" ht="18">
      <c r="B338" s="12" t="s">
        <v>512</v>
      </c>
      <c r="C338" s="19" t="str">
        <f>HYPERLINK("https://amzn.to/34W45w9","コロンブス航海誌 (岩波文庫，青428-1)")</f>
        <v>コロンブス航海誌 (岩波文庫，青428-1)</v>
      </c>
      <c r="D338" s="24" t="s">
        <v>730</v>
      </c>
      <c r="E338" s="23" t="s">
        <v>552</v>
      </c>
    </row>
    <row r="339" spans="2:5" ht="18">
      <c r="B339" s="12" t="s">
        <v>512</v>
      </c>
      <c r="C339" s="19" t="str">
        <f>HYPERLINK("https://amzn.to/3au2bnV","若い読者のための世界史 原始から現代まで (中公文庫)")</f>
        <v>若い読者のための世界史 原始から現代まで (中公文庫)</v>
      </c>
      <c r="D339" s="24" t="s">
        <v>731</v>
      </c>
      <c r="E339" s="23" t="s">
        <v>553</v>
      </c>
    </row>
    <row r="340" spans="2:5" ht="18">
      <c r="B340" s="12" t="s">
        <v>512</v>
      </c>
      <c r="C340" s="19" t="str">
        <f>HYPERLINK("https://amzn.to/3ayCzpR","近代世界システム 1730~1840s―大西洋革命の時代 (名古屋大学出版会)")</f>
        <v>近代世界システム 1730~1840s―大西洋革命の時代 (名古屋大学出版会)</v>
      </c>
      <c r="D340" s="24" t="s">
        <v>732</v>
      </c>
      <c r="E340" s="23" t="s">
        <v>554</v>
      </c>
    </row>
    <row r="341" spans="2:5" ht="18">
      <c r="B341" s="12" t="s">
        <v>512</v>
      </c>
      <c r="C341" s="19" t="str">
        <f>HYPERLINK("https://amzn.to/3auPl8S","世界の名著33 (中央公論社)")</f>
        <v>世界の名著33 (中央公論社)</v>
      </c>
      <c r="D341" s="24" t="s">
        <v>733</v>
      </c>
      <c r="E341" s="23" t="s">
        <v>555</v>
      </c>
    </row>
    <row r="342" spans="2:5" ht="18">
      <c r="B342" s="12" t="s">
        <v>512</v>
      </c>
      <c r="C342" s="19" t="str">
        <f>HYPERLINK("https://amzn.to/2Vq660C","コモン・センス 他三篇 (岩波文庫)")</f>
        <v>コモン・センス 他三篇 (岩波文庫)</v>
      </c>
      <c r="D342" s="24" t="s">
        <v>734</v>
      </c>
      <c r="E342" s="23" t="s">
        <v>556</v>
      </c>
    </row>
    <row r="343" spans="2:5" ht="18">
      <c r="B343" s="12" t="s">
        <v>512</v>
      </c>
      <c r="C343" s="19" t="str">
        <f>HYPERLINK("https://amzn.to/2Km0iyZ","文明の衝突(上) (集英社文庫)")</f>
        <v>文明の衝突(上) (集英社文庫)</v>
      </c>
      <c r="D343" s="24" t="s">
        <v>735</v>
      </c>
      <c r="E343" s="23" t="s">
        <v>557</v>
      </c>
    </row>
    <row r="344" spans="2:5" ht="18">
      <c r="B344" s="12" t="s">
        <v>512</v>
      </c>
      <c r="C344" s="19" t="str">
        <f>HYPERLINK("https://amzn.to/2Vr0PWs","全航海の報告 (岩波文庫)")</f>
        <v>全航海の報告 (岩波文庫)</v>
      </c>
      <c r="D344" s="24" t="s">
        <v>736</v>
      </c>
      <c r="E344" s="23" t="s">
        <v>558</v>
      </c>
    </row>
    <row r="345" spans="2:5" ht="18">
      <c r="B345" s="12" t="s">
        <v>512</v>
      </c>
      <c r="C345" s="19" t="str">
        <f>HYPERLINK("https://amzn.to/2Kt1Erq","アメリカがまだ貧しかったころ (青土社)")</f>
        <v>アメリカがまだ貧しかったころ (青土社)</v>
      </c>
      <c r="D345" s="24" t="s">
        <v>737</v>
      </c>
      <c r="E345" s="23" t="s">
        <v>559</v>
      </c>
    </row>
    <row r="346" spans="2:5" ht="18">
      <c r="B346" s="12" t="s">
        <v>512</v>
      </c>
      <c r="C346" s="19" t="str">
        <f>HYPERLINK("https://amzn.to/2KnDlLw","統治二論 / 市民政府論 (岩波文庫)")</f>
        <v>統治二論 / 市民政府論 (岩波文庫)</v>
      </c>
      <c r="D346" s="24" t="s">
        <v>738</v>
      </c>
      <c r="E346" s="23" t="s">
        <v>560</v>
      </c>
    </row>
    <row r="347" spans="2:5" ht="18">
      <c r="B347" s="33" t="s">
        <v>512</v>
      </c>
      <c r="C347" s="30" t="str">
        <f>HYPERLINK("https://amzn.to/3axBD4R","ネイティブ・アメリカン : 先住民社会の現在 (岩波新書)")</f>
        <v>ネイティブ・アメリカン : 先住民社会の現在 (岩波新書)</v>
      </c>
      <c r="D347" s="24" t="s">
        <v>739</v>
      </c>
      <c r="E347" s="23" t="s">
        <v>561</v>
      </c>
    </row>
    <row r="348" spans="2:5" ht="18">
      <c r="B348" s="12" t="s">
        <v>512</v>
      </c>
      <c r="C348" s="19" t="str">
        <f>HYPERLINK("https://amzn.to/2Y03bNN","実験国家アメリカの履歴書 : 社会・文化・歴史にみる統合と多元化の軌跡 (慶應義塾大学出版会)")</f>
        <v>実験国家アメリカの履歴書 : 社会・文化・歴史にみる統合と多元化の軌跡 (慶應義塾大学出版会)</v>
      </c>
      <c r="D348" s="24" t="s">
        <v>740</v>
      </c>
      <c r="E348" s="23" t="s">
        <v>562</v>
      </c>
    </row>
    <row r="349" spans="2:5" ht="18">
      <c r="B349" s="12" t="s">
        <v>512</v>
      </c>
      <c r="C349" s="19" t="str">
        <f>HYPERLINK("https://amzn.to/2wXGY7W","アメリカの小学生が学ぶ歴史教科書 EJ対訳 (Japan Book)")</f>
        <v>アメリカの小学生が学ぶ歴史教科書 EJ対訳 (Japan Book)</v>
      </c>
      <c r="D349" s="24" t="s">
        <v>741</v>
      </c>
      <c r="E349" s="23" t="s">
        <v>563</v>
      </c>
    </row>
    <row r="350" spans="2:5" ht="18">
      <c r="B350" s="12" t="s">
        <v>512</v>
      </c>
      <c r="C350" s="19" t="str">
        <f>HYPERLINK("https://amzn.to/3cEGSkV","物語創世:聖書から〈ハリー・ポッター〉まで、文学の偉大なる力 (早川書房)")</f>
        <v>物語創世:聖書から〈ハリー・ポッター〉まで、文学の偉大なる力 (早川書房)</v>
      </c>
      <c r="D350" s="24" t="s">
        <v>618</v>
      </c>
      <c r="E350" s="23" t="s">
        <v>57</v>
      </c>
    </row>
    <row r="351" spans="2:5" ht="18">
      <c r="B351" s="12" t="s">
        <v>512</v>
      </c>
      <c r="C351" s="19" t="str">
        <f>HYPERLINK("https://amzn.to/34Te4m4","超約ヨーロッパの歴史 (東京書籍)")</f>
        <v>超約ヨーロッパの歴史 (東京書籍)</v>
      </c>
      <c r="D351" s="24" t="s">
        <v>614</v>
      </c>
      <c r="E351" s="23" t="s">
        <v>52</v>
      </c>
    </row>
    <row r="352" spans="2:5" ht="18">
      <c r="B352" s="12" t="s">
        <v>564</v>
      </c>
      <c r="C352" s="13" t="str">
        <f t="shared" ref="C352:D355" si="23">HYPERLINK(E352,D352)</f>
        <v>わたしの生涯 (角川文庫)</v>
      </c>
      <c r="D352" s="41" t="s">
        <v>565</v>
      </c>
      <c r="E352" s="23" t="s">
        <v>566</v>
      </c>
    </row>
    <row r="353" spans="2:5" ht="18">
      <c r="B353" s="8" t="s">
        <v>564</v>
      </c>
      <c r="C353" s="9" t="str">
        <f t="shared" si="23"/>
        <v>伝記 ヘレン・ケラー (偕成社文庫)</v>
      </c>
      <c r="D353" s="32" t="s">
        <v>567</v>
      </c>
      <c r="E353" s="31" t="s">
        <v>568</v>
      </c>
    </row>
    <row r="354" spans="2:5" ht="18">
      <c r="B354" s="12" t="s">
        <v>564</v>
      </c>
      <c r="C354" s="13" t="str">
        <f t="shared" si="23"/>
        <v>私の宗教: ヘレン・ケラー、スウェーデンボルグを語る 《決定版》</v>
      </c>
      <c r="D354" s="3" t="s">
        <v>569</v>
      </c>
      <c r="E354" s="23" t="s">
        <v>570</v>
      </c>
    </row>
    <row r="355" spans="2:5" ht="18">
      <c r="B355" s="8" t="s">
        <v>564</v>
      </c>
      <c r="C355" s="9" t="str">
        <f t="shared" si="23"/>
        <v xml:space="preserve">ヘレン・ケラーはどう教育されたか―サリバン先生の記録 </v>
      </c>
      <c r="D355" s="32" t="s">
        <v>571</v>
      </c>
      <c r="E355" s="31" t="s">
        <v>572</v>
      </c>
    </row>
    <row r="356" spans="2:5" ht="13">
      <c r="B356" s="12" t="s">
        <v>564</v>
      </c>
      <c r="C356" s="42" t="s">
        <v>573</v>
      </c>
      <c r="D356" s="24" t="s">
        <v>573</v>
      </c>
      <c r="E356" s="43" t="s">
        <v>574</v>
      </c>
    </row>
    <row r="357" spans="2:5" ht="13">
      <c r="B357" s="12" t="s">
        <v>564</v>
      </c>
      <c r="C357" s="42" t="s">
        <v>575</v>
      </c>
      <c r="D357" s="24" t="s">
        <v>575</v>
      </c>
      <c r="E357" s="43" t="s">
        <v>576</v>
      </c>
    </row>
    <row r="358" spans="2:5" ht="13">
      <c r="B358" s="12" t="s">
        <v>564</v>
      </c>
      <c r="C358" s="42" t="s">
        <v>577</v>
      </c>
      <c r="D358" s="24" t="s">
        <v>577</v>
      </c>
      <c r="E358" s="43" t="s">
        <v>578</v>
      </c>
    </row>
    <row r="359" spans="2:5" ht="13">
      <c r="B359" s="12" t="s">
        <v>564</v>
      </c>
      <c r="C359" s="42" t="s">
        <v>579</v>
      </c>
      <c r="D359" s="24" t="s">
        <v>579</v>
      </c>
      <c r="E359" s="43" t="s">
        <v>580</v>
      </c>
    </row>
    <row r="360" spans="2:5" ht="13">
      <c r="B360" s="12" t="s">
        <v>564</v>
      </c>
      <c r="C360" s="42" t="s">
        <v>581</v>
      </c>
      <c r="D360" s="24" t="s">
        <v>581</v>
      </c>
      <c r="E360" s="43" t="s">
        <v>582</v>
      </c>
    </row>
    <row r="361" spans="2:5" ht="13">
      <c r="B361" s="12" t="s">
        <v>564</v>
      </c>
      <c r="C361" s="42" t="s">
        <v>583</v>
      </c>
      <c r="D361" s="24" t="s">
        <v>583</v>
      </c>
      <c r="E361" s="43" t="s">
        <v>584</v>
      </c>
    </row>
    <row r="362" spans="2:5" ht="13">
      <c r="B362" s="8" t="s">
        <v>564</v>
      </c>
      <c r="C362" s="44" t="s">
        <v>585</v>
      </c>
      <c r="D362" s="45" t="s">
        <v>585</v>
      </c>
      <c r="E362" s="46" t="s">
        <v>586</v>
      </c>
    </row>
    <row r="363" spans="2:5" ht="13">
      <c r="B363" s="12" t="s">
        <v>564</v>
      </c>
      <c r="C363" s="42" t="s">
        <v>587</v>
      </c>
      <c r="D363" s="24" t="s">
        <v>587</v>
      </c>
      <c r="E363" s="43" t="s">
        <v>588</v>
      </c>
    </row>
    <row r="364" spans="2:5" ht="13">
      <c r="B364" s="12" t="s">
        <v>564</v>
      </c>
      <c r="C364" s="42" t="s">
        <v>589</v>
      </c>
      <c r="D364" s="24" t="s">
        <v>589</v>
      </c>
      <c r="E364" s="43" t="s">
        <v>590</v>
      </c>
    </row>
    <row r="365" spans="2:5" ht="13">
      <c r="B365" s="12" t="s">
        <v>564</v>
      </c>
      <c r="C365" s="42" t="s">
        <v>591</v>
      </c>
      <c r="D365" s="24" t="s">
        <v>591</v>
      </c>
      <c r="E365" s="43" t="s">
        <v>592</v>
      </c>
    </row>
    <row r="366" spans="2:5" ht="13">
      <c r="B366" s="12" t="s">
        <v>564</v>
      </c>
      <c r="C366" s="42" t="s">
        <v>593</v>
      </c>
      <c r="D366" s="24" t="s">
        <v>593</v>
      </c>
      <c r="E366" s="43" t="s">
        <v>594</v>
      </c>
    </row>
    <row r="367" spans="2:5" ht="13">
      <c r="B367" s="12" t="s">
        <v>564</v>
      </c>
      <c r="C367" s="42" t="s">
        <v>595</v>
      </c>
      <c r="D367" s="24" t="s">
        <v>595</v>
      </c>
      <c r="E367" s="43" t="s">
        <v>596</v>
      </c>
    </row>
    <row r="368" spans="2:5" ht="13">
      <c r="B368" s="12" t="s">
        <v>564</v>
      </c>
      <c r="C368" s="42" t="s">
        <v>597</v>
      </c>
      <c r="D368" s="24" t="s">
        <v>597</v>
      </c>
      <c r="E368" s="43" t="s">
        <v>598</v>
      </c>
    </row>
    <row r="369" spans="2:5" ht="13">
      <c r="B369" s="12" t="s">
        <v>564</v>
      </c>
      <c r="C369" s="42" t="s">
        <v>599</v>
      </c>
      <c r="D369" s="24" t="s">
        <v>599</v>
      </c>
      <c r="E369" s="43" t="s">
        <v>600</v>
      </c>
    </row>
    <row r="370" spans="2:5" ht="13">
      <c r="B370" s="12" t="s">
        <v>564</v>
      </c>
      <c r="C370" s="42" t="s">
        <v>601</v>
      </c>
      <c r="D370" s="24" t="s">
        <v>601</v>
      </c>
      <c r="E370" s="43" t="s">
        <v>602</v>
      </c>
    </row>
    <row r="371" spans="2:5" ht="13">
      <c r="B371" s="17"/>
      <c r="D371" s="24"/>
      <c r="E371" s="47"/>
    </row>
    <row r="372" spans="2:5" ht="13">
      <c r="B372" s="17"/>
      <c r="D372" s="24"/>
      <c r="E372" s="47"/>
    </row>
    <row r="373" spans="2:5" ht="13">
      <c r="B373" s="17"/>
      <c r="D373" s="24"/>
      <c r="E373" s="47"/>
    </row>
    <row r="374" spans="2:5" ht="13">
      <c r="B374" s="17"/>
      <c r="D374" s="24"/>
      <c r="E374" s="47"/>
    </row>
    <row r="375" spans="2:5" ht="13">
      <c r="B375" s="17"/>
      <c r="D375" s="24"/>
      <c r="E375" s="47"/>
    </row>
    <row r="376" spans="2:5" ht="13">
      <c r="B376" s="17"/>
      <c r="D376" s="24"/>
      <c r="E376" s="47"/>
    </row>
    <row r="377" spans="2:5" ht="13">
      <c r="B377" s="17"/>
      <c r="D377" s="24"/>
      <c r="E377" s="47"/>
    </row>
    <row r="378" spans="2:5" ht="13">
      <c r="B378" s="17"/>
      <c r="D378" s="24"/>
      <c r="E378" s="47"/>
    </row>
    <row r="379" spans="2:5" ht="13">
      <c r="B379" s="17"/>
      <c r="D379" s="24"/>
      <c r="E379" s="47"/>
    </row>
    <row r="380" spans="2:5" ht="13">
      <c r="B380" s="17"/>
      <c r="D380" s="24"/>
      <c r="E380" s="47"/>
    </row>
    <row r="381" spans="2:5" ht="13">
      <c r="B381" s="17"/>
      <c r="D381" s="24"/>
      <c r="E381" s="47"/>
    </row>
    <row r="382" spans="2:5" ht="13">
      <c r="B382" s="17"/>
      <c r="D382" s="24"/>
      <c r="E382" s="47"/>
    </row>
    <row r="383" spans="2:5" ht="13">
      <c r="B383" s="17"/>
      <c r="D383" s="24"/>
      <c r="E383" s="47"/>
    </row>
    <row r="384" spans="2:5" ht="13">
      <c r="B384" s="17"/>
      <c r="D384" s="24"/>
      <c r="E384" s="47"/>
    </row>
    <row r="385" spans="2:5" ht="13">
      <c r="B385" s="17"/>
      <c r="D385" s="24"/>
      <c r="E385" s="47"/>
    </row>
    <row r="386" spans="2:5" ht="13">
      <c r="B386" s="17"/>
      <c r="D386" s="24"/>
      <c r="E386" s="47"/>
    </row>
    <row r="387" spans="2:5" ht="13">
      <c r="B387" s="17"/>
      <c r="D387" s="24"/>
      <c r="E387" s="47"/>
    </row>
    <row r="388" spans="2:5" ht="13">
      <c r="B388" s="17"/>
      <c r="D388" s="24"/>
      <c r="E388" s="47"/>
    </row>
    <row r="389" spans="2:5" ht="13">
      <c r="B389" s="17"/>
      <c r="D389" s="24"/>
      <c r="E389" s="47"/>
    </row>
    <row r="390" spans="2:5" ht="13">
      <c r="B390" s="17"/>
      <c r="D390" s="24"/>
      <c r="E390" s="47"/>
    </row>
    <row r="391" spans="2:5" ht="13">
      <c r="B391" s="17"/>
      <c r="D391" s="24"/>
      <c r="E391" s="47"/>
    </row>
    <row r="392" spans="2:5" ht="13">
      <c r="B392" s="17"/>
      <c r="D392" s="24"/>
      <c r="E392" s="47"/>
    </row>
    <row r="393" spans="2:5" ht="13">
      <c r="B393" s="17"/>
      <c r="D393" s="24"/>
      <c r="E393" s="47"/>
    </row>
    <row r="394" spans="2:5" ht="13">
      <c r="B394" s="17"/>
      <c r="D394" s="24"/>
      <c r="E394" s="47"/>
    </row>
    <row r="395" spans="2:5" ht="13">
      <c r="B395" s="17"/>
      <c r="D395" s="24"/>
      <c r="E395" s="47"/>
    </row>
    <row r="396" spans="2:5" ht="13">
      <c r="B396" s="17"/>
      <c r="D396" s="24"/>
      <c r="E396" s="47"/>
    </row>
    <row r="397" spans="2:5" ht="13">
      <c r="B397" s="17"/>
      <c r="D397" s="24"/>
      <c r="E397" s="47"/>
    </row>
    <row r="398" spans="2:5" ht="13">
      <c r="B398" s="17"/>
      <c r="D398" s="24"/>
      <c r="E398" s="47"/>
    </row>
    <row r="399" spans="2:5" ht="13">
      <c r="B399" s="17"/>
      <c r="D399" s="24"/>
      <c r="E399" s="47"/>
    </row>
    <row r="400" spans="2:5" ht="13">
      <c r="B400" s="17"/>
      <c r="D400" s="24"/>
      <c r="E400" s="47"/>
    </row>
    <row r="401" spans="2:5" ht="13">
      <c r="B401" s="17"/>
      <c r="D401" s="24"/>
      <c r="E401" s="47"/>
    </row>
    <row r="402" spans="2:5" ht="13">
      <c r="B402" s="17"/>
      <c r="D402" s="24"/>
      <c r="E402" s="47"/>
    </row>
    <row r="403" spans="2:5" ht="13">
      <c r="B403" s="17"/>
      <c r="D403" s="24"/>
      <c r="E403" s="47"/>
    </row>
    <row r="404" spans="2:5" ht="13">
      <c r="B404" s="17"/>
      <c r="D404" s="24"/>
      <c r="E404" s="47"/>
    </row>
    <row r="405" spans="2:5" ht="13">
      <c r="B405" s="17"/>
      <c r="D405" s="24"/>
      <c r="E405" s="47"/>
    </row>
    <row r="406" spans="2:5" ht="13">
      <c r="B406" s="17"/>
      <c r="D406" s="24"/>
      <c r="E406" s="47"/>
    </row>
    <row r="407" spans="2:5" ht="13">
      <c r="B407" s="17"/>
      <c r="D407" s="24"/>
      <c r="E407" s="47"/>
    </row>
    <row r="408" spans="2:5" ht="13">
      <c r="B408" s="17"/>
      <c r="D408" s="24"/>
      <c r="E408" s="47"/>
    </row>
    <row r="409" spans="2:5" ht="13">
      <c r="B409" s="17"/>
      <c r="D409" s="24"/>
      <c r="E409" s="47"/>
    </row>
    <row r="410" spans="2:5" ht="13">
      <c r="D410" s="24"/>
    </row>
    <row r="411" spans="2:5" ht="13">
      <c r="D411" s="24"/>
    </row>
    <row r="412" spans="2:5" ht="13">
      <c r="D412" s="24"/>
    </row>
    <row r="413" spans="2:5" ht="13">
      <c r="D413" s="24"/>
    </row>
    <row r="414" spans="2:5" ht="13">
      <c r="D414" s="24"/>
    </row>
    <row r="415" spans="2:5" ht="13">
      <c r="D415" s="24"/>
    </row>
    <row r="416" spans="2:5" ht="13">
      <c r="D416" s="24"/>
    </row>
    <row r="417" spans="4:4" ht="13">
      <c r="D417" s="24"/>
    </row>
    <row r="418" spans="4:4" ht="13">
      <c r="D418" s="24"/>
    </row>
    <row r="419" spans="4:4" ht="13">
      <c r="D419" s="24"/>
    </row>
    <row r="420" spans="4:4" ht="13">
      <c r="D420" s="24"/>
    </row>
    <row r="421" spans="4:4" ht="13">
      <c r="D421" s="24"/>
    </row>
    <row r="422" spans="4:4" ht="13">
      <c r="D422" s="24"/>
    </row>
    <row r="423" spans="4:4" ht="13">
      <c r="D423" s="24"/>
    </row>
    <row r="424" spans="4:4" ht="13">
      <c r="D424" s="24"/>
    </row>
    <row r="425" spans="4:4" ht="13">
      <c r="D425" s="24"/>
    </row>
    <row r="426" spans="4:4" ht="13">
      <c r="D426" s="24"/>
    </row>
    <row r="427" spans="4:4" ht="13">
      <c r="D427" s="24"/>
    </row>
    <row r="428" spans="4:4" ht="13">
      <c r="D428" s="24"/>
    </row>
    <row r="429" spans="4:4" ht="13">
      <c r="D429" s="24"/>
    </row>
    <row r="430" spans="4:4" ht="13">
      <c r="D430" s="24"/>
    </row>
    <row r="431" spans="4:4" ht="13">
      <c r="D431" s="24"/>
    </row>
    <row r="432" spans="4:4" ht="13">
      <c r="D432" s="24"/>
    </row>
    <row r="433" spans="4:4" ht="13">
      <c r="D433" s="24"/>
    </row>
    <row r="434" spans="4:4" ht="13">
      <c r="D434" s="24"/>
    </row>
    <row r="435" spans="4:4" ht="13">
      <c r="D435" s="24"/>
    </row>
    <row r="436" spans="4:4" ht="13">
      <c r="D436" s="24"/>
    </row>
    <row r="437" spans="4:4" ht="13">
      <c r="D437" s="24"/>
    </row>
    <row r="438" spans="4:4" ht="13">
      <c r="D438" s="24"/>
    </row>
    <row r="439" spans="4:4" ht="13">
      <c r="D439" s="24"/>
    </row>
    <row r="440" spans="4:4" ht="13">
      <c r="D440" s="24"/>
    </row>
    <row r="441" spans="4:4" ht="13">
      <c r="D441" s="24"/>
    </row>
    <row r="442" spans="4:4" ht="13">
      <c r="D442" s="24"/>
    </row>
    <row r="443" spans="4:4" ht="13">
      <c r="D443" s="24"/>
    </row>
    <row r="444" spans="4:4" ht="13">
      <c r="D444" s="24"/>
    </row>
    <row r="445" spans="4:4" ht="13">
      <c r="D445" s="24"/>
    </row>
    <row r="446" spans="4:4" ht="13">
      <c r="D446" s="24"/>
    </row>
    <row r="447" spans="4:4" ht="13">
      <c r="D447" s="24"/>
    </row>
    <row r="448" spans="4:4" ht="13">
      <c r="D448" s="24"/>
    </row>
    <row r="449" spans="4:4" ht="13">
      <c r="D449" s="24"/>
    </row>
    <row r="450" spans="4:4" ht="13">
      <c r="D450" s="24"/>
    </row>
    <row r="451" spans="4:4" ht="13">
      <c r="D451" s="24"/>
    </row>
    <row r="452" spans="4:4" ht="13">
      <c r="D452" s="24"/>
    </row>
    <row r="453" spans="4:4" ht="13">
      <c r="D453" s="24"/>
    </row>
    <row r="454" spans="4:4" ht="13">
      <c r="D454" s="24"/>
    </row>
    <row r="455" spans="4:4" ht="13">
      <c r="D455" s="24"/>
    </row>
    <row r="456" spans="4:4" ht="13">
      <c r="D456" s="24"/>
    </row>
    <row r="457" spans="4:4" ht="13">
      <c r="D457" s="24"/>
    </row>
    <row r="458" spans="4:4" ht="13">
      <c r="D458" s="24"/>
    </row>
    <row r="459" spans="4:4" ht="13">
      <c r="D459" s="24"/>
    </row>
    <row r="460" spans="4:4" ht="13">
      <c r="D460" s="24"/>
    </row>
    <row r="461" spans="4:4" ht="13">
      <c r="D461" s="24"/>
    </row>
    <row r="462" spans="4:4" ht="13">
      <c r="D462" s="24"/>
    </row>
    <row r="463" spans="4:4" ht="13">
      <c r="D463" s="24"/>
    </row>
    <row r="464" spans="4:4" ht="13">
      <c r="D464" s="24"/>
    </row>
    <row r="465" spans="4:4" ht="13">
      <c r="D465" s="24"/>
    </row>
    <row r="466" spans="4:4" ht="13">
      <c r="D466" s="24"/>
    </row>
    <row r="467" spans="4:4" ht="13">
      <c r="D467" s="24"/>
    </row>
    <row r="468" spans="4:4" ht="13">
      <c r="D468" s="24"/>
    </row>
    <row r="469" spans="4:4" ht="13">
      <c r="D469" s="24"/>
    </row>
    <row r="470" spans="4:4" ht="13">
      <c r="D470" s="24"/>
    </row>
    <row r="471" spans="4:4" ht="13">
      <c r="D471" s="24"/>
    </row>
    <row r="472" spans="4:4" ht="13">
      <c r="D472" s="24"/>
    </row>
    <row r="473" spans="4:4" ht="13">
      <c r="D473" s="24"/>
    </row>
    <row r="474" spans="4:4" ht="13">
      <c r="D474" s="24"/>
    </row>
    <row r="475" spans="4:4" ht="13">
      <c r="D475" s="24"/>
    </row>
    <row r="476" spans="4:4" ht="13">
      <c r="D476" s="24"/>
    </row>
    <row r="477" spans="4:4" ht="13">
      <c r="D477" s="24"/>
    </row>
    <row r="478" spans="4:4" ht="13">
      <c r="D478" s="24"/>
    </row>
    <row r="479" spans="4:4" ht="13">
      <c r="D479" s="24"/>
    </row>
    <row r="480" spans="4:4" ht="13">
      <c r="D480" s="24"/>
    </row>
    <row r="481" spans="4:4" ht="13">
      <c r="D481" s="24"/>
    </row>
    <row r="482" spans="4:4" ht="13">
      <c r="D482" s="24"/>
    </row>
    <row r="483" spans="4:4" ht="13">
      <c r="D483" s="24"/>
    </row>
    <row r="484" spans="4:4" ht="13">
      <c r="D484" s="24"/>
    </row>
    <row r="485" spans="4:4" ht="13">
      <c r="D485" s="24"/>
    </row>
    <row r="486" spans="4:4" ht="13">
      <c r="D486" s="24"/>
    </row>
    <row r="487" spans="4:4" ht="13">
      <c r="D487" s="24"/>
    </row>
    <row r="488" spans="4:4" ht="13">
      <c r="D488" s="24"/>
    </row>
    <row r="489" spans="4:4" ht="13">
      <c r="D489" s="24"/>
    </row>
    <row r="490" spans="4:4" ht="13">
      <c r="D490" s="24"/>
    </row>
    <row r="491" spans="4:4" ht="13">
      <c r="D491" s="24"/>
    </row>
    <row r="492" spans="4:4" ht="13">
      <c r="D492" s="24"/>
    </row>
    <row r="493" spans="4:4" ht="13">
      <c r="D493" s="24"/>
    </row>
    <row r="494" spans="4:4" ht="13">
      <c r="D494" s="24"/>
    </row>
    <row r="495" spans="4:4" ht="13">
      <c r="D495" s="24"/>
    </row>
    <row r="496" spans="4:4" ht="13">
      <c r="D496" s="24"/>
    </row>
    <row r="497" spans="4:4" ht="13">
      <c r="D497" s="24"/>
    </row>
    <row r="498" spans="4:4" ht="13">
      <c r="D498" s="24"/>
    </row>
    <row r="499" spans="4:4" ht="13">
      <c r="D499" s="24"/>
    </row>
    <row r="500" spans="4:4" ht="13">
      <c r="D500" s="24"/>
    </row>
    <row r="501" spans="4:4" ht="13">
      <c r="D501" s="24"/>
    </row>
    <row r="502" spans="4:4" ht="13">
      <c r="D502" s="24"/>
    </row>
    <row r="503" spans="4:4" ht="13">
      <c r="D503" s="24"/>
    </row>
    <row r="504" spans="4:4" ht="13">
      <c r="D504" s="24"/>
    </row>
    <row r="505" spans="4:4" ht="13">
      <c r="D505" s="24"/>
    </row>
    <row r="506" spans="4:4" ht="13">
      <c r="D506" s="24"/>
    </row>
    <row r="507" spans="4:4" ht="13">
      <c r="D507" s="24"/>
    </row>
    <row r="508" spans="4:4" ht="13">
      <c r="D508" s="24"/>
    </row>
    <row r="509" spans="4:4" ht="13">
      <c r="D509" s="24"/>
    </row>
    <row r="510" spans="4:4" ht="13">
      <c r="D510" s="24"/>
    </row>
    <row r="511" spans="4:4" ht="13">
      <c r="D511" s="24"/>
    </row>
    <row r="512" spans="4:4" ht="13">
      <c r="D512" s="24"/>
    </row>
    <row r="513" spans="4:4" ht="13">
      <c r="D513" s="24"/>
    </row>
    <row r="514" spans="4:4" ht="13">
      <c r="D514" s="24"/>
    </row>
    <row r="515" spans="4:4" ht="13">
      <c r="D515" s="24"/>
    </row>
    <row r="516" spans="4:4" ht="13">
      <c r="D516" s="24"/>
    </row>
    <row r="517" spans="4:4" ht="13">
      <c r="D517" s="24"/>
    </row>
    <row r="518" spans="4:4" ht="13">
      <c r="D518" s="24"/>
    </row>
    <row r="519" spans="4:4" ht="13">
      <c r="D519" s="24"/>
    </row>
    <row r="520" spans="4:4" ht="13">
      <c r="D520" s="24"/>
    </row>
    <row r="521" spans="4:4" ht="13">
      <c r="D521" s="24"/>
    </row>
    <row r="522" spans="4:4" ht="13">
      <c r="D522" s="24"/>
    </row>
    <row r="523" spans="4:4" ht="13">
      <c r="D523" s="24"/>
    </row>
    <row r="524" spans="4:4" ht="13">
      <c r="D524" s="24"/>
    </row>
    <row r="525" spans="4:4" ht="13">
      <c r="D525" s="24"/>
    </row>
    <row r="526" spans="4:4" ht="13">
      <c r="D526" s="24"/>
    </row>
    <row r="527" spans="4:4" ht="13">
      <c r="D527" s="24"/>
    </row>
    <row r="528" spans="4:4" ht="13">
      <c r="D528" s="24"/>
    </row>
    <row r="529" spans="4:4" ht="13">
      <c r="D529" s="24"/>
    </row>
    <row r="530" spans="4:4" ht="13">
      <c r="D530" s="24"/>
    </row>
    <row r="531" spans="4:4" ht="13">
      <c r="D531" s="24"/>
    </row>
    <row r="532" spans="4:4" ht="13">
      <c r="D532" s="24"/>
    </row>
    <row r="533" spans="4:4" ht="13">
      <c r="D533" s="24"/>
    </row>
    <row r="534" spans="4:4" ht="13">
      <c r="D534" s="24"/>
    </row>
    <row r="535" spans="4:4" ht="13">
      <c r="D535" s="24"/>
    </row>
    <row r="536" spans="4:4" ht="13">
      <c r="D536" s="24"/>
    </row>
    <row r="537" spans="4:4" ht="13">
      <c r="D537" s="24"/>
    </row>
    <row r="538" spans="4:4" ht="13">
      <c r="D538" s="24"/>
    </row>
    <row r="539" spans="4:4" ht="13">
      <c r="D539" s="24"/>
    </row>
    <row r="540" spans="4:4" ht="13">
      <c r="D540" s="24"/>
    </row>
    <row r="541" spans="4:4" ht="13">
      <c r="D541" s="24"/>
    </row>
    <row r="542" spans="4:4" ht="13">
      <c r="D542" s="24"/>
    </row>
    <row r="543" spans="4:4" ht="13">
      <c r="D543" s="24"/>
    </row>
    <row r="544" spans="4:4" ht="13">
      <c r="D544" s="24"/>
    </row>
    <row r="545" spans="4:4" ht="13">
      <c r="D545" s="24"/>
    </row>
    <row r="546" spans="4:4" ht="13">
      <c r="D546" s="24"/>
    </row>
    <row r="547" spans="4:4" ht="13">
      <c r="D547" s="24"/>
    </row>
    <row r="548" spans="4:4" ht="13">
      <c r="D548" s="24"/>
    </row>
    <row r="549" spans="4:4" ht="13">
      <c r="D549" s="24"/>
    </row>
    <row r="550" spans="4:4" ht="13">
      <c r="D550" s="24"/>
    </row>
    <row r="551" spans="4:4" ht="13">
      <c r="D551" s="24"/>
    </row>
    <row r="552" spans="4:4" ht="13">
      <c r="D552" s="24"/>
    </row>
    <row r="553" spans="4:4" ht="13">
      <c r="D553" s="24"/>
    </row>
    <row r="554" spans="4:4" ht="13">
      <c r="D554" s="24"/>
    </row>
    <row r="555" spans="4:4" ht="13">
      <c r="D555" s="24"/>
    </row>
    <row r="556" spans="4:4" ht="13">
      <c r="D556" s="24"/>
    </row>
    <row r="557" spans="4:4" ht="13">
      <c r="D557" s="24"/>
    </row>
    <row r="558" spans="4:4" ht="13">
      <c r="D558" s="24"/>
    </row>
    <row r="559" spans="4:4" ht="13">
      <c r="D559" s="24"/>
    </row>
    <row r="560" spans="4:4" ht="13">
      <c r="D560" s="24"/>
    </row>
    <row r="561" spans="4:4" ht="13">
      <c r="D561" s="24"/>
    </row>
    <row r="562" spans="4:4" ht="13">
      <c r="D562" s="24"/>
    </row>
    <row r="563" spans="4:4" ht="13">
      <c r="D563" s="24"/>
    </row>
    <row r="564" spans="4:4" ht="13">
      <c r="D564" s="24"/>
    </row>
    <row r="565" spans="4:4" ht="13">
      <c r="D565" s="24"/>
    </row>
    <row r="566" spans="4:4" ht="13">
      <c r="D566" s="24"/>
    </row>
    <row r="567" spans="4:4" ht="13">
      <c r="D567" s="24"/>
    </row>
    <row r="568" spans="4:4" ht="13">
      <c r="D568" s="24"/>
    </row>
    <row r="569" spans="4:4" ht="13">
      <c r="D569" s="24"/>
    </row>
    <row r="570" spans="4:4" ht="13">
      <c r="D570" s="24"/>
    </row>
    <row r="571" spans="4:4" ht="13">
      <c r="D571" s="24"/>
    </row>
    <row r="572" spans="4:4" ht="13">
      <c r="D572" s="24"/>
    </row>
    <row r="573" spans="4:4" ht="13">
      <c r="D573" s="24"/>
    </row>
    <row r="574" spans="4:4" ht="13">
      <c r="D574" s="24"/>
    </row>
    <row r="575" spans="4:4" ht="13">
      <c r="D575" s="24"/>
    </row>
    <row r="576" spans="4:4" ht="13">
      <c r="D576" s="24"/>
    </row>
    <row r="577" spans="4:4" ht="13">
      <c r="D577" s="24"/>
    </row>
    <row r="578" spans="4:4" ht="13">
      <c r="D578" s="24"/>
    </row>
    <row r="579" spans="4:4" ht="13">
      <c r="D579" s="24"/>
    </row>
    <row r="580" spans="4:4" ht="13">
      <c r="D580" s="24"/>
    </row>
    <row r="581" spans="4:4" ht="13">
      <c r="D581" s="24"/>
    </row>
    <row r="582" spans="4:4" ht="13">
      <c r="D582" s="24"/>
    </row>
    <row r="583" spans="4:4" ht="13">
      <c r="D583" s="24"/>
    </row>
    <row r="584" spans="4:4" ht="13">
      <c r="D584" s="24"/>
    </row>
    <row r="585" spans="4:4" ht="13">
      <c r="D585" s="24"/>
    </row>
    <row r="586" spans="4:4" ht="13">
      <c r="D586" s="24"/>
    </row>
    <row r="587" spans="4:4" ht="13">
      <c r="D587" s="24"/>
    </row>
    <row r="588" spans="4:4" ht="13">
      <c r="D588" s="24"/>
    </row>
    <row r="589" spans="4:4" ht="13">
      <c r="D589" s="24"/>
    </row>
    <row r="590" spans="4:4" ht="13">
      <c r="D590" s="24"/>
    </row>
    <row r="591" spans="4:4" ht="13">
      <c r="D591" s="24"/>
    </row>
    <row r="592" spans="4:4" ht="13">
      <c r="D592" s="24"/>
    </row>
    <row r="593" spans="4:4" ht="13">
      <c r="D593" s="24"/>
    </row>
    <row r="594" spans="4:4" ht="13">
      <c r="D594" s="24"/>
    </row>
    <row r="595" spans="4:4" ht="13">
      <c r="D595" s="24"/>
    </row>
    <row r="596" spans="4:4" ht="13">
      <c r="D596" s="24"/>
    </row>
    <row r="597" spans="4:4" ht="13">
      <c r="D597" s="24"/>
    </row>
    <row r="598" spans="4:4" ht="13">
      <c r="D598" s="24"/>
    </row>
    <row r="599" spans="4:4" ht="13">
      <c r="D599" s="24"/>
    </row>
    <row r="600" spans="4:4" ht="13">
      <c r="D600" s="24"/>
    </row>
    <row r="601" spans="4:4" ht="13">
      <c r="D601" s="24"/>
    </row>
    <row r="602" spans="4:4" ht="13">
      <c r="D602" s="24"/>
    </row>
    <row r="603" spans="4:4" ht="13">
      <c r="D603" s="24"/>
    </row>
    <row r="604" spans="4:4" ht="13">
      <c r="D604" s="24"/>
    </row>
    <row r="605" spans="4:4" ht="13">
      <c r="D605" s="24"/>
    </row>
    <row r="606" spans="4:4" ht="13">
      <c r="D606" s="24"/>
    </row>
    <row r="607" spans="4:4" ht="13">
      <c r="D607" s="24"/>
    </row>
    <row r="608" spans="4:4" ht="13">
      <c r="D608" s="24"/>
    </row>
    <row r="609" spans="4:4" ht="13">
      <c r="D609" s="24"/>
    </row>
    <row r="610" spans="4:4" ht="13">
      <c r="D610" s="24"/>
    </row>
    <row r="611" spans="4:4" ht="13">
      <c r="D611" s="24"/>
    </row>
    <row r="612" spans="4:4" ht="13">
      <c r="D612" s="24"/>
    </row>
    <row r="613" spans="4:4" ht="13">
      <c r="D613" s="24"/>
    </row>
    <row r="614" spans="4:4" ht="13">
      <c r="D614" s="24"/>
    </row>
    <row r="615" spans="4:4" ht="13">
      <c r="D615" s="24"/>
    </row>
    <row r="616" spans="4:4" ht="13">
      <c r="D616" s="24"/>
    </row>
    <row r="617" spans="4:4" ht="13">
      <c r="D617" s="24"/>
    </row>
    <row r="618" spans="4:4" ht="13">
      <c r="D618" s="24"/>
    </row>
    <row r="619" spans="4:4" ht="13">
      <c r="D619" s="24"/>
    </row>
    <row r="620" spans="4:4" ht="13">
      <c r="D620" s="24"/>
    </row>
    <row r="621" spans="4:4" ht="13">
      <c r="D621" s="24"/>
    </row>
    <row r="622" spans="4:4" ht="13">
      <c r="D622" s="24"/>
    </row>
    <row r="623" spans="4:4" ht="13">
      <c r="D623" s="24"/>
    </row>
    <row r="624" spans="4:4" ht="13">
      <c r="D624" s="24"/>
    </row>
    <row r="625" spans="4:4" ht="13">
      <c r="D625" s="24"/>
    </row>
    <row r="626" spans="4:4" ht="13">
      <c r="D626" s="24"/>
    </row>
    <row r="627" spans="4:4" ht="13">
      <c r="D627" s="24"/>
    </row>
    <row r="628" spans="4:4" ht="13">
      <c r="D628" s="24"/>
    </row>
    <row r="629" spans="4:4" ht="13">
      <c r="D629" s="24"/>
    </row>
    <row r="630" spans="4:4" ht="13">
      <c r="D630" s="24"/>
    </row>
    <row r="631" spans="4:4" ht="13">
      <c r="D631" s="24"/>
    </row>
    <row r="632" spans="4:4" ht="13">
      <c r="D632" s="24"/>
    </row>
    <row r="633" spans="4:4" ht="13">
      <c r="D633" s="24"/>
    </row>
    <row r="634" spans="4:4" ht="13">
      <c r="D634" s="24"/>
    </row>
    <row r="635" spans="4:4" ht="13">
      <c r="D635" s="24"/>
    </row>
    <row r="636" spans="4:4" ht="13">
      <c r="D636" s="24"/>
    </row>
    <row r="637" spans="4:4" ht="13">
      <c r="D637" s="24"/>
    </row>
    <row r="638" spans="4:4" ht="13">
      <c r="D638" s="24"/>
    </row>
    <row r="639" spans="4:4" ht="13">
      <c r="D639" s="24"/>
    </row>
    <row r="640" spans="4:4" ht="13">
      <c r="D640" s="24"/>
    </row>
    <row r="641" spans="4:4" ht="13">
      <c r="D641" s="24"/>
    </row>
    <row r="642" spans="4:4" ht="13">
      <c r="D642" s="24"/>
    </row>
    <row r="643" spans="4:4" ht="13">
      <c r="D643" s="24"/>
    </row>
    <row r="644" spans="4:4" ht="13">
      <c r="D644" s="24"/>
    </row>
    <row r="645" spans="4:4" ht="13">
      <c r="D645" s="24"/>
    </row>
    <row r="646" spans="4:4" ht="13">
      <c r="D646" s="24"/>
    </row>
    <row r="647" spans="4:4" ht="13">
      <c r="D647" s="24"/>
    </row>
    <row r="648" spans="4:4" ht="13">
      <c r="D648" s="24"/>
    </row>
    <row r="649" spans="4:4" ht="13">
      <c r="D649" s="24"/>
    </row>
    <row r="650" spans="4:4" ht="13">
      <c r="D650" s="24"/>
    </row>
    <row r="651" spans="4:4" ht="13">
      <c r="D651" s="24"/>
    </row>
    <row r="652" spans="4:4" ht="13">
      <c r="D652" s="24"/>
    </row>
    <row r="653" spans="4:4" ht="13">
      <c r="D653" s="24"/>
    </row>
    <row r="654" spans="4:4" ht="13">
      <c r="D654" s="24"/>
    </row>
    <row r="655" spans="4:4" ht="13">
      <c r="D655" s="24"/>
    </row>
    <row r="656" spans="4:4" ht="13">
      <c r="D656" s="24"/>
    </row>
    <row r="657" spans="4:4" ht="13">
      <c r="D657" s="24"/>
    </row>
    <row r="658" spans="4:4" ht="13">
      <c r="D658" s="24"/>
    </row>
    <row r="659" spans="4:4" ht="13">
      <c r="D659" s="24"/>
    </row>
    <row r="660" spans="4:4" ht="13">
      <c r="D660" s="24"/>
    </row>
    <row r="661" spans="4:4" ht="13">
      <c r="D661" s="24"/>
    </row>
    <row r="662" spans="4:4" ht="13">
      <c r="D662" s="24"/>
    </row>
    <row r="663" spans="4:4" ht="13">
      <c r="D663" s="24"/>
    </row>
    <row r="664" spans="4:4" ht="13">
      <c r="D664" s="24"/>
    </row>
    <row r="665" spans="4:4" ht="13">
      <c r="D665" s="24"/>
    </row>
    <row r="666" spans="4:4" ht="13">
      <c r="D666" s="24"/>
    </row>
    <row r="667" spans="4:4" ht="13">
      <c r="D667" s="24"/>
    </row>
    <row r="668" spans="4:4" ht="13">
      <c r="D668" s="24"/>
    </row>
    <row r="669" spans="4:4" ht="13">
      <c r="D669" s="24"/>
    </row>
    <row r="670" spans="4:4" ht="13">
      <c r="D670" s="24"/>
    </row>
    <row r="671" spans="4:4" ht="13">
      <c r="D671" s="24"/>
    </row>
    <row r="672" spans="4:4" ht="13">
      <c r="D672" s="24"/>
    </row>
    <row r="673" spans="4:4" ht="13">
      <c r="D673" s="24"/>
    </row>
    <row r="674" spans="4:4" ht="13">
      <c r="D674" s="24"/>
    </row>
    <row r="675" spans="4:4" ht="13">
      <c r="D675" s="24"/>
    </row>
    <row r="676" spans="4:4" ht="13">
      <c r="D676" s="24"/>
    </row>
    <row r="677" spans="4:4" ht="13">
      <c r="D677" s="24"/>
    </row>
    <row r="678" spans="4:4" ht="13">
      <c r="D678" s="24"/>
    </row>
    <row r="679" spans="4:4" ht="13">
      <c r="D679" s="24"/>
    </row>
    <row r="680" spans="4:4" ht="13">
      <c r="D680" s="24"/>
    </row>
    <row r="681" spans="4:4" ht="13">
      <c r="D681" s="24"/>
    </row>
    <row r="682" spans="4:4" ht="13">
      <c r="D682" s="24"/>
    </row>
    <row r="683" spans="4:4" ht="13">
      <c r="D683" s="24"/>
    </row>
    <row r="684" spans="4:4" ht="13">
      <c r="D684" s="24"/>
    </row>
    <row r="685" spans="4:4" ht="13">
      <c r="D685" s="24"/>
    </row>
    <row r="686" spans="4:4" ht="13">
      <c r="D686" s="24"/>
    </row>
    <row r="687" spans="4:4" ht="13">
      <c r="D687" s="24"/>
    </row>
    <row r="688" spans="4:4" ht="13">
      <c r="D688" s="24"/>
    </row>
    <row r="689" spans="4:4" ht="13">
      <c r="D689" s="24"/>
    </row>
    <row r="690" spans="4:4" ht="13">
      <c r="D690" s="24"/>
    </row>
    <row r="691" spans="4:4" ht="13">
      <c r="D691" s="24"/>
    </row>
    <row r="692" spans="4:4" ht="13">
      <c r="D692" s="24"/>
    </row>
    <row r="693" spans="4:4" ht="13">
      <c r="D693" s="24"/>
    </row>
    <row r="694" spans="4:4" ht="13">
      <c r="D694" s="24"/>
    </row>
    <row r="695" spans="4:4" ht="13">
      <c r="D695" s="24"/>
    </row>
    <row r="696" spans="4:4" ht="13">
      <c r="D696" s="24"/>
    </row>
    <row r="697" spans="4:4" ht="13">
      <c r="D697" s="24"/>
    </row>
    <row r="698" spans="4:4" ht="13">
      <c r="D698" s="24"/>
    </row>
    <row r="699" spans="4:4" ht="13">
      <c r="D699" s="24"/>
    </row>
    <row r="700" spans="4:4" ht="13">
      <c r="D700" s="24"/>
    </row>
    <row r="701" spans="4:4" ht="13">
      <c r="D701" s="24"/>
    </row>
    <row r="702" spans="4:4" ht="13">
      <c r="D702" s="24"/>
    </row>
    <row r="703" spans="4:4" ht="13">
      <c r="D703" s="24"/>
    </row>
    <row r="704" spans="4:4" ht="13">
      <c r="D704" s="24"/>
    </row>
    <row r="705" spans="4:4" ht="13">
      <c r="D705" s="24"/>
    </row>
    <row r="706" spans="4:4" ht="13">
      <c r="D706" s="24"/>
    </row>
    <row r="707" spans="4:4" ht="13">
      <c r="D707" s="24"/>
    </row>
    <row r="708" spans="4:4" ht="13">
      <c r="D708" s="24"/>
    </row>
    <row r="709" spans="4:4" ht="13">
      <c r="D709" s="24"/>
    </row>
    <row r="710" spans="4:4" ht="13">
      <c r="D710" s="24"/>
    </row>
    <row r="711" spans="4:4" ht="13">
      <c r="D711" s="24"/>
    </row>
    <row r="712" spans="4:4" ht="13">
      <c r="D712" s="24"/>
    </row>
    <row r="713" spans="4:4" ht="13">
      <c r="D713" s="24"/>
    </row>
    <row r="714" spans="4:4" ht="13">
      <c r="D714" s="24"/>
    </row>
    <row r="715" spans="4:4" ht="13">
      <c r="D715" s="24"/>
    </row>
    <row r="716" spans="4:4" ht="13">
      <c r="D716" s="24"/>
    </row>
    <row r="717" spans="4:4" ht="13">
      <c r="D717" s="24"/>
    </row>
    <row r="718" spans="4:4" ht="13">
      <c r="D718" s="24"/>
    </row>
    <row r="719" spans="4:4" ht="13">
      <c r="D719" s="24"/>
    </row>
    <row r="720" spans="4:4" ht="13">
      <c r="D720" s="24"/>
    </row>
    <row r="721" spans="4:4" ht="13">
      <c r="D721" s="24"/>
    </row>
    <row r="722" spans="4:4" ht="13">
      <c r="D722" s="24"/>
    </row>
    <row r="723" spans="4:4" ht="13">
      <c r="D723" s="24"/>
    </row>
    <row r="724" spans="4:4" ht="13">
      <c r="D724" s="24"/>
    </row>
    <row r="725" spans="4:4" ht="13">
      <c r="D725" s="24"/>
    </row>
    <row r="726" spans="4:4" ht="13">
      <c r="D726" s="24"/>
    </row>
    <row r="727" spans="4:4" ht="13">
      <c r="D727" s="24"/>
    </row>
    <row r="728" spans="4:4" ht="13">
      <c r="D728" s="24"/>
    </row>
    <row r="729" spans="4:4" ht="13">
      <c r="D729" s="24"/>
    </row>
    <row r="730" spans="4:4" ht="13">
      <c r="D730" s="24"/>
    </row>
    <row r="731" spans="4:4" ht="13">
      <c r="D731" s="24"/>
    </row>
    <row r="732" spans="4:4" ht="13">
      <c r="D732" s="24"/>
    </row>
    <row r="733" spans="4:4" ht="13">
      <c r="D733" s="24"/>
    </row>
    <row r="734" spans="4:4" ht="13">
      <c r="D734" s="24"/>
    </row>
    <row r="735" spans="4:4" ht="13">
      <c r="D735" s="24"/>
    </row>
    <row r="736" spans="4:4" ht="13">
      <c r="D736" s="24"/>
    </row>
    <row r="737" spans="4:4" ht="13">
      <c r="D737" s="24"/>
    </row>
    <row r="738" spans="4:4" ht="13">
      <c r="D738" s="24"/>
    </row>
    <row r="739" spans="4:4" ht="13">
      <c r="D739" s="24"/>
    </row>
    <row r="740" spans="4:4" ht="13">
      <c r="D740" s="24"/>
    </row>
    <row r="741" spans="4:4" ht="13">
      <c r="D741" s="24"/>
    </row>
    <row r="742" spans="4:4" ht="13">
      <c r="D742" s="24"/>
    </row>
    <row r="743" spans="4:4" ht="13">
      <c r="D743" s="24"/>
    </row>
    <row r="744" spans="4:4" ht="13">
      <c r="D744" s="24"/>
    </row>
    <row r="745" spans="4:4" ht="13">
      <c r="D745" s="24"/>
    </row>
    <row r="746" spans="4:4" ht="13">
      <c r="D746" s="24"/>
    </row>
    <row r="747" spans="4:4" ht="13">
      <c r="D747" s="24"/>
    </row>
    <row r="748" spans="4:4" ht="13">
      <c r="D748" s="24"/>
    </row>
    <row r="749" spans="4:4" ht="13">
      <c r="D749" s="24"/>
    </row>
    <row r="750" spans="4:4" ht="13">
      <c r="D750" s="24"/>
    </row>
    <row r="751" spans="4:4" ht="13">
      <c r="D751" s="24"/>
    </row>
    <row r="752" spans="4:4" ht="13">
      <c r="D752" s="24"/>
    </row>
    <row r="753" spans="4:4" ht="13">
      <c r="D753" s="24"/>
    </row>
    <row r="754" spans="4:4" ht="13">
      <c r="D754" s="24"/>
    </row>
    <row r="755" spans="4:4" ht="13">
      <c r="D755" s="24"/>
    </row>
    <row r="756" spans="4:4" ht="13">
      <c r="D756" s="24"/>
    </row>
    <row r="757" spans="4:4" ht="13">
      <c r="D757" s="24"/>
    </row>
    <row r="758" spans="4:4" ht="13">
      <c r="D758" s="24"/>
    </row>
    <row r="759" spans="4:4" ht="13">
      <c r="D759" s="24"/>
    </row>
    <row r="760" spans="4:4" ht="13">
      <c r="D760" s="24"/>
    </row>
    <row r="761" spans="4:4" ht="13">
      <c r="D761" s="24"/>
    </row>
    <row r="762" spans="4:4" ht="13">
      <c r="D762" s="24"/>
    </row>
    <row r="763" spans="4:4" ht="13">
      <c r="D763" s="24"/>
    </row>
    <row r="764" spans="4:4" ht="13">
      <c r="D764" s="24"/>
    </row>
    <row r="765" spans="4:4" ht="13">
      <c r="D765" s="24"/>
    </row>
    <row r="766" spans="4:4" ht="13">
      <c r="D766" s="24"/>
    </row>
    <row r="767" spans="4:4" ht="13">
      <c r="D767" s="24"/>
    </row>
    <row r="768" spans="4:4" ht="13">
      <c r="D768" s="24"/>
    </row>
    <row r="769" spans="4:4" ht="13">
      <c r="D769" s="24"/>
    </row>
    <row r="770" spans="4:4" ht="13">
      <c r="D770" s="24"/>
    </row>
    <row r="771" spans="4:4" ht="13">
      <c r="D771" s="24"/>
    </row>
    <row r="772" spans="4:4" ht="13">
      <c r="D772" s="24"/>
    </row>
    <row r="773" spans="4:4" ht="13">
      <c r="D773" s="24"/>
    </row>
    <row r="774" spans="4:4" ht="13">
      <c r="D774" s="24"/>
    </row>
    <row r="775" spans="4:4" ht="13">
      <c r="D775" s="24"/>
    </row>
    <row r="776" spans="4:4" ht="13">
      <c r="D776" s="24"/>
    </row>
    <row r="777" spans="4:4" ht="13">
      <c r="D777" s="24"/>
    </row>
    <row r="778" spans="4:4" ht="13">
      <c r="D778" s="24"/>
    </row>
    <row r="779" spans="4:4" ht="13">
      <c r="D779" s="24"/>
    </row>
    <row r="780" spans="4:4" ht="13">
      <c r="D780" s="24"/>
    </row>
    <row r="781" spans="4:4" ht="13">
      <c r="D781" s="24"/>
    </row>
    <row r="782" spans="4:4" ht="13">
      <c r="D782" s="24"/>
    </row>
    <row r="783" spans="4:4" ht="13">
      <c r="D783" s="24"/>
    </row>
    <row r="784" spans="4:4" ht="13">
      <c r="D784" s="24"/>
    </row>
    <row r="785" spans="4:4" ht="13">
      <c r="D785" s="24"/>
    </row>
    <row r="786" spans="4:4" ht="13">
      <c r="D786" s="24"/>
    </row>
    <row r="787" spans="4:4" ht="13">
      <c r="D787" s="24"/>
    </row>
    <row r="788" spans="4:4" ht="13">
      <c r="D788" s="24"/>
    </row>
    <row r="789" spans="4:4" ht="13">
      <c r="D789" s="24"/>
    </row>
    <row r="790" spans="4:4" ht="13">
      <c r="D790" s="24"/>
    </row>
    <row r="791" spans="4:4" ht="13">
      <c r="D791" s="24"/>
    </row>
    <row r="792" spans="4:4" ht="13">
      <c r="D792" s="24"/>
    </row>
    <row r="793" spans="4:4" ht="13">
      <c r="D793" s="24"/>
    </row>
    <row r="794" spans="4:4" ht="13">
      <c r="D794" s="24"/>
    </row>
    <row r="795" spans="4:4" ht="13">
      <c r="D795" s="24"/>
    </row>
    <row r="796" spans="4:4" ht="13">
      <c r="D796" s="24"/>
    </row>
    <row r="797" spans="4:4" ht="13">
      <c r="D797" s="24"/>
    </row>
    <row r="798" spans="4:4" ht="13">
      <c r="D798" s="24"/>
    </row>
    <row r="799" spans="4:4" ht="13">
      <c r="D799" s="24"/>
    </row>
    <row r="800" spans="4:4" ht="13">
      <c r="D800" s="24"/>
    </row>
    <row r="801" spans="4:4" ht="13">
      <c r="D801" s="24"/>
    </row>
    <row r="802" spans="4:4" ht="13">
      <c r="D802" s="24"/>
    </row>
    <row r="803" spans="4:4" ht="13">
      <c r="D803" s="24"/>
    </row>
    <row r="804" spans="4:4" ht="13">
      <c r="D804" s="24"/>
    </row>
    <row r="805" spans="4:4" ht="13">
      <c r="D805" s="24"/>
    </row>
    <row r="806" spans="4:4" ht="13">
      <c r="D806" s="24"/>
    </row>
    <row r="807" spans="4:4" ht="13">
      <c r="D807" s="24"/>
    </row>
    <row r="808" spans="4:4" ht="13">
      <c r="D808" s="24"/>
    </row>
    <row r="809" spans="4:4" ht="13">
      <c r="D809" s="24"/>
    </row>
    <row r="810" spans="4:4" ht="13">
      <c r="D810" s="24"/>
    </row>
    <row r="811" spans="4:4" ht="13">
      <c r="D811" s="24"/>
    </row>
    <row r="812" spans="4:4" ht="13">
      <c r="D812" s="24"/>
    </row>
    <row r="813" spans="4:4" ht="13">
      <c r="D813" s="24"/>
    </row>
    <row r="814" spans="4:4" ht="13">
      <c r="D814" s="24"/>
    </row>
    <row r="815" spans="4:4" ht="13">
      <c r="D815" s="24"/>
    </row>
    <row r="816" spans="4:4" ht="13">
      <c r="D816" s="24"/>
    </row>
    <row r="817" spans="4:4" ht="13">
      <c r="D817" s="24"/>
    </row>
    <row r="818" spans="4:4" ht="13">
      <c r="D818" s="24"/>
    </row>
    <row r="819" spans="4:4" ht="13">
      <c r="D819" s="24"/>
    </row>
    <row r="820" spans="4:4" ht="13">
      <c r="D820" s="24"/>
    </row>
    <row r="821" spans="4:4" ht="13">
      <c r="D821" s="24"/>
    </row>
    <row r="822" spans="4:4" ht="13">
      <c r="D822" s="24"/>
    </row>
    <row r="823" spans="4:4" ht="13">
      <c r="D823" s="24"/>
    </row>
    <row r="824" spans="4:4" ht="13">
      <c r="D824" s="24"/>
    </row>
    <row r="825" spans="4:4" ht="13">
      <c r="D825" s="24"/>
    </row>
    <row r="826" spans="4:4" ht="13">
      <c r="D826" s="24"/>
    </row>
    <row r="827" spans="4:4" ht="13">
      <c r="D827" s="24"/>
    </row>
    <row r="828" spans="4:4" ht="13">
      <c r="D828" s="24"/>
    </row>
    <row r="829" spans="4:4" ht="13">
      <c r="D829" s="24"/>
    </row>
    <row r="830" spans="4:4" ht="13">
      <c r="D830" s="24"/>
    </row>
    <row r="831" spans="4:4" ht="13">
      <c r="D831" s="24"/>
    </row>
    <row r="832" spans="4:4" ht="13">
      <c r="D832" s="24"/>
    </row>
    <row r="833" spans="4:4" ht="13">
      <c r="D833" s="24"/>
    </row>
    <row r="834" spans="4:4" ht="13">
      <c r="D834" s="24"/>
    </row>
    <row r="835" spans="4:4" ht="13">
      <c r="D835" s="24"/>
    </row>
    <row r="836" spans="4:4" ht="13">
      <c r="D836" s="24"/>
    </row>
    <row r="837" spans="4:4" ht="13">
      <c r="D837" s="24"/>
    </row>
    <row r="838" spans="4:4" ht="13">
      <c r="D838" s="24"/>
    </row>
    <row r="839" spans="4:4" ht="13">
      <c r="D839" s="24"/>
    </row>
    <row r="840" spans="4:4" ht="13">
      <c r="D840" s="24"/>
    </row>
    <row r="841" spans="4:4" ht="13">
      <c r="D841" s="24"/>
    </row>
    <row r="842" spans="4:4" ht="13">
      <c r="D842" s="24"/>
    </row>
    <row r="843" spans="4:4" ht="13">
      <c r="D843" s="24"/>
    </row>
    <row r="844" spans="4:4" ht="13">
      <c r="D844" s="24"/>
    </row>
    <row r="845" spans="4:4" ht="13">
      <c r="D845" s="24"/>
    </row>
    <row r="846" spans="4:4" ht="13">
      <c r="D846" s="24"/>
    </row>
    <row r="847" spans="4:4" ht="13">
      <c r="D847" s="24"/>
    </row>
    <row r="848" spans="4:4" ht="13">
      <c r="D848" s="24"/>
    </row>
    <row r="849" spans="4:4" ht="13">
      <c r="D849" s="24"/>
    </row>
    <row r="850" spans="4:4" ht="13">
      <c r="D850" s="24"/>
    </row>
    <row r="851" spans="4:4" ht="13">
      <c r="D851" s="24"/>
    </row>
    <row r="852" spans="4:4" ht="13">
      <c r="D852" s="24"/>
    </row>
    <row r="853" spans="4:4" ht="13">
      <c r="D853" s="24"/>
    </row>
    <row r="854" spans="4:4" ht="13">
      <c r="D854" s="24"/>
    </row>
    <row r="855" spans="4:4" ht="13">
      <c r="D855" s="24"/>
    </row>
    <row r="856" spans="4:4" ht="13">
      <c r="D856" s="24"/>
    </row>
    <row r="857" spans="4:4" ht="13">
      <c r="D857" s="24"/>
    </row>
    <row r="858" spans="4:4" ht="13">
      <c r="D858" s="24"/>
    </row>
    <row r="859" spans="4:4" ht="13">
      <c r="D859" s="24"/>
    </row>
    <row r="860" spans="4:4" ht="13">
      <c r="D860" s="24"/>
    </row>
    <row r="861" spans="4:4" ht="13">
      <c r="D861" s="24"/>
    </row>
    <row r="862" spans="4:4" ht="13">
      <c r="D862" s="24"/>
    </row>
    <row r="863" spans="4:4" ht="13">
      <c r="D863" s="24"/>
    </row>
    <row r="864" spans="4:4" ht="13">
      <c r="D864" s="24"/>
    </row>
    <row r="865" spans="4:4" ht="13">
      <c r="D865" s="24"/>
    </row>
    <row r="866" spans="4:4" ht="13">
      <c r="D866" s="24"/>
    </row>
    <row r="867" spans="4:4" ht="13">
      <c r="D867" s="24"/>
    </row>
    <row r="868" spans="4:4" ht="13">
      <c r="D868" s="24"/>
    </row>
    <row r="869" spans="4:4" ht="13">
      <c r="D869" s="24"/>
    </row>
    <row r="870" spans="4:4" ht="13">
      <c r="D870" s="24"/>
    </row>
    <row r="871" spans="4:4" ht="13">
      <c r="D871" s="24"/>
    </row>
    <row r="872" spans="4:4" ht="13">
      <c r="D872" s="24"/>
    </row>
    <row r="873" spans="4:4" ht="13">
      <c r="D873" s="24"/>
    </row>
    <row r="874" spans="4:4" ht="13">
      <c r="D874" s="24"/>
    </row>
    <row r="875" spans="4:4" ht="13">
      <c r="D875" s="24"/>
    </row>
    <row r="876" spans="4:4" ht="13">
      <c r="D876" s="24"/>
    </row>
    <row r="877" spans="4:4" ht="13">
      <c r="D877" s="24"/>
    </row>
    <row r="878" spans="4:4" ht="13">
      <c r="D878" s="24"/>
    </row>
    <row r="879" spans="4:4" ht="13">
      <c r="D879" s="24"/>
    </row>
    <row r="880" spans="4:4" ht="13">
      <c r="D880" s="24"/>
    </row>
    <row r="881" spans="4:4" ht="13">
      <c r="D881" s="24"/>
    </row>
    <row r="882" spans="4:4" ht="13">
      <c r="D882" s="24"/>
    </row>
    <row r="883" spans="4:4" ht="13">
      <c r="D883" s="24"/>
    </row>
    <row r="884" spans="4:4" ht="13">
      <c r="D884" s="24"/>
    </row>
    <row r="885" spans="4:4" ht="13">
      <c r="D885" s="24"/>
    </row>
    <row r="886" spans="4:4" ht="13">
      <c r="D886" s="24"/>
    </row>
    <row r="887" spans="4:4" ht="13">
      <c r="D887" s="24"/>
    </row>
    <row r="888" spans="4:4" ht="13">
      <c r="D888" s="24"/>
    </row>
    <row r="889" spans="4:4" ht="13">
      <c r="D889" s="24"/>
    </row>
    <row r="890" spans="4:4" ht="13">
      <c r="D890" s="24"/>
    </row>
    <row r="891" spans="4:4" ht="13">
      <c r="D891" s="24"/>
    </row>
    <row r="892" spans="4:4" ht="13">
      <c r="D892" s="24"/>
    </row>
    <row r="893" spans="4:4" ht="13">
      <c r="D893" s="24"/>
    </row>
    <row r="894" spans="4:4" ht="13">
      <c r="D894" s="24"/>
    </row>
    <row r="895" spans="4:4" ht="13">
      <c r="D895" s="24"/>
    </row>
    <row r="896" spans="4:4" ht="13">
      <c r="D896" s="24"/>
    </row>
    <row r="897" spans="4:4" ht="13">
      <c r="D897" s="24"/>
    </row>
    <row r="898" spans="4:4" ht="13">
      <c r="D898" s="24"/>
    </row>
    <row r="899" spans="4:4" ht="13">
      <c r="D899" s="24"/>
    </row>
    <row r="900" spans="4:4" ht="13">
      <c r="D900" s="24"/>
    </row>
    <row r="901" spans="4:4" ht="13">
      <c r="D901" s="24"/>
    </row>
    <row r="902" spans="4:4" ht="13">
      <c r="D902" s="24"/>
    </row>
    <row r="903" spans="4:4" ht="13">
      <c r="D903" s="24"/>
    </row>
    <row r="904" spans="4:4" ht="13">
      <c r="D904" s="24"/>
    </row>
    <row r="905" spans="4:4" ht="13">
      <c r="D905" s="24"/>
    </row>
    <row r="906" spans="4:4" ht="13">
      <c r="D906" s="24"/>
    </row>
    <row r="907" spans="4:4" ht="13">
      <c r="D907" s="24"/>
    </row>
    <row r="908" spans="4:4" ht="13">
      <c r="D908" s="24"/>
    </row>
    <row r="909" spans="4:4" ht="13">
      <c r="D909" s="24"/>
    </row>
    <row r="910" spans="4:4" ht="13">
      <c r="D910" s="24"/>
    </row>
    <row r="911" spans="4:4" ht="13">
      <c r="D911" s="24"/>
    </row>
    <row r="912" spans="4:4" ht="13">
      <c r="D912" s="24"/>
    </row>
    <row r="913" spans="4:4" ht="13">
      <c r="D913" s="24"/>
    </row>
    <row r="914" spans="4:4" ht="13">
      <c r="D914" s="24"/>
    </row>
    <row r="915" spans="4:4" ht="13">
      <c r="D915" s="24"/>
    </row>
    <row r="916" spans="4:4" ht="13">
      <c r="D916" s="24"/>
    </row>
    <row r="917" spans="4:4" ht="13">
      <c r="D917" s="24"/>
    </row>
    <row r="918" spans="4:4" ht="13">
      <c r="D918" s="24"/>
    </row>
    <row r="919" spans="4:4" ht="13">
      <c r="D919" s="24"/>
    </row>
    <row r="920" spans="4:4" ht="13">
      <c r="D920" s="24"/>
    </row>
    <row r="921" spans="4:4" ht="13">
      <c r="D921" s="24"/>
    </row>
    <row r="922" spans="4:4" ht="13">
      <c r="D922" s="24"/>
    </row>
    <row r="923" spans="4:4" ht="13">
      <c r="D923" s="24"/>
    </row>
    <row r="924" spans="4:4" ht="13">
      <c r="D924" s="24"/>
    </row>
    <row r="925" spans="4:4" ht="13">
      <c r="D925" s="24"/>
    </row>
    <row r="926" spans="4:4" ht="13">
      <c r="D926" s="24"/>
    </row>
    <row r="927" spans="4:4" ht="13">
      <c r="D927" s="24"/>
    </row>
    <row r="928" spans="4:4" ht="13">
      <c r="D928" s="24"/>
    </row>
    <row r="929" spans="4:4" ht="13">
      <c r="D929" s="24"/>
    </row>
    <row r="930" spans="4:4" ht="13">
      <c r="D930" s="24"/>
    </row>
    <row r="931" spans="4:4" ht="13">
      <c r="D931" s="24"/>
    </row>
    <row r="932" spans="4:4" ht="13">
      <c r="D932" s="24"/>
    </row>
    <row r="933" spans="4:4" ht="13">
      <c r="D933" s="24"/>
    </row>
    <row r="934" spans="4:4" ht="13">
      <c r="D934" s="24"/>
    </row>
    <row r="935" spans="4:4" ht="13">
      <c r="D935" s="24"/>
    </row>
    <row r="936" spans="4:4" ht="13">
      <c r="D936" s="24"/>
    </row>
    <row r="937" spans="4:4" ht="13">
      <c r="D937" s="24"/>
    </row>
    <row r="938" spans="4:4" ht="13">
      <c r="D938" s="24"/>
    </row>
    <row r="939" spans="4:4" ht="13">
      <c r="D939" s="24"/>
    </row>
    <row r="940" spans="4:4" ht="13">
      <c r="D940" s="24"/>
    </row>
    <row r="941" spans="4:4" ht="13">
      <c r="D941" s="24"/>
    </row>
    <row r="942" spans="4:4" ht="13">
      <c r="D942" s="24"/>
    </row>
    <row r="943" spans="4:4" ht="13">
      <c r="D943" s="24"/>
    </row>
    <row r="944" spans="4:4" ht="13">
      <c r="D944" s="24"/>
    </row>
    <row r="945" spans="4:4" ht="13">
      <c r="D945" s="24"/>
    </row>
    <row r="946" spans="4:4" ht="13">
      <c r="D946" s="24"/>
    </row>
    <row r="947" spans="4:4" ht="13">
      <c r="D947" s="24"/>
    </row>
    <row r="948" spans="4:4" ht="13">
      <c r="D948" s="24"/>
    </row>
    <row r="949" spans="4:4" ht="13">
      <c r="D949" s="24"/>
    </row>
    <row r="950" spans="4:4" ht="13">
      <c r="D950" s="24"/>
    </row>
    <row r="951" spans="4:4" ht="13">
      <c r="D951" s="24"/>
    </row>
    <row r="952" spans="4:4" ht="13">
      <c r="D952" s="24"/>
    </row>
    <row r="953" spans="4:4" ht="13">
      <c r="D953" s="24"/>
    </row>
    <row r="954" spans="4:4" ht="13">
      <c r="D954" s="24"/>
    </row>
    <row r="955" spans="4:4" ht="13">
      <c r="D955" s="24"/>
    </row>
    <row r="956" spans="4:4" ht="13">
      <c r="D956" s="24"/>
    </row>
    <row r="957" spans="4:4" ht="13">
      <c r="D957" s="24"/>
    </row>
    <row r="958" spans="4:4" ht="13">
      <c r="D958" s="24"/>
    </row>
    <row r="959" spans="4:4" ht="13">
      <c r="D959" s="24"/>
    </row>
    <row r="960" spans="4:4" ht="13">
      <c r="D960" s="24"/>
    </row>
    <row r="961" spans="4:4" ht="13">
      <c r="D961" s="24"/>
    </row>
    <row r="962" spans="4:4" ht="13">
      <c r="D962" s="24"/>
    </row>
    <row r="963" spans="4:4" ht="13">
      <c r="D963" s="24"/>
    </row>
    <row r="964" spans="4:4" ht="13">
      <c r="D964" s="24"/>
    </row>
    <row r="965" spans="4:4" ht="13">
      <c r="D965" s="24"/>
    </row>
    <row r="966" spans="4:4" ht="13">
      <c r="D966" s="24"/>
    </row>
    <row r="967" spans="4:4" ht="13">
      <c r="D967" s="24"/>
    </row>
    <row r="968" spans="4:4" ht="13">
      <c r="D968" s="24"/>
    </row>
    <row r="969" spans="4:4" ht="13">
      <c r="D969" s="24"/>
    </row>
    <row r="970" spans="4:4" ht="13">
      <c r="D970" s="24"/>
    </row>
    <row r="971" spans="4:4" ht="13">
      <c r="D971" s="24"/>
    </row>
    <row r="972" spans="4:4" ht="13">
      <c r="D972" s="24"/>
    </row>
    <row r="973" spans="4:4" ht="13">
      <c r="D973" s="24"/>
    </row>
    <row r="974" spans="4:4" ht="13">
      <c r="D974" s="24"/>
    </row>
    <row r="975" spans="4:4" ht="13">
      <c r="D975" s="24"/>
    </row>
    <row r="976" spans="4:4" ht="13">
      <c r="D976" s="24"/>
    </row>
    <row r="977" spans="4:4" ht="13">
      <c r="D977" s="24"/>
    </row>
    <row r="978" spans="4:4" ht="13">
      <c r="D978" s="24"/>
    </row>
    <row r="979" spans="4:4" ht="13">
      <c r="D979" s="24"/>
    </row>
    <row r="980" spans="4:4" ht="13">
      <c r="D980" s="24"/>
    </row>
    <row r="981" spans="4:4" ht="13">
      <c r="D981" s="24"/>
    </row>
    <row r="982" spans="4:4" ht="13">
      <c r="D982" s="24"/>
    </row>
    <row r="983" spans="4:4" ht="13">
      <c r="D983" s="24"/>
    </row>
    <row r="984" spans="4:4" ht="13">
      <c r="D984" s="24"/>
    </row>
    <row r="985" spans="4:4" ht="13">
      <c r="D985" s="24"/>
    </row>
    <row r="986" spans="4:4" ht="13">
      <c r="D986" s="24"/>
    </row>
    <row r="987" spans="4:4" ht="13">
      <c r="D987" s="24"/>
    </row>
    <row r="988" spans="4:4" ht="13">
      <c r="D988" s="24"/>
    </row>
    <row r="989" spans="4:4" ht="13">
      <c r="D989" s="24"/>
    </row>
    <row r="990" spans="4:4" ht="13">
      <c r="D990" s="24"/>
    </row>
    <row r="991" spans="4:4" ht="13">
      <c r="D991" s="24"/>
    </row>
    <row r="992" spans="4:4" ht="13">
      <c r="D992" s="24"/>
    </row>
    <row r="993" spans="4:4" ht="13">
      <c r="D993" s="24"/>
    </row>
    <row r="994" spans="4:4" ht="13">
      <c r="D994" s="24"/>
    </row>
    <row r="995" spans="4:4" ht="13">
      <c r="D995" s="24"/>
    </row>
    <row r="996" spans="4:4" ht="13">
      <c r="D996" s="24"/>
    </row>
    <row r="997" spans="4:4" ht="13">
      <c r="D997" s="24"/>
    </row>
    <row r="998" spans="4:4" ht="13">
      <c r="D998" s="24"/>
    </row>
    <row r="999" spans="4:4" ht="13">
      <c r="D999" s="24"/>
    </row>
    <row r="1000" spans="4:4" ht="13">
      <c r="D1000" s="24"/>
    </row>
    <row r="1001" spans="4:4" ht="13">
      <c r="D1001" s="24"/>
    </row>
    <row r="1002" spans="4:4" ht="13">
      <c r="D1002" s="24"/>
    </row>
    <row r="1003" spans="4:4" ht="13">
      <c r="D1003" s="24"/>
    </row>
    <row r="1004" spans="4:4" ht="13">
      <c r="D1004" s="24"/>
    </row>
    <row r="1005" spans="4:4" ht="13">
      <c r="D1005" s="24"/>
    </row>
    <row r="1006" spans="4:4" ht="13">
      <c r="D1006" s="24"/>
    </row>
    <row r="1007" spans="4:4" ht="13">
      <c r="D1007" s="24"/>
    </row>
    <row r="1008" spans="4:4" ht="13">
      <c r="D1008" s="24"/>
    </row>
    <row r="1009" spans="4:4" ht="13">
      <c r="D1009" s="24"/>
    </row>
    <row r="1010" spans="4:4" ht="13">
      <c r="D1010" s="24"/>
    </row>
    <row r="1011" spans="4:4" ht="13">
      <c r="D1011" s="24"/>
    </row>
    <row r="1012" spans="4:4" ht="13">
      <c r="D1012" s="24"/>
    </row>
    <row r="1013" spans="4:4" ht="13">
      <c r="D1013" s="24"/>
    </row>
    <row r="1014" spans="4:4" ht="13">
      <c r="D1014" s="24"/>
    </row>
    <row r="1015" spans="4:4" ht="13">
      <c r="D1015" s="24"/>
    </row>
    <row r="1016" spans="4:4" ht="13">
      <c r="D1016" s="24"/>
    </row>
    <row r="1017" spans="4:4" ht="13">
      <c r="D1017" s="24"/>
    </row>
    <row r="1018" spans="4:4" ht="13">
      <c r="D1018" s="24"/>
    </row>
    <row r="1019" spans="4:4" ht="13">
      <c r="D1019" s="24"/>
    </row>
    <row r="1020" spans="4:4" ht="13">
      <c r="D1020" s="24"/>
    </row>
    <row r="1021" spans="4:4" ht="13">
      <c r="D1021" s="24"/>
    </row>
    <row r="1022" spans="4:4" ht="13">
      <c r="D1022" s="24"/>
    </row>
    <row r="1023" spans="4:4" ht="13">
      <c r="D1023" s="24"/>
    </row>
    <row r="1024" spans="4:4" ht="13">
      <c r="D1024" s="24"/>
    </row>
    <row r="1025" spans="4:4" ht="13">
      <c r="D1025" s="24"/>
    </row>
    <row r="1026" spans="4:4" ht="13">
      <c r="D1026" s="24"/>
    </row>
    <row r="1027" spans="4:4" ht="13">
      <c r="D1027" s="24"/>
    </row>
    <row r="1028" spans="4:4" ht="13">
      <c r="D1028" s="24"/>
    </row>
    <row r="1029" spans="4:4" ht="13">
      <c r="D1029" s="24"/>
    </row>
    <row r="1030" spans="4:4" ht="13">
      <c r="D1030" s="24"/>
    </row>
    <row r="1031" spans="4:4" ht="13">
      <c r="D1031" s="24"/>
    </row>
    <row r="1032" spans="4:4" ht="13">
      <c r="D1032" s="24"/>
    </row>
    <row r="1033" spans="4:4" ht="13">
      <c r="D1033" s="24"/>
    </row>
    <row r="1034" spans="4:4" ht="13">
      <c r="D1034" s="24"/>
    </row>
    <row r="1035" spans="4:4" ht="13">
      <c r="D1035" s="24"/>
    </row>
    <row r="1036" spans="4:4" ht="13">
      <c r="D1036" s="24"/>
    </row>
    <row r="1037" spans="4:4" ht="13">
      <c r="D1037" s="24"/>
    </row>
    <row r="1038" spans="4:4" ht="13">
      <c r="D1038" s="24"/>
    </row>
    <row r="1039" spans="4:4" ht="13">
      <c r="D1039" s="24"/>
    </row>
    <row r="1040" spans="4:4" ht="13">
      <c r="D1040" s="24"/>
    </row>
    <row r="1041" spans="4:4" ht="13">
      <c r="D1041" s="24"/>
    </row>
    <row r="1042" spans="4:4" ht="13">
      <c r="D1042" s="24"/>
    </row>
    <row r="1043" spans="4:4" ht="13">
      <c r="D1043" s="24"/>
    </row>
    <row r="1044" spans="4:4" ht="13">
      <c r="D1044" s="24"/>
    </row>
    <row r="1045" spans="4:4" ht="13">
      <c r="D1045" s="24"/>
    </row>
    <row r="1046" spans="4:4" ht="13">
      <c r="D1046" s="24"/>
    </row>
    <row r="1047" spans="4:4" ht="13">
      <c r="D1047" s="24"/>
    </row>
    <row r="1048" spans="4:4" ht="13">
      <c r="D1048" s="24"/>
    </row>
    <row r="1049" spans="4:4" ht="13">
      <c r="D1049" s="24"/>
    </row>
    <row r="1050" spans="4:4" ht="13">
      <c r="D1050" s="24"/>
    </row>
    <row r="1051" spans="4:4" ht="13">
      <c r="D1051" s="24"/>
    </row>
    <row r="1052" spans="4:4" ht="13">
      <c r="D1052" s="24"/>
    </row>
    <row r="1053" spans="4:4" ht="13">
      <c r="D1053" s="24"/>
    </row>
    <row r="1054" spans="4:4" ht="13">
      <c r="D1054" s="24"/>
    </row>
    <row r="1055" spans="4:4" ht="13">
      <c r="D1055" s="24"/>
    </row>
    <row r="1056" spans="4:4" ht="13">
      <c r="D1056" s="24"/>
    </row>
    <row r="1057" spans="4:4" ht="13">
      <c r="D1057" s="24"/>
    </row>
    <row r="1058" spans="4:4" ht="13">
      <c r="D1058" s="24"/>
    </row>
    <row r="1059" spans="4:4" ht="13">
      <c r="D1059" s="24"/>
    </row>
    <row r="1060" spans="4:4" ht="13">
      <c r="D1060" s="24"/>
    </row>
    <row r="1061" spans="4:4" ht="13">
      <c r="D1061" s="24"/>
    </row>
    <row r="1062" spans="4:4" ht="13">
      <c r="D1062" s="24"/>
    </row>
    <row r="1063" spans="4:4" ht="13">
      <c r="D1063" s="24"/>
    </row>
    <row r="1064" spans="4:4" ht="13">
      <c r="D1064" s="24"/>
    </row>
    <row r="1065" spans="4:4" ht="13">
      <c r="D1065" s="24"/>
    </row>
    <row r="1066" spans="4:4" ht="13">
      <c r="D1066" s="24"/>
    </row>
    <row r="1067" spans="4:4" ht="13">
      <c r="D1067" s="24"/>
    </row>
    <row r="1068" spans="4:4" ht="13">
      <c r="D1068" s="24"/>
    </row>
    <row r="1069" spans="4:4" ht="13">
      <c r="D1069" s="24"/>
    </row>
    <row r="1070" spans="4:4" ht="13">
      <c r="D1070" s="24"/>
    </row>
    <row r="1071" spans="4:4" ht="13">
      <c r="D1071" s="24"/>
    </row>
    <row r="1072" spans="4:4" ht="13">
      <c r="D1072" s="24"/>
    </row>
    <row r="1073" spans="4:4" ht="13">
      <c r="D1073" s="24"/>
    </row>
    <row r="1074" spans="4:4" ht="13">
      <c r="D1074" s="24"/>
    </row>
    <row r="1075" spans="4:4" ht="13">
      <c r="D1075" s="24"/>
    </row>
    <row r="1076" spans="4:4" ht="13">
      <c r="D1076" s="24"/>
    </row>
    <row r="1077" spans="4:4" ht="13">
      <c r="D1077" s="24"/>
    </row>
    <row r="1078" spans="4:4" ht="13">
      <c r="D1078" s="24"/>
    </row>
    <row r="1079" spans="4:4" ht="13">
      <c r="D1079" s="24"/>
    </row>
    <row r="1080" spans="4:4" ht="13">
      <c r="D1080" s="24"/>
    </row>
    <row r="1081" spans="4:4" ht="13">
      <c r="D1081" s="24"/>
    </row>
    <row r="1082" spans="4:4" ht="13">
      <c r="D1082" s="24"/>
    </row>
    <row r="1083" spans="4:4" ht="13">
      <c r="D1083" s="24"/>
    </row>
    <row r="1084" spans="4:4" ht="13">
      <c r="D1084" s="24"/>
    </row>
    <row r="1085" spans="4:4" ht="13">
      <c r="D1085" s="24"/>
    </row>
    <row r="1086" spans="4:4" ht="13">
      <c r="D1086" s="24"/>
    </row>
    <row r="1087" spans="4:4" ht="13">
      <c r="D1087" s="24"/>
    </row>
    <row r="1088" spans="4:4" ht="13">
      <c r="D1088" s="24"/>
    </row>
    <row r="1089" spans="4:4" ht="13">
      <c r="D1089" s="24"/>
    </row>
    <row r="1090" spans="4:4" ht="13">
      <c r="D1090" s="24"/>
    </row>
    <row r="1091" spans="4:4" ht="13">
      <c r="D1091" s="24"/>
    </row>
    <row r="1092" spans="4:4" ht="13">
      <c r="D1092" s="24"/>
    </row>
    <row r="1093" spans="4:4" ht="13">
      <c r="D1093" s="24"/>
    </row>
    <row r="1094" spans="4:4" ht="13">
      <c r="D1094" s="24"/>
    </row>
    <row r="1095" spans="4:4" ht="13">
      <c r="D1095" s="24"/>
    </row>
    <row r="1096" spans="4:4" ht="13">
      <c r="D1096" s="24"/>
    </row>
    <row r="1097" spans="4:4" ht="13">
      <c r="D1097" s="24"/>
    </row>
    <row r="1098" spans="4:4" ht="13">
      <c r="D1098" s="24"/>
    </row>
    <row r="1099" spans="4:4" ht="13">
      <c r="D1099" s="24"/>
    </row>
    <row r="1100" spans="4:4" ht="13">
      <c r="D1100" s="24"/>
    </row>
    <row r="1101" spans="4:4" ht="13">
      <c r="D1101" s="24"/>
    </row>
    <row r="1102" spans="4:4" ht="13">
      <c r="D1102" s="24"/>
    </row>
    <row r="1103" spans="4:4" ht="13">
      <c r="D1103" s="24"/>
    </row>
    <row r="1104" spans="4:4" ht="13">
      <c r="D1104" s="24"/>
    </row>
    <row r="1105" spans="4:4" ht="13">
      <c r="D1105" s="24"/>
    </row>
    <row r="1106" spans="4:4" ht="13">
      <c r="D1106" s="24"/>
    </row>
    <row r="1107" spans="4:4" ht="13">
      <c r="D1107" s="24"/>
    </row>
    <row r="1108" spans="4:4" ht="13">
      <c r="D1108" s="24"/>
    </row>
    <row r="1109" spans="4:4" ht="13">
      <c r="D1109" s="24"/>
    </row>
    <row r="1110" spans="4:4" ht="13">
      <c r="D1110" s="24"/>
    </row>
    <row r="1111" spans="4:4" ht="13">
      <c r="D1111" s="24"/>
    </row>
    <row r="1112" spans="4:4" ht="13">
      <c r="D1112" s="24"/>
    </row>
    <row r="1113" spans="4:4" ht="13">
      <c r="D1113" s="24"/>
    </row>
    <row r="1114" spans="4:4" ht="13">
      <c r="D1114" s="24"/>
    </row>
    <row r="1115" spans="4:4" ht="13">
      <c r="D1115" s="24"/>
    </row>
    <row r="1116" spans="4:4" ht="13">
      <c r="D1116" s="24"/>
    </row>
    <row r="1117" spans="4:4" ht="13">
      <c r="D1117" s="24"/>
    </row>
    <row r="1118" spans="4:4" ht="13">
      <c r="D1118" s="24"/>
    </row>
    <row r="1119" spans="4:4" ht="13">
      <c r="D1119" s="24"/>
    </row>
    <row r="1120" spans="4:4" ht="13">
      <c r="D1120" s="24"/>
    </row>
    <row r="1121" spans="4:4" ht="13">
      <c r="D1121" s="24"/>
    </row>
    <row r="1122" spans="4:4" ht="13">
      <c r="D1122" s="24"/>
    </row>
    <row r="1123" spans="4:4" ht="13">
      <c r="D1123" s="24"/>
    </row>
    <row r="1124" spans="4:4" ht="13">
      <c r="D1124" s="24"/>
    </row>
    <row r="1125" spans="4:4" ht="13">
      <c r="D1125" s="24"/>
    </row>
    <row r="1126" spans="4:4" ht="13">
      <c r="D1126" s="24"/>
    </row>
    <row r="1127" spans="4:4" ht="13">
      <c r="D1127" s="24"/>
    </row>
    <row r="1128" spans="4:4" ht="13">
      <c r="D1128" s="24"/>
    </row>
    <row r="1129" spans="4:4" ht="13">
      <c r="D1129" s="24"/>
    </row>
    <row r="1130" spans="4:4" ht="13">
      <c r="D1130" s="24"/>
    </row>
    <row r="1131" spans="4:4" ht="13">
      <c r="D1131" s="24"/>
    </row>
    <row r="1132" spans="4:4" ht="13">
      <c r="D1132" s="24"/>
    </row>
    <row r="1133" spans="4:4" ht="13">
      <c r="D1133" s="24"/>
    </row>
    <row r="1134" spans="4:4" ht="13">
      <c r="D1134" s="24"/>
    </row>
    <row r="1135" spans="4:4" ht="13">
      <c r="D1135" s="24"/>
    </row>
    <row r="1136" spans="4:4" ht="13">
      <c r="D1136" s="24"/>
    </row>
    <row r="1137" spans="4:4" ht="13">
      <c r="D1137" s="24"/>
    </row>
    <row r="1138" spans="4:4" ht="13">
      <c r="D1138" s="24"/>
    </row>
    <row r="1139" spans="4:4" ht="13">
      <c r="D1139" s="24"/>
    </row>
    <row r="1140" spans="4:4" ht="13">
      <c r="D1140" s="24"/>
    </row>
    <row r="1141" spans="4:4" ht="13">
      <c r="D1141" s="24"/>
    </row>
    <row r="1142" spans="4:4" ht="13">
      <c r="D1142" s="24"/>
    </row>
    <row r="1143" spans="4:4" ht="13">
      <c r="D1143" s="24"/>
    </row>
    <row r="1144" spans="4:4" ht="13">
      <c r="D1144" s="24"/>
    </row>
    <row r="1145" spans="4:4" ht="13">
      <c r="D1145" s="24"/>
    </row>
    <row r="1146" spans="4:4" ht="13">
      <c r="D1146" s="24"/>
    </row>
    <row r="1147" spans="4:4" ht="13">
      <c r="D1147" s="24"/>
    </row>
    <row r="1148" spans="4:4" ht="13">
      <c r="D1148" s="24"/>
    </row>
    <row r="1149" spans="4:4" ht="13">
      <c r="D1149" s="24"/>
    </row>
    <row r="1150" spans="4:4" ht="13">
      <c r="D1150" s="24"/>
    </row>
    <row r="1151" spans="4:4" ht="13">
      <c r="D1151" s="24"/>
    </row>
    <row r="1152" spans="4:4" ht="13">
      <c r="D1152" s="24"/>
    </row>
    <row r="1153" spans="4:4" ht="13">
      <c r="D1153" s="24"/>
    </row>
    <row r="1154" spans="4:4" ht="13">
      <c r="D1154" s="24"/>
    </row>
    <row r="1155" spans="4:4" ht="13">
      <c r="D1155" s="24"/>
    </row>
    <row r="1156" spans="4:4" ht="13">
      <c r="D1156" s="24"/>
    </row>
    <row r="1157" spans="4:4" ht="13">
      <c r="D1157" s="24"/>
    </row>
    <row r="1158" spans="4:4" ht="13">
      <c r="D1158" s="24"/>
    </row>
    <row r="1159" spans="4:4" ht="13">
      <c r="D1159" s="24"/>
    </row>
    <row r="1160" spans="4:4" ht="13">
      <c r="D1160" s="24"/>
    </row>
    <row r="1161" spans="4:4" ht="13">
      <c r="D1161" s="24"/>
    </row>
    <row r="1162" spans="4:4" ht="13">
      <c r="D1162" s="24"/>
    </row>
    <row r="1163" spans="4:4" ht="13">
      <c r="D1163" s="24"/>
    </row>
    <row r="1164" spans="4:4" ht="13">
      <c r="D1164" s="24"/>
    </row>
    <row r="1165" spans="4:4" ht="13">
      <c r="D1165" s="24"/>
    </row>
    <row r="1166" spans="4:4" ht="13">
      <c r="D1166" s="24"/>
    </row>
    <row r="1167" spans="4:4" ht="13">
      <c r="D1167" s="24"/>
    </row>
    <row r="1168" spans="4:4" ht="13">
      <c r="D1168" s="24"/>
    </row>
    <row r="1169" spans="4:4" ht="13">
      <c r="D1169" s="24"/>
    </row>
    <row r="1170" spans="4:4" ht="13">
      <c r="D1170" s="24"/>
    </row>
    <row r="1171" spans="4:4" ht="13">
      <c r="D1171" s="24"/>
    </row>
    <row r="1172" spans="4:4" ht="13">
      <c r="D1172" s="24"/>
    </row>
    <row r="1173" spans="4:4" ht="13">
      <c r="D1173" s="24"/>
    </row>
    <row r="1174" spans="4:4" ht="13">
      <c r="D1174" s="24"/>
    </row>
    <row r="1175" spans="4:4" ht="13">
      <c r="D1175" s="24"/>
    </row>
    <row r="1176" spans="4:4" ht="13">
      <c r="D1176" s="24"/>
    </row>
    <row r="1177" spans="4:4" ht="13">
      <c r="D1177" s="24"/>
    </row>
    <row r="1178" spans="4:4" ht="13">
      <c r="D1178" s="24"/>
    </row>
  </sheetData>
  <phoneticPr fontId="24"/>
  <conditionalFormatting sqref="D4">
    <cfRule type="notContainsBlanks" dxfId="0" priority="1">
      <formula>LEN(TRIM(D4))&gt;0</formula>
    </cfRule>
  </conditionalFormatting>
  <hyperlinks>
    <hyperlink ref="E4" r:id="rId1" xr:uid="{00000000-0004-0000-0000-000000000000}"/>
    <hyperlink ref="E5" r:id="rId2" xr:uid="{00000000-0004-0000-0000-000001000000}"/>
    <hyperlink ref="E6" r:id="rId3" xr:uid="{00000000-0004-0000-0000-000002000000}"/>
    <hyperlink ref="E7" r:id="rId4" xr:uid="{00000000-0004-0000-0000-000003000000}"/>
    <hyperlink ref="E8" r:id="rId5" xr:uid="{00000000-0004-0000-0000-000004000000}"/>
    <hyperlink ref="E9" r:id="rId6" xr:uid="{00000000-0004-0000-0000-000005000000}"/>
    <hyperlink ref="E10" r:id="rId7" xr:uid="{00000000-0004-0000-0000-000006000000}"/>
    <hyperlink ref="E11" r:id="rId8" xr:uid="{00000000-0004-0000-0000-000007000000}"/>
    <hyperlink ref="E12" r:id="rId9" xr:uid="{00000000-0004-0000-0000-000008000000}"/>
    <hyperlink ref="E13" r:id="rId10" xr:uid="{00000000-0004-0000-0000-000009000000}"/>
    <hyperlink ref="E14" r:id="rId11" xr:uid="{00000000-0004-0000-0000-00000A000000}"/>
    <hyperlink ref="E15" r:id="rId12" xr:uid="{00000000-0004-0000-0000-00000B000000}"/>
    <hyperlink ref="E16" r:id="rId13" xr:uid="{00000000-0004-0000-0000-00000C000000}"/>
    <hyperlink ref="E17" r:id="rId14" xr:uid="{00000000-0004-0000-0000-00000D000000}"/>
    <hyperlink ref="E18" r:id="rId15" xr:uid="{00000000-0004-0000-0000-00000E000000}"/>
    <hyperlink ref="E19" r:id="rId16" xr:uid="{00000000-0004-0000-0000-00000F000000}"/>
    <hyperlink ref="E20" r:id="rId17" xr:uid="{00000000-0004-0000-0000-000010000000}"/>
    <hyperlink ref="E21" r:id="rId18" xr:uid="{00000000-0004-0000-0000-000011000000}"/>
    <hyperlink ref="E22" r:id="rId19" xr:uid="{00000000-0004-0000-0000-000012000000}"/>
    <hyperlink ref="E23" r:id="rId20" xr:uid="{00000000-0004-0000-0000-000013000000}"/>
    <hyperlink ref="E24" r:id="rId21" xr:uid="{00000000-0004-0000-0000-000014000000}"/>
    <hyperlink ref="E25" r:id="rId22" xr:uid="{00000000-0004-0000-0000-000015000000}"/>
    <hyperlink ref="E26" r:id="rId23" xr:uid="{00000000-0004-0000-0000-000016000000}"/>
    <hyperlink ref="E27" r:id="rId24" xr:uid="{00000000-0004-0000-0000-000017000000}"/>
    <hyperlink ref="E28" r:id="rId25" xr:uid="{00000000-0004-0000-0000-000018000000}"/>
    <hyperlink ref="E29" r:id="rId26" xr:uid="{00000000-0004-0000-0000-000019000000}"/>
    <hyperlink ref="E30" r:id="rId27" xr:uid="{00000000-0004-0000-0000-00001A000000}"/>
    <hyperlink ref="E31" r:id="rId28" xr:uid="{00000000-0004-0000-0000-00001B000000}"/>
    <hyperlink ref="E32" r:id="rId29" xr:uid="{00000000-0004-0000-0000-00001C000000}"/>
    <hyperlink ref="E33" r:id="rId30" xr:uid="{00000000-0004-0000-0000-00001D000000}"/>
    <hyperlink ref="E34" r:id="rId31" xr:uid="{00000000-0004-0000-0000-00001E000000}"/>
    <hyperlink ref="E35" r:id="rId32" xr:uid="{00000000-0004-0000-0000-00001F000000}"/>
    <hyperlink ref="E36" r:id="rId33" xr:uid="{00000000-0004-0000-0000-000020000000}"/>
    <hyperlink ref="E37" r:id="rId34" xr:uid="{00000000-0004-0000-0000-000021000000}"/>
    <hyperlink ref="E38" r:id="rId35" xr:uid="{00000000-0004-0000-0000-000022000000}"/>
    <hyperlink ref="E39" r:id="rId36" xr:uid="{00000000-0004-0000-0000-000023000000}"/>
    <hyperlink ref="E40" r:id="rId37" xr:uid="{00000000-0004-0000-0000-000024000000}"/>
    <hyperlink ref="E41" r:id="rId38" xr:uid="{00000000-0004-0000-0000-000025000000}"/>
    <hyperlink ref="E42" r:id="rId39" xr:uid="{00000000-0004-0000-0000-000026000000}"/>
    <hyperlink ref="E43" r:id="rId40" xr:uid="{00000000-0004-0000-0000-000027000000}"/>
    <hyperlink ref="E44" r:id="rId41" xr:uid="{00000000-0004-0000-0000-000028000000}"/>
    <hyperlink ref="E45" r:id="rId42" xr:uid="{00000000-0004-0000-0000-000029000000}"/>
    <hyperlink ref="E46" r:id="rId43" xr:uid="{00000000-0004-0000-0000-00002A000000}"/>
    <hyperlink ref="E47" r:id="rId44" xr:uid="{00000000-0004-0000-0000-00002B000000}"/>
    <hyperlink ref="E48" r:id="rId45" xr:uid="{00000000-0004-0000-0000-00002C000000}"/>
    <hyperlink ref="E49" r:id="rId46" xr:uid="{00000000-0004-0000-0000-00002D000000}"/>
    <hyperlink ref="E50" r:id="rId47" xr:uid="{00000000-0004-0000-0000-00002E000000}"/>
    <hyperlink ref="E51" r:id="rId48" xr:uid="{00000000-0004-0000-0000-00002F000000}"/>
    <hyperlink ref="E52" r:id="rId49" xr:uid="{00000000-0004-0000-0000-000030000000}"/>
    <hyperlink ref="E53" r:id="rId50" xr:uid="{00000000-0004-0000-0000-000031000000}"/>
    <hyperlink ref="E54" r:id="rId51" xr:uid="{00000000-0004-0000-0000-000032000000}"/>
    <hyperlink ref="E55" r:id="rId52" xr:uid="{00000000-0004-0000-0000-000033000000}"/>
    <hyperlink ref="E56" r:id="rId53" xr:uid="{00000000-0004-0000-0000-000034000000}"/>
    <hyperlink ref="E57" r:id="rId54" xr:uid="{00000000-0004-0000-0000-000035000000}"/>
    <hyperlink ref="E58" r:id="rId55" xr:uid="{00000000-0004-0000-0000-000036000000}"/>
    <hyperlink ref="E59" r:id="rId56" xr:uid="{00000000-0004-0000-0000-000037000000}"/>
    <hyperlink ref="E60" r:id="rId57" xr:uid="{00000000-0004-0000-0000-000038000000}"/>
    <hyperlink ref="E61" r:id="rId58" xr:uid="{00000000-0004-0000-0000-000039000000}"/>
    <hyperlink ref="E62" r:id="rId59" xr:uid="{00000000-0004-0000-0000-00003A000000}"/>
    <hyperlink ref="E63" r:id="rId60" xr:uid="{00000000-0004-0000-0000-00003B000000}"/>
    <hyperlink ref="E64" r:id="rId61" xr:uid="{00000000-0004-0000-0000-00003C000000}"/>
    <hyperlink ref="E65" r:id="rId62" xr:uid="{00000000-0004-0000-0000-00003D000000}"/>
    <hyperlink ref="E66" r:id="rId63" xr:uid="{00000000-0004-0000-0000-00003E000000}"/>
    <hyperlink ref="E67" r:id="rId64" xr:uid="{00000000-0004-0000-0000-00003F000000}"/>
    <hyperlink ref="E68" r:id="rId65" xr:uid="{00000000-0004-0000-0000-000040000000}"/>
    <hyperlink ref="E69" r:id="rId66" xr:uid="{00000000-0004-0000-0000-000041000000}"/>
    <hyperlink ref="E70" r:id="rId67" xr:uid="{00000000-0004-0000-0000-000042000000}"/>
    <hyperlink ref="E71" r:id="rId68" xr:uid="{00000000-0004-0000-0000-000043000000}"/>
    <hyperlink ref="E72" r:id="rId69" xr:uid="{00000000-0004-0000-0000-000044000000}"/>
    <hyperlink ref="E73" r:id="rId70" xr:uid="{00000000-0004-0000-0000-000045000000}"/>
    <hyperlink ref="E74" r:id="rId71" xr:uid="{00000000-0004-0000-0000-000046000000}"/>
    <hyperlink ref="E75" r:id="rId72" xr:uid="{00000000-0004-0000-0000-000047000000}"/>
    <hyperlink ref="E76" r:id="rId73" xr:uid="{00000000-0004-0000-0000-000048000000}"/>
    <hyperlink ref="E77" r:id="rId74" xr:uid="{00000000-0004-0000-0000-000049000000}"/>
    <hyperlink ref="E78" r:id="rId75" xr:uid="{00000000-0004-0000-0000-00004A000000}"/>
    <hyperlink ref="E79" r:id="rId76" xr:uid="{00000000-0004-0000-0000-00004B000000}"/>
    <hyperlink ref="E80" r:id="rId77" xr:uid="{00000000-0004-0000-0000-00004C000000}"/>
    <hyperlink ref="E81" r:id="rId78" xr:uid="{00000000-0004-0000-0000-00004D000000}"/>
    <hyperlink ref="E82" r:id="rId79" xr:uid="{00000000-0004-0000-0000-00004E000000}"/>
    <hyperlink ref="E83" r:id="rId80" xr:uid="{00000000-0004-0000-0000-00004F000000}"/>
    <hyperlink ref="E84" r:id="rId81" xr:uid="{00000000-0004-0000-0000-000050000000}"/>
    <hyperlink ref="E85" r:id="rId82" xr:uid="{00000000-0004-0000-0000-000051000000}"/>
    <hyperlink ref="E86" r:id="rId83" xr:uid="{00000000-0004-0000-0000-000052000000}"/>
    <hyperlink ref="E87" r:id="rId84" xr:uid="{00000000-0004-0000-0000-000053000000}"/>
    <hyperlink ref="E88" r:id="rId85" xr:uid="{00000000-0004-0000-0000-000054000000}"/>
    <hyperlink ref="E89" r:id="rId86" xr:uid="{00000000-0004-0000-0000-000055000000}"/>
    <hyperlink ref="E90" r:id="rId87" xr:uid="{00000000-0004-0000-0000-000056000000}"/>
    <hyperlink ref="E91" r:id="rId88" xr:uid="{00000000-0004-0000-0000-000057000000}"/>
    <hyperlink ref="E92" r:id="rId89" xr:uid="{00000000-0004-0000-0000-000058000000}"/>
    <hyperlink ref="E93" r:id="rId90" xr:uid="{00000000-0004-0000-0000-000059000000}"/>
    <hyperlink ref="E94" r:id="rId91" xr:uid="{00000000-0004-0000-0000-00005A000000}"/>
    <hyperlink ref="E95" r:id="rId92" xr:uid="{00000000-0004-0000-0000-00005B000000}"/>
    <hyperlink ref="E96" r:id="rId93" xr:uid="{00000000-0004-0000-0000-00005C000000}"/>
    <hyperlink ref="E97" r:id="rId94" xr:uid="{00000000-0004-0000-0000-00005D000000}"/>
    <hyperlink ref="E98" r:id="rId95" xr:uid="{00000000-0004-0000-0000-00005E000000}"/>
    <hyperlink ref="E99" r:id="rId96" xr:uid="{00000000-0004-0000-0000-00005F000000}"/>
    <hyperlink ref="E100" r:id="rId97" xr:uid="{00000000-0004-0000-0000-000060000000}"/>
    <hyperlink ref="E101" r:id="rId98" xr:uid="{00000000-0004-0000-0000-000061000000}"/>
    <hyperlink ref="E102" r:id="rId99" xr:uid="{00000000-0004-0000-0000-000062000000}"/>
    <hyperlink ref="E103" r:id="rId100" xr:uid="{00000000-0004-0000-0000-000063000000}"/>
    <hyperlink ref="E104" r:id="rId101" xr:uid="{00000000-0004-0000-0000-000064000000}"/>
    <hyperlink ref="E105" r:id="rId102" xr:uid="{00000000-0004-0000-0000-000065000000}"/>
    <hyperlink ref="E106" r:id="rId103" xr:uid="{00000000-0004-0000-0000-000066000000}"/>
    <hyperlink ref="E107" r:id="rId104" xr:uid="{00000000-0004-0000-0000-000067000000}"/>
    <hyperlink ref="E108" r:id="rId105" xr:uid="{00000000-0004-0000-0000-000068000000}"/>
    <hyperlink ref="E109" r:id="rId106" xr:uid="{00000000-0004-0000-0000-000069000000}"/>
    <hyperlink ref="E110" r:id="rId107" xr:uid="{00000000-0004-0000-0000-00006A000000}"/>
    <hyperlink ref="E111" r:id="rId108" xr:uid="{00000000-0004-0000-0000-00006B000000}"/>
    <hyperlink ref="E112" r:id="rId109" xr:uid="{00000000-0004-0000-0000-00006C000000}"/>
    <hyperlink ref="E113" r:id="rId110" xr:uid="{00000000-0004-0000-0000-00006D000000}"/>
    <hyperlink ref="E114" r:id="rId111" xr:uid="{00000000-0004-0000-0000-00006E000000}"/>
    <hyperlink ref="E115" r:id="rId112" xr:uid="{00000000-0004-0000-0000-00006F000000}"/>
    <hyperlink ref="E116" r:id="rId113" xr:uid="{00000000-0004-0000-0000-000070000000}"/>
    <hyperlink ref="E117" r:id="rId114" xr:uid="{00000000-0004-0000-0000-000071000000}"/>
    <hyperlink ref="E118" r:id="rId115" xr:uid="{00000000-0004-0000-0000-000072000000}"/>
    <hyperlink ref="E119" r:id="rId116" xr:uid="{00000000-0004-0000-0000-000073000000}"/>
    <hyperlink ref="E120" r:id="rId117" xr:uid="{00000000-0004-0000-0000-000074000000}"/>
    <hyperlink ref="E121" r:id="rId118" xr:uid="{00000000-0004-0000-0000-000075000000}"/>
    <hyperlink ref="E122" r:id="rId119" xr:uid="{00000000-0004-0000-0000-000076000000}"/>
    <hyperlink ref="E123" r:id="rId120" xr:uid="{00000000-0004-0000-0000-000077000000}"/>
    <hyperlink ref="E124" r:id="rId121" xr:uid="{00000000-0004-0000-0000-000078000000}"/>
    <hyperlink ref="E125" r:id="rId122" xr:uid="{00000000-0004-0000-0000-000079000000}"/>
    <hyperlink ref="E126" r:id="rId123" xr:uid="{00000000-0004-0000-0000-00007A000000}"/>
    <hyperlink ref="E127" r:id="rId124" xr:uid="{00000000-0004-0000-0000-00007B000000}"/>
    <hyperlink ref="E128" r:id="rId125" xr:uid="{00000000-0004-0000-0000-00007C000000}"/>
    <hyperlink ref="E129" r:id="rId126" xr:uid="{00000000-0004-0000-0000-00007D000000}"/>
    <hyperlink ref="E130" r:id="rId127" xr:uid="{00000000-0004-0000-0000-00007E000000}"/>
    <hyperlink ref="E131" r:id="rId128" xr:uid="{00000000-0004-0000-0000-00007F000000}"/>
    <hyperlink ref="E132" r:id="rId129" xr:uid="{00000000-0004-0000-0000-000080000000}"/>
    <hyperlink ref="E133" r:id="rId130" xr:uid="{00000000-0004-0000-0000-000081000000}"/>
    <hyperlink ref="E134" r:id="rId131" xr:uid="{00000000-0004-0000-0000-000082000000}"/>
    <hyperlink ref="E135" r:id="rId132" xr:uid="{00000000-0004-0000-0000-000083000000}"/>
    <hyperlink ref="E136" r:id="rId133" xr:uid="{00000000-0004-0000-0000-000084000000}"/>
    <hyperlink ref="E137" r:id="rId134" xr:uid="{00000000-0004-0000-0000-000085000000}"/>
    <hyperlink ref="E138" r:id="rId135" xr:uid="{00000000-0004-0000-0000-000086000000}"/>
    <hyperlink ref="E139" r:id="rId136" xr:uid="{00000000-0004-0000-0000-000087000000}"/>
    <hyperlink ref="E140" r:id="rId137" xr:uid="{00000000-0004-0000-0000-000088000000}"/>
    <hyperlink ref="E141" r:id="rId138" xr:uid="{00000000-0004-0000-0000-000089000000}"/>
    <hyperlink ref="E142" r:id="rId139" xr:uid="{00000000-0004-0000-0000-00008A000000}"/>
    <hyperlink ref="E143" r:id="rId140" xr:uid="{00000000-0004-0000-0000-00008B000000}"/>
    <hyperlink ref="E144" r:id="rId141" xr:uid="{00000000-0004-0000-0000-00008C000000}"/>
    <hyperlink ref="E145" r:id="rId142" xr:uid="{00000000-0004-0000-0000-00008D000000}"/>
    <hyperlink ref="E146" r:id="rId143" xr:uid="{00000000-0004-0000-0000-00008E000000}"/>
    <hyperlink ref="E147" r:id="rId144" xr:uid="{00000000-0004-0000-0000-00008F000000}"/>
    <hyperlink ref="E148" r:id="rId145" xr:uid="{00000000-0004-0000-0000-000090000000}"/>
    <hyperlink ref="E149" r:id="rId146" xr:uid="{00000000-0004-0000-0000-000091000000}"/>
    <hyperlink ref="E150" r:id="rId147" xr:uid="{00000000-0004-0000-0000-000092000000}"/>
    <hyperlink ref="E151" r:id="rId148" xr:uid="{00000000-0004-0000-0000-000093000000}"/>
    <hyperlink ref="E152" r:id="rId149" xr:uid="{00000000-0004-0000-0000-000094000000}"/>
    <hyperlink ref="E153" r:id="rId150" xr:uid="{00000000-0004-0000-0000-000095000000}"/>
    <hyperlink ref="E154" r:id="rId151" xr:uid="{00000000-0004-0000-0000-000096000000}"/>
    <hyperlink ref="E155" r:id="rId152" xr:uid="{00000000-0004-0000-0000-000097000000}"/>
    <hyperlink ref="E156" r:id="rId153" xr:uid="{00000000-0004-0000-0000-000098000000}"/>
    <hyperlink ref="E157" r:id="rId154" xr:uid="{00000000-0004-0000-0000-000099000000}"/>
    <hyperlink ref="E158" r:id="rId155" xr:uid="{00000000-0004-0000-0000-00009A000000}"/>
    <hyperlink ref="E159" r:id="rId156" xr:uid="{00000000-0004-0000-0000-00009B000000}"/>
    <hyperlink ref="E160" r:id="rId157" xr:uid="{00000000-0004-0000-0000-00009C000000}"/>
    <hyperlink ref="E161" r:id="rId158" xr:uid="{00000000-0004-0000-0000-00009D000000}"/>
    <hyperlink ref="E162" r:id="rId159" xr:uid="{00000000-0004-0000-0000-00009E000000}"/>
    <hyperlink ref="E163" r:id="rId160" xr:uid="{00000000-0004-0000-0000-00009F000000}"/>
    <hyperlink ref="E164" r:id="rId161" xr:uid="{00000000-0004-0000-0000-0000A0000000}"/>
    <hyperlink ref="E165" r:id="rId162" xr:uid="{00000000-0004-0000-0000-0000A1000000}"/>
    <hyperlink ref="E166" r:id="rId163" xr:uid="{00000000-0004-0000-0000-0000A2000000}"/>
    <hyperlink ref="E167" r:id="rId164" xr:uid="{00000000-0004-0000-0000-0000A3000000}"/>
    <hyperlink ref="E168" r:id="rId165" xr:uid="{00000000-0004-0000-0000-0000A4000000}"/>
    <hyperlink ref="E169" r:id="rId166" xr:uid="{00000000-0004-0000-0000-0000A5000000}"/>
    <hyperlink ref="E170" r:id="rId167" xr:uid="{00000000-0004-0000-0000-0000A6000000}"/>
    <hyperlink ref="E171" r:id="rId168" xr:uid="{00000000-0004-0000-0000-0000A7000000}"/>
    <hyperlink ref="E172" r:id="rId169" xr:uid="{00000000-0004-0000-0000-0000A8000000}"/>
    <hyperlink ref="E173" r:id="rId170" xr:uid="{00000000-0004-0000-0000-0000A9000000}"/>
    <hyperlink ref="E174" r:id="rId171" xr:uid="{00000000-0004-0000-0000-0000AA000000}"/>
    <hyperlink ref="E175" r:id="rId172" xr:uid="{00000000-0004-0000-0000-0000AB000000}"/>
    <hyperlink ref="E176" r:id="rId173" xr:uid="{00000000-0004-0000-0000-0000AC000000}"/>
    <hyperlink ref="E177" r:id="rId174" xr:uid="{00000000-0004-0000-0000-0000AD000000}"/>
    <hyperlink ref="E178" r:id="rId175" xr:uid="{00000000-0004-0000-0000-0000AE000000}"/>
    <hyperlink ref="E179" r:id="rId176" xr:uid="{00000000-0004-0000-0000-0000AF000000}"/>
    <hyperlink ref="E180" r:id="rId177" xr:uid="{00000000-0004-0000-0000-0000B0000000}"/>
    <hyperlink ref="E181" r:id="rId178" xr:uid="{00000000-0004-0000-0000-0000B1000000}"/>
    <hyperlink ref="E182" r:id="rId179" xr:uid="{00000000-0004-0000-0000-0000B2000000}"/>
    <hyperlink ref="E183" r:id="rId180" xr:uid="{00000000-0004-0000-0000-0000B3000000}"/>
    <hyperlink ref="E184" r:id="rId181" xr:uid="{00000000-0004-0000-0000-0000B4000000}"/>
    <hyperlink ref="E185" r:id="rId182" xr:uid="{00000000-0004-0000-0000-0000B5000000}"/>
    <hyperlink ref="E186" r:id="rId183" xr:uid="{00000000-0004-0000-0000-0000B6000000}"/>
    <hyperlink ref="E187" r:id="rId184" xr:uid="{00000000-0004-0000-0000-0000B7000000}"/>
    <hyperlink ref="E188" r:id="rId185" xr:uid="{00000000-0004-0000-0000-0000B8000000}"/>
    <hyperlink ref="E189" r:id="rId186" xr:uid="{00000000-0004-0000-0000-0000B9000000}"/>
    <hyperlink ref="E190" r:id="rId187" xr:uid="{00000000-0004-0000-0000-0000BA000000}"/>
    <hyperlink ref="E191" r:id="rId188" xr:uid="{00000000-0004-0000-0000-0000BB000000}"/>
    <hyperlink ref="E192" r:id="rId189" xr:uid="{00000000-0004-0000-0000-0000BC000000}"/>
    <hyperlink ref="E193" r:id="rId190" xr:uid="{00000000-0004-0000-0000-0000BD000000}"/>
    <hyperlink ref="E194" r:id="rId191" xr:uid="{00000000-0004-0000-0000-0000BE000000}"/>
    <hyperlink ref="E195" r:id="rId192" xr:uid="{00000000-0004-0000-0000-0000BF000000}"/>
    <hyperlink ref="E196" r:id="rId193" xr:uid="{00000000-0004-0000-0000-0000C0000000}"/>
    <hyperlink ref="E197" r:id="rId194" xr:uid="{00000000-0004-0000-0000-0000C1000000}"/>
    <hyperlink ref="E198" r:id="rId195" xr:uid="{00000000-0004-0000-0000-0000C2000000}"/>
    <hyperlink ref="E199" r:id="rId196" xr:uid="{00000000-0004-0000-0000-0000C3000000}"/>
    <hyperlink ref="E200" r:id="rId197" xr:uid="{00000000-0004-0000-0000-0000C4000000}"/>
    <hyperlink ref="E201" r:id="rId198" xr:uid="{00000000-0004-0000-0000-0000C5000000}"/>
    <hyperlink ref="E202" r:id="rId199" xr:uid="{00000000-0004-0000-0000-0000C6000000}"/>
    <hyperlink ref="E203" r:id="rId200" xr:uid="{00000000-0004-0000-0000-0000C7000000}"/>
    <hyperlink ref="E204" r:id="rId201" xr:uid="{00000000-0004-0000-0000-0000C8000000}"/>
    <hyperlink ref="E205" r:id="rId202" xr:uid="{00000000-0004-0000-0000-0000C9000000}"/>
    <hyperlink ref="E206" r:id="rId203" xr:uid="{00000000-0004-0000-0000-0000CA000000}"/>
    <hyperlink ref="E207" r:id="rId204" xr:uid="{00000000-0004-0000-0000-0000CB000000}"/>
    <hyperlink ref="E208" r:id="rId205" xr:uid="{00000000-0004-0000-0000-0000CC000000}"/>
    <hyperlink ref="E209" r:id="rId206" xr:uid="{00000000-0004-0000-0000-0000CD000000}"/>
    <hyperlink ref="E210" r:id="rId207" xr:uid="{00000000-0004-0000-0000-0000CE000000}"/>
    <hyperlink ref="E211" r:id="rId208" xr:uid="{00000000-0004-0000-0000-0000CF000000}"/>
    <hyperlink ref="E212" r:id="rId209" xr:uid="{00000000-0004-0000-0000-0000D0000000}"/>
    <hyperlink ref="E213" r:id="rId210" xr:uid="{00000000-0004-0000-0000-0000D1000000}"/>
    <hyperlink ref="E214" r:id="rId211" xr:uid="{00000000-0004-0000-0000-0000D2000000}"/>
    <hyperlink ref="E215" r:id="rId212" xr:uid="{00000000-0004-0000-0000-0000D3000000}"/>
    <hyperlink ref="E216" r:id="rId213" xr:uid="{00000000-0004-0000-0000-0000D4000000}"/>
    <hyperlink ref="E217" r:id="rId214" xr:uid="{00000000-0004-0000-0000-0000D5000000}"/>
    <hyperlink ref="E218" r:id="rId215" xr:uid="{00000000-0004-0000-0000-0000D6000000}"/>
    <hyperlink ref="E219" r:id="rId216" xr:uid="{00000000-0004-0000-0000-0000D7000000}"/>
    <hyperlink ref="E220" r:id="rId217" xr:uid="{00000000-0004-0000-0000-0000D8000000}"/>
    <hyperlink ref="E221" r:id="rId218" xr:uid="{00000000-0004-0000-0000-0000D9000000}"/>
    <hyperlink ref="E222" r:id="rId219" xr:uid="{00000000-0004-0000-0000-0000DA000000}"/>
    <hyperlink ref="E223" r:id="rId220" xr:uid="{00000000-0004-0000-0000-0000DB000000}"/>
    <hyperlink ref="E224" r:id="rId221" xr:uid="{00000000-0004-0000-0000-0000DC000000}"/>
    <hyperlink ref="E225" r:id="rId222" xr:uid="{00000000-0004-0000-0000-0000DD000000}"/>
    <hyperlink ref="E226" r:id="rId223" xr:uid="{00000000-0004-0000-0000-0000DE000000}"/>
    <hyperlink ref="E227" r:id="rId224" xr:uid="{00000000-0004-0000-0000-0000DF000000}"/>
    <hyperlink ref="E228" r:id="rId225" xr:uid="{00000000-0004-0000-0000-0000E0000000}"/>
    <hyperlink ref="E229" r:id="rId226" xr:uid="{00000000-0004-0000-0000-0000E1000000}"/>
    <hyperlink ref="E230" r:id="rId227" xr:uid="{00000000-0004-0000-0000-0000E2000000}"/>
    <hyperlink ref="E231" r:id="rId228" xr:uid="{00000000-0004-0000-0000-0000E3000000}"/>
    <hyperlink ref="E232" r:id="rId229" xr:uid="{00000000-0004-0000-0000-0000E4000000}"/>
    <hyperlink ref="E233" r:id="rId230" xr:uid="{00000000-0004-0000-0000-0000E5000000}"/>
    <hyperlink ref="E234" r:id="rId231" xr:uid="{00000000-0004-0000-0000-0000E6000000}"/>
    <hyperlink ref="E235" r:id="rId232" xr:uid="{00000000-0004-0000-0000-0000E7000000}"/>
    <hyperlink ref="E236" r:id="rId233" xr:uid="{00000000-0004-0000-0000-0000E8000000}"/>
    <hyperlink ref="E237" r:id="rId234" xr:uid="{00000000-0004-0000-0000-0000E9000000}"/>
    <hyperlink ref="E238" r:id="rId235" xr:uid="{00000000-0004-0000-0000-0000EA000000}"/>
    <hyperlink ref="E239" r:id="rId236" xr:uid="{00000000-0004-0000-0000-0000EB000000}"/>
    <hyperlink ref="E240" r:id="rId237" xr:uid="{00000000-0004-0000-0000-0000EC000000}"/>
    <hyperlink ref="E241" r:id="rId238" xr:uid="{00000000-0004-0000-0000-0000ED000000}"/>
    <hyperlink ref="E242" r:id="rId239" xr:uid="{00000000-0004-0000-0000-0000EE000000}"/>
    <hyperlink ref="E243" r:id="rId240" xr:uid="{00000000-0004-0000-0000-0000EF000000}"/>
    <hyperlink ref="E244" r:id="rId241" xr:uid="{00000000-0004-0000-0000-0000F0000000}"/>
    <hyperlink ref="E245" r:id="rId242" xr:uid="{00000000-0004-0000-0000-0000F1000000}"/>
    <hyperlink ref="E246" r:id="rId243" xr:uid="{00000000-0004-0000-0000-0000F2000000}"/>
    <hyperlink ref="E247" r:id="rId244" xr:uid="{00000000-0004-0000-0000-0000F3000000}"/>
    <hyperlink ref="E248" r:id="rId245" xr:uid="{00000000-0004-0000-0000-0000F4000000}"/>
    <hyperlink ref="E249" r:id="rId246" xr:uid="{00000000-0004-0000-0000-0000F5000000}"/>
    <hyperlink ref="E250" r:id="rId247" xr:uid="{00000000-0004-0000-0000-0000F6000000}"/>
    <hyperlink ref="E251" r:id="rId248" xr:uid="{00000000-0004-0000-0000-0000F7000000}"/>
    <hyperlink ref="E252" r:id="rId249" xr:uid="{00000000-0004-0000-0000-0000F8000000}"/>
    <hyperlink ref="E253" r:id="rId250" xr:uid="{00000000-0004-0000-0000-0000F9000000}"/>
    <hyperlink ref="E254" r:id="rId251" xr:uid="{00000000-0004-0000-0000-0000FA000000}"/>
    <hyperlink ref="E255" r:id="rId252" xr:uid="{00000000-0004-0000-0000-0000FB000000}"/>
    <hyperlink ref="E256" r:id="rId253" xr:uid="{00000000-0004-0000-0000-0000FC000000}"/>
    <hyperlink ref="E257" r:id="rId254" xr:uid="{00000000-0004-0000-0000-0000FD000000}"/>
    <hyperlink ref="E258" r:id="rId255" xr:uid="{00000000-0004-0000-0000-0000FE000000}"/>
    <hyperlink ref="E259" r:id="rId256" xr:uid="{00000000-0004-0000-0000-0000FF000000}"/>
    <hyperlink ref="E260" r:id="rId257" xr:uid="{00000000-0004-0000-0000-000000010000}"/>
    <hyperlink ref="E261" r:id="rId258" xr:uid="{00000000-0004-0000-0000-000001010000}"/>
    <hyperlink ref="E262" r:id="rId259" xr:uid="{00000000-0004-0000-0000-000002010000}"/>
    <hyperlink ref="E263" r:id="rId260" xr:uid="{00000000-0004-0000-0000-000003010000}"/>
    <hyperlink ref="E264" r:id="rId261" xr:uid="{00000000-0004-0000-0000-000004010000}"/>
    <hyperlink ref="E265" r:id="rId262" xr:uid="{00000000-0004-0000-0000-000005010000}"/>
    <hyperlink ref="E266" r:id="rId263" xr:uid="{00000000-0004-0000-0000-000006010000}"/>
    <hyperlink ref="E267" r:id="rId264" xr:uid="{00000000-0004-0000-0000-000007010000}"/>
    <hyperlink ref="E268" r:id="rId265" xr:uid="{00000000-0004-0000-0000-000008010000}"/>
    <hyperlink ref="E269" r:id="rId266" xr:uid="{00000000-0004-0000-0000-000009010000}"/>
    <hyperlink ref="E270" r:id="rId267" xr:uid="{00000000-0004-0000-0000-00000A010000}"/>
    <hyperlink ref="E271" r:id="rId268" xr:uid="{00000000-0004-0000-0000-00000B010000}"/>
    <hyperlink ref="E272" r:id="rId269" xr:uid="{00000000-0004-0000-0000-00000C010000}"/>
    <hyperlink ref="E273" r:id="rId270" xr:uid="{00000000-0004-0000-0000-00000D010000}"/>
    <hyperlink ref="E274" r:id="rId271" xr:uid="{00000000-0004-0000-0000-00000E010000}"/>
    <hyperlink ref="E275" r:id="rId272" xr:uid="{00000000-0004-0000-0000-00000F010000}"/>
    <hyperlink ref="E276" r:id="rId273" xr:uid="{00000000-0004-0000-0000-000010010000}"/>
    <hyperlink ref="E277" r:id="rId274" xr:uid="{00000000-0004-0000-0000-000011010000}"/>
    <hyperlink ref="E278" r:id="rId275" xr:uid="{00000000-0004-0000-0000-000012010000}"/>
    <hyperlink ref="E279" r:id="rId276" xr:uid="{00000000-0004-0000-0000-000013010000}"/>
    <hyperlink ref="E280" r:id="rId277" xr:uid="{00000000-0004-0000-0000-000014010000}"/>
    <hyperlink ref="E281" r:id="rId278" xr:uid="{00000000-0004-0000-0000-000015010000}"/>
    <hyperlink ref="E282" r:id="rId279" xr:uid="{00000000-0004-0000-0000-000016010000}"/>
    <hyperlink ref="E283" r:id="rId280" xr:uid="{00000000-0004-0000-0000-000017010000}"/>
    <hyperlink ref="E284" r:id="rId281" xr:uid="{00000000-0004-0000-0000-000018010000}"/>
    <hyperlink ref="E285" r:id="rId282" xr:uid="{00000000-0004-0000-0000-000019010000}"/>
    <hyperlink ref="E286" r:id="rId283" xr:uid="{00000000-0004-0000-0000-00001A010000}"/>
    <hyperlink ref="E287" r:id="rId284" xr:uid="{00000000-0004-0000-0000-00001B010000}"/>
    <hyperlink ref="E288" r:id="rId285" xr:uid="{00000000-0004-0000-0000-00001C010000}"/>
    <hyperlink ref="E289" r:id="rId286" xr:uid="{00000000-0004-0000-0000-00001D010000}"/>
    <hyperlink ref="E290" r:id="rId287" xr:uid="{00000000-0004-0000-0000-00001E010000}"/>
    <hyperlink ref="E291" r:id="rId288" xr:uid="{00000000-0004-0000-0000-00001F010000}"/>
    <hyperlink ref="E292" r:id="rId289" xr:uid="{00000000-0004-0000-0000-000020010000}"/>
    <hyperlink ref="E293" r:id="rId290" xr:uid="{00000000-0004-0000-0000-000021010000}"/>
    <hyperlink ref="E294" r:id="rId291" xr:uid="{00000000-0004-0000-0000-000022010000}"/>
    <hyperlink ref="E295" r:id="rId292" xr:uid="{00000000-0004-0000-0000-000023010000}"/>
    <hyperlink ref="E296" r:id="rId293" xr:uid="{00000000-0004-0000-0000-000024010000}"/>
    <hyperlink ref="E297" r:id="rId294" xr:uid="{00000000-0004-0000-0000-000025010000}"/>
    <hyperlink ref="E298" r:id="rId295" xr:uid="{00000000-0004-0000-0000-000026010000}"/>
    <hyperlink ref="E299" r:id="rId296" xr:uid="{00000000-0004-0000-0000-000027010000}"/>
    <hyperlink ref="E300" r:id="rId297" xr:uid="{00000000-0004-0000-0000-000028010000}"/>
    <hyperlink ref="E301" r:id="rId298" xr:uid="{00000000-0004-0000-0000-000029010000}"/>
    <hyperlink ref="E302" r:id="rId299" xr:uid="{00000000-0004-0000-0000-00002A010000}"/>
    <hyperlink ref="E303" r:id="rId300" xr:uid="{00000000-0004-0000-0000-00002B010000}"/>
    <hyperlink ref="E304" r:id="rId301" xr:uid="{00000000-0004-0000-0000-00002C010000}"/>
    <hyperlink ref="E305" r:id="rId302" xr:uid="{00000000-0004-0000-0000-00002D010000}"/>
    <hyperlink ref="E306" r:id="rId303" xr:uid="{00000000-0004-0000-0000-00002E010000}"/>
    <hyperlink ref="E307" r:id="rId304" xr:uid="{00000000-0004-0000-0000-00002F010000}"/>
    <hyperlink ref="E308" r:id="rId305" xr:uid="{00000000-0004-0000-0000-000030010000}"/>
    <hyperlink ref="E309" r:id="rId306" xr:uid="{00000000-0004-0000-0000-000031010000}"/>
    <hyperlink ref="E310" r:id="rId307" xr:uid="{00000000-0004-0000-0000-000032010000}"/>
    <hyperlink ref="E311" r:id="rId308" xr:uid="{00000000-0004-0000-0000-000033010000}"/>
    <hyperlink ref="E312" r:id="rId309" xr:uid="{00000000-0004-0000-0000-000034010000}"/>
    <hyperlink ref="E313" r:id="rId310" xr:uid="{00000000-0004-0000-0000-000035010000}"/>
    <hyperlink ref="E314" r:id="rId311" xr:uid="{00000000-0004-0000-0000-000036010000}"/>
    <hyperlink ref="E315" r:id="rId312" xr:uid="{00000000-0004-0000-0000-000037010000}"/>
    <hyperlink ref="E316" r:id="rId313" xr:uid="{00000000-0004-0000-0000-000038010000}"/>
    <hyperlink ref="E317" r:id="rId314" xr:uid="{00000000-0004-0000-0000-000039010000}"/>
    <hyperlink ref="E318" r:id="rId315" xr:uid="{00000000-0004-0000-0000-00003A010000}"/>
    <hyperlink ref="E319" r:id="rId316" xr:uid="{00000000-0004-0000-0000-00003B010000}"/>
    <hyperlink ref="E320" r:id="rId317" xr:uid="{00000000-0004-0000-0000-00003C010000}"/>
    <hyperlink ref="E321" r:id="rId318" xr:uid="{00000000-0004-0000-0000-00003D010000}"/>
    <hyperlink ref="E322" r:id="rId319" xr:uid="{00000000-0004-0000-0000-00003E010000}"/>
    <hyperlink ref="E323" r:id="rId320" xr:uid="{00000000-0004-0000-0000-00003F010000}"/>
    <hyperlink ref="E324" r:id="rId321" xr:uid="{00000000-0004-0000-0000-000040010000}"/>
    <hyperlink ref="E325" r:id="rId322" xr:uid="{00000000-0004-0000-0000-000041010000}"/>
    <hyperlink ref="E326" r:id="rId323" xr:uid="{00000000-0004-0000-0000-000042010000}"/>
    <hyperlink ref="E327" r:id="rId324" xr:uid="{00000000-0004-0000-0000-000043010000}"/>
    <hyperlink ref="E328" r:id="rId325" xr:uid="{00000000-0004-0000-0000-000044010000}"/>
    <hyperlink ref="E329" r:id="rId326" xr:uid="{00000000-0004-0000-0000-000045010000}"/>
    <hyperlink ref="E330" r:id="rId327" xr:uid="{00000000-0004-0000-0000-000046010000}"/>
    <hyperlink ref="E331" r:id="rId328" xr:uid="{00000000-0004-0000-0000-000047010000}"/>
    <hyperlink ref="E332" r:id="rId329" xr:uid="{00000000-0004-0000-0000-000048010000}"/>
    <hyperlink ref="E333" r:id="rId330" xr:uid="{00000000-0004-0000-0000-000049010000}"/>
    <hyperlink ref="E334" r:id="rId331" xr:uid="{00000000-0004-0000-0000-00004A010000}"/>
    <hyperlink ref="E335" r:id="rId332" xr:uid="{00000000-0004-0000-0000-00004B010000}"/>
    <hyperlink ref="E336" r:id="rId333" xr:uid="{00000000-0004-0000-0000-00004C010000}"/>
    <hyperlink ref="E337" r:id="rId334" xr:uid="{00000000-0004-0000-0000-00004D010000}"/>
    <hyperlink ref="E338" r:id="rId335" xr:uid="{00000000-0004-0000-0000-00004E010000}"/>
    <hyperlink ref="E339" r:id="rId336" xr:uid="{00000000-0004-0000-0000-00004F010000}"/>
    <hyperlink ref="E340" r:id="rId337" xr:uid="{00000000-0004-0000-0000-000050010000}"/>
    <hyperlink ref="E341" r:id="rId338" xr:uid="{00000000-0004-0000-0000-000051010000}"/>
    <hyperlink ref="E342" r:id="rId339" xr:uid="{00000000-0004-0000-0000-000052010000}"/>
    <hyperlink ref="E343" r:id="rId340" xr:uid="{00000000-0004-0000-0000-000053010000}"/>
    <hyperlink ref="E344" r:id="rId341" xr:uid="{00000000-0004-0000-0000-000054010000}"/>
    <hyperlink ref="E345" r:id="rId342" xr:uid="{00000000-0004-0000-0000-000055010000}"/>
    <hyperlink ref="E346" r:id="rId343" xr:uid="{00000000-0004-0000-0000-000056010000}"/>
    <hyperlink ref="E347" r:id="rId344" xr:uid="{00000000-0004-0000-0000-000057010000}"/>
    <hyperlink ref="E348" r:id="rId345" xr:uid="{00000000-0004-0000-0000-000058010000}"/>
    <hyperlink ref="E349" r:id="rId346" xr:uid="{00000000-0004-0000-0000-000059010000}"/>
    <hyperlink ref="E350" r:id="rId347" xr:uid="{00000000-0004-0000-0000-00005A010000}"/>
    <hyperlink ref="E351" r:id="rId348" xr:uid="{00000000-0004-0000-0000-00005B010000}"/>
    <hyperlink ref="E352" r:id="rId349" xr:uid="{00000000-0004-0000-0000-00005C010000}"/>
    <hyperlink ref="E353" r:id="rId350" xr:uid="{00000000-0004-0000-0000-00005D010000}"/>
    <hyperlink ref="E354" r:id="rId351" xr:uid="{00000000-0004-0000-0000-00005E010000}"/>
    <hyperlink ref="E355" r:id="rId352" xr:uid="{00000000-0004-0000-0000-00005F010000}"/>
    <hyperlink ref="C356" r:id="rId353" xr:uid="{00000000-0004-0000-0000-000060010000}"/>
    <hyperlink ref="E356" r:id="rId354" xr:uid="{00000000-0004-0000-0000-000061010000}"/>
    <hyperlink ref="C357" r:id="rId355" xr:uid="{00000000-0004-0000-0000-000062010000}"/>
    <hyperlink ref="E357" r:id="rId356" xr:uid="{00000000-0004-0000-0000-000063010000}"/>
    <hyperlink ref="C358" r:id="rId357" xr:uid="{00000000-0004-0000-0000-000064010000}"/>
    <hyperlink ref="E358" r:id="rId358" xr:uid="{00000000-0004-0000-0000-000065010000}"/>
    <hyperlink ref="C359" r:id="rId359" xr:uid="{00000000-0004-0000-0000-000066010000}"/>
    <hyperlink ref="E359" r:id="rId360" xr:uid="{00000000-0004-0000-0000-000067010000}"/>
    <hyperlink ref="C360" r:id="rId361" xr:uid="{00000000-0004-0000-0000-000068010000}"/>
    <hyperlink ref="E360" r:id="rId362" xr:uid="{00000000-0004-0000-0000-000069010000}"/>
    <hyperlink ref="C361" r:id="rId363" xr:uid="{00000000-0004-0000-0000-00006A010000}"/>
    <hyperlink ref="E361" r:id="rId364" xr:uid="{00000000-0004-0000-0000-00006B010000}"/>
    <hyperlink ref="C362" r:id="rId365" xr:uid="{00000000-0004-0000-0000-00006C010000}"/>
    <hyperlink ref="E362" r:id="rId366" xr:uid="{00000000-0004-0000-0000-00006D010000}"/>
    <hyperlink ref="C363" r:id="rId367" xr:uid="{00000000-0004-0000-0000-00006E010000}"/>
    <hyperlink ref="E363" r:id="rId368" xr:uid="{00000000-0004-0000-0000-00006F010000}"/>
    <hyperlink ref="C364" r:id="rId369" xr:uid="{00000000-0004-0000-0000-000070010000}"/>
    <hyperlink ref="E364" r:id="rId370" xr:uid="{00000000-0004-0000-0000-000071010000}"/>
    <hyperlink ref="C365" r:id="rId371" xr:uid="{00000000-0004-0000-0000-000072010000}"/>
    <hyperlink ref="E365" r:id="rId372" xr:uid="{00000000-0004-0000-0000-000073010000}"/>
    <hyperlink ref="C366" r:id="rId373" xr:uid="{00000000-0004-0000-0000-000074010000}"/>
    <hyperlink ref="E366" r:id="rId374" xr:uid="{00000000-0004-0000-0000-000075010000}"/>
    <hyperlink ref="C367" r:id="rId375" xr:uid="{00000000-0004-0000-0000-000076010000}"/>
    <hyperlink ref="E367" r:id="rId376" xr:uid="{00000000-0004-0000-0000-000077010000}"/>
    <hyperlink ref="C368" r:id="rId377" xr:uid="{00000000-0004-0000-0000-000078010000}"/>
    <hyperlink ref="E368" r:id="rId378" xr:uid="{00000000-0004-0000-0000-000079010000}"/>
    <hyperlink ref="C369" r:id="rId379" xr:uid="{00000000-0004-0000-0000-00007A010000}"/>
    <hyperlink ref="E369" r:id="rId380" xr:uid="{00000000-0004-0000-0000-00007B010000}"/>
    <hyperlink ref="C370" r:id="rId381" xr:uid="{00000000-0004-0000-0000-00007C010000}"/>
    <hyperlink ref="E370" r:id="rId382" xr:uid="{00000000-0004-0000-0000-00007D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2020-06-05T04:48:41Z</dcterms:modified>
</cp:coreProperties>
</file>