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30353" windowHeight="9833" tabRatio="269"/>
  </bookViews>
  <sheets>
    <sheet name="Log" sheetId="2" r:id="rId1"/>
    <sheet name="Notes" sheetId="3" r:id="rId2"/>
  </sheets>
  <definedNames>
    <definedName name="_xlnm.Print_Area" localSheetId="0">Log!$B$1:$I$6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27" i="2"/>
  <c r="G27" i="2"/>
  <c r="E26" i="2"/>
  <c r="G26" i="2"/>
  <c r="E25" i="2"/>
  <c r="G25" i="2"/>
  <c r="E24" i="2"/>
  <c r="G24" i="2"/>
  <c r="E23" i="2"/>
  <c r="G23" i="2"/>
  <c r="E22" i="2"/>
  <c r="G22" i="2"/>
  <c r="E21" i="2"/>
  <c r="G21" i="2"/>
  <c r="E20" i="2"/>
  <c r="G20" i="2"/>
  <c r="E19" i="2"/>
  <c r="G19" i="2"/>
  <c r="E18" i="2"/>
  <c r="G18" i="2"/>
  <c r="E17" i="2"/>
  <c r="G17" i="2"/>
  <c r="E16" i="2"/>
  <c r="G16" i="2"/>
  <c r="E15" i="2"/>
  <c r="G15" i="2"/>
  <c r="E14" i="2"/>
  <c r="G14" i="2"/>
  <c r="E13" i="2"/>
  <c r="G13" i="2"/>
  <c r="E12" i="2"/>
  <c r="G12" i="2"/>
  <c r="E11" i="2"/>
  <c r="G11" i="2"/>
  <c r="E10" i="2"/>
  <c r="G10" i="2"/>
  <c r="E9" i="2"/>
  <c r="G9" i="2"/>
  <c r="E8" i="2"/>
  <c r="G8" i="2"/>
  <c r="E7" i="2"/>
  <c r="G7" i="2"/>
  <c r="G6" i="2"/>
  <c r="C7" i="2"/>
  <c r="C8" i="2"/>
  <c r="C9" i="2"/>
  <c r="C10" i="2"/>
  <c r="C11" i="2"/>
  <c r="C12" i="2"/>
  <c r="C13" i="2"/>
  <c r="C14" i="2"/>
  <c r="F9" i="2"/>
  <c r="F8" i="2"/>
  <c r="F7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F21" i="2"/>
  <c r="F20" i="2"/>
  <c r="F19" i="2"/>
  <c r="F18" i="2"/>
  <c r="F17" i="2"/>
  <c r="F16" i="2"/>
  <c r="F15" i="2"/>
  <c r="F14" i="2"/>
  <c r="F13" i="2"/>
  <c r="F12" i="2"/>
  <c r="F11" i="2"/>
  <c r="F10" i="2"/>
  <c r="F6" i="2"/>
</calcChain>
</file>

<file path=xl/sharedStrings.xml><?xml version="1.0" encoding="utf-8"?>
<sst xmlns="http://schemas.openxmlformats.org/spreadsheetml/2006/main" count="44" uniqueCount="33">
  <si>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</si>
  <si>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</si>
  <si>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</si>
  <si>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</si>
  <si>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</si>
  <si>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</si>
  <si>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</si>
  <si>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</si>
  <si>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(m)</t>
    </r>
  </si>
  <si>
    <t>- NOTE: only applying damping when motor is engaged, for H2 that is a very small range of motion</t>
  </si>
  <si>
    <t>- ex: backlash in system reads 7deg p2p on flap encoder and ~0.5deg p2p on motor encoder</t>
  </si>
  <si>
    <t>Configuration 2 Regular Waves, Flap1 free, Flap2 free, Platform locked</t>
  </si>
  <si>
    <t>- Damping = 0.1 Nms</t>
  </si>
  <si>
    <t>WECSIM2</t>
  </si>
  <si>
    <t>complete, changed test order, no Flap2 torque data</t>
  </si>
  <si>
    <t>complete, Bret video, no Flap2 torque data</t>
  </si>
  <si>
    <t>complete, possibly no motor encoder data</t>
  </si>
  <si>
    <r>
      <t xml:space="preserve">complete, no pmat, </t>
    </r>
    <r>
      <rPr>
        <b/>
        <sz val="10"/>
        <color rgb="FFFF0000"/>
        <rFont val="Helvetica"/>
      </rPr>
      <t>flap2 appears locked, Peter came and fixed the flap</t>
    </r>
  </si>
  <si>
    <t>complete, pto slack tightened up, observed motor encoder data</t>
  </si>
  <si>
    <r>
      <t xml:space="preserve">complete, Bspace fixed, </t>
    </r>
    <r>
      <rPr>
        <b/>
        <sz val="10"/>
        <color theme="9" tint="-0.249977111117893"/>
        <rFont val="Helvetica"/>
        <family val="2"/>
      </rPr>
      <t>observed pto slack and minimal motor encoder data, Asher tightened things up</t>
    </r>
  </si>
  <si>
    <t>- consider rerunning</t>
  </si>
  <si>
    <t>complete</t>
  </si>
  <si>
    <t>overtopping, control enabled late, ~20sec</t>
  </si>
  <si>
    <t>Bret video</t>
  </si>
  <si>
    <t>repeat Trial 5, complete</t>
  </si>
  <si>
    <t>repeat Trial 7, complete</t>
  </si>
  <si>
    <t>repeat Trial 9, complete</t>
  </si>
  <si>
    <t>-platform has 'legs'</t>
  </si>
  <si>
    <r>
      <t>T</t>
    </r>
    <r>
      <rPr>
        <b/>
        <sz val="10"/>
        <rFont val="Helvetica"/>
        <family val="2"/>
      </rPr>
      <t xml:space="preserve"> (s)</t>
    </r>
  </si>
  <si>
    <r>
      <t>H</t>
    </r>
    <r>
      <rPr>
        <b/>
        <sz val="10"/>
        <rFont val="Helvetica"/>
        <family val="2"/>
      </rPr>
      <t xml:space="preserve"> (m)</t>
    </r>
  </si>
  <si>
    <t># - Experiment:</t>
  </si>
  <si>
    <t>Flag</t>
  </si>
  <si>
    <t>Config2Reg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</si>
</sst>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6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b/>
      <sz val="10"/>
      <name val="Helvetica"/>
    </font>
    <font>
      <sz val="10"/>
      <color rgb="FFFF0000"/>
      <name val="Helvetica"/>
      <family val="2"/>
    </font>
    <font>
      <b/>
      <sz val="10"/>
      <color rgb="FFFF0000"/>
      <name val="Helvetica"/>
    </font>
    <font>
      <b/>
      <sz val="10"/>
      <color theme="9" tint="-0.249977111117893"/>
      <name val="Helvetica"/>
      <family val="2"/>
    </font>
    <font>
      <sz val="10"/>
      <color theme="9" tint="-0.249977111117893"/>
      <name val="Helvetica"/>
      <family val="2"/>
    </font>
    <font>
      <b/>
      <sz val="10"/>
      <color theme="9" tint="-0.249977111117893"/>
      <name val="Helvetica"/>
    </font>
    <font>
      <sz val="10"/>
      <name val="Helvetica"/>
    </font>
    <font>
      <sz val="10"/>
      <name val="Helvetica Neue"/>
    </font>
    <font>
      <b/>
      <sz val="1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165" fontId="4" fillId="4" borderId="12" xfId="0" applyNumberFormat="1" applyFont="1" applyFill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2" fontId="4" fillId="3" borderId="19" xfId="0" applyNumberFormat="1" applyFont="1" applyFill="1" applyBorder="1" applyAlignment="1">
      <alignment horizontal="center" vertical="center"/>
    </xf>
    <xf numFmtId="1" fontId="4" fillId="4" borderId="19" xfId="0" applyNumberFormat="1" applyFont="1" applyFill="1" applyBorder="1" applyAlignment="1">
      <alignment horizontal="center" vertical="center"/>
    </xf>
    <xf numFmtId="165" fontId="4" fillId="4" borderId="19" xfId="0" applyNumberFormat="1" applyFont="1" applyFill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20" fontId="4" fillId="0" borderId="19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2" fontId="8" fillId="3" borderId="11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65" fontId="8" fillId="4" borderId="1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/>
    <xf numFmtId="165" fontId="8" fillId="0" borderId="0" xfId="0" applyNumberFormat="1" applyFont="1" applyFill="1" applyBorder="1" applyAlignment="1"/>
    <xf numFmtId="0" fontId="8" fillId="0" borderId="0" xfId="0" applyFont="1" applyBorder="1"/>
    <xf numFmtId="0" fontId="8" fillId="0" borderId="0" xfId="0" applyFont="1"/>
    <xf numFmtId="0" fontId="11" fillId="0" borderId="25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6" fontId="8" fillId="5" borderId="11" xfId="0" applyNumberFormat="1" applyFont="1" applyFill="1" applyBorder="1" applyAlignment="1">
      <alignment horizontal="center" vertical="center"/>
    </xf>
    <xf numFmtId="20" fontId="8" fillId="5" borderId="11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left"/>
    </xf>
    <xf numFmtId="166" fontId="8" fillId="5" borderId="1" xfId="0" applyNumberFormat="1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166" fontId="4" fillId="5" borderId="19" xfId="0" applyNumberFormat="1" applyFont="1" applyFill="1" applyBorder="1" applyAlignment="1">
      <alignment horizontal="center" vertical="center"/>
    </xf>
    <xf numFmtId="20" fontId="4" fillId="5" borderId="19" xfId="0" applyNumberFormat="1" applyFont="1" applyFill="1" applyBorder="1" applyAlignment="1">
      <alignment horizontal="center" vertical="center"/>
    </xf>
    <xf numFmtId="167" fontId="8" fillId="3" borderId="11" xfId="0" applyNumberFormat="1" applyFont="1" applyFill="1" applyBorder="1" applyAlignment="1">
      <alignment horizontal="center" vertical="center"/>
    </xf>
    <xf numFmtId="167" fontId="8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19" xfId="0" applyNumberFormat="1" applyFont="1" applyFill="1" applyBorder="1" applyAlignment="1">
      <alignment horizontal="center" vertical="center"/>
    </xf>
    <xf numFmtId="167" fontId="4" fillId="3" borderId="12" xfId="0" applyNumberFormat="1" applyFont="1" applyFill="1" applyBorder="1" applyAlignment="1">
      <alignment horizontal="center" vertical="center"/>
    </xf>
    <xf numFmtId="167" fontId="4" fillId="3" borderId="15" xfId="0" applyNumberFormat="1" applyFont="1" applyFill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left" vertical="center"/>
    </xf>
    <xf numFmtId="0" fontId="12" fillId="0" borderId="5" xfId="0" quotePrefix="1" applyFont="1" applyBorder="1" applyAlignment="1">
      <alignment horizontal="left" vertical="center"/>
    </xf>
    <xf numFmtId="0" fontId="7" fillId="0" borderId="7" xfId="0" quotePrefix="1" applyFont="1" applyBorder="1" applyAlignment="1">
      <alignment horizontal="left" vertical="center"/>
    </xf>
    <xf numFmtId="2" fontId="4" fillId="3" borderId="26" xfId="0" applyNumberFormat="1" applyFont="1" applyFill="1" applyBorder="1" applyAlignment="1">
      <alignment horizontal="center" vertical="center"/>
    </xf>
    <xf numFmtId="167" fontId="4" fillId="3" borderId="26" xfId="0" applyNumberFormat="1" applyFont="1" applyFill="1" applyBorder="1" applyAlignment="1">
      <alignment horizontal="center" vertical="center"/>
    </xf>
    <xf numFmtId="1" fontId="4" fillId="4" borderId="26" xfId="0" applyNumberFormat="1" applyFont="1" applyFill="1" applyBorder="1" applyAlignment="1">
      <alignment horizontal="center" vertical="center"/>
    </xf>
    <xf numFmtId="165" fontId="4" fillId="4" borderId="26" xfId="0" applyNumberFormat="1" applyFont="1" applyFill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20" fontId="4" fillId="0" borderId="26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5" borderId="17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1" fontId="5" fillId="0" borderId="21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380107</xdr:colOff>
      <xdr:row>15</xdr:row>
      <xdr:rowOff>146750</xdr:rowOff>
    </xdr:from>
    <xdr:to>
      <xdr:col>13</xdr:col>
      <xdr:colOff>342617</xdr:colOff>
      <xdr:row>24</xdr:row>
      <xdr:rowOff>122319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5465"/>
        <a:stretch/>
      </xdr:blipFill>
      <xdr:spPr>
        <a:xfrm>
          <a:off x="4914007" y="2618488"/>
          <a:ext cx="3848710" cy="1432894"/>
        </a:xfrm>
        <a:prstGeom prst="rect">
          <a:avLst/>
        </a:prstGeom>
      </xdr:spPr>
    </xdr:pic>
    <xdr:clientData/>
  </xdr:twoCellAnchor>
  <xdr:twoCellAnchor>
    <xdr:from>
      <xdr:col>0</xdr:col>
      <xdr:colOff>532690</xdr:colOff>
      <xdr:row>8</xdr:row>
      <xdr:rowOff>119062</xdr:rowOff>
    </xdr:from>
    <xdr:to>
      <xdr:col>6</xdr:col>
      <xdr:colOff>494832</xdr:colOff>
      <xdr:row>25</xdr:row>
      <xdr:rowOff>3615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690" y="1457325"/>
          <a:ext cx="3848342" cy="26372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9</xdr:row>
          <xdr:rowOff>49469</xdr:rowOff>
        </xdr:from>
        <xdr:to>
          <xdr:col>13</xdr:col>
          <xdr:colOff>370317</xdr:colOff>
          <xdr:row>15</xdr:row>
          <xdr:rowOff>34531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4"/>
  <sheetViews>
    <sheetView tabSelected="1" zoomScaleNormal="100" zoomScalePageLayoutView="150" workbookViewId="0">
      <selection activeCell="J9" sqref="J9"/>
    </sheetView>
  </sheetViews>
  <sheetFormatPr defaultColWidth="11.46484375" defaultRowHeight="12.75"/>
  <cols>
    <col min="1" max="1" width="6.73046875" style="2" customWidth="1"/>
    <col min="2" max="3" width="7.73046875" style="2" customWidth="1"/>
    <col min="4" max="4" width="9.265625" style="2" customWidth="1"/>
    <col min="5" max="7" width="9.265625" style="11" customWidth="1"/>
    <col min="8" max="8" width="9.265625" style="12" customWidth="1"/>
    <col min="9" max="9" width="9.265625" style="2" customWidth="1"/>
    <col min="10" max="10" width="70.7304687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4" ht="13.15">
      <c r="B1" s="1" t="s">
        <v>1</v>
      </c>
      <c r="D1" s="95" t="s">
        <v>13</v>
      </c>
      <c r="F1" s="4"/>
      <c r="G1" s="4"/>
      <c r="H1" s="3"/>
      <c r="I1" s="3"/>
      <c r="J1" s="3"/>
      <c r="K1" s="3"/>
      <c r="L1" s="3"/>
      <c r="M1" s="3"/>
    </row>
    <row r="2" spans="2:14" ht="13.15">
      <c r="B2" s="1" t="s">
        <v>30</v>
      </c>
      <c r="D2" s="95" t="s">
        <v>32</v>
      </c>
      <c r="F2" s="4"/>
      <c r="G2" s="4"/>
      <c r="H2" s="3"/>
      <c r="I2" s="3"/>
      <c r="J2" s="3"/>
      <c r="K2" s="3"/>
      <c r="L2" s="3"/>
      <c r="M2" s="3"/>
    </row>
    <row r="3" spans="2:14" ht="13.15">
      <c r="B3" s="1" t="s">
        <v>5</v>
      </c>
      <c r="D3" s="95" t="s">
        <v>11</v>
      </c>
      <c r="F3" s="4"/>
      <c r="G3" s="4"/>
      <c r="H3" s="3"/>
      <c r="I3" s="3"/>
      <c r="J3" s="3"/>
      <c r="K3" s="3"/>
      <c r="L3" s="3"/>
      <c r="M3" s="3"/>
    </row>
    <row r="4" spans="2:14" ht="13.5" thickBot="1">
      <c r="B4" s="1"/>
      <c r="D4" s="3"/>
      <c r="E4" s="5"/>
      <c r="F4" s="5"/>
      <c r="G4" s="5"/>
      <c r="H4" s="3"/>
      <c r="I4" s="3"/>
      <c r="J4" s="3"/>
      <c r="K4" s="3"/>
      <c r="L4" s="3"/>
      <c r="M4" s="3"/>
    </row>
    <row r="5" spans="2:14" ht="15" thickBot="1">
      <c r="B5" s="23" t="s">
        <v>6</v>
      </c>
      <c r="C5" s="29" t="s">
        <v>0</v>
      </c>
      <c r="D5" s="30" t="s">
        <v>28</v>
      </c>
      <c r="E5" s="30" t="s">
        <v>29</v>
      </c>
      <c r="F5" s="31" t="s">
        <v>7</v>
      </c>
      <c r="G5" s="31" t="s">
        <v>8</v>
      </c>
      <c r="H5" s="32" t="s">
        <v>2</v>
      </c>
      <c r="I5" s="32" t="s">
        <v>3</v>
      </c>
      <c r="J5" s="33" t="s">
        <v>4</v>
      </c>
      <c r="K5" s="97" t="s">
        <v>31</v>
      </c>
      <c r="L5" s="3"/>
    </row>
    <row r="6" spans="2:14" ht="13.15">
      <c r="B6" s="83">
        <v>1</v>
      </c>
      <c r="C6" s="34">
        <v>1</v>
      </c>
      <c r="D6" s="51">
        <v>0.87</v>
      </c>
      <c r="E6" s="76">
        <f>4.5/100</f>
        <v>4.4999999999999998E-2</v>
      </c>
      <c r="F6" s="52">
        <f>D6*(33)^0.5</f>
        <v>4.9977695024880848</v>
      </c>
      <c r="G6" s="53">
        <f>E6*33</f>
        <v>1.4849999999999999</v>
      </c>
      <c r="H6" s="65">
        <v>42522</v>
      </c>
      <c r="I6" s="66">
        <v>0.46180555555555558</v>
      </c>
      <c r="J6" s="67" t="s">
        <v>17</v>
      </c>
      <c r="K6" s="96">
        <v>1</v>
      </c>
      <c r="L6" s="3"/>
    </row>
    <row r="7" spans="2:14" ht="13.15">
      <c r="B7" s="84"/>
      <c r="C7" s="50">
        <f>C6+1</f>
        <v>2</v>
      </c>
      <c r="D7" s="54">
        <v>0.87</v>
      </c>
      <c r="E7" s="77">
        <f t="shared" ref="E7:E15" si="0">4.5/100</f>
        <v>4.4999999999999998E-2</v>
      </c>
      <c r="F7" s="55">
        <f>D7*(33)^0.5</f>
        <v>4.9977695024880848</v>
      </c>
      <c r="G7" s="56">
        <f t="shared" ref="G7:G27" si="1">E7*33</f>
        <v>1.4849999999999999</v>
      </c>
      <c r="H7" s="68">
        <v>42522</v>
      </c>
      <c r="I7" s="69">
        <v>0.60347222222222219</v>
      </c>
      <c r="J7" s="98" t="s">
        <v>15</v>
      </c>
      <c r="K7" s="96">
        <v>1</v>
      </c>
      <c r="L7" s="3"/>
    </row>
    <row r="8" spans="2:14" ht="13.15">
      <c r="B8" s="84"/>
      <c r="C8" s="50">
        <f t="shared" ref="C8:C13" si="2">C7+1</f>
        <v>3</v>
      </c>
      <c r="D8" s="54">
        <v>2.2599999999999998</v>
      </c>
      <c r="E8" s="77">
        <f t="shared" si="0"/>
        <v>4.4999999999999998E-2</v>
      </c>
      <c r="F8" s="55">
        <f t="shared" ref="F8" si="3">D8*(33)^0.5</f>
        <v>12.982711581175943</v>
      </c>
      <c r="G8" s="56">
        <f t="shared" si="1"/>
        <v>1.4849999999999999</v>
      </c>
      <c r="H8" s="68">
        <v>42522</v>
      </c>
      <c r="I8" s="69">
        <v>0.61111111111111105</v>
      </c>
      <c r="J8" s="98" t="s">
        <v>14</v>
      </c>
      <c r="K8" s="96">
        <v>1</v>
      </c>
      <c r="L8" s="3"/>
    </row>
    <row r="9" spans="2:14" ht="13.15">
      <c r="B9" s="84"/>
      <c r="C9" s="61">
        <f t="shared" si="2"/>
        <v>4</v>
      </c>
      <c r="D9" s="62">
        <v>0.87</v>
      </c>
      <c r="E9" s="78">
        <f t="shared" si="0"/>
        <v>4.4999999999999998E-2</v>
      </c>
      <c r="F9" s="63">
        <f>D9*(33)^0.5</f>
        <v>4.9977695024880848</v>
      </c>
      <c r="G9" s="64">
        <f t="shared" si="1"/>
        <v>1.4849999999999999</v>
      </c>
      <c r="H9" s="70">
        <v>42522</v>
      </c>
      <c r="I9" s="71">
        <v>0.62291666666666667</v>
      </c>
      <c r="J9" s="99" t="s">
        <v>16</v>
      </c>
      <c r="K9" s="96">
        <v>0</v>
      </c>
      <c r="L9" s="3"/>
    </row>
    <row r="10" spans="2:14" ht="26.25">
      <c r="B10" s="84"/>
      <c r="C10" s="61">
        <f t="shared" si="2"/>
        <v>5</v>
      </c>
      <c r="D10" s="62">
        <v>1.22</v>
      </c>
      <c r="E10" s="78">
        <f t="shared" si="0"/>
        <v>4.4999999999999998E-2</v>
      </c>
      <c r="F10" s="63">
        <f>D10*(33)^0.5</f>
        <v>7.0083664287763945</v>
      </c>
      <c r="G10" s="64">
        <f t="shared" si="1"/>
        <v>1.4849999999999999</v>
      </c>
      <c r="H10" s="70">
        <v>42522</v>
      </c>
      <c r="I10" s="71">
        <v>0.63611111111111118</v>
      </c>
      <c r="J10" s="100" t="s">
        <v>19</v>
      </c>
      <c r="K10" s="96">
        <v>0</v>
      </c>
      <c r="L10" s="3"/>
    </row>
    <row r="11" spans="2:14" ht="13.15">
      <c r="B11" s="84"/>
      <c r="C11" s="50">
        <f t="shared" si="2"/>
        <v>6</v>
      </c>
      <c r="D11" s="20">
        <v>1.57</v>
      </c>
      <c r="E11" s="79">
        <f t="shared" si="0"/>
        <v>4.4999999999999998E-2</v>
      </c>
      <c r="F11" s="21">
        <f t="shared" ref="F11:F15" si="4">D11*(33)^0.5</f>
        <v>9.0189633550647059</v>
      </c>
      <c r="G11" s="22">
        <f t="shared" si="1"/>
        <v>1.4849999999999999</v>
      </c>
      <c r="H11" s="72">
        <v>42522</v>
      </c>
      <c r="I11" s="73">
        <v>0.66319444444444442</v>
      </c>
      <c r="J11" s="101" t="s">
        <v>18</v>
      </c>
      <c r="K11" s="96">
        <v>0</v>
      </c>
      <c r="L11" s="6"/>
    </row>
    <row r="12" spans="2:14" ht="13.15">
      <c r="B12" s="84"/>
      <c r="C12" s="50">
        <f t="shared" si="2"/>
        <v>7</v>
      </c>
      <c r="D12" s="20">
        <v>1.91</v>
      </c>
      <c r="E12" s="79">
        <f t="shared" si="0"/>
        <v>4.4999999999999998E-2</v>
      </c>
      <c r="F12" s="21">
        <f t="shared" si="4"/>
        <v>10.972114654887633</v>
      </c>
      <c r="G12" s="22">
        <f t="shared" si="1"/>
        <v>1.4849999999999999</v>
      </c>
      <c r="H12" s="72">
        <v>42522</v>
      </c>
      <c r="I12" s="73">
        <v>0.67013888888888884</v>
      </c>
      <c r="J12" s="101" t="s">
        <v>21</v>
      </c>
      <c r="K12" s="96">
        <v>0</v>
      </c>
    </row>
    <row r="13" spans="2:14" ht="13.15">
      <c r="B13" s="84"/>
      <c r="C13" s="50">
        <f t="shared" si="2"/>
        <v>8</v>
      </c>
      <c r="D13" s="20">
        <v>2.2599999999999998</v>
      </c>
      <c r="E13" s="79">
        <f t="shared" si="0"/>
        <v>4.4999999999999998E-2</v>
      </c>
      <c r="F13" s="21">
        <f t="shared" si="4"/>
        <v>12.982711581175943</v>
      </c>
      <c r="G13" s="22">
        <f t="shared" si="1"/>
        <v>1.4849999999999999</v>
      </c>
      <c r="H13" s="72">
        <v>42522</v>
      </c>
      <c r="I13" s="73">
        <v>0.67986111111111114</v>
      </c>
      <c r="J13" s="101" t="s">
        <v>21</v>
      </c>
      <c r="K13" s="96">
        <v>0</v>
      </c>
      <c r="L13" s="8"/>
      <c r="M13" s="10"/>
      <c r="N13" s="9"/>
    </row>
    <row r="14" spans="2:14" ht="13.15">
      <c r="B14" s="84"/>
      <c r="C14" s="40">
        <f>C13+1</f>
        <v>9</v>
      </c>
      <c r="D14" s="20">
        <v>2.61</v>
      </c>
      <c r="E14" s="79">
        <f t="shared" si="0"/>
        <v>4.4999999999999998E-2</v>
      </c>
      <c r="F14" s="21">
        <f t="shared" si="4"/>
        <v>14.993308507464254</v>
      </c>
      <c r="G14" s="22">
        <f t="shared" si="1"/>
        <v>1.4849999999999999</v>
      </c>
      <c r="H14" s="72">
        <v>42522</v>
      </c>
      <c r="I14" s="73">
        <v>0.6875</v>
      </c>
      <c r="J14" s="101" t="s">
        <v>21</v>
      </c>
      <c r="K14" s="96">
        <v>0</v>
      </c>
      <c r="L14" s="8"/>
      <c r="M14" s="10"/>
      <c r="N14" s="9"/>
    </row>
    <row r="15" spans="2:14" ht="13.5" thickBot="1">
      <c r="B15" s="85"/>
      <c r="C15" s="41">
        <f t="shared" ref="C15:C27" si="5">C14+1</f>
        <v>10</v>
      </c>
      <c r="D15" s="42">
        <v>3.31</v>
      </c>
      <c r="E15" s="80">
        <f t="shared" si="0"/>
        <v>4.4999999999999998E-2</v>
      </c>
      <c r="F15" s="43">
        <f t="shared" si="4"/>
        <v>19.014502360040876</v>
      </c>
      <c r="G15" s="44">
        <f t="shared" si="1"/>
        <v>1.4849999999999999</v>
      </c>
      <c r="H15" s="74">
        <v>42522</v>
      </c>
      <c r="I15" s="75">
        <v>0.6958333333333333</v>
      </c>
      <c r="J15" s="102" t="s">
        <v>21</v>
      </c>
      <c r="K15" s="96">
        <v>0</v>
      </c>
      <c r="L15" s="8"/>
      <c r="M15" s="10"/>
      <c r="N15" s="9"/>
    </row>
    <row r="16" spans="2:14" ht="13.15">
      <c r="B16" s="84">
        <v>2</v>
      </c>
      <c r="C16" s="50">
        <f>C15+1</f>
        <v>11</v>
      </c>
      <c r="D16" s="89">
        <v>1.22</v>
      </c>
      <c r="E16" s="90">
        <f>13.6/100</f>
        <v>0.13600000000000001</v>
      </c>
      <c r="F16" s="91">
        <f>D16*(33)^0.5</f>
        <v>7.0083664287763945</v>
      </c>
      <c r="G16" s="92">
        <f t="shared" si="1"/>
        <v>4.4880000000000004</v>
      </c>
      <c r="H16" s="93">
        <v>42534</v>
      </c>
      <c r="I16" s="94">
        <v>0.41666666666666669</v>
      </c>
      <c r="J16" s="103" t="s">
        <v>22</v>
      </c>
      <c r="K16" s="96">
        <v>0</v>
      </c>
      <c r="L16" s="8"/>
      <c r="M16" s="10"/>
      <c r="N16" s="9"/>
    </row>
    <row r="17" spans="2:14" ht="13.15">
      <c r="B17" s="84"/>
      <c r="C17" s="40">
        <f t="shared" si="5"/>
        <v>12</v>
      </c>
      <c r="D17" s="20">
        <v>1.57</v>
      </c>
      <c r="E17" s="79">
        <f t="shared" ref="E17:E21" si="6">13.6/100</f>
        <v>0.13600000000000001</v>
      </c>
      <c r="F17" s="21">
        <f t="shared" ref="F17:F21" si="7">D17*(33)^0.5</f>
        <v>9.0189633550647059</v>
      </c>
      <c r="G17" s="22">
        <f t="shared" si="1"/>
        <v>4.4880000000000004</v>
      </c>
      <c r="H17" s="19">
        <v>42534</v>
      </c>
      <c r="I17" s="7">
        <v>0.43472222222222223</v>
      </c>
      <c r="J17" s="104" t="s">
        <v>23</v>
      </c>
      <c r="K17" s="96">
        <v>0</v>
      </c>
      <c r="L17" s="8"/>
      <c r="M17" s="10"/>
      <c r="N17" s="9"/>
    </row>
    <row r="18" spans="2:14" ht="13.15">
      <c r="B18" s="84"/>
      <c r="C18" s="40">
        <f t="shared" si="5"/>
        <v>13</v>
      </c>
      <c r="D18" s="20">
        <v>1.91</v>
      </c>
      <c r="E18" s="79">
        <f t="shared" si="6"/>
        <v>0.13600000000000001</v>
      </c>
      <c r="F18" s="21">
        <f t="shared" si="7"/>
        <v>10.972114654887633</v>
      </c>
      <c r="G18" s="22">
        <f t="shared" si="1"/>
        <v>4.4880000000000004</v>
      </c>
      <c r="H18" s="19">
        <v>42534</v>
      </c>
      <c r="I18" s="7">
        <v>0.4465277777777778</v>
      </c>
      <c r="J18" s="104" t="s">
        <v>21</v>
      </c>
      <c r="K18" s="96">
        <v>0</v>
      </c>
      <c r="L18" s="8"/>
      <c r="M18" s="10"/>
      <c r="N18" s="9"/>
    </row>
    <row r="19" spans="2:14" ht="13.15">
      <c r="B19" s="84"/>
      <c r="C19" s="40">
        <f t="shared" si="5"/>
        <v>14</v>
      </c>
      <c r="D19" s="20">
        <v>2.2599999999999998</v>
      </c>
      <c r="E19" s="79">
        <f t="shared" si="6"/>
        <v>0.13600000000000001</v>
      </c>
      <c r="F19" s="21">
        <f t="shared" si="7"/>
        <v>12.982711581175943</v>
      </c>
      <c r="G19" s="22">
        <f t="shared" si="1"/>
        <v>4.4880000000000004</v>
      </c>
      <c r="H19" s="19">
        <v>42534</v>
      </c>
      <c r="I19" s="7">
        <v>0.45833333333333331</v>
      </c>
      <c r="J19" s="104" t="s">
        <v>21</v>
      </c>
      <c r="K19" s="96">
        <v>0</v>
      </c>
      <c r="L19" s="8"/>
      <c r="M19" s="10"/>
      <c r="N19" s="9"/>
    </row>
    <row r="20" spans="2:14" s="60" customFormat="1" ht="13.15">
      <c r="B20" s="84"/>
      <c r="C20" s="40">
        <f t="shared" si="5"/>
        <v>15</v>
      </c>
      <c r="D20" s="20">
        <v>2.61</v>
      </c>
      <c r="E20" s="79">
        <f t="shared" si="6"/>
        <v>0.13600000000000001</v>
      </c>
      <c r="F20" s="21">
        <f t="shared" si="7"/>
        <v>14.993308507464254</v>
      </c>
      <c r="G20" s="22">
        <f t="shared" si="1"/>
        <v>4.4880000000000004</v>
      </c>
      <c r="H20" s="19">
        <v>42534</v>
      </c>
      <c r="I20" s="7">
        <v>0.4680555555555555</v>
      </c>
      <c r="J20" s="104" t="s">
        <v>21</v>
      </c>
      <c r="K20" s="96">
        <v>0</v>
      </c>
      <c r="L20" s="57"/>
      <c r="M20" s="58"/>
      <c r="N20" s="59"/>
    </row>
    <row r="21" spans="2:14" ht="13.5" thickBot="1">
      <c r="B21" s="85"/>
      <c r="C21" s="48">
        <f t="shared" si="5"/>
        <v>16</v>
      </c>
      <c r="D21" s="24">
        <v>3.31</v>
      </c>
      <c r="E21" s="81">
        <f t="shared" si="6"/>
        <v>0.13600000000000001</v>
      </c>
      <c r="F21" s="25">
        <f t="shared" si="7"/>
        <v>19.014502360040876</v>
      </c>
      <c r="G21" s="26">
        <f t="shared" si="1"/>
        <v>4.4880000000000004</v>
      </c>
      <c r="H21" s="27">
        <v>42534</v>
      </c>
      <c r="I21" s="28">
        <v>0.4770833333333333</v>
      </c>
      <c r="J21" s="105" t="s">
        <v>21</v>
      </c>
      <c r="K21" s="96">
        <v>0</v>
      </c>
      <c r="L21" s="8"/>
      <c r="M21" s="10"/>
      <c r="N21" s="9"/>
    </row>
    <row r="22" spans="2:14">
      <c r="B22" s="107">
        <v>3</v>
      </c>
      <c r="C22" s="34">
        <f t="shared" si="5"/>
        <v>17</v>
      </c>
      <c r="D22" s="35">
        <v>1.22</v>
      </c>
      <c r="E22" s="82">
        <f t="shared" ref="E22:E27" si="8">4.5/100</f>
        <v>4.4999999999999998E-2</v>
      </c>
      <c r="F22" s="36">
        <v>7.0083664287763945</v>
      </c>
      <c r="G22" s="37">
        <f t="shared" si="1"/>
        <v>1.4849999999999999</v>
      </c>
      <c r="H22" s="38">
        <v>42534</v>
      </c>
      <c r="I22" s="39">
        <v>0.4909722222222222</v>
      </c>
      <c r="J22" s="106" t="s">
        <v>24</v>
      </c>
      <c r="K22" s="96">
        <v>0</v>
      </c>
      <c r="L22" s="8"/>
      <c r="M22" s="10"/>
      <c r="N22" s="9"/>
    </row>
    <row r="23" spans="2:14">
      <c r="B23" s="108"/>
      <c r="C23" s="40">
        <f t="shared" si="5"/>
        <v>18</v>
      </c>
      <c r="D23" s="20">
        <v>1.91</v>
      </c>
      <c r="E23" s="79">
        <f t="shared" si="8"/>
        <v>4.4999999999999998E-2</v>
      </c>
      <c r="F23" s="21">
        <v>10.972114654887633</v>
      </c>
      <c r="G23" s="22">
        <f t="shared" si="1"/>
        <v>1.4849999999999999</v>
      </c>
      <c r="H23" s="19">
        <v>42534</v>
      </c>
      <c r="I23" s="7">
        <v>0.50347222222222221</v>
      </c>
      <c r="J23" s="104" t="s">
        <v>25</v>
      </c>
      <c r="K23" s="96">
        <v>0</v>
      </c>
    </row>
    <row r="24" spans="2:14" ht="13.15" thickBot="1">
      <c r="B24" s="109"/>
      <c r="C24" s="41">
        <f t="shared" si="5"/>
        <v>19</v>
      </c>
      <c r="D24" s="42">
        <v>2.61</v>
      </c>
      <c r="E24" s="80">
        <f t="shared" si="8"/>
        <v>4.4999999999999998E-2</v>
      </c>
      <c r="F24" s="43">
        <v>14.993308507464254</v>
      </c>
      <c r="G24" s="44">
        <f t="shared" si="1"/>
        <v>1.4849999999999999</v>
      </c>
      <c r="H24" s="45">
        <v>42534</v>
      </c>
      <c r="I24" s="46">
        <v>0.57847222222222217</v>
      </c>
      <c r="J24" s="47" t="s">
        <v>26</v>
      </c>
      <c r="K24" s="96">
        <v>0</v>
      </c>
    </row>
    <row r="25" spans="2:14">
      <c r="B25" s="107">
        <v>4</v>
      </c>
      <c r="C25" s="34">
        <f t="shared" si="5"/>
        <v>20</v>
      </c>
      <c r="D25" s="35">
        <v>1.22</v>
      </c>
      <c r="E25" s="82">
        <f t="shared" si="8"/>
        <v>4.4999999999999998E-2</v>
      </c>
      <c r="F25" s="36">
        <v>7.0083664287763945</v>
      </c>
      <c r="G25" s="37">
        <f t="shared" si="1"/>
        <v>1.4849999999999999</v>
      </c>
      <c r="H25" s="38">
        <v>42534</v>
      </c>
      <c r="I25" s="39">
        <v>0.58958333333333335</v>
      </c>
      <c r="J25" s="106" t="s">
        <v>24</v>
      </c>
      <c r="K25" s="96">
        <v>0</v>
      </c>
    </row>
    <row r="26" spans="2:14">
      <c r="B26" s="108"/>
      <c r="C26" s="40">
        <f t="shared" si="5"/>
        <v>21</v>
      </c>
      <c r="D26" s="20">
        <v>1.91</v>
      </c>
      <c r="E26" s="79">
        <f t="shared" si="8"/>
        <v>4.4999999999999998E-2</v>
      </c>
      <c r="F26" s="21">
        <v>10.972114654887633</v>
      </c>
      <c r="G26" s="22">
        <f t="shared" si="1"/>
        <v>1.4849999999999999</v>
      </c>
      <c r="H26" s="19">
        <v>42534</v>
      </c>
      <c r="I26" s="7">
        <v>0.6020833333333333</v>
      </c>
      <c r="J26" s="104" t="s">
        <v>25</v>
      </c>
      <c r="K26" s="96">
        <v>0</v>
      </c>
    </row>
    <row r="27" spans="2:14" ht="13.15" thickBot="1">
      <c r="B27" s="109"/>
      <c r="C27" s="41">
        <f t="shared" si="5"/>
        <v>22</v>
      </c>
      <c r="D27" s="42">
        <v>2.61</v>
      </c>
      <c r="E27" s="80">
        <f t="shared" si="8"/>
        <v>4.4999999999999998E-2</v>
      </c>
      <c r="F27" s="43">
        <v>14.993308507464254</v>
      </c>
      <c r="G27" s="44">
        <f t="shared" si="1"/>
        <v>1.4849999999999999</v>
      </c>
      <c r="H27" s="45">
        <v>42534</v>
      </c>
      <c r="I27" s="46">
        <v>0.61249999999999993</v>
      </c>
      <c r="J27" s="47" t="s">
        <v>26</v>
      </c>
      <c r="K27" s="96">
        <v>0</v>
      </c>
    </row>
    <row r="28" spans="2:14">
      <c r="E28" s="2"/>
      <c r="F28" s="2"/>
      <c r="G28" s="2"/>
      <c r="H28" s="2"/>
    </row>
    <row r="29" spans="2:14">
      <c r="E29" s="2"/>
      <c r="F29" s="2"/>
      <c r="G29" s="2"/>
      <c r="H29" s="2"/>
    </row>
    <row r="30" spans="2:14">
      <c r="E30" s="2"/>
      <c r="F30" s="2"/>
      <c r="G30" s="2"/>
      <c r="H30" s="2"/>
    </row>
    <row r="31" spans="2:14">
      <c r="E31" s="2"/>
      <c r="F31" s="2"/>
      <c r="G31" s="2"/>
      <c r="H31" s="2"/>
    </row>
    <row r="32" spans="2:14">
      <c r="E32" s="2"/>
      <c r="F32" s="2"/>
      <c r="G32" s="2"/>
      <c r="H32" s="2"/>
    </row>
    <row r="33" spans="5:8">
      <c r="E33" s="2"/>
      <c r="F33" s="2"/>
      <c r="G33" s="2"/>
      <c r="H33" s="2"/>
    </row>
    <row r="34" spans="5:8">
      <c r="E34" s="2"/>
      <c r="F34" s="2"/>
      <c r="G34" s="2"/>
      <c r="H34" s="2"/>
    </row>
  </sheetData>
  <sortState ref="D7:F29">
    <sortCondition ref="E7:E29"/>
  </sortState>
  <mergeCells count="2">
    <mergeCell ref="B25:B27"/>
    <mergeCell ref="B22:B24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7"/>
  <sheetViews>
    <sheetView workbookViewId="0">
      <selection activeCell="R12" sqref="R12"/>
    </sheetView>
  </sheetViews>
  <sheetFormatPr defaultRowHeight="12.75"/>
  <sheetData>
    <row r="1" spans="2:10" ht="13.15" thickBot="1"/>
    <row r="2" spans="2:10" ht="13.5" thickBot="1">
      <c r="B2" s="110" t="s">
        <v>4</v>
      </c>
      <c r="C2" s="111"/>
      <c r="D2" s="111"/>
      <c r="E2" s="111"/>
      <c r="F2" s="111"/>
      <c r="G2" s="111"/>
      <c r="H2" s="111"/>
      <c r="I2" s="111"/>
      <c r="J2" s="112"/>
    </row>
    <row r="3" spans="2:10" ht="13.15">
      <c r="B3" s="49" t="s">
        <v>12</v>
      </c>
      <c r="C3" s="13"/>
      <c r="D3" s="13"/>
      <c r="E3" s="13"/>
      <c r="F3" s="13"/>
      <c r="G3" s="13"/>
      <c r="H3" s="13"/>
      <c r="I3" s="13"/>
      <c r="J3" s="14"/>
    </row>
    <row r="4" spans="2:10" ht="13.15">
      <c r="B4" s="86" t="s">
        <v>9</v>
      </c>
      <c r="C4" s="15"/>
      <c r="D4" s="15"/>
      <c r="E4" s="15"/>
      <c r="F4" s="15"/>
      <c r="G4" s="15"/>
      <c r="H4" s="15"/>
      <c r="I4" s="15"/>
      <c r="J4" s="16"/>
    </row>
    <row r="5" spans="2:10" ht="13.15">
      <c r="B5" s="86" t="s">
        <v>10</v>
      </c>
      <c r="C5" s="15"/>
      <c r="D5" s="15"/>
      <c r="E5" s="15"/>
      <c r="F5" s="15"/>
      <c r="G5" s="15"/>
      <c r="H5" s="15"/>
      <c r="I5" s="15"/>
      <c r="J5" s="16"/>
    </row>
    <row r="6" spans="2:10" ht="13.15">
      <c r="B6" s="87" t="s">
        <v>20</v>
      </c>
      <c r="C6" s="15"/>
      <c r="D6" s="15"/>
      <c r="E6" s="15"/>
      <c r="F6" s="15"/>
      <c r="G6" s="15"/>
      <c r="H6" s="15"/>
      <c r="I6" s="15"/>
      <c r="J6" s="16"/>
    </row>
    <row r="7" spans="2:10" ht="13.5" thickBot="1">
      <c r="B7" s="88" t="s">
        <v>27</v>
      </c>
      <c r="C7" s="17"/>
      <c r="D7" s="17"/>
      <c r="E7" s="17"/>
      <c r="F7" s="17"/>
      <c r="G7" s="17"/>
      <c r="H7" s="17"/>
      <c r="I7" s="17"/>
      <c r="J7" s="18"/>
    </row>
  </sheetData>
  <mergeCells count="1">
    <mergeCell ref="B2:J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12" shapeId="2049" r:id="rId3">
          <objectPr defaultSize="0" autoPict="0" r:id="rId4">
            <anchor moveWithCells="1">
              <from>
                <xdr:col>7</xdr:col>
                <xdr:colOff>352425</xdr:colOff>
                <xdr:row>9</xdr:row>
                <xdr:rowOff>47625</xdr:rowOff>
              </from>
              <to>
                <xdr:col>13</xdr:col>
                <xdr:colOff>371475</xdr:colOff>
                <xdr:row>15</xdr:row>
                <xdr:rowOff>33338</xdr:rowOff>
              </to>
            </anchor>
          </objectPr>
        </oleObject>
      </mc:Choice>
      <mc:Fallback>
        <oleObject progId="Excel.Sheet.12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2018-10-15T21:54:31Z</dcterms:modified>
</cp:coreProperties>
</file>