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19193" windowHeight="7073"/>
  </bookViews>
  <sheets>
    <sheet name="Log" sheetId="1" r:id="rId1"/>
    <sheet name="Notes" sheetId="2" r:id="rId2"/>
  </sheets>
  <calcPr calcId="171027" concurrentCalc="0"/>
</workbook>
</file>

<file path=xl/calcChain.xml><?xml version="1.0" encoding="utf-8"?>
<calcChain xmlns="http://schemas.openxmlformats.org/spreadsheetml/2006/main">
  <c r="E33" i="1" l="1"/>
  <c r="G33" i="1"/>
  <c r="F3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E32" i="1"/>
  <c r="G32" i="1"/>
  <c r="F32" i="1"/>
  <c r="E31" i="1"/>
  <c r="G31" i="1"/>
  <c r="F31" i="1"/>
  <c r="E30" i="1"/>
  <c r="G30" i="1"/>
  <c r="F30" i="1"/>
  <c r="E29" i="1"/>
  <c r="G29" i="1"/>
  <c r="F29" i="1"/>
  <c r="E28" i="1"/>
  <c r="G28" i="1"/>
  <c r="F28" i="1"/>
  <c r="E27" i="1"/>
  <c r="G27" i="1"/>
  <c r="F27" i="1"/>
  <c r="F36" i="1"/>
  <c r="E36" i="1"/>
  <c r="G36" i="1"/>
  <c r="F35" i="1"/>
  <c r="E35" i="1"/>
  <c r="G35" i="1"/>
  <c r="F34" i="1"/>
  <c r="E34" i="1"/>
  <c r="G34" i="1"/>
  <c r="F26" i="1"/>
  <c r="E26" i="1"/>
  <c r="G26" i="1"/>
  <c r="F25" i="1"/>
  <c r="E25" i="1"/>
  <c r="G25" i="1"/>
  <c r="F24" i="1"/>
  <c r="E24" i="1"/>
  <c r="G24" i="1"/>
  <c r="F23" i="1"/>
  <c r="E23" i="1"/>
  <c r="G23" i="1"/>
  <c r="F22" i="1"/>
  <c r="E22" i="1"/>
  <c r="G22" i="1"/>
  <c r="F21" i="1"/>
  <c r="E21" i="1"/>
  <c r="G21" i="1"/>
  <c r="F20" i="1"/>
  <c r="E20" i="1"/>
  <c r="G20" i="1"/>
  <c r="F19" i="1"/>
  <c r="E19" i="1"/>
  <c r="G19" i="1"/>
  <c r="F18" i="1"/>
  <c r="E18" i="1"/>
  <c r="G18" i="1"/>
  <c r="F17" i="1"/>
  <c r="E17" i="1"/>
  <c r="G17" i="1"/>
  <c r="F16" i="1"/>
  <c r="E16" i="1"/>
  <c r="G16" i="1"/>
  <c r="F15" i="1"/>
  <c r="E15" i="1"/>
  <c r="G15" i="1"/>
  <c r="F14" i="1"/>
  <c r="E14" i="1"/>
  <c r="G14" i="1"/>
  <c r="F13" i="1"/>
  <c r="E13" i="1"/>
  <c r="G13" i="1"/>
  <c r="F12" i="1"/>
  <c r="E12" i="1"/>
  <c r="G12" i="1"/>
  <c r="F11" i="1"/>
  <c r="E11" i="1"/>
  <c r="G11" i="1"/>
  <c r="F10" i="1"/>
  <c r="E10" i="1"/>
  <c r="G10" i="1"/>
  <c r="F9" i="1"/>
  <c r="E9" i="1"/>
  <c r="G9" i="1"/>
  <c r="F8" i="1"/>
  <c r="E8" i="1"/>
  <c r="G8" i="1"/>
  <c r="F7" i="1"/>
  <c r="E7" i="1"/>
  <c r="G7" i="1"/>
  <c r="C34" i="1"/>
  <c r="C35" i="1"/>
  <c r="C36" i="1"/>
  <c r="F6" i="1"/>
  <c r="E6" i="1"/>
  <c r="G6" i="1"/>
</calcChain>
</file>

<file path=xl/sharedStrings.xml><?xml version="1.0" encoding="utf-8"?>
<sst xmlns="http://schemas.openxmlformats.org/spreadsheetml/2006/main" count="58" uniqueCount="48">
  <si>
    <t>Project:</t>
  </si>
  <si>
    <t>WECSIM2</t>
  </si>
  <si>
    <t>Description:</t>
  </si>
  <si>
    <t>Wave Excitation Regular, Flaps held vertical with mechanical lock, platform locked</t>
  </si>
  <si>
    <t>Notes</t>
  </si>
  <si>
    <t>- Did H2 spot checks to verify repeatability</t>
  </si>
  <si>
    <t>- 1 run for each wave case</t>
  </si>
  <si>
    <t>- no Hfs = 8m wave cases, or Tfs = 19s wave cases</t>
  </si>
  <si>
    <t>- freeboard not the same on R vs L side of FOSWEC</t>
  </si>
  <si>
    <t>- 3min waves, 6min DAQ</t>
  </si>
  <si>
    <t>- H3 waves has some overtopping trials, and lots of pitch motion</t>
  </si>
  <si>
    <t>- LOTS of Bspace issues</t>
  </si>
  <si>
    <t>- repeat Trials 19-21</t>
  </si>
  <si>
    <t>- rerun Trials 14-18 with legs</t>
  </si>
  <si>
    <t>- Configuration 0</t>
  </si>
  <si>
    <t>Round</t>
  </si>
  <si>
    <t>Trial</t>
  </si>
  <si>
    <t>T (s)</t>
  </si>
  <si>
    <t>H (m)</t>
  </si>
  <si>
    <t>Tfs (s)</t>
  </si>
  <si>
    <t>Hfs (m)</t>
  </si>
  <si>
    <t>Date</t>
  </si>
  <si>
    <t>Time</t>
  </si>
  <si>
    <t>no BSpace</t>
  </si>
  <si>
    <t>no BSpace, pressure mat includes Trial1</t>
  </si>
  <si>
    <t>BSpace worked!</t>
  </si>
  <si>
    <t>Simplified Bspace, no Flap2 pressure mat data</t>
  </si>
  <si>
    <t>Simplified Bspace, no Flap2 pressure mat data, video, flap overtopping</t>
  </si>
  <si>
    <t>Simplified Bspace, no Flap2 pressure mat data, video,  flap overtopping, lots of FOSWEC pitch</t>
  </si>
  <si>
    <t>Simplified Bspace, no Flap2 pressure mat data, video, lots of FOSWEC pitch</t>
  </si>
  <si>
    <t>Simplified Bspace, no Flap2 pressure mat data, video, Bret relocked pitch, lots of FOSWEC pitch</t>
  </si>
  <si>
    <t>Simplified Bspace, no Flap2 pressure mat data, lots of FOSWEC pitch</t>
  </si>
  <si>
    <t>Repeat Trial 8, no FOSWEC pitch, only H3 caused pitch motion</t>
  </si>
  <si>
    <t>Repeat Trial 10</t>
  </si>
  <si>
    <t>Repeat Trial 12</t>
  </si>
  <si>
    <t>Repeat of Trial 19, all locked, legs preventing Pitch</t>
  </si>
  <si>
    <t>Repeat of Trial 20, all locked, legs preventing Pitch</t>
  </si>
  <si>
    <t>Repeat of Trial 21, all locked, legs preventing Pitch</t>
  </si>
  <si>
    <r>
      <t xml:space="preserve">Repeat T14, </t>
    </r>
    <r>
      <rPr>
        <sz val="10"/>
        <color rgb="FFFF0000"/>
        <rFont val="Helvetica"/>
      </rPr>
      <t>flap overtoping, TT power supply off</t>
    </r>
  </si>
  <si>
    <r>
      <t xml:space="preserve">RepeatT15, </t>
    </r>
    <r>
      <rPr>
        <sz val="10"/>
        <color rgb="FFFF0000"/>
        <rFont val="Helvetica"/>
      </rPr>
      <t>flap overtoping, TT power supply off</t>
    </r>
  </si>
  <si>
    <t>Repeat T16, Torque transducer's power supply turned on</t>
  </si>
  <si>
    <t>Aborted-no pressure mat data</t>
  </si>
  <si>
    <t>Repeat T17</t>
  </si>
  <si>
    <t>Repeat2 T15</t>
  </si>
  <si>
    <t>- something happened with Trials 22-29, not sure what, discard</t>
  </si>
  <si>
    <t>Flag</t>
  </si>
  <si>
    <t>WaveExcitationReg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</si>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</sst>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m/d/yy"/>
    <numFmt numFmtId="167" formatCode="0.0000"/>
    <numFmt numFmtId="168" formatCode="m/d/yy;@"/>
  </numFmts>
  <fonts count="9">
    <font>
      <sz val="10"/>
      <color rgb="FF000000"/>
      <name val="Helvetica Neue"/>
    </font>
    <font>
      <sz val="10"/>
      <name val="Helvetica Neue"/>
    </font>
    <font>
      <b/>
      <sz val="10"/>
      <name val="Helvetica Neue"/>
    </font>
    <font>
      <sz val="10"/>
      <name val="Helvetica Neue"/>
    </font>
    <font>
      <b/>
      <sz val="10"/>
      <color rgb="FFFF0000"/>
      <name val="Helvetica Neue"/>
    </font>
    <font>
      <b/>
      <sz val="10"/>
      <color rgb="FFE36C09"/>
      <name val="Helvetica Neue"/>
    </font>
    <font>
      <sz val="10"/>
      <color rgb="FFFF0000"/>
      <name val="Helvetica"/>
    </font>
    <font>
      <sz val="10"/>
      <color rgb="FFFF0000"/>
      <name val="Helvetica"/>
      <family val="2"/>
    </font>
    <font>
      <sz val="10"/>
      <color rgb="FFFF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6" fontId="1" fillId="4" borderId="13" xfId="0" applyNumberFormat="1" applyFont="1" applyFill="1" applyBorder="1" applyAlignment="1">
      <alignment horizontal="center" vertical="center"/>
    </xf>
    <xf numFmtId="20" fontId="1" fillId="4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" fontId="1" fillId="3" borderId="15" xfId="0" applyNumberFormat="1" applyFont="1" applyFill="1" applyBorder="1" applyAlignment="1">
      <alignment horizontal="center" vertical="center"/>
    </xf>
    <xf numFmtId="165" fontId="1" fillId="3" borderId="15" xfId="0" applyNumberFormat="1" applyFont="1" applyFill="1" applyBorder="1" applyAlignment="1">
      <alignment horizontal="center" vertical="center"/>
    </xf>
    <xf numFmtId="166" fontId="1" fillId="4" borderId="15" xfId="0" applyNumberFormat="1" applyFont="1" applyFill="1" applyBorder="1" applyAlignment="1">
      <alignment horizontal="center" vertical="center"/>
    </xf>
    <xf numFmtId="20" fontId="1" fillId="4" borderId="15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0" fontId="1" fillId="0" borderId="16" xfId="0" applyFont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65" fontId="1" fillId="3" borderId="17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20" fontId="1" fillId="4" borderId="17" xfId="0" applyNumberFormat="1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20" fontId="1" fillId="0" borderId="17" xfId="0" applyNumberFormat="1" applyFont="1" applyBorder="1" applyAlignment="1">
      <alignment horizontal="center" vertical="center"/>
    </xf>
    <xf numFmtId="166" fontId="1" fillId="0" borderId="0" xfId="0" applyNumberFormat="1" applyFont="1"/>
    <xf numFmtId="0" fontId="7" fillId="0" borderId="20" xfId="0" applyFont="1" applyFill="1" applyBorder="1" applyAlignment="1">
      <alignment horizontal="center" vertical="center"/>
    </xf>
    <xf numFmtId="2" fontId="7" fillId="7" borderId="18" xfId="0" applyNumberFormat="1" applyFont="1" applyFill="1" applyBorder="1" applyAlignment="1">
      <alignment horizontal="center" vertical="center"/>
    </xf>
    <xf numFmtId="164" fontId="7" fillId="7" borderId="18" xfId="0" applyNumberFormat="1" applyFont="1" applyFill="1" applyBorder="1" applyAlignment="1">
      <alignment horizontal="center" vertical="center"/>
    </xf>
    <xf numFmtId="1" fontId="7" fillId="8" borderId="18" xfId="0" applyNumberFormat="1" applyFont="1" applyFill="1" applyBorder="1" applyAlignment="1">
      <alignment horizontal="center" vertical="center"/>
    </xf>
    <xf numFmtId="165" fontId="7" fillId="8" borderId="18" xfId="0" applyNumberFormat="1" applyFont="1" applyFill="1" applyBorder="1" applyAlignment="1">
      <alignment horizontal="center" vertical="center"/>
    </xf>
    <xf numFmtId="168" fontId="7" fillId="0" borderId="18" xfId="0" applyNumberFormat="1" applyFont="1" applyBorder="1" applyAlignment="1">
      <alignment horizontal="center" vertical="center"/>
    </xf>
    <xf numFmtId="20" fontId="7" fillId="0" borderId="18" xfId="0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2" fontId="7" fillId="7" borderId="19" xfId="0" applyNumberFormat="1" applyFont="1" applyFill="1" applyBorder="1" applyAlignment="1">
      <alignment horizontal="center" vertical="center"/>
    </xf>
    <xf numFmtId="164" fontId="7" fillId="7" borderId="19" xfId="0" applyNumberFormat="1" applyFont="1" applyFill="1" applyBorder="1" applyAlignment="1">
      <alignment horizontal="center" vertical="center"/>
    </xf>
    <xf numFmtId="1" fontId="7" fillId="8" borderId="19" xfId="0" applyNumberFormat="1" applyFont="1" applyFill="1" applyBorder="1" applyAlignment="1">
      <alignment horizontal="center" vertical="center"/>
    </xf>
    <xf numFmtId="165" fontId="7" fillId="8" borderId="19" xfId="0" applyNumberFormat="1" applyFont="1" applyFill="1" applyBorder="1" applyAlignment="1">
      <alignment horizontal="center" vertical="center"/>
    </xf>
    <xf numFmtId="168" fontId="7" fillId="0" borderId="19" xfId="0" applyNumberFormat="1" applyFont="1" applyBorder="1" applyAlignment="1">
      <alignment horizontal="center" vertical="center"/>
    </xf>
    <xf numFmtId="20" fontId="7" fillId="0" borderId="19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20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" fontId="8" fillId="3" borderId="15" xfId="0" applyNumberFormat="1" applyFont="1" applyFill="1" applyBorder="1" applyAlignment="1">
      <alignment horizontal="center" vertical="center"/>
    </xf>
    <xf numFmtId="165" fontId="8" fillId="3" borderId="15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" fontId="1" fillId="3" borderId="24" xfId="0" applyNumberFormat="1" applyFont="1" applyFill="1" applyBorder="1" applyAlignment="1">
      <alignment horizontal="center" vertical="center"/>
    </xf>
    <xf numFmtId="165" fontId="1" fillId="3" borderId="24" xfId="0" applyNumberFormat="1" applyFont="1" applyFill="1" applyBorder="1" applyAlignment="1">
      <alignment horizontal="center" vertical="center"/>
    </xf>
    <xf numFmtId="166" fontId="1" fillId="4" borderId="24" xfId="0" applyNumberFormat="1" applyFont="1" applyFill="1" applyBorder="1" applyAlignment="1">
      <alignment horizontal="center" vertical="center"/>
    </xf>
    <xf numFmtId="20" fontId="1" fillId="4" borderId="24" xfId="0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164" fontId="8" fillId="2" borderId="26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>
      <alignment horizontal="center" vertical="center"/>
    </xf>
    <xf numFmtId="165" fontId="8" fillId="3" borderId="26" xfId="0" applyNumberFormat="1" applyFont="1" applyFill="1" applyBorder="1" applyAlignment="1">
      <alignment horizontal="center" vertical="center"/>
    </xf>
    <xf numFmtId="166" fontId="8" fillId="0" borderId="27" xfId="0" applyNumberFormat="1" applyFont="1" applyBorder="1" applyAlignment="1">
      <alignment horizontal="center" vertical="center"/>
    </xf>
    <xf numFmtId="20" fontId="8" fillId="0" borderId="26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/>
    </xf>
    <xf numFmtId="2" fontId="2" fillId="3" borderId="29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" fontId="4" fillId="0" borderId="33" xfId="0" applyNumberFormat="1" applyFont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/>
    <xf numFmtId="1" fontId="2" fillId="0" borderId="33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/>
    <xf numFmtId="1" fontId="2" fillId="0" borderId="30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1" fillId="4" borderId="36" xfId="0" applyFont="1" applyFill="1" applyBorder="1" applyAlignment="1">
      <alignment horizontal="left"/>
    </xf>
    <xf numFmtId="0" fontId="1" fillId="4" borderId="37" xfId="0" applyFont="1" applyFill="1" applyBorder="1" applyAlignment="1">
      <alignment horizontal="left"/>
    </xf>
    <xf numFmtId="0" fontId="1" fillId="4" borderId="38" xfId="0" applyFont="1" applyFill="1" applyBorder="1" applyAlignment="1">
      <alignment horizontal="left"/>
    </xf>
    <xf numFmtId="0" fontId="1" fillId="4" borderId="39" xfId="0" applyFont="1" applyFill="1" applyBorder="1" applyAlignment="1">
      <alignment horizontal="left"/>
    </xf>
    <xf numFmtId="0" fontId="1" fillId="5" borderId="37" xfId="0" applyFont="1" applyFill="1" applyBorder="1" applyAlignment="1">
      <alignment horizontal="left"/>
    </xf>
    <xf numFmtId="0" fontId="1" fillId="5" borderId="38" xfId="0" applyFont="1" applyFill="1" applyBorder="1" applyAlignment="1">
      <alignment horizontal="left"/>
    </xf>
    <xf numFmtId="0" fontId="1" fillId="5" borderId="39" xfId="0" applyFont="1" applyFill="1" applyBorder="1" applyAlignment="1">
      <alignment horizontal="left"/>
    </xf>
    <xf numFmtId="0" fontId="1" fillId="5" borderId="37" xfId="0" applyFont="1" applyFill="1" applyBorder="1" applyAlignment="1">
      <alignment horizontal="left" wrapText="1"/>
    </xf>
    <xf numFmtId="0" fontId="7" fillId="6" borderId="40" xfId="0" applyFont="1" applyFill="1" applyBorder="1" applyAlignment="1">
      <alignment horizontal="left"/>
    </xf>
    <xf numFmtId="0" fontId="7" fillId="6" borderId="41" xfId="0" applyFont="1" applyFill="1" applyBorder="1" applyAlignment="1">
      <alignment horizontal="left"/>
    </xf>
    <xf numFmtId="0" fontId="7" fillId="6" borderId="41" xfId="0" applyFont="1" applyFill="1" applyBorder="1" applyAlignment="1">
      <alignment horizontal="left" wrapText="1"/>
    </xf>
    <xf numFmtId="0" fontId="8" fillId="5" borderId="39" xfId="0" applyFont="1" applyFill="1" applyBorder="1" applyAlignment="1">
      <alignment horizontal="left"/>
    </xf>
    <xf numFmtId="0" fontId="8" fillId="5" borderId="42" xfId="0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14</xdr:row>
      <xdr:rowOff>76199</xdr:rowOff>
    </xdr:from>
    <xdr:to>
      <xdr:col>12</xdr:col>
      <xdr:colOff>166688</xdr:colOff>
      <xdr:row>20</xdr:row>
      <xdr:rowOff>19049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C2AA3D61-900A-466E-8F3E-347471256D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43350" y="2362199"/>
          <a:ext cx="3995738" cy="914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290513</xdr:colOff>
      <xdr:row>13</xdr:row>
      <xdr:rowOff>85724</xdr:rowOff>
    </xdr:from>
    <xdr:to>
      <xdr:col>4</xdr:col>
      <xdr:colOff>290513</xdr:colOff>
      <xdr:row>24</xdr:row>
      <xdr:rowOff>95249</xdr:rowOff>
    </xdr:to>
    <xdr:pic>
      <xdr:nvPicPr>
        <xdr:cNvPr id="3" name="image01.png">
          <a:extLst>
            <a:ext uri="{FF2B5EF4-FFF2-40B4-BE49-F238E27FC236}">
              <a16:creationId xmlns:a16="http://schemas.microsoft.com/office/drawing/2014/main" id="{CED471D5-CD6A-49BD-8D35-854CA2776CE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0513" y="2209799"/>
          <a:ext cx="2590800" cy="1790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abSelected="1" zoomScaleNormal="100" workbookViewId="0">
      <selection activeCell="F16" sqref="F16"/>
    </sheetView>
  </sheetViews>
  <sheetFormatPr defaultColWidth="17.265625" defaultRowHeight="15" customHeight="1"/>
  <cols>
    <col min="1" max="1" width="6.73046875" customWidth="1"/>
    <col min="2" max="3" width="7.73046875" customWidth="1"/>
    <col min="4" max="9" width="9.265625" customWidth="1"/>
    <col min="10" max="10" width="70.73046875" customWidth="1"/>
    <col min="11" max="11" width="7.265625" customWidth="1"/>
    <col min="12" max="26" width="11.46484375" customWidth="1"/>
  </cols>
  <sheetData>
    <row r="1" spans="1:26" ht="12.75" customHeight="1">
      <c r="A1" s="1"/>
      <c r="B1" s="2" t="s">
        <v>0</v>
      </c>
      <c r="C1" s="1"/>
      <c r="D1" s="4" t="s">
        <v>1</v>
      </c>
      <c r="F1" s="4"/>
      <c r="G1" s="4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47</v>
      </c>
      <c r="C2" s="1"/>
      <c r="D2" s="4" t="s">
        <v>46</v>
      </c>
      <c r="F2" s="4"/>
      <c r="G2" s="4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2" t="s">
        <v>2</v>
      </c>
      <c r="C3" s="1"/>
      <c r="D3" s="4" t="s">
        <v>3</v>
      </c>
      <c r="F3" s="4"/>
      <c r="G3" s="4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thickBot="1">
      <c r="A4" s="1"/>
      <c r="B4" s="2"/>
      <c r="C4" s="3"/>
      <c r="D4" s="18"/>
      <c r="E4" s="18"/>
      <c r="F4" s="18"/>
      <c r="G4" s="18"/>
      <c r="H4" s="18"/>
      <c r="I4" s="18"/>
      <c r="J4" s="18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thickBot="1">
      <c r="A5" s="1"/>
      <c r="B5" s="94" t="s">
        <v>15</v>
      </c>
      <c r="C5" s="90" t="s">
        <v>16</v>
      </c>
      <c r="D5" s="91" t="s">
        <v>17</v>
      </c>
      <c r="E5" s="91" t="s">
        <v>18</v>
      </c>
      <c r="F5" s="92" t="s">
        <v>19</v>
      </c>
      <c r="G5" s="92" t="s">
        <v>20</v>
      </c>
      <c r="H5" s="93" t="s">
        <v>21</v>
      </c>
      <c r="I5" s="93" t="s">
        <v>22</v>
      </c>
      <c r="J5" s="107" t="s">
        <v>4</v>
      </c>
      <c r="K5" s="121" t="s">
        <v>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"/>
      <c r="B6" s="106">
        <v>1</v>
      </c>
      <c r="C6" s="76">
        <v>1</v>
      </c>
      <c r="D6" s="77">
        <v>0.87</v>
      </c>
      <c r="E6" s="78">
        <f t="shared" ref="E6:E11" si="0">1.5/100</f>
        <v>1.4999999999999999E-2</v>
      </c>
      <c r="F6" s="79">
        <f t="shared" ref="F6:F36" si="1">D6*(33)^0.5</f>
        <v>4.9977695024880848</v>
      </c>
      <c r="G6" s="80">
        <f t="shared" ref="G6:G36" si="2">E6*33</f>
        <v>0.495</v>
      </c>
      <c r="H6" s="81">
        <v>42510</v>
      </c>
      <c r="I6" s="82">
        <v>0.64027777777777783</v>
      </c>
      <c r="J6" s="108" t="s">
        <v>23</v>
      </c>
      <c r="K6" s="122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103"/>
      <c r="C7" s="26">
        <f t="shared" ref="C7:C36" si="3">C6+1</f>
        <v>2</v>
      </c>
      <c r="D7" s="27">
        <v>1.22</v>
      </c>
      <c r="E7" s="28">
        <f t="shared" si="0"/>
        <v>1.4999999999999999E-2</v>
      </c>
      <c r="F7" s="29">
        <f t="shared" si="1"/>
        <v>7.0083664287763945</v>
      </c>
      <c r="G7" s="30">
        <f t="shared" si="2"/>
        <v>0.495</v>
      </c>
      <c r="H7" s="31">
        <v>42510</v>
      </c>
      <c r="I7" s="32">
        <v>0.65416666666666667</v>
      </c>
      <c r="J7" s="109" t="s">
        <v>24</v>
      </c>
      <c r="K7" s="122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103"/>
      <c r="C8" s="26">
        <f t="shared" si="3"/>
        <v>3</v>
      </c>
      <c r="D8" s="27">
        <v>1.57</v>
      </c>
      <c r="E8" s="28">
        <f t="shared" si="0"/>
        <v>1.4999999999999999E-2</v>
      </c>
      <c r="F8" s="29">
        <f t="shared" si="1"/>
        <v>9.0189633550647059</v>
      </c>
      <c r="G8" s="30">
        <f t="shared" si="2"/>
        <v>0.495</v>
      </c>
      <c r="H8" s="31">
        <v>42510</v>
      </c>
      <c r="I8" s="32">
        <v>0.66111111111111109</v>
      </c>
      <c r="J8" s="109" t="s">
        <v>25</v>
      </c>
      <c r="K8" s="122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103"/>
      <c r="C9" s="26">
        <f t="shared" si="3"/>
        <v>4</v>
      </c>
      <c r="D9" s="27">
        <v>1.91</v>
      </c>
      <c r="E9" s="28">
        <f t="shared" si="0"/>
        <v>1.4999999999999999E-2</v>
      </c>
      <c r="F9" s="29">
        <f t="shared" si="1"/>
        <v>10.972114654887633</v>
      </c>
      <c r="G9" s="30">
        <f t="shared" si="2"/>
        <v>0.495</v>
      </c>
      <c r="H9" s="31">
        <v>42510</v>
      </c>
      <c r="I9" s="32">
        <v>0.66805555555555562</v>
      </c>
      <c r="J9" s="109" t="s">
        <v>23</v>
      </c>
      <c r="K9" s="122">
        <v>0</v>
      </c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03"/>
      <c r="C10" s="26">
        <f t="shared" si="3"/>
        <v>5</v>
      </c>
      <c r="D10" s="27">
        <v>2.2599999999999998</v>
      </c>
      <c r="E10" s="28">
        <f t="shared" si="0"/>
        <v>1.4999999999999999E-2</v>
      </c>
      <c r="F10" s="29">
        <f t="shared" si="1"/>
        <v>12.982711581175943</v>
      </c>
      <c r="G10" s="30">
        <f t="shared" si="2"/>
        <v>0.495</v>
      </c>
      <c r="H10" s="31">
        <v>42510</v>
      </c>
      <c r="I10" s="32">
        <v>0.67638888888888893</v>
      </c>
      <c r="J10" s="109" t="s">
        <v>25</v>
      </c>
      <c r="K10" s="122">
        <v>0</v>
      </c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>
      <c r="A11" s="1"/>
      <c r="B11" s="105"/>
      <c r="C11" s="34">
        <f t="shared" si="3"/>
        <v>6</v>
      </c>
      <c r="D11" s="35">
        <v>2.61</v>
      </c>
      <c r="E11" s="36">
        <f t="shared" si="0"/>
        <v>1.4999999999999999E-2</v>
      </c>
      <c r="F11" s="37">
        <f t="shared" si="1"/>
        <v>14.993308507464254</v>
      </c>
      <c r="G11" s="38">
        <f t="shared" si="2"/>
        <v>0.495</v>
      </c>
      <c r="H11" s="39">
        <v>42510</v>
      </c>
      <c r="I11" s="40">
        <v>0.68472222222222223</v>
      </c>
      <c r="J11" s="110" t="s">
        <v>23</v>
      </c>
      <c r="K11" s="122">
        <v>0</v>
      </c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02">
        <v>2</v>
      </c>
      <c r="C12" s="19">
        <f t="shared" si="3"/>
        <v>7</v>
      </c>
      <c r="D12" s="20">
        <v>0.87</v>
      </c>
      <c r="E12" s="21">
        <f t="shared" ref="E12:E18" si="4">4.5/100</f>
        <v>4.4999999999999998E-2</v>
      </c>
      <c r="F12" s="22">
        <f t="shared" si="1"/>
        <v>4.9977695024880848</v>
      </c>
      <c r="G12" s="23">
        <f t="shared" si="2"/>
        <v>1.4849999999999999</v>
      </c>
      <c r="H12" s="24">
        <v>42510</v>
      </c>
      <c r="I12" s="25">
        <v>0.69305555555555554</v>
      </c>
      <c r="J12" s="111" t="s">
        <v>23</v>
      </c>
      <c r="K12" s="122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>
      <c r="A13" s="1"/>
      <c r="B13" s="103"/>
      <c r="C13" s="26">
        <f t="shared" si="3"/>
        <v>8</v>
      </c>
      <c r="D13" s="27">
        <v>1.22</v>
      </c>
      <c r="E13" s="28">
        <f t="shared" si="4"/>
        <v>4.4999999999999998E-2</v>
      </c>
      <c r="F13" s="29">
        <f t="shared" si="1"/>
        <v>7.0083664287763945</v>
      </c>
      <c r="G13" s="30">
        <f t="shared" si="2"/>
        <v>1.4849999999999999</v>
      </c>
      <c r="H13" s="31">
        <v>42510</v>
      </c>
      <c r="I13" s="32">
        <v>0.70000000000000007</v>
      </c>
      <c r="J13" s="109" t="s">
        <v>23</v>
      </c>
      <c r="K13" s="122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103"/>
      <c r="C14" s="26">
        <f t="shared" si="3"/>
        <v>9</v>
      </c>
      <c r="D14" s="27">
        <v>1.57</v>
      </c>
      <c r="E14" s="28">
        <f t="shared" si="4"/>
        <v>4.4999999999999998E-2</v>
      </c>
      <c r="F14" s="29">
        <f t="shared" si="1"/>
        <v>9.0189633550647059</v>
      </c>
      <c r="G14" s="30">
        <f t="shared" si="2"/>
        <v>1.4849999999999999</v>
      </c>
      <c r="H14" s="31">
        <v>42510</v>
      </c>
      <c r="I14" s="32">
        <v>0.71527777777777779</v>
      </c>
      <c r="J14" s="109" t="s">
        <v>23</v>
      </c>
      <c r="K14" s="122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103"/>
      <c r="C15" s="26">
        <f t="shared" si="3"/>
        <v>10</v>
      </c>
      <c r="D15" s="27">
        <v>1.91</v>
      </c>
      <c r="E15" s="28">
        <f t="shared" si="4"/>
        <v>4.4999999999999998E-2</v>
      </c>
      <c r="F15" s="29">
        <f t="shared" si="1"/>
        <v>10.972114654887633</v>
      </c>
      <c r="G15" s="30">
        <f t="shared" si="2"/>
        <v>1.4849999999999999</v>
      </c>
      <c r="H15" s="31">
        <v>42510</v>
      </c>
      <c r="I15" s="32">
        <v>0.72638888888888886</v>
      </c>
      <c r="J15" s="109" t="s">
        <v>23</v>
      </c>
      <c r="K15" s="122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103"/>
      <c r="C16" s="26">
        <f t="shared" si="3"/>
        <v>11</v>
      </c>
      <c r="D16" s="27">
        <v>2.2599999999999998</v>
      </c>
      <c r="E16" s="28">
        <f t="shared" si="4"/>
        <v>4.4999999999999998E-2</v>
      </c>
      <c r="F16" s="29">
        <f t="shared" si="1"/>
        <v>12.982711581175943</v>
      </c>
      <c r="G16" s="30">
        <f t="shared" si="2"/>
        <v>1.4849999999999999</v>
      </c>
      <c r="H16" s="41">
        <v>42513</v>
      </c>
      <c r="I16" s="42">
        <v>0.41666666666666669</v>
      </c>
      <c r="J16" s="112" t="s">
        <v>26</v>
      </c>
      <c r="K16" s="122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103"/>
      <c r="C17" s="26">
        <f t="shared" si="3"/>
        <v>12</v>
      </c>
      <c r="D17" s="27">
        <v>2.61</v>
      </c>
      <c r="E17" s="28">
        <f t="shared" si="4"/>
        <v>4.4999999999999998E-2</v>
      </c>
      <c r="F17" s="29">
        <f t="shared" si="1"/>
        <v>14.993308507464254</v>
      </c>
      <c r="G17" s="30">
        <f t="shared" si="2"/>
        <v>1.4849999999999999</v>
      </c>
      <c r="H17" s="41">
        <v>42513</v>
      </c>
      <c r="I17" s="42">
        <v>0.43055555555555558</v>
      </c>
      <c r="J17" s="112" t="s">
        <v>26</v>
      </c>
      <c r="K17" s="122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>
      <c r="A18" s="1"/>
      <c r="B18" s="105"/>
      <c r="C18" s="34">
        <f t="shared" si="3"/>
        <v>13</v>
      </c>
      <c r="D18" s="35">
        <v>3.31</v>
      </c>
      <c r="E18" s="36">
        <f t="shared" si="4"/>
        <v>4.4999999999999998E-2</v>
      </c>
      <c r="F18" s="37">
        <f t="shared" si="1"/>
        <v>19.014502360040876</v>
      </c>
      <c r="G18" s="38">
        <f t="shared" si="2"/>
        <v>1.4849999999999999</v>
      </c>
      <c r="H18" s="43">
        <v>42513</v>
      </c>
      <c r="I18" s="46">
        <v>0.43888888888888888</v>
      </c>
      <c r="J18" s="113" t="s">
        <v>26</v>
      </c>
      <c r="K18" s="122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02">
        <v>3</v>
      </c>
      <c r="C19" s="19">
        <f t="shared" si="3"/>
        <v>14</v>
      </c>
      <c r="D19" s="20">
        <v>1.22</v>
      </c>
      <c r="E19" s="21">
        <f t="shared" ref="E19:E23" si="5">13.6/100</f>
        <v>0.13600000000000001</v>
      </c>
      <c r="F19" s="22">
        <f t="shared" si="1"/>
        <v>7.0083664287763945</v>
      </c>
      <c r="G19" s="23">
        <f t="shared" si="2"/>
        <v>4.4880000000000004</v>
      </c>
      <c r="H19" s="44">
        <v>42513</v>
      </c>
      <c r="I19" s="45">
        <v>0.44861111111111113</v>
      </c>
      <c r="J19" s="114" t="s">
        <v>27</v>
      </c>
      <c r="K19" s="122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1"/>
      <c r="B20" s="103"/>
      <c r="C20" s="26">
        <f t="shared" si="3"/>
        <v>15</v>
      </c>
      <c r="D20" s="27">
        <v>1.57</v>
      </c>
      <c r="E20" s="28">
        <f t="shared" si="5"/>
        <v>0.13600000000000001</v>
      </c>
      <c r="F20" s="29">
        <f t="shared" si="1"/>
        <v>9.0189633550647059</v>
      </c>
      <c r="G20" s="30">
        <f t="shared" si="2"/>
        <v>4.4880000000000004</v>
      </c>
      <c r="H20" s="41">
        <v>42513</v>
      </c>
      <c r="I20" s="42">
        <v>0.46875</v>
      </c>
      <c r="J20" s="115" t="s">
        <v>28</v>
      </c>
      <c r="K20" s="122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103"/>
      <c r="C21" s="26">
        <f t="shared" si="3"/>
        <v>16</v>
      </c>
      <c r="D21" s="27">
        <v>1.91</v>
      </c>
      <c r="E21" s="28">
        <f t="shared" si="5"/>
        <v>0.13600000000000001</v>
      </c>
      <c r="F21" s="29">
        <f t="shared" si="1"/>
        <v>10.972114654887633</v>
      </c>
      <c r="G21" s="30">
        <f t="shared" si="2"/>
        <v>4.4880000000000004</v>
      </c>
      <c r="H21" s="41">
        <v>42513</v>
      </c>
      <c r="I21" s="42">
        <v>0.47916666666666669</v>
      </c>
      <c r="J21" s="112" t="s">
        <v>29</v>
      </c>
      <c r="K21" s="122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1"/>
      <c r="B22" s="103"/>
      <c r="C22" s="26">
        <f t="shared" si="3"/>
        <v>17</v>
      </c>
      <c r="D22" s="27">
        <v>2.2599999999999998</v>
      </c>
      <c r="E22" s="28">
        <f t="shared" si="5"/>
        <v>0.13600000000000001</v>
      </c>
      <c r="F22" s="29">
        <f t="shared" si="1"/>
        <v>12.982711581175943</v>
      </c>
      <c r="G22" s="30">
        <f t="shared" si="2"/>
        <v>4.4880000000000004</v>
      </c>
      <c r="H22" s="41">
        <v>42513</v>
      </c>
      <c r="I22" s="42">
        <v>0.4916666666666667</v>
      </c>
      <c r="J22" s="115" t="s">
        <v>30</v>
      </c>
      <c r="K22" s="122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Bot="1">
      <c r="A23" s="1"/>
      <c r="B23" s="103"/>
      <c r="C23" s="26">
        <f t="shared" si="3"/>
        <v>18</v>
      </c>
      <c r="D23" s="27">
        <v>2.61</v>
      </c>
      <c r="E23" s="28">
        <f t="shared" si="5"/>
        <v>0.13600000000000001</v>
      </c>
      <c r="F23" s="29">
        <f t="shared" si="1"/>
        <v>14.993308507464254</v>
      </c>
      <c r="G23" s="30">
        <f t="shared" si="2"/>
        <v>4.4880000000000004</v>
      </c>
      <c r="H23" s="41">
        <v>42513</v>
      </c>
      <c r="I23" s="42">
        <v>0.5</v>
      </c>
      <c r="J23" s="112" t="s">
        <v>31</v>
      </c>
      <c r="K23" s="122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04">
        <v>4</v>
      </c>
      <c r="C24" s="19">
        <f t="shared" si="3"/>
        <v>19</v>
      </c>
      <c r="D24" s="20">
        <v>1.22</v>
      </c>
      <c r="E24" s="21">
        <f t="shared" ref="E24:E26" si="6">4.5/100</f>
        <v>4.4999999999999998E-2</v>
      </c>
      <c r="F24" s="22">
        <f t="shared" si="1"/>
        <v>7.0083664287763945</v>
      </c>
      <c r="G24" s="23">
        <f t="shared" si="2"/>
        <v>1.4849999999999999</v>
      </c>
      <c r="H24" s="44">
        <v>42513</v>
      </c>
      <c r="I24" s="45">
        <v>0.55972222222222223</v>
      </c>
      <c r="J24" s="114" t="s">
        <v>32</v>
      </c>
      <c r="K24" s="122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03"/>
      <c r="C25" s="26">
        <f t="shared" si="3"/>
        <v>20</v>
      </c>
      <c r="D25" s="27">
        <v>1.91</v>
      </c>
      <c r="E25" s="28">
        <f t="shared" si="6"/>
        <v>4.4999999999999998E-2</v>
      </c>
      <c r="F25" s="29">
        <f t="shared" si="1"/>
        <v>10.972114654887633</v>
      </c>
      <c r="G25" s="30">
        <f t="shared" si="2"/>
        <v>1.4849999999999999</v>
      </c>
      <c r="H25" s="41">
        <v>42513</v>
      </c>
      <c r="I25" s="42">
        <v>0.57013888888888886</v>
      </c>
      <c r="J25" s="112" t="s">
        <v>33</v>
      </c>
      <c r="K25" s="122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thickBot="1">
      <c r="A26" s="1"/>
      <c r="B26" s="105"/>
      <c r="C26" s="34">
        <f t="shared" si="3"/>
        <v>21</v>
      </c>
      <c r="D26" s="35">
        <v>2.61</v>
      </c>
      <c r="E26" s="36">
        <f t="shared" si="6"/>
        <v>4.4999999999999998E-2</v>
      </c>
      <c r="F26" s="37">
        <f t="shared" si="1"/>
        <v>14.993308507464254</v>
      </c>
      <c r="G26" s="38">
        <f t="shared" si="2"/>
        <v>1.4849999999999999</v>
      </c>
      <c r="H26" s="43">
        <v>42513</v>
      </c>
      <c r="I26" s="46">
        <v>0.5805555555555556</v>
      </c>
      <c r="J26" s="113" t="s">
        <v>34</v>
      </c>
      <c r="K26" s="122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thickBot="1">
      <c r="A27" s="1"/>
      <c r="B27" s="98">
        <v>5</v>
      </c>
      <c r="C27" s="48">
        <f>C26+1</f>
        <v>22</v>
      </c>
      <c r="D27" s="49">
        <v>1.22</v>
      </c>
      <c r="E27" s="50">
        <f>13.6/100</f>
        <v>0.13600000000000001</v>
      </c>
      <c r="F27" s="51">
        <f>D27*(33)^0.5</f>
        <v>7.0083664287763945</v>
      </c>
      <c r="G27" s="52">
        <f t="shared" si="2"/>
        <v>4.4880000000000004</v>
      </c>
      <c r="H27" s="53">
        <v>42538</v>
      </c>
      <c r="I27" s="54">
        <v>0.67361111111111116</v>
      </c>
      <c r="J27" s="116" t="s">
        <v>38</v>
      </c>
      <c r="K27" s="122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99"/>
      <c r="C28" s="55">
        <f t="shared" ref="C28:C33" si="7">C27+1</f>
        <v>23</v>
      </c>
      <c r="D28" s="56">
        <v>1.57</v>
      </c>
      <c r="E28" s="57">
        <f t="shared" ref="E28:E33" si="8">13.6/100</f>
        <v>0.13600000000000001</v>
      </c>
      <c r="F28" s="58">
        <f t="shared" ref="F28:F33" si="9">D28*(33)^0.5</f>
        <v>9.0189633550647059</v>
      </c>
      <c r="G28" s="59">
        <f t="shared" si="2"/>
        <v>4.4880000000000004</v>
      </c>
      <c r="H28" s="60">
        <v>42538</v>
      </c>
      <c r="I28" s="61">
        <v>0.68125000000000002</v>
      </c>
      <c r="J28" s="116" t="s">
        <v>39</v>
      </c>
      <c r="K28" s="122"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99"/>
      <c r="C29" s="55">
        <f t="shared" si="7"/>
        <v>24</v>
      </c>
      <c r="D29" s="56">
        <v>1.91</v>
      </c>
      <c r="E29" s="57">
        <f t="shared" si="8"/>
        <v>0.13600000000000001</v>
      </c>
      <c r="F29" s="58">
        <f t="shared" si="9"/>
        <v>10.972114654887633</v>
      </c>
      <c r="G29" s="59">
        <f t="shared" si="2"/>
        <v>4.4880000000000004</v>
      </c>
      <c r="H29" s="60">
        <v>42538</v>
      </c>
      <c r="I29" s="61">
        <v>0.6875</v>
      </c>
      <c r="J29" s="117" t="s">
        <v>40</v>
      </c>
      <c r="K29" s="122"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99"/>
      <c r="C30" s="55">
        <f t="shared" si="7"/>
        <v>25</v>
      </c>
      <c r="D30" s="56">
        <v>2.2599999999999998</v>
      </c>
      <c r="E30" s="57">
        <f t="shared" si="8"/>
        <v>0.13600000000000001</v>
      </c>
      <c r="F30" s="58">
        <f t="shared" si="9"/>
        <v>12.982711581175943</v>
      </c>
      <c r="G30" s="59">
        <f t="shared" si="2"/>
        <v>4.4880000000000004</v>
      </c>
      <c r="H30" s="60">
        <v>42538</v>
      </c>
      <c r="I30" s="61"/>
      <c r="J30" s="118" t="s">
        <v>41</v>
      </c>
      <c r="K30" s="122"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99"/>
      <c r="C31" s="55">
        <f t="shared" si="7"/>
        <v>26</v>
      </c>
      <c r="D31" s="56">
        <v>2.2599999999999998</v>
      </c>
      <c r="E31" s="57">
        <f t="shared" si="8"/>
        <v>0.13600000000000001</v>
      </c>
      <c r="F31" s="58">
        <f t="shared" si="9"/>
        <v>12.982711581175943</v>
      </c>
      <c r="G31" s="59">
        <f t="shared" si="2"/>
        <v>4.4880000000000004</v>
      </c>
      <c r="H31" s="60">
        <v>42538</v>
      </c>
      <c r="I31" s="61">
        <v>0.70138888888888884</v>
      </c>
      <c r="J31" s="118" t="s">
        <v>42</v>
      </c>
      <c r="K31" s="122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99"/>
      <c r="C32" s="55">
        <f t="shared" si="7"/>
        <v>27</v>
      </c>
      <c r="D32" s="56">
        <v>1.57</v>
      </c>
      <c r="E32" s="57">
        <f t="shared" si="8"/>
        <v>0.13600000000000001</v>
      </c>
      <c r="F32" s="58">
        <f t="shared" si="9"/>
        <v>9.0189633550647059</v>
      </c>
      <c r="G32" s="59">
        <f t="shared" si="2"/>
        <v>4.4880000000000004</v>
      </c>
      <c r="H32" s="60">
        <v>42538</v>
      </c>
      <c r="I32" s="61"/>
      <c r="J32" s="118" t="s">
        <v>43</v>
      </c>
      <c r="K32" s="122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thickBot="1">
      <c r="A33" s="1"/>
      <c r="B33" s="99"/>
      <c r="C33" s="55">
        <f t="shared" si="7"/>
        <v>28</v>
      </c>
      <c r="D33" s="56">
        <v>2.61</v>
      </c>
      <c r="E33" s="57">
        <f t="shared" si="8"/>
        <v>0.13600000000000001</v>
      </c>
      <c r="F33" s="58">
        <f t="shared" si="9"/>
        <v>14.993308507464254</v>
      </c>
      <c r="G33" s="59">
        <f t="shared" si="2"/>
        <v>4.4880000000000004</v>
      </c>
      <c r="H33" s="60">
        <v>42538</v>
      </c>
      <c r="I33" s="61"/>
      <c r="J33" s="117"/>
      <c r="K33" s="122"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thickBot="1">
      <c r="A34" s="1"/>
      <c r="B34" s="100">
        <v>6</v>
      </c>
      <c r="C34" s="62">
        <f t="shared" si="3"/>
        <v>29</v>
      </c>
      <c r="D34" s="63">
        <v>1.22</v>
      </c>
      <c r="E34" s="64">
        <f>4.5/100</f>
        <v>4.4999999999999998E-2</v>
      </c>
      <c r="F34" s="65">
        <f t="shared" si="1"/>
        <v>7.0083664287763945</v>
      </c>
      <c r="G34" s="66">
        <f t="shared" si="2"/>
        <v>1.4849999999999999</v>
      </c>
      <c r="H34" s="67">
        <v>42543</v>
      </c>
      <c r="I34" s="68">
        <v>0.44097222222222221</v>
      </c>
      <c r="J34" s="119" t="s">
        <v>35</v>
      </c>
      <c r="K34" s="122"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thickBot="1">
      <c r="A35" s="1"/>
      <c r="B35" s="99"/>
      <c r="C35" s="69">
        <f t="shared" si="3"/>
        <v>30</v>
      </c>
      <c r="D35" s="70">
        <v>1.91</v>
      </c>
      <c r="E35" s="71">
        <f>4.5/100</f>
        <v>4.4999999999999998E-2</v>
      </c>
      <c r="F35" s="72">
        <f t="shared" si="1"/>
        <v>10.972114654887633</v>
      </c>
      <c r="G35" s="73">
        <f t="shared" si="2"/>
        <v>1.4849999999999999</v>
      </c>
      <c r="H35" s="67">
        <v>42543</v>
      </c>
      <c r="I35" s="74">
        <v>10.47</v>
      </c>
      <c r="J35" s="119" t="s">
        <v>36</v>
      </c>
      <c r="K35" s="122"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thickBot="1">
      <c r="A36" s="1"/>
      <c r="B36" s="101"/>
      <c r="C36" s="83">
        <f t="shared" si="3"/>
        <v>31</v>
      </c>
      <c r="D36" s="84">
        <v>2.61</v>
      </c>
      <c r="E36" s="85">
        <f>4.5/100</f>
        <v>4.4999999999999998E-2</v>
      </c>
      <c r="F36" s="86">
        <f t="shared" si="1"/>
        <v>14.993308507464254</v>
      </c>
      <c r="G36" s="87">
        <f t="shared" si="2"/>
        <v>1.4849999999999999</v>
      </c>
      <c r="H36" s="88">
        <v>42543</v>
      </c>
      <c r="I36" s="89">
        <v>0.46250000000000002</v>
      </c>
      <c r="J36" s="120" t="s">
        <v>37</v>
      </c>
      <c r="K36" s="122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4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4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4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4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4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4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4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4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4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4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4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4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4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4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4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4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4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4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4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4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4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4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4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4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4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4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4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4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4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4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4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4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4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4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4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4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4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4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4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4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4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4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4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4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4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4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4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4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4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4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4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4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4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4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4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4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4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4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4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4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4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4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4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4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4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4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4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4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4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4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4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4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4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4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4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4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4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4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4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4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4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4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4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4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4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4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4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4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4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4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4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4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4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4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4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4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4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4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4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4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4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4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4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4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4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4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4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4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4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4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4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4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4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4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4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4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4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4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4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4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4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4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4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4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4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4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4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4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4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4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4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4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4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4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4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4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4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4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4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4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4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4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4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4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4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4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4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4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4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4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4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4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4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4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4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4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4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4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4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4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4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4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4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4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4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4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4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4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4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4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4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4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4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4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4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4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4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4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4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4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4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4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4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4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4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4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4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4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4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4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4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4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4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4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4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4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4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4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4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4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4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4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4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4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4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4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4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4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4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4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4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4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4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4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4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4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4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4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4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4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4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4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4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4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4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4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4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4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4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4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4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4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4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4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4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4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4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4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4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4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4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4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4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4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4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4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4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4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4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4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4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4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4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4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4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4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4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4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4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4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4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4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4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4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4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4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4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4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4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4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4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4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4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4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4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4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4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4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4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4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4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4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4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4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4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4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4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4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4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4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4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4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4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4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4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4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4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4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4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4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4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4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4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4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4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4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4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4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4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4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4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4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4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4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4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4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4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4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4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4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4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4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4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4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4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4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4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4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4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4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4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4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4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4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4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4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4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4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4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4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4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4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4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4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4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4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4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4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4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4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4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4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4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4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4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4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4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4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4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4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4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4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4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4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4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4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4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4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4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4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4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4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4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4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4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4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4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4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4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4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4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4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4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4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4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4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4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4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4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4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4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4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4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4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4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4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4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4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4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4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4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4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4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4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4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4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4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4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4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4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4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4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4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4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4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4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4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4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4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4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4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4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4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4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4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4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4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4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4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4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4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4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4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4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4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4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4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4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4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4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4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4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4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4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4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4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4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4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4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4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4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4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4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4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4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4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4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4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4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4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4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4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4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4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4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4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4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4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4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4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4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4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4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4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4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4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4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4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4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4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4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4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4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4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4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4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4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4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4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4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4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4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4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4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4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4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4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4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4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4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4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4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4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4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4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4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4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4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4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4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4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4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4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4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4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4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4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4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4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4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4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4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4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4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4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4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4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4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4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4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4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4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4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4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4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4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4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4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4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4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4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4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4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4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4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4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4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4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4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4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4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4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4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4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4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4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4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4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4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4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4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4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4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4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4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4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4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4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4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4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4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4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4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4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4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4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4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4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4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4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4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4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4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4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4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4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4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4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4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4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4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4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4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4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4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4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4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4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4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4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4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4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4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4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4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4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4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4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4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4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4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4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4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4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4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4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4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4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4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4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4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4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4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4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4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4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4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4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4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4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4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4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4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4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4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4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4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4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4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4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4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4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4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4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4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4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4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4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4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4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4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4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4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4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4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4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4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4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4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4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4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4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4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4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4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4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4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4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4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4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4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4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4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4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4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4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4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4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4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4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4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4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4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4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4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4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4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4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4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4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4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4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4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4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4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4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4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4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4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4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4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4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4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4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4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4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4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4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4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4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4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4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4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4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4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4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4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4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4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4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4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4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4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4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4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4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4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4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4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4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4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4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4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4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4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4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4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4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4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4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4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4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4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4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4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4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4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4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4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4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4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4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4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4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4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4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4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4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4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4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4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4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4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4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4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4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4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4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4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4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4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4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4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4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4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4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4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4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4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4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4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4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4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4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4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4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4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4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4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4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4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4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4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4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4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4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4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4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4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4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4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4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4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4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4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4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4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4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4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4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4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4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4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4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4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4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4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4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4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4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4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4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4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4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4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4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4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4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4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4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4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4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4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4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4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4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4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4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4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4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4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4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4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4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4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4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4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4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4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4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4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4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4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4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4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4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4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4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4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4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4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4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4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4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4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4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4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4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4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4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4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4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4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4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4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4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4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4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4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4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4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4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4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4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4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4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4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4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4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4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4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4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4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4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4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4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4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4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4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4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4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4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4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4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4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4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4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4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4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4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4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4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4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4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4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4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4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4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4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4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4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4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4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4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4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4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4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4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4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4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4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4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4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4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4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4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4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4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4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4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4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4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4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4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4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4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4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6">
    <mergeCell ref="B27:B33"/>
    <mergeCell ref="B34:B36"/>
    <mergeCell ref="B19:B23"/>
    <mergeCell ref="B24:B26"/>
    <mergeCell ref="B6:B11"/>
    <mergeCell ref="B12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G21" sqref="G21"/>
    </sheetView>
  </sheetViews>
  <sheetFormatPr defaultRowHeight="12.75"/>
  <sheetData>
    <row r="1" spans="1:26" ht="13.5" customHeight="1" thickBot="1">
      <c r="A1" s="1"/>
      <c r="B1" s="2"/>
      <c r="C1" s="1"/>
      <c r="D1" s="3"/>
      <c r="E1" s="5"/>
      <c r="F1" s="5"/>
      <c r="G1" s="5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thickBot="1">
      <c r="A2" s="1"/>
      <c r="B2" s="95" t="s">
        <v>4</v>
      </c>
      <c r="C2" s="96"/>
      <c r="D2" s="96"/>
      <c r="E2" s="96"/>
      <c r="F2" s="96"/>
      <c r="G2" s="96"/>
      <c r="H2" s="96"/>
      <c r="I2" s="97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6" t="s">
        <v>5</v>
      </c>
      <c r="C3" s="7"/>
      <c r="D3" s="7"/>
      <c r="E3" s="7"/>
      <c r="F3" s="7"/>
      <c r="G3" s="7"/>
      <c r="H3" s="7"/>
      <c r="I3" s="8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6</v>
      </c>
      <c r="C4" s="10"/>
      <c r="D4" s="10"/>
      <c r="E4" s="10"/>
      <c r="F4" s="10"/>
      <c r="G4" s="10"/>
      <c r="H4" s="10"/>
      <c r="I4" s="11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"/>
      <c r="B5" s="9" t="s">
        <v>7</v>
      </c>
      <c r="C5" s="10"/>
      <c r="D5" s="10"/>
      <c r="E5" s="10"/>
      <c r="F5" s="10"/>
      <c r="G5" s="10"/>
      <c r="H5" s="10"/>
      <c r="I5" s="11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9" t="s">
        <v>8</v>
      </c>
      <c r="C6" s="10"/>
      <c r="D6" s="10"/>
      <c r="E6" s="10"/>
      <c r="F6" s="10"/>
      <c r="G6" s="10"/>
      <c r="H6" s="10"/>
      <c r="I6" s="11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9" t="s">
        <v>9</v>
      </c>
      <c r="C7" s="10"/>
      <c r="D7" s="10"/>
      <c r="E7" s="10"/>
      <c r="F7" s="10"/>
      <c r="G7" s="10"/>
      <c r="H7" s="10"/>
      <c r="I7" s="11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9" t="s">
        <v>10</v>
      </c>
      <c r="C8" s="10"/>
      <c r="D8" s="10"/>
      <c r="E8" s="10"/>
      <c r="F8" s="10"/>
      <c r="G8" s="10"/>
      <c r="H8" s="10"/>
      <c r="I8" s="11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2" t="s">
        <v>11</v>
      </c>
      <c r="C9" s="10"/>
      <c r="D9" s="10"/>
      <c r="E9" s="10"/>
      <c r="F9" s="10"/>
      <c r="G9" s="10"/>
      <c r="H9" s="10"/>
      <c r="I9" s="11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12</v>
      </c>
      <c r="C10" s="10"/>
      <c r="D10" s="10"/>
      <c r="E10" s="10"/>
      <c r="F10" s="10"/>
      <c r="G10" s="10"/>
      <c r="H10" s="10"/>
      <c r="I10" s="11"/>
      <c r="J10" s="3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3" t="s">
        <v>13</v>
      </c>
      <c r="C11" s="10"/>
      <c r="D11" s="10"/>
      <c r="E11" s="10"/>
      <c r="F11" s="10"/>
      <c r="G11" s="10"/>
      <c r="H11" s="10"/>
      <c r="I11" s="11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75" t="s">
        <v>44</v>
      </c>
      <c r="C12" s="10"/>
      <c r="D12" s="10"/>
      <c r="E12" s="10"/>
      <c r="F12" s="10"/>
      <c r="G12" s="10"/>
      <c r="H12" s="10"/>
      <c r="I12" s="11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thickBot="1">
      <c r="A13" s="1"/>
      <c r="B13" s="14" t="s">
        <v>14</v>
      </c>
      <c r="C13" s="15"/>
      <c r="D13" s="15"/>
      <c r="E13" s="15"/>
      <c r="F13" s="15"/>
      <c r="G13" s="15"/>
      <c r="H13" s="15"/>
      <c r="I13" s="16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7"/>
      <c r="C14" s="17"/>
      <c r="D14" s="17"/>
      <c r="E14" s="17"/>
      <c r="F14" s="17"/>
      <c r="G14" s="17"/>
      <c r="H14" s="17"/>
      <c r="I14" s="17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Ruehl, Kelley M</dc:creator>
  <cp:lastModifiedBy>Ruehl, Kelley M</cp:lastModifiedBy>
  <dcterms:created xsi:type="dcterms:W3CDTF">2016-06-30T20:16:44Z</dcterms:created>
  <dcterms:modified xsi:type="dcterms:W3CDTF">2018-10-15T22:01:53Z</dcterms:modified>
</cp:coreProperties>
</file>