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mokazu/Desktop/population/"/>
    </mc:Choice>
  </mc:AlternateContent>
  <xr:revisionPtr revIDLastSave="0" documentId="13_ncr:1_{C64F9E5F-BD59-1440-9C59-D35B19E1B8B9}" xr6:coauthVersionLast="47" xr6:coauthVersionMax="47" xr10:uidLastSave="{00000000-0000-0000-0000-000000000000}"/>
  <bookViews>
    <workbookView xWindow="10760" yWindow="860" windowWidth="26380" windowHeight="20040" xr2:uid="{00000000-000D-0000-FFFF-FFFF00000000}"/>
  </bookViews>
  <sheets>
    <sheet name="population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2" l="1"/>
  <c r="K26" i="2"/>
  <c r="J27" i="2"/>
  <c r="N26" i="2"/>
  <c r="O26" i="2"/>
  <c r="N27" i="2"/>
  <c r="H26" i="1"/>
  <c r="I26" i="1"/>
  <c r="H27" i="1"/>
  <c r="F26" i="1"/>
  <c r="G26" i="1"/>
  <c r="F27" i="1"/>
  <c r="K26" i="1"/>
  <c r="P5" i="1"/>
  <c r="J26" i="1"/>
  <c r="O5" i="1"/>
  <c r="N25" i="1"/>
  <c r="P25" i="1"/>
  <c r="M25" i="1"/>
  <c r="O25" i="1"/>
  <c r="M7" i="1"/>
  <c r="O7" i="1"/>
  <c r="N7" i="1"/>
  <c r="P7" i="1"/>
  <c r="M8" i="1"/>
  <c r="O8" i="1"/>
  <c r="N8" i="1"/>
  <c r="P8" i="1"/>
  <c r="M9" i="1"/>
  <c r="O9" i="1"/>
  <c r="N9" i="1"/>
  <c r="P9" i="1"/>
  <c r="M10" i="1"/>
  <c r="O10" i="1"/>
  <c r="N10" i="1"/>
  <c r="P10" i="1"/>
  <c r="M11" i="1"/>
  <c r="O11" i="1"/>
  <c r="N11" i="1"/>
  <c r="P11" i="1"/>
  <c r="M12" i="1"/>
  <c r="O12" i="1"/>
  <c r="N12" i="1"/>
  <c r="P12" i="1"/>
  <c r="M13" i="1"/>
  <c r="O13" i="1"/>
  <c r="N13" i="1"/>
  <c r="P13" i="1"/>
  <c r="M14" i="1"/>
  <c r="O14" i="1"/>
  <c r="N14" i="1"/>
  <c r="P14" i="1"/>
  <c r="M15" i="1"/>
  <c r="O15" i="1"/>
  <c r="N15" i="1"/>
  <c r="P15" i="1"/>
  <c r="M16" i="1"/>
  <c r="O16" i="1"/>
  <c r="N16" i="1"/>
  <c r="P16" i="1"/>
  <c r="M17" i="1"/>
  <c r="O17" i="1"/>
  <c r="N17" i="1"/>
  <c r="P17" i="1"/>
  <c r="M18" i="1"/>
  <c r="O18" i="1"/>
  <c r="N18" i="1"/>
  <c r="P18" i="1"/>
  <c r="M19" i="1"/>
  <c r="O19" i="1"/>
  <c r="N19" i="1"/>
  <c r="P19" i="1"/>
  <c r="M20" i="1"/>
  <c r="O20" i="1"/>
  <c r="N20" i="1"/>
  <c r="P20" i="1"/>
  <c r="M21" i="1"/>
  <c r="O21" i="1"/>
  <c r="N21" i="1"/>
  <c r="P21" i="1"/>
  <c r="M22" i="1"/>
  <c r="O22" i="1"/>
  <c r="N22" i="1"/>
  <c r="P22" i="1"/>
  <c r="M23" i="1"/>
  <c r="O23" i="1"/>
  <c r="N23" i="1"/>
  <c r="P23" i="1"/>
  <c r="M24" i="1"/>
  <c r="O24" i="1"/>
  <c r="N24" i="1"/>
  <c r="P24" i="1"/>
  <c r="N6" i="1"/>
  <c r="P6" i="1"/>
  <c r="M6" i="1"/>
  <c r="O6" i="1"/>
  <c r="L8" i="1"/>
  <c r="L9" i="1"/>
  <c r="L10" i="1"/>
  <c r="L11" i="1"/>
  <c r="L12" i="1"/>
  <c r="L13" i="1"/>
  <c r="L14" i="1"/>
  <c r="L26" i="1"/>
  <c r="J27" i="1"/>
</calcChain>
</file>

<file path=xl/sharedStrings.xml><?xml version="1.0" encoding="utf-8"?>
<sst xmlns="http://schemas.openxmlformats.org/spreadsheetml/2006/main" count="198" uniqueCount="74">
  <si>
    <t>男</t>
    <rPh sb="0" eb="1">
      <t>オトコ</t>
    </rPh>
    <phoneticPr fontId="1"/>
  </si>
  <si>
    <t>女</t>
    <rPh sb="0" eb="1">
      <t>オンナ</t>
    </rPh>
    <phoneticPr fontId="1"/>
  </si>
  <si>
    <t>歳</t>
    <rPh sb="0" eb="1">
      <t>サイ</t>
    </rPh>
    <phoneticPr fontId="1"/>
  </si>
  <si>
    <t>年齢階級別人口</t>
    <rPh sb="0" eb="2">
      <t>ネンレイ</t>
    </rPh>
    <rPh sb="2" eb="5">
      <t>カイキュウベツ</t>
    </rPh>
    <rPh sb="5" eb="7">
      <t>ジンコウ</t>
    </rPh>
    <phoneticPr fontId="1"/>
  </si>
  <si>
    <t>母親の年齢階級別出生数</t>
    <rPh sb="0" eb="2">
      <t>ハハオヤ</t>
    </rPh>
    <rPh sb="3" eb="5">
      <t>ネンレイ</t>
    </rPh>
    <rPh sb="5" eb="7">
      <t>カイキュウ</t>
    </rPh>
    <rPh sb="7" eb="8">
      <t>ベツ</t>
    </rPh>
    <rPh sb="8" eb="11">
      <t>シュッショウスウ</t>
    </rPh>
    <phoneticPr fontId="1"/>
  </si>
  <si>
    <t>合計</t>
    <rPh sb="0" eb="2">
      <t>ゴウケイ</t>
    </rPh>
    <phoneticPr fontId="1"/>
  </si>
  <si>
    <t>男女計</t>
    <rPh sb="0" eb="3">
      <t>ダンジョケイ</t>
    </rPh>
    <phoneticPr fontId="1"/>
  </si>
  <si>
    <t>～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</si>
  <si>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</si>
  <si>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</si>
  <si>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</si>
  <si>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</si>
  <si>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</si>
  <si>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</si>
  <si>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</si>
  <si>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</si>
  <si>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</si>
  <si>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</si>
  <si>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コーホート変化率</t>
    <rPh sb="5" eb="8">
      <t>ヘンカリツ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</si>
  <si>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</si>
  <si>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</si>
  <si>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K</t>
    <phoneticPr fontId="1"/>
  </si>
  <si>
    <t>L</t>
    <phoneticPr fontId="1"/>
  </si>
  <si>
    <t>出生率</t>
    <rPh sb="0" eb="3">
      <t>シュッショウリツ</t>
    </rPh>
    <phoneticPr fontId="1"/>
  </si>
  <si>
    <t>2015年</t>
    <rPh sb="4" eb="5">
      <t>ネン</t>
    </rPh>
    <phoneticPr fontId="1"/>
  </si>
  <si>
    <t>予測人口</t>
    <rPh sb="0" eb="2">
      <t>ヨソク</t>
    </rPh>
    <rPh sb="2" eb="4">
      <t>ジンコウ</t>
    </rPh>
    <phoneticPr fontId="1"/>
  </si>
  <si>
    <t>M</t>
    <phoneticPr fontId="1"/>
  </si>
  <si>
    <t>N</t>
    <phoneticPr fontId="1"/>
  </si>
  <si>
    <t>O</t>
    <phoneticPr fontId="1"/>
  </si>
  <si>
    <t>母親の年齢階級別出生率</t>
    <rPh sb="0" eb="2">
      <t>ハハオヤ</t>
    </rPh>
    <rPh sb="3" eb="5">
      <t>ネンレイ</t>
    </rPh>
    <rPh sb="5" eb="8">
      <t>カイキュウベツ</t>
    </rPh>
    <rPh sb="8" eb="11">
      <t>シュッショウリツ</t>
    </rPh>
    <phoneticPr fontId="1"/>
  </si>
  <si>
    <t>Step 1</t>
    <phoneticPr fontId="1"/>
  </si>
  <si>
    <t>Step 2</t>
    <phoneticPr fontId="1"/>
  </si>
  <si>
    <t>合計特殊出生率</t>
    <rPh sb="0" eb="2">
      <t>ゴウケイ</t>
    </rPh>
    <rPh sb="2" eb="4">
      <t>トクシュ</t>
    </rPh>
    <rPh sb="4" eb="7">
      <t>シュッショウリツ</t>
    </rPh>
    <phoneticPr fontId="1"/>
  </si>
  <si>
    <t>Step 3</t>
    <phoneticPr fontId="1"/>
  </si>
  <si>
    <t>コーホート変化率</t>
    <rPh sb="5" eb="8">
      <t>ヘンカリツ</t>
    </rPh>
    <phoneticPr fontId="1"/>
  </si>
  <si>
    <t>=G5/G4</t>
    <phoneticPr fontId="1"/>
  </si>
  <si>
    <t>=(I7+J7)/H7</t>
    <phoneticPr fontId="1"/>
  </si>
  <si>
    <t>=SUM(K7:K13)*5</t>
    <phoneticPr fontId="1"/>
  </si>
  <si>
    <t>Step 4</t>
    <phoneticPr fontId="1"/>
  </si>
  <si>
    <t>コーホート変化率（100歳以上）</t>
    <rPh sb="5" eb="8">
      <t>ヘンカリツ</t>
    </rPh>
    <rPh sb="12" eb="13">
      <t>サイ</t>
    </rPh>
    <rPh sb="13" eb="15">
      <t>イジョウ</t>
    </rPh>
    <phoneticPr fontId="1"/>
  </si>
  <si>
    <t>=G24/(E23+E24)</t>
    <phoneticPr fontId="1"/>
  </si>
  <si>
    <t>Step 5</t>
    <phoneticPr fontId="1"/>
  </si>
  <si>
    <t>=G4*L5</t>
    <phoneticPr fontId="1"/>
  </si>
  <si>
    <t>Step 6</t>
    <phoneticPr fontId="1"/>
  </si>
  <si>
    <t>=(G23+G24)*L24</t>
    <phoneticPr fontId="1"/>
  </si>
  <si>
    <t>Step 7</t>
    <phoneticPr fontId="1"/>
  </si>
  <si>
    <t>2020年</t>
    <rPh sb="4" eb="5">
      <t>ネン</t>
    </rPh>
    <phoneticPr fontId="1"/>
  </si>
  <si>
    <t>母親の年齢階級別予測出生数</t>
    <rPh sb="0" eb="2">
      <t>ハハオヤ</t>
    </rPh>
    <rPh sb="3" eb="5">
      <t>ネンレイ</t>
    </rPh>
    <rPh sb="5" eb="7">
      <t>カイキュウ</t>
    </rPh>
    <rPh sb="7" eb="8">
      <t>ベツ</t>
    </rPh>
    <rPh sb="8" eb="10">
      <t>ヨソク</t>
    </rPh>
    <rPh sb="10" eb="13">
      <t>シュッショウスウ</t>
    </rPh>
    <phoneticPr fontId="1"/>
  </si>
  <si>
    <t>Step 8</t>
    <phoneticPr fontId="1"/>
  </si>
  <si>
    <t>母親の年齢階級別
予測出生数</t>
    <rPh sb="0" eb="2">
      <t>ハハオヤ</t>
    </rPh>
    <rPh sb="3" eb="5">
      <t>ネンレイ</t>
    </rPh>
    <rPh sb="5" eb="8">
      <t>カイキュウベツ</t>
    </rPh>
    <rPh sb="9" eb="11">
      <t>ヨソク</t>
    </rPh>
    <rPh sb="11" eb="14">
      <t>シュッショウスウ</t>
    </rPh>
    <phoneticPr fontId="1"/>
  </si>
  <si>
    <t>Step 9</t>
    <phoneticPr fontId="1"/>
  </si>
  <si>
    <t>出生数合計</t>
    <rPh sb="0" eb="3">
      <t>シュッショウスウ</t>
    </rPh>
    <rPh sb="3" eb="5">
      <t>ゴウケイ</t>
    </rPh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</si>
  <si>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</si>
  <si>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</si>
  <si>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</si>
  <si>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</si>
  <si>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=SUM(P7:P13)</t>
    <phoneticPr fontId="1"/>
  </si>
  <si>
    <t>=N4*L5</t>
    <phoneticPr fontId="1"/>
  </si>
  <si>
    <t>=(N23+N24)*L24</t>
    <phoneticPr fontId="1"/>
  </si>
  <si>
    <t>=Q26*L5</t>
    <phoneticPr fontId="1"/>
  </si>
  <si>
    <t>Step 10</t>
    <phoneticPr fontId="1"/>
  </si>
  <si>
    <t>Step 11</t>
    <phoneticPr fontId="1"/>
  </si>
  <si>
    <t>Step 12</t>
    <phoneticPr fontId="1"/>
  </si>
  <si>
    <t>2025年</t>
    <rPh sb="4" eb="5">
      <t>ネン</t>
    </rPh>
    <phoneticPr fontId="1"/>
  </si>
  <si>
    <t>=$O7*$K7*I$26/$I$27</t>
    <phoneticPr fontId="1"/>
  </si>
  <si>
    <t>→同じ色のセルにコピー</t>
    <rPh sb="1" eb="2">
      <t>オナ</t>
    </rPh>
    <rPh sb="3" eb="4">
      <t>イロ</t>
    </rPh>
    <phoneticPr fontId="1"/>
  </si>
  <si>
    <t>=I25*5</t>
    <phoneticPr fontId="1"/>
  </si>
  <si>
    <t>2030年</t>
    <rPh sb="4" eb="5">
      <t>ネン</t>
    </rPh>
    <phoneticPr fontId="1"/>
  </si>
  <si>
    <t>2025年予測人口（100歳以上）</t>
    <rPh sb="4" eb="5">
      <t>ネン</t>
    </rPh>
    <rPh sb="5" eb="7">
      <t>ヨソク</t>
    </rPh>
    <rPh sb="7" eb="9">
      <t>ジンコウ</t>
    </rPh>
    <rPh sb="13" eb="14">
      <t>サイ</t>
    </rPh>
    <rPh sb="14" eb="16">
      <t>イジョウ</t>
    </rPh>
    <phoneticPr fontId="1"/>
  </si>
  <si>
    <t>2025年予測人口（5～99歳）</t>
    <rPh sb="4" eb="5">
      <t>ネン</t>
    </rPh>
    <rPh sb="5" eb="7">
      <t>ヨソク</t>
    </rPh>
    <rPh sb="7" eb="9">
      <t>ジンコウ</t>
    </rPh>
    <rPh sb="14" eb="15">
      <t>サイ</t>
    </rPh>
    <phoneticPr fontId="1"/>
  </si>
  <si>
    <t>2025年予測人口（0～4歳）</t>
    <rPh sb="4" eb="5">
      <t>ネン</t>
    </rPh>
    <rPh sb="5" eb="7">
      <t>ヨソク</t>
    </rPh>
    <rPh sb="7" eb="9">
      <t>ジンコウ</t>
    </rPh>
    <rPh sb="13" eb="14">
      <t>サイ</t>
    </rPh>
    <phoneticPr fontId="1"/>
  </si>
  <si>
    <t>2030年予測人口</t>
    <rPh sb="4" eb="5">
      <t>ネン</t>
    </rPh>
    <rPh sb="5" eb="7">
      <t>ヨソク</t>
    </rPh>
    <rPh sb="7" eb="9">
      <t>ジンコウ</t>
    </rPh>
    <phoneticPr fontId="1"/>
  </si>
  <si>
    <t>2030年予測人口（100歳以上）</t>
    <rPh sb="4" eb="5">
      <t>ネン</t>
    </rPh>
    <rPh sb="5" eb="7">
      <t>ヨソク</t>
    </rPh>
    <rPh sb="7" eb="9">
      <t>ジンコウ</t>
    </rPh>
    <rPh sb="13" eb="14">
      <t>サイ</t>
    </rPh>
    <rPh sb="14" eb="16">
      <t>イジョウ</t>
    </rPh>
    <phoneticPr fontId="1"/>
  </si>
  <si>
    <t>2030年予測人口(0～4歳)</t>
    <rPh sb="4" eb="5">
      <t>ネン</t>
    </rPh>
    <rPh sb="5" eb="7">
      <t>ヨソク</t>
    </rPh>
    <rPh sb="7" eb="9">
      <t>ジンコウ</t>
    </rPh>
    <rPh sb="13" eb="14">
      <t>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</si>
</sst>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\ ###,###,##0;&quot;-&quot;###,###,##0"/>
    <numFmt numFmtId="177" formatCode="#,##0.000_ "/>
    <numFmt numFmtId="178" formatCode="#,##0.0000_ "/>
    <numFmt numFmtId="179" formatCode="0.000_ "/>
    <numFmt numFmtId="180" formatCode="\ ###,###,##0.000;&quot;-&quot;###,###,##0.000"/>
  </numFmts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4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5" fillId="2" borderId="3" xfId="1" quotePrefix="1" applyNumberFormat="1" applyFont="1" applyFill="1" applyBorder="1" applyAlignment="1">
      <alignment horizontal="right" vertical="top"/>
    </xf>
    <xf numFmtId="176" fontId="5" fillId="2" borderId="2" xfId="1" quotePrefix="1" applyNumberFormat="1" applyFont="1" applyFill="1" applyBorder="1" applyAlignment="1">
      <alignment horizontal="right" vertical="top"/>
    </xf>
    <xf numFmtId="0" fontId="4" fillId="2" borderId="2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0" fillId="0" borderId="2" xfId="0" applyFill="1" applyBorder="1">
      <alignment vertical="center"/>
    </xf>
    <xf numFmtId="178" fontId="5" fillId="0" borderId="2" xfId="1" applyNumberFormat="1" applyFont="1" applyFill="1" applyBorder="1" applyAlignment="1">
      <alignment horizontal="right" vertical="top"/>
    </xf>
    <xf numFmtId="177" fontId="3" fillId="0" borderId="2" xfId="1" applyNumberFormat="1" applyFont="1" applyFill="1" applyBorder="1" applyAlignment="1">
      <alignment horizontal="right" vertical="top"/>
    </xf>
    <xf numFmtId="176" fontId="5" fillId="2" borderId="3" xfId="1" quotePrefix="1" applyNumberFormat="1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 wrapText="1"/>
    </xf>
    <xf numFmtId="176" fontId="0" fillId="0" borderId="2" xfId="0" applyNumberForma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180" fontId="5" fillId="6" borderId="2" xfId="1" quotePrefix="1" applyNumberFormat="1" applyFont="1" applyFill="1" applyBorder="1" applyAlignment="1">
      <alignment horizontal="right" vertical="top"/>
    </xf>
    <xf numFmtId="0" fontId="4" fillId="2" borderId="3" xfId="0" applyFont="1" applyFill="1" applyBorder="1" applyAlignment="1">
      <alignment horizontal="center" vertical="center"/>
    </xf>
    <xf numFmtId="180" fontId="7" fillId="6" borderId="2" xfId="1" quotePrefix="1" applyNumberFormat="1" applyFont="1" applyFill="1" applyBorder="1" applyAlignment="1">
      <alignment horizontal="right" vertical="top"/>
    </xf>
    <xf numFmtId="180" fontId="7" fillId="7" borderId="3" xfId="1" quotePrefix="1" applyNumberFormat="1" applyFont="1" applyFill="1" applyBorder="1" applyAlignment="1">
      <alignment horizontal="right" vertical="top"/>
    </xf>
    <xf numFmtId="0" fontId="0" fillId="2" borderId="0" xfId="0" applyFill="1">
      <alignment vertical="center"/>
    </xf>
    <xf numFmtId="176" fontId="7" fillId="9" borderId="2" xfId="1" quotePrefix="1" applyNumberFormat="1" applyFont="1" applyFill="1" applyBorder="1" applyAlignment="1">
      <alignment horizontal="right" vertical="top"/>
    </xf>
    <xf numFmtId="176" fontId="5" fillId="9" borderId="2" xfId="1" quotePrefix="1" applyNumberFormat="1" applyFont="1" applyFill="1" applyBorder="1" applyAlignment="1">
      <alignment horizontal="right" vertical="top"/>
    </xf>
    <xf numFmtId="176" fontId="7" fillId="8" borderId="2" xfId="1" applyNumberFormat="1" applyFont="1" applyFill="1" applyBorder="1" applyAlignment="1">
      <alignment horizontal="right" vertical="top"/>
    </xf>
    <xf numFmtId="176" fontId="5" fillId="8" borderId="2" xfId="1" applyNumberFormat="1" applyFont="1" applyFill="1" applyBorder="1" applyAlignment="1">
      <alignment horizontal="right" vertical="top"/>
    </xf>
    <xf numFmtId="176" fontId="5" fillId="0" borderId="2" xfId="1" quotePrefix="1" applyNumberFormat="1" applyFont="1" applyFill="1" applyBorder="1" applyAlignment="1">
      <alignment horizontal="right" vertical="top"/>
    </xf>
    <xf numFmtId="176" fontId="5" fillId="10" borderId="2" xfId="1" quotePrefix="1" applyNumberFormat="1" applyFont="1" applyFill="1" applyBorder="1" applyAlignment="1">
      <alignment horizontal="right" vertical="top"/>
    </xf>
    <xf numFmtId="176" fontId="7" fillId="10" borderId="2" xfId="1" quotePrefix="1" applyNumberFormat="1" applyFont="1" applyFill="1" applyBorder="1" applyAlignment="1">
      <alignment horizontal="right" vertical="top"/>
    </xf>
    <xf numFmtId="0" fontId="4" fillId="0" borderId="2" xfId="0" applyFont="1" applyFill="1" applyBorder="1">
      <alignment vertical="center"/>
    </xf>
    <xf numFmtId="180" fontId="5" fillId="0" borderId="2" xfId="1" quotePrefix="1" applyNumberFormat="1" applyFont="1" applyFill="1" applyBorder="1" applyAlignment="1">
      <alignment horizontal="right" vertical="top"/>
    </xf>
    <xf numFmtId="176" fontId="5" fillId="0" borderId="2" xfId="1" applyNumberFormat="1" applyFont="1" applyFill="1" applyBorder="1" applyAlignment="1">
      <alignment horizontal="right" vertical="top"/>
    </xf>
    <xf numFmtId="176" fontId="5" fillId="0" borderId="3" xfId="1" quotePrefix="1" applyNumberFormat="1" applyFont="1" applyFill="1" applyBorder="1" applyAlignment="1">
      <alignment horizontal="center" vertical="top"/>
    </xf>
    <xf numFmtId="180" fontId="5" fillId="0" borderId="3" xfId="1" quotePrefix="1" applyNumberFormat="1" applyFont="1" applyFill="1" applyBorder="1" applyAlignment="1">
      <alignment horizontal="right" vertical="top"/>
    </xf>
    <xf numFmtId="177" fontId="5" fillId="0" borderId="2" xfId="1" applyNumberFormat="1" applyFont="1" applyFill="1" applyBorder="1" applyAlignment="1">
      <alignment horizontal="right" vertical="top"/>
    </xf>
    <xf numFmtId="176" fontId="5" fillId="11" borderId="2" xfId="1" quotePrefix="1" applyNumberFormat="1" applyFont="1" applyFill="1" applyBorder="1" applyAlignment="1">
      <alignment horizontal="right" vertical="top"/>
    </xf>
    <xf numFmtId="176" fontId="5" fillId="6" borderId="2" xfId="1" quotePrefix="1" applyNumberFormat="1" applyFont="1" applyFill="1" applyBorder="1" applyAlignment="1">
      <alignment horizontal="right" vertical="top"/>
    </xf>
    <xf numFmtId="176" fontId="7" fillId="6" borderId="2" xfId="1" quotePrefix="1" applyNumberFormat="1" applyFont="1" applyFill="1" applyBorder="1" applyAlignment="1">
      <alignment horizontal="right" vertical="top"/>
    </xf>
    <xf numFmtId="176" fontId="7" fillId="11" borderId="2" xfId="1" quotePrefix="1" applyNumberFormat="1" applyFont="1" applyFill="1" applyBorder="1" applyAlignment="1">
      <alignment horizontal="right" vertical="top"/>
    </xf>
    <xf numFmtId="176" fontId="5" fillId="5" borderId="2" xfId="1" quotePrefix="1" applyNumberFormat="1" applyFont="1" applyFill="1" applyBorder="1" applyAlignment="1">
      <alignment horizontal="right" vertical="top"/>
    </xf>
    <xf numFmtId="176" fontId="7" fillId="5" borderId="2" xfId="1" quotePrefix="1" applyNumberFormat="1" applyFont="1" applyFill="1" applyBorder="1" applyAlignment="1">
      <alignment horizontal="right" vertical="top"/>
    </xf>
    <xf numFmtId="176" fontId="7" fillId="4" borderId="2" xfId="1" applyNumberFormat="1" applyFont="1" applyFill="1" applyBorder="1" applyAlignment="1">
      <alignment horizontal="right" vertical="top"/>
    </xf>
    <xf numFmtId="176" fontId="5" fillId="4" borderId="2" xfId="1" applyNumberFormat="1" applyFont="1" applyFill="1" applyBorder="1" applyAlignment="1">
      <alignment horizontal="right" vertical="top"/>
    </xf>
    <xf numFmtId="0" fontId="4" fillId="2" borderId="10" xfId="0" applyFont="1" applyFill="1" applyBorder="1" applyAlignment="1">
      <alignment vertical="center"/>
    </xf>
    <xf numFmtId="179" fontId="8" fillId="5" borderId="2" xfId="0" applyNumberFormat="1" applyFont="1" applyFill="1" applyBorder="1">
      <alignment vertical="center"/>
    </xf>
    <xf numFmtId="179" fontId="9" fillId="5" borderId="2" xfId="0" applyNumberFormat="1" applyFont="1" applyFill="1" applyBorder="1">
      <alignment vertical="center"/>
    </xf>
    <xf numFmtId="179" fontId="8" fillId="4" borderId="2" xfId="0" applyNumberFormat="1" applyFont="1" applyFill="1" applyBorder="1">
      <alignment vertical="center"/>
    </xf>
    <xf numFmtId="179" fontId="9" fillId="4" borderId="2" xfId="0" applyNumberFormat="1" applyFont="1" applyFill="1" applyBorder="1">
      <alignment vertical="center"/>
    </xf>
    <xf numFmtId="0" fontId="10" fillId="2" borderId="0" xfId="0" applyFont="1" applyFill="1">
      <alignment vertical="center"/>
    </xf>
    <xf numFmtId="0" fontId="11" fillId="6" borderId="0" xfId="0" quotePrefix="1" applyFont="1" applyFill="1">
      <alignment vertical="center"/>
    </xf>
    <xf numFmtId="0" fontId="11" fillId="7" borderId="0" xfId="0" quotePrefix="1" applyFont="1" applyFill="1">
      <alignment vertical="center"/>
    </xf>
    <xf numFmtId="0" fontId="11" fillId="5" borderId="0" xfId="0" quotePrefix="1" applyFont="1" applyFill="1">
      <alignment vertical="center"/>
    </xf>
    <xf numFmtId="0" fontId="11" fillId="4" borderId="0" xfId="0" quotePrefix="1" applyFont="1" applyFill="1">
      <alignment vertical="center"/>
    </xf>
    <xf numFmtId="0" fontId="11" fillId="9" borderId="0" xfId="0" quotePrefix="1" applyFont="1" applyFill="1">
      <alignment vertical="center"/>
    </xf>
    <xf numFmtId="0" fontId="11" fillId="8" borderId="0" xfId="0" quotePrefix="1" applyFont="1" applyFill="1">
      <alignment vertical="center"/>
    </xf>
    <xf numFmtId="0" fontId="11" fillId="10" borderId="0" xfId="0" quotePrefix="1" applyFont="1" applyFill="1">
      <alignment vertical="center"/>
    </xf>
    <xf numFmtId="0" fontId="10" fillId="2" borderId="0" xfId="0" applyFont="1" applyFill="1" applyAlignment="1">
      <alignment vertical="center" wrapText="1"/>
    </xf>
    <xf numFmtId="0" fontId="11" fillId="11" borderId="0" xfId="0" quotePrefix="1" applyFont="1" applyFill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5" fillId="2" borderId="10" xfId="1" quotePrefix="1" applyNumberFormat="1" applyFont="1" applyFill="1" applyBorder="1" applyAlignment="1">
      <alignment horizontal="center" vertical="top"/>
    </xf>
    <xf numFmtId="176" fontId="5" fillId="2" borderId="3" xfId="1" quotePrefix="1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5" fillId="0" borderId="10" xfId="1" applyNumberFormat="1" applyFont="1" applyFill="1" applyBorder="1" applyAlignment="1">
      <alignment horizontal="center" vertical="top"/>
    </xf>
    <xf numFmtId="176" fontId="5" fillId="0" borderId="3" xfId="1" applyNumberFormat="1" applyFont="1" applyFill="1" applyBorder="1" applyAlignment="1">
      <alignment horizontal="center" vertical="top"/>
    </xf>
  </cellXfs>
  <cellStyles count="2">
    <cellStyle name="標準" xfId="0" builtinId="0"/>
    <cellStyle name="標準_JB16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-stat.go.jp/SG1/estat/GL08020103.do?_toGL08020103_&amp;tclassID=000001077438&amp;cycleCode=0&amp;requestSender=search" TargetMode="External"/><Relationship Id="rId1" Type="http://schemas.openxmlformats.org/officeDocument/2006/relationships/hyperlink" Target="https://www.e-stat.go.jp/stat-search/files?page=1&amp;layout=datalist&amp;toukei=00450011&amp;tstat=000001028897&amp;cycle=7&amp;year=20200&amp;month=0&amp;tclass1=000001053058&amp;tclass2=000001053061&amp;tclass3=000001053064&amp;result_back=1&amp;cycle_facet=tclass1%3Atclass2%3Atclass3%3Acycle&amp;tclass4val=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28</xdr:row>
      <xdr:rowOff>122464</xdr:rowOff>
    </xdr:from>
    <xdr:ext cx="3855864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1D1D229-C3CA-4C15-8491-5753DCDFD2D8}"/>
            </a:ext>
          </a:extLst>
        </xdr:cNvPr>
        <xdr:cNvSpPr txBox="1"/>
      </xdr:nvSpPr>
      <xdr:spPr>
        <a:xfrm>
          <a:off x="9525" y="5483678"/>
          <a:ext cx="3855864" cy="27571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データの出所（クリックで</a:t>
          </a:r>
          <a:r>
            <a:rPr kumimoji="1" lang="en-US" altLang="ja-JP" sz="1100"/>
            <a:t>e-Stat</a:t>
          </a:r>
          <a:r>
            <a:rPr kumimoji="1" lang="ja-JP" altLang="en-US" sz="1100"/>
            <a:t>の該当ページにジャンプします）</a:t>
          </a:r>
        </a:p>
      </xdr:txBody>
    </xdr:sp>
    <xdr:clientData/>
  </xdr:oneCellAnchor>
  <xdr:oneCellAnchor>
    <xdr:from>
      <xdr:col>0</xdr:col>
      <xdr:colOff>25400</xdr:colOff>
      <xdr:row>35</xdr:row>
      <xdr:rowOff>28121</xdr:rowOff>
    </xdr:from>
    <xdr:ext cx="6885668" cy="285750"/>
    <xdr:sp macro="" textlink="">
      <xdr:nvSpPr>
        <xdr:cNvPr id="7" name="テキスト ボックス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507F6-F7CF-44D9-BD96-3B4C9F1B17F2}"/>
            </a:ext>
          </a:extLst>
        </xdr:cNvPr>
        <xdr:cNvSpPr txBox="1"/>
      </xdr:nvSpPr>
      <xdr:spPr>
        <a:xfrm>
          <a:off x="25400" y="6047921"/>
          <a:ext cx="6885668" cy="2857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人口動態調査＞人口動態統計＞確定数＞出生＞年次＞</a:t>
          </a:r>
          <a:r>
            <a:rPr kumimoji="1" lang="en-US" altLang="ja-JP" sz="1100">
              <a:solidFill>
                <a:sysClr val="windowText" lastClr="000000"/>
              </a:solidFill>
            </a:rPr>
            <a:t>2020</a:t>
          </a:r>
          <a:r>
            <a:rPr kumimoji="1" lang="ja-JP" altLang="en-US" sz="1100">
              <a:solidFill>
                <a:sysClr val="windowText" lastClr="000000"/>
              </a:solidFill>
            </a:rPr>
            <a:t>年　中巻　表番号</a:t>
          </a:r>
          <a:r>
            <a:rPr kumimoji="1" lang="en-US" altLang="ja-JP" sz="1100">
              <a:solidFill>
                <a:sysClr val="windowText" lastClr="000000"/>
              </a:solidFill>
            </a:rPr>
            <a:t>4 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0</xdr:col>
      <xdr:colOff>15875</xdr:colOff>
      <xdr:row>30</xdr:row>
      <xdr:rowOff>161472</xdr:rowOff>
    </xdr:from>
    <xdr:ext cx="6885668" cy="285750"/>
    <xdr:sp macro="" textlink="">
      <xdr:nvSpPr>
        <xdr:cNvPr id="8" name="テキスト ボックス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D0ED8E-3923-4942-815E-7AB6B9AA1973}"/>
            </a:ext>
          </a:extLst>
        </xdr:cNvPr>
        <xdr:cNvSpPr txBox="1"/>
      </xdr:nvSpPr>
      <xdr:spPr>
        <a:xfrm>
          <a:off x="15875" y="5355772"/>
          <a:ext cx="6885668" cy="2857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none" rtlCol="0" anchor="t">
          <a:noAutofit/>
        </a:bodyPr>
        <a:lstStyle/>
        <a:p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平成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年国勢調査＞人口等基本集計（男女・年齢・配偶関係，世帯の構成，住居の状態など）＞全国結果　表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3-1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33</xdr:row>
      <xdr:rowOff>21772</xdr:rowOff>
    </xdr:from>
    <xdr:ext cx="6885668" cy="285750"/>
    <xdr:sp macro="" textlink="">
      <xdr:nvSpPr>
        <xdr:cNvPr id="10" name="テキスト ボックス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1B6348-1D0A-40AD-BB76-9766CB3C53F4}"/>
            </a:ext>
          </a:extLst>
        </xdr:cNvPr>
        <xdr:cNvSpPr txBox="1"/>
      </xdr:nvSpPr>
      <xdr:spPr>
        <a:xfrm>
          <a:off x="0" y="5711372"/>
          <a:ext cx="6885668" cy="2857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none" rtlCol="0" anchor="t">
          <a:noAutofit/>
        </a:bodyPr>
        <a:lstStyle/>
        <a:p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令和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年国勢調査＞人口等基本集計（男女・年齢・配偶関係，世帯の構成，住居の状態など）＞全国結果　表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3-1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Normal="100" workbookViewId="0">
      <selection activeCell="L51" sqref="L51"/>
    </sheetView>
  </sheetViews>
  <sheetFormatPr baseColWidth="10" defaultColWidth="8.83203125" defaultRowHeight="14"/>
  <cols>
    <col min="1" max="2" width="4.5" customWidth="1"/>
    <col min="3" max="3" width="3.1640625" customWidth="1"/>
    <col min="4" max="4" width="4.5" customWidth="1"/>
    <col min="5" max="5" width="3.6640625" customWidth="1"/>
    <col min="6" max="9" width="10.1640625" customWidth="1"/>
    <col min="10" max="11" width="8.33203125" customWidth="1"/>
    <col min="12" max="14" width="7.33203125" customWidth="1"/>
    <col min="15" max="16" width="9.5" customWidth="1"/>
    <col min="17" max="17" width="3.5" customWidth="1"/>
    <col min="18" max="18" width="6.83203125" customWidth="1"/>
    <col min="19" max="19" width="35.1640625" customWidth="1"/>
  </cols>
  <sheetData>
    <row r="1" spans="1:19">
      <c r="A1" s="22"/>
      <c r="B1" s="23" t="s">
        <v>8</v>
      </c>
      <c r="C1" s="23" t="s">
        <v>9</v>
      </c>
      <c r="D1" s="23" t="s">
        <v>10</v>
      </c>
      <c r="E1" s="23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3" t="s">
        <v>17</v>
      </c>
      <c r="L1" s="23" t="s">
        <v>21</v>
      </c>
      <c r="M1" s="23" t="s">
        <v>22</v>
      </c>
      <c r="N1" s="23" t="s">
        <v>26</v>
      </c>
      <c r="O1" s="23" t="s">
        <v>27</v>
      </c>
      <c r="P1" s="23" t="s">
        <v>28</v>
      </c>
      <c r="Q1" s="28"/>
      <c r="R1" s="28"/>
      <c r="S1" s="28"/>
    </row>
    <row r="2" spans="1:19">
      <c r="A2" s="22">
        <v>1</v>
      </c>
      <c r="B2" s="3"/>
      <c r="C2" s="3"/>
      <c r="D2" s="3"/>
      <c r="E2" s="4"/>
      <c r="F2" s="65" t="s">
        <v>24</v>
      </c>
      <c r="G2" s="66"/>
      <c r="H2" s="77" t="s">
        <v>46</v>
      </c>
      <c r="I2" s="78"/>
      <c r="J2" s="78"/>
      <c r="K2" s="78"/>
      <c r="L2" s="79"/>
      <c r="M2" s="73" t="s">
        <v>18</v>
      </c>
      <c r="N2" s="74"/>
      <c r="O2" s="80" t="s">
        <v>63</v>
      </c>
      <c r="P2" s="80"/>
      <c r="Q2" s="28"/>
      <c r="R2" s="28"/>
      <c r="S2" s="28"/>
    </row>
    <row r="3" spans="1:19" ht="32.25" customHeight="1">
      <c r="A3" s="22">
        <v>2</v>
      </c>
      <c r="B3" s="5"/>
      <c r="C3" s="5"/>
      <c r="D3" s="5"/>
      <c r="E3" s="6"/>
      <c r="F3" s="71" t="s">
        <v>3</v>
      </c>
      <c r="G3" s="65"/>
      <c r="H3" s="71" t="s">
        <v>3</v>
      </c>
      <c r="I3" s="65"/>
      <c r="J3" s="69" t="s">
        <v>4</v>
      </c>
      <c r="K3" s="70"/>
      <c r="L3" s="20" t="s">
        <v>23</v>
      </c>
      <c r="M3" s="75"/>
      <c r="N3" s="76"/>
      <c r="O3" s="80" t="s">
        <v>25</v>
      </c>
      <c r="P3" s="80"/>
      <c r="Q3" s="28"/>
      <c r="R3" s="55" t="s">
        <v>30</v>
      </c>
      <c r="S3" s="55" t="s">
        <v>29</v>
      </c>
    </row>
    <row r="4" spans="1:19" ht="17">
      <c r="A4" s="22">
        <v>3</v>
      </c>
      <c r="B4" s="7"/>
      <c r="C4" s="7"/>
      <c r="D4" s="7"/>
      <c r="E4" s="8"/>
      <c r="F4" s="9" t="s">
        <v>0</v>
      </c>
      <c r="G4" s="10" t="s">
        <v>1</v>
      </c>
      <c r="H4" s="10" t="s">
        <v>0</v>
      </c>
      <c r="I4" s="10" t="s">
        <v>1</v>
      </c>
      <c r="J4" s="10" t="s">
        <v>0</v>
      </c>
      <c r="K4" s="10" t="s">
        <v>1</v>
      </c>
      <c r="L4" s="10"/>
      <c r="M4" s="10" t="s">
        <v>19</v>
      </c>
      <c r="N4" s="10" t="s">
        <v>20</v>
      </c>
      <c r="O4" s="10" t="s">
        <v>19</v>
      </c>
      <c r="P4" s="10" t="s">
        <v>20</v>
      </c>
      <c r="Q4" s="28"/>
      <c r="R4" s="55"/>
      <c r="S4" s="56" t="s">
        <v>36</v>
      </c>
    </row>
    <row r="5" spans="1:19" ht="17">
      <c r="A5" s="22">
        <v>4</v>
      </c>
      <c r="B5" s="5">
        <v>0</v>
      </c>
      <c r="C5" s="5" t="s">
        <v>7</v>
      </c>
      <c r="D5" s="5">
        <v>4</v>
      </c>
      <c r="E5" s="6" t="s">
        <v>2</v>
      </c>
      <c r="F5" s="12">
        <v>2585556.2366021769</v>
      </c>
      <c r="G5" s="12">
        <v>2460363.6997300382</v>
      </c>
      <c r="H5" s="12">
        <v>2372727.2918647742</v>
      </c>
      <c r="I5" s="12">
        <v>2251477.9922178932</v>
      </c>
      <c r="J5" s="12"/>
      <c r="K5" s="13"/>
      <c r="L5" s="13"/>
      <c r="M5" s="2"/>
      <c r="N5" s="2"/>
      <c r="O5" s="35">
        <f>J26*5</f>
        <v>2153565</v>
      </c>
      <c r="P5" s="34">
        <f>K26*5</f>
        <v>2050610</v>
      </c>
      <c r="Q5" s="28"/>
      <c r="R5" s="55"/>
      <c r="S5" s="55" t="s">
        <v>65</v>
      </c>
    </row>
    <row r="6" spans="1:19" ht="17">
      <c r="A6" s="22">
        <v>5</v>
      </c>
      <c r="B6" s="3">
        <v>5</v>
      </c>
      <c r="C6" s="3" t="s">
        <v>7</v>
      </c>
      <c r="D6" s="3">
        <v>9</v>
      </c>
      <c r="E6" s="4" t="s">
        <v>2</v>
      </c>
      <c r="F6" s="12">
        <v>2751448.4728747541</v>
      </c>
      <c r="G6" s="12">
        <v>2610210.7469831337</v>
      </c>
      <c r="H6" s="12">
        <v>2676056.3363994053</v>
      </c>
      <c r="I6" s="12">
        <v>2534891.0491154767</v>
      </c>
      <c r="J6" s="12"/>
      <c r="K6" s="13"/>
      <c r="L6" s="13"/>
      <c r="M6" s="51">
        <f>H6/F5</f>
        <v>1.0350021780675556</v>
      </c>
      <c r="N6" s="52">
        <f>I6/G5</f>
        <v>1.030291192067911</v>
      </c>
      <c r="O6" s="29">
        <f>H5*M6</f>
        <v>2455777.9150403738</v>
      </c>
      <c r="P6" s="30">
        <f>I5*N6</f>
        <v>2319677.9445168399</v>
      </c>
      <c r="Q6" s="28"/>
      <c r="R6" s="55" t="s">
        <v>31</v>
      </c>
      <c r="S6" s="55" t="s">
        <v>32</v>
      </c>
    </row>
    <row r="7" spans="1:19" ht="17">
      <c r="A7" s="22">
        <v>6</v>
      </c>
      <c r="B7" s="3">
        <v>10</v>
      </c>
      <c r="C7" s="3" t="s">
        <v>7</v>
      </c>
      <c r="D7" s="3">
        <v>14</v>
      </c>
      <c r="E7" s="4" t="s">
        <v>2</v>
      </c>
      <c r="F7" s="12">
        <v>2906964.7158515383</v>
      </c>
      <c r="G7" s="12">
        <v>2757721.403622706</v>
      </c>
      <c r="H7" s="12">
        <v>2815143.6605004803</v>
      </c>
      <c r="I7" s="12">
        <v>2663495.9946851213</v>
      </c>
      <c r="J7" s="12"/>
      <c r="K7" s="13"/>
      <c r="L7" s="13"/>
      <c r="M7" s="52">
        <f t="shared" ref="M7:N24" si="0">H7/F6</f>
        <v>1.0231496930630057</v>
      </c>
      <c r="N7" s="52">
        <f t="shared" si="0"/>
        <v>1.0204141553564494</v>
      </c>
      <c r="O7" s="30">
        <f t="shared" ref="O7:O24" si="1">H6*M7</f>
        <v>2738006.219206363</v>
      </c>
      <c r="P7" s="30">
        <f t="shared" ref="P7:P24" si="2">I6*N7</f>
        <v>2586638.7088037929</v>
      </c>
      <c r="Q7" s="28"/>
      <c r="R7" s="55"/>
      <c r="S7" s="57" t="s">
        <v>37</v>
      </c>
    </row>
    <row r="8" spans="1:19" ht="17">
      <c r="A8" s="22">
        <v>7</v>
      </c>
      <c r="B8" s="3">
        <v>15</v>
      </c>
      <c r="C8" s="3" t="s">
        <v>7</v>
      </c>
      <c r="D8" s="3">
        <v>19</v>
      </c>
      <c r="E8" s="4" t="s">
        <v>2</v>
      </c>
      <c r="F8" s="12">
        <v>3127308.3648267207</v>
      </c>
      <c r="G8" s="12">
        <v>2951255.1185793201</v>
      </c>
      <c r="H8" s="12">
        <v>2956713.3668696126</v>
      </c>
      <c r="I8" s="12">
        <v>2795247.0356408111</v>
      </c>
      <c r="J8" s="12">
        <v>3607</v>
      </c>
      <c r="K8" s="12">
        <v>3341</v>
      </c>
      <c r="L8" s="26">
        <f>(J8+K8)/I8</f>
        <v>2.4856479271454335E-3</v>
      </c>
      <c r="M8" s="52">
        <f t="shared" si="0"/>
        <v>1.0171136067619937</v>
      </c>
      <c r="N8" s="52">
        <f t="shared" si="0"/>
        <v>1.0136074775243102</v>
      </c>
      <c r="O8" s="30">
        <f t="shared" si="1"/>
        <v>2863320.9220848051</v>
      </c>
      <c r="P8" s="30">
        <f t="shared" si="2"/>
        <v>2699739.4565688893</v>
      </c>
      <c r="Q8" s="28"/>
      <c r="R8" s="55"/>
      <c r="S8" s="55"/>
    </row>
    <row r="9" spans="1:19" ht="17">
      <c r="A9" s="22">
        <v>8</v>
      </c>
      <c r="B9" s="3">
        <v>20</v>
      </c>
      <c r="C9" s="3" t="s">
        <v>7</v>
      </c>
      <c r="D9" s="3">
        <v>24</v>
      </c>
      <c r="E9" s="4" t="s">
        <v>2</v>
      </c>
      <c r="F9" s="12">
        <v>3087754.5148340459</v>
      </c>
      <c r="G9" s="12">
        <v>2950006.1491804747</v>
      </c>
      <c r="H9" s="12">
        <v>3098223.5289163515</v>
      </c>
      <c r="I9" s="12">
        <v>2974992.1139997821</v>
      </c>
      <c r="J9" s="12">
        <v>34261</v>
      </c>
      <c r="K9" s="12">
        <v>32490</v>
      </c>
      <c r="L9" s="24">
        <f t="shared" ref="L9:L14" si="3">(J9+K9)/I9</f>
        <v>2.2437370400372393E-2</v>
      </c>
      <c r="M9" s="52">
        <f t="shared" si="0"/>
        <v>0.99069972240745729</v>
      </c>
      <c r="N9" s="52">
        <f t="shared" si="0"/>
        <v>1.0080430171119494</v>
      </c>
      <c r="O9" s="30">
        <f t="shared" si="1"/>
        <v>2929215.1117961435</v>
      </c>
      <c r="P9" s="30">
        <f t="shared" si="2"/>
        <v>2817729.255380596</v>
      </c>
      <c r="Q9" s="28"/>
      <c r="R9" s="55" t="s">
        <v>33</v>
      </c>
      <c r="S9" s="55" t="s">
        <v>34</v>
      </c>
    </row>
    <row r="10" spans="1:19" ht="17">
      <c r="A10" s="22">
        <v>9</v>
      </c>
      <c r="B10" s="3">
        <v>25</v>
      </c>
      <c r="C10" s="3" t="s">
        <v>7</v>
      </c>
      <c r="D10" s="3">
        <v>29</v>
      </c>
      <c r="E10" s="4" t="s">
        <v>2</v>
      </c>
      <c r="F10" s="12">
        <v>3299921.6337792235</v>
      </c>
      <c r="G10" s="12">
        <v>3184412.5644076392</v>
      </c>
      <c r="H10" s="12">
        <v>3155938.4033355592</v>
      </c>
      <c r="I10" s="12">
        <v>3020371.0425800639</v>
      </c>
      <c r="J10" s="12">
        <v>111748</v>
      </c>
      <c r="K10" s="12">
        <v>106056</v>
      </c>
      <c r="L10" s="24">
        <f t="shared" si="3"/>
        <v>7.2111670033078876E-2</v>
      </c>
      <c r="M10" s="52">
        <f t="shared" si="0"/>
        <v>1.0220820302177351</v>
      </c>
      <c r="N10" s="52">
        <f t="shared" si="0"/>
        <v>1.0238524565174676</v>
      </c>
      <c r="O10" s="30">
        <f t="shared" si="1"/>
        <v>3166638.5945031806</v>
      </c>
      <c r="P10" s="30">
        <f t="shared" si="2"/>
        <v>3045952.9840387711</v>
      </c>
      <c r="Q10" s="28"/>
      <c r="R10" s="55"/>
      <c r="S10" s="58" t="s">
        <v>35</v>
      </c>
    </row>
    <row r="11" spans="1:19" ht="17">
      <c r="A11" s="22">
        <v>10</v>
      </c>
      <c r="B11" s="3">
        <v>30</v>
      </c>
      <c r="C11" s="3" t="s">
        <v>7</v>
      </c>
      <c r="D11" s="3">
        <v>34</v>
      </c>
      <c r="E11" s="4" t="s">
        <v>2</v>
      </c>
      <c r="F11" s="12">
        <v>3734776.8065538532</v>
      </c>
      <c r="G11" s="12">
        <v>3641024.468252711</v>
      </c>
      <c r="H11" s="12">
        <v>3384818.5656059314</v>
      </c>
      <c r="I11" s="12">
        <v>3254909.8497333177</v>
      </c>
      <c r="J11" s="12">
        <v>155474</v>
      </c>
      <c r="K11" s="12">
        <v>147962</v>
      </c>
      <c r="L11" s="24">
        <f t="shared" si="3"/>
        <v>9.3224087304556599E-2</v>
      </c>
      <c r="M11" s="52">
        <f t="shared" si="0"/>
        <v>1.0257269539245026</v>
      </c>
      <c r="N11" s="52">
        <f t="shared" si="0"/>
        <v>1.0221382386546363</v>
      </c>
      <c r="O11" s="30">
        <f t="shared" si="1"/>
        <v>3237131.0852267416</v>
      </c>
      <c r="P11" s="30">
        <f t="shared" si="2"/>
        <v>3087236.7375462539</v>
      </c>
      <c r="Q11" s="28"/>
      <c r="R11" s="55"/>
      <c r="S11" s="55" t="s">
        <v>65</v>
      </c>
    </row>
    <row r="12" spans="1:19" ht="17">
      <c r="A12" s="22">
        <v>11</v>
      </c>
      <c r="B12" s="3">
        <v>35</v>
      </c>
      <c r="C12" s="3" t="s">
        <v>7</v>
      </c>
      <c r="D12" s="3">
        <v>39</v>
      </c>
      <c r="E12" s="4" t="s">
        <v>2</v>
      </c>
      <c r="F12" s="12">
        <v>4261284.7285491582</v>
      </c>
      <c r="G12" s="12">
        <v>4151742.8976801108</v>
      </c>
      <c r="H12" s="12">
        <v>3795288.378651313</v>
      </c>
      <c r="I12" s="12">
        <v>3691083.6563070975</v>
      </c>
      <c r="J12" s="12">
        <v>100298</v>
      </c>
      <c r="K12" s="12">
        <v>96023</v>
      </c>
      <c r="L12" s="24">
        <f t="shared" si="3"/>
        <v>5.3187903141815471E-2</v>
      </c>
      <c r="M12" s="52">
        <f t="shared" si="0"/>
        <v>1.0162021923214455</v>
      </c>
      <c r="N12" s="52">
        <f t="shared" si="0"/>
        <v>1.0137486546687255</v>
      </c>
      <c r="O12" s="30">
        <f t="shared" si="1"/>
        <v>3439660.0469790781</v>
      </c>
      <c r="P12" s="30">
        <f t="shared" si="2"/>
        <v>3299660.4812351344</v>
      </c>
      <c r="Q12" s="28"/>
      <c r="R12" s="55" t="s">
        <v>38</v>
      </c>
      <c r="S12" s="55" t="s">
        <v>39</v>
      </c>
    </row>
    <row r="13" spans="1:19" ht="17">
      <c r="A13" s="22">
        <v>12</v>
      </c>
      <c r="B13" s="3">
        <v>40</v>
      </c>
      <c r="C13" s="3" t="s">
        <v>7</v>
      </c>
      <c r="D13" s="3">
        <v>44</v>
      </c>
      <c r="E13" s="4" t="s">
        <v>2</v>
      </c>
      <c r="F13" s="12">
        <v>4980738.2849862296</v>
      </c>
      <c r="G13" s="12">
        <v>4864821.6309765819</v>
      </c>
      <c r="H13" s="12">
        <v>4300995.2288599983</v>
      </c>
      <c r="I13" s="12">
        <v>4188290.2837909455</v>
      </c>
      <c r="J13" s="12">
        <v>24479</v>
      </c>
      <c r="K13" s="12">
        <v>23420</v>
      </c>
      <c r="L13" s="24">
        <f t="shared" si="3"/>
        <v>1.1436408833784367E-2</v>
      </c>
      <c r="M13" s="52">
        <f t="shared" si="0"/>
        <v>1.0093189032980578</v>
      </c>
      <c r="N13" s="52">
        <f t="shared" si="0"/>
        <v>1.0088029020610252</v>
      </c>
      <c r="O13" s="30">
        <f t="shared" si="1"/>
        <v>3830656.3040402075</v>
      </c>
      <c r="P13" s="30">
        <f t="shared" si="2"/>
        <v>3723575.9042326198</v>
      </c>
      <c r="Q13" s="28"/>
      <c r="R13" s="55"/>
      <c r="S13" s="59" t="s">
        <v>40</v>
      </c>
    </row>
    <row r="14" spans="1:19" ht="17">
      <c r="A14" s="22">
        <v>13</v>
      </c>
      <c r="B14" s="3">
        <v>45</v>
      </c>
      <c r="C14" s="3" t="s">
        <v>7</v>
      </c>
      <c r="D14" s="3">
        <v>49</v>
      </c>
      <c r="E14" s="4" t="s">
        <v>2</v>
      </c>
      <c r="F14" s="12">
        <v>4414005.5246655541</v>
      </c>
      <c r="G14" s="12">
        <v>4349611.1523531722</v>
      </c>
      <c r="H14" s="12">
        <v>4992473.1785524581</v>
      </c>
      <c r="I14" s="12">
        <v>4888449.1658228748</v>
      </c>
      <c r="J14" s="12">
        <v>846</v>
      </c>
      <c r="K14" s="12">
        <v>830</v>
      </c>
      <c r="L14" s="24">
        <f t="shared" si="3"/>
        <v>3.4284901880899033E-4</v>
      </c>
      <c r="M14" s="52">
        <f t="shared" si="0"/>
        <v>1.002356055045414</v>
      </c>
      <c r="N14" s="52">
        <f t="shared" si="0"/>
        <v>1.0048568142140804</v>
      </c>
      <c r="O14" s="30">
        <f t="shared" si="1"/>
        <v>4311128.6103692558</v>
      </c>
      <c r="P14" s="30">
        <f t="shared" si="2"/>
        <v>4208632.0315739559</v>
      </c>
      <c r="Q14" s="28"/>
      <c r="R14" s="55"/>
      <c r="S14" s="55" t="s">
        <v>65</v>
      </c>
    </row>
    <row r="15" spans="1:19" ht="17">
      <c r="A15" s="22">
        <v>14</v>
      </c>
      <c r="B15" s="14">
        <v>50</v>
      </c>
      <c r="C15" s="14" t="s">
        <v>7</v>
      </c>
      <c r="D15" s="14">
        <v>54</v>
      </c>
      <c r="E15" s="15" t="s">
        <v>2</v>
      </c>
      <c r="F15" s="12">
        <v>4022190.9086275198</v>
      </c>
      <c r="G15" s="12">
        <v>4000321.7653075326</v>
      </c>
      <c r="H15" s="12">
        <v>4390883.5432703746</v>
      </c>
      <c r="I15" s="12">
        <v>4352913.4775111815</v>
      </c>
      <c r="J15" s="12"/>
      <c r="K15" s="12"/>
      <c r="L15" s="12"/>
      <c r="M15" s="52">
        <f t="shared" si="0"/>
        <v>0.99476167819320271</v>
      </c>
      <c r="N15" s="52">
        <f t="shared" si="0"/>
        <v>1.0007592230758886</v>
      </c>
      <c r="O15" s="30">
        <f t="shared" si="1"/>
        <v>4966320.9974313965</v>
      </c>
      <c r="P15" s="30">
        <f t="shared" si="2"/>
        <v>4892160.5892348755</v>
      </c>
      <c r="Q15" s="28"/>
      <c r="R15" s="55" t="s">
        <v>41</v>
      </c>
      <c r="S15" s="55" t="s">
        <v>69</v>
      </c>
    </row>
    <row r="16" spans="1:19" ht="17">
      <c r="A16" s="22">
        <v>15</v>
      </c>
      <c r="B16" s="14">
        <v>55</v>
      </c>
      <c r="C16" s="14" t="s">
        <v>7</v>
      </c>
      <c r="D16" s="14">
        <v>59</v>
      </c>
      <c r="E16" s="15" t="s">
        <v>2</v>
      </c>
      <c r="F16" s="12">
        <v>3780160.7545671784</v>
      </c>
      <c r="G16" s="12">
        <v>3822354.2275716155</v>
      </c>
      <c r="H16" s="12">
        <v>3968221.5169018139</v>
      </c>
      <c r="I16" s="12">
        <v>3984624.2607667698</v>
      </c>
      <c r="J16" s="13"/>
      <c r="K16" s="13"/>
      <c r="L16" s="13"/>
      <c r="M16" s="52">
        <f t="shared" si="0"/>
        <v>0.98658209096690497</v>
      </c>
      <c r="N16" s="52">
        <f t="shared" si="0"/>
        <v>0.99607593952144091</v>
      </c>
      <c r="O16" s="30">
        <f t="shared" si="1"/>
        <v>4331967.0673118588</v>
      </c>
      <c r="P16" s="30">
        <f t="shared" si="2"/>
        <v>4335832.3817674927</v>
      </c>
      <c r="Q16" s="28"/>
      <c r="R16" s="55"/>
      <c r="S16" s="60" t="s">
        <v>42</v>
      </c>
    </row>
    <row r="17" spans="1:19" ht="17">
      <c r="A17" s="22">
        <v>16</v>
      </c>
      <c r="B17" s="7">
        <v>60</v>
      </c>
      <c r="C17" s="7" t="s">
        <v>7</v>
      </c>
      <c r="D17" s="7">
        <v>64</v>
      </c>
      <c r="E17" s="8" t="s">
        <v>2</v>
      </c>
      <c r="F17" s="12">
        <v>4207480.9918957874</v>
      </c>
      <c r="G17" s="12">
        <v>4345536.0994075444</v>
      </c>
      <c r="H17" s="12">
        <v>3688568.5269023096</v>
      </c>
      <c r="I17" s="12">
        <v>3782551.1974317315</v>
      </c>
      <c r="J17" s="13"/>
      <c r="K17" s="13"/>
      <c r="L17" s="13"/>
      <c r="M17" s="52">
        <f t="shared" si="0"/>
        <v>0.97577028237378338</v>
      </c>
      <c r="N17" s="52">
        <f t="shared" si="0"/>
        <v>0.98958677616721791</v>
      </c>
      <c r="O17" s="30">
        <f t="shared" si="1"/>
        <v>3872072.6300690058</v>
      </c>
      <c r="P17" s="30">
        <f t="shared" si="2"/>
        <v>3943131.4764498714</v>
      </c>
      <c r="Q17" s="28"/>
      <c r="R17" s="55"/>
      <c r="S17" s="55" t="s">
        <v>65</v>
      </c>
    </row>
    <row r="18" spans="1:19" ht="17">
      <c r="A18" s="22">
        <v>17</v>
      </c>
      <c r="B18" s="7">
        <v>65</v>
      </c>
      <c r="C18" s="7" t="s">
        <v>7</v>
      </c>
      <c r="D18" s="7">
        <v>69</v>
      </c>
      <c r="E18" s="8" t="s">
        <v>2</v>
      </c>
      <c r="F18" s="12">
        <v>4722928.7557545584</v>
      </c>
      <c r="G18" s="12">
        <v>5032432.9204312051</v>
      </c>
      <c r="H18" s="12">
        <v>4014170.2278908296</v>
      </c>
      <c r="I18" s="12">
        <v>4253210.5390193108</v>
      </c>
      <c r="J18" s="13"/>
      <c r="K18" s="13"/>
      <c r="L18" s="13"/>
      <c r="M18" s="52">
        <f t="shared" si="0"/>
        <v>0.95405546350006043</v>
      </c>
      <c r="N18" s="52">
        <f t="shared" si="0"/>
        <v>0.97875393086693707</v>
      </c>
      <c r="O18" s="30">
        <f t="shared" si="1"/>
        <v>3519098.9555855179</v>
      </c>
      <c r="P18" s="30">
        <f t="shared" si="2"/>
        <v>3702186.8531917469</v>
      </c>
      <c r="Q18" s="28"/>
      <c r="R18" s="55" t="s">
        <v>43</v>
      </c>
      <c r="S18" s="55" t="s">
        <v>68</v>
      </c>
    </row>
    <row r="19" spans="1:19" ht="17">
      <c r="A19" s="22">
        <v>18</v>
      </c>
      <c r="B19" s="7">
        <v>70</v>
      </c>
      <c r="C19" s="7" t="s">
        <v>7</v>
      </c>
      <c r="D19" s="7">
        <v>74</v>
      </c>
      <c r="E19" s="8" t="s">
        <v>2</v>
      </c>
      <c r="F19" s="12">
        <v>3631080.7289810632</v>
      </c>
      <c r="G19" s="12">
        <v>4153172.5991099942</v>
      </c>
      <c r="H19" s="12">
        <v>4362428.5435500508</v>
      </c>
      <c r="I19" s="12">
        <v>4863131.3180456581</v>
      </c>
      <c r="J19" s="13"/>
      <c r="K19" s="13"/>
      <c r="L19" s="13"/>
      <c r="M19" s="52">
        <f t="shared" si="0"/>
        <v>0.92367019897023361</v>
      </c>
      <c r="N19" s="52">
        <f t="shared" si="0"/>
        <v>0.96635790182156256</v>
      </c>
      <c r="O19" s="30">
        <f t="shared" si="1"/>
        <v>3707769.4130963106</v>
      </c>
      <c r="P19" s="30">
        <f t="shared" si="2"/>
        <v>4110123.6124920584</v>
      </c>
      <c r="Q19" s="28"/>
      <c r="R19" s="55"/>
      <c r="S19" s="61" t="s">
        <v>44</v>
      </c>
    </row>
    <row r="20" spans="1:19" ht="17">
      <c r="A20" s="22">
        <v>19</v>
      </c>
      <c r="B20" s="7">
        <v>75</v>
      </c>
      <c r="C20" s="7" t="s">
        <v>7</v>
      </c>
      <c r="D20" s="7">
        <v>79</v>
      </c>
      <c r="E20" s="8" t="s">
        <v>2</v>
      </c>
      <c r="F20" s="12">
        <v>2825263.2709366265</v>
      </c>
      <c r="G20" s="12">
        <v>3523203.3388346876</v>
      </c>
      <c r="H20" s="12">
        <v>3175211.2578923162</v>
      </c>
      <c r="I20" s="12">
        <v>3919158.7231832766</v>
      </c>
      <c r="J20" s="13"/>
      <c r="K20" s="13"/>
      <c r="L20" s="13"/>
      <c r="M20" s="52">
        <f t="shared" si="0"/>
        <v>0.87445350155663681</v>
      </c>
      <c r="N20" s="52">
        <f t="shared" si="0"/>
        <v>0.94365418957621316</v>
      </c>
      <c r="O20" s="30">
        <f t="shared" si="1"/>
        <v>3814740.915197961</v>
      </c>
      <c r="P20" s="30">
        <f t="shared" si="2"/>
        <v>4589114.2427330771</v>
      </c>
      <c r="Q20" s="28"/>
      <c r="R20" s="55"/>
      <c r="S20" s="55" t="s">
        <v>65</v>
      </c>
    </row>
    <row r="21" spans="1:19" ht="17">
      <c r="A21" s="22">
        <v>20</v>
      </c>
      <c r="B21" s="7">
        <v>80</v>
      </c>
      <c r="C21" s="7" t="s">
        <v>7</v>
      </c>
      <c r="D21" s="7">
        <v>84</v>
      </c>
      <c r="E21" s="8" t="s">
        <v>2</v>
      </c>
      <c r="F21" s="12">
        <v>2021404.0447030205</v>
      </c>
      <c r="G21" s="12">
        <v>2995804.0497158337</v>
      </c>
      <c r="H21" s="12">
        <v>2254566.7172062462</v>
      </c>
      <c r="I21" s="12">
        <v>3166145.234440187</v>
      </c>
      <c r="J21" s="13"/>
      <c r="K21" s="13"/>
      <c r="L21" s="13"/>
      <c r="M21" s="52">
        <f t="shared" si="0"/>
        <v>0.79800234562169359</v>
      </c>
      <c r="N21" s="52">
        <f t="shared" si="0"/>
        <v>0.89865526622922687</v>
      </c>
      <c r="O21" s="30">
        <f t="shared" si="1"/>
        <v>2533826.0316424766</v>
      </c>
      <c r="P21" s="30">
        <f t="shared" si="2"/>
        <v>3521972.6257768641</v>
      </c>
      <c r="Q21" s="28"/>
      <c r="R21" s="55" t="s">
        <v>45</v>
      </c>
      <c r="S21" s="55" t="s">
        <v>70</v>
      </c>
    </row>
    <row r="22" spans="1:19" ht="17">
      <c r="A22" s="22">
        <v>21</v>
      </c>
      <c r="B22" s="7">
        <v>85</v>
      </c>
      <c r="C22" s="7" t="s">
        <v>7</v>
      </c>
      <c r="D22" s="7">
        <v>89</v>
      </c>
      <c r="E22" s="8" t="s">
        <v>2</v>
      </c>
      <c r="F22" s="12">
        <v>1070987.5873849331</v>
      </c>
      <c r="G22" s="12">
        <v>2080554.8316666889</v>
      </c>
      <c r="H22" s="12">
        <v>1338179.5955713065</v>
      </c>
      <c r="I22" s="12">
        <v>2416346.2566595348</v>
      </c>
      <c r="J22" s="13"/>
      <c r="K22" s="13"/>
      <c r="L22" s="13"/>
      <c r="M22" s="52">
        <f t="shared" si="0"/>
        <v>0.66200500542082796</v>
      </c>
      <c r="N22" s="52">
        <f t="shared" si="0"/>
        <v>0.80657687103692133</v>
      </c>
      <c r="O22" s="30">
        <f t="shared" si="1"/>
        <v>1492534.4518457393</v>
      </c>
      <c r="P22" s="30">
        <f t="shared" si="2"/>
        <v>2553739.5164432256</v>
      </c>
      <c r="Q22" s="28"/>
      <c r="R22" s="55"/>
      <c r="S22" s="62" t="s">
        <v>66</v>
      </c>
    </row>
    <row r="23" spans="1:19" ht="17">
      <c r="A23" s="22">
        <v>22</v>
      </c>
      <c r="B23" s="7">
        <v>90</v>
      </c>
      <c r="C23" s="7" t="s">
        <v>7</v>
      </c>
      <c r="D23" s="7">
        <v>94</v>
      </c>
      <c r="E23" s="8" t="s">
        <v>2</v>
      </c>
      <c r="F23" s="12">
        <v>337860.86990847101</v>
      </c>
      <c r="G23" s="12">
        <v>1025613.8890916831</v>
      </c>
      <c r="H23" s="12">
        <v>504384.55560105166</v>
      </c>
      <c r="I23" s="12">
        <v>1314919.8078060385</v>
      </c>
      <c r="J23" s="13"/>
      <c r="K23" s="13"/>
      <c r="L23" s="13"/>
      <c r="M23" s="52">
        <f t="shared" si="0"/>
        <v>0.47095275570151529</v>
      </c>
      <c r="N23" s="52">
        <f t="shared" si="0"/>
        <v>0.63200439988052792</v>
      </c>
      <c r="O23" s="30">
        <f t="shared" si="1"/>
        <v>630219.36815784604</v>
      </c>
      <c r="P23" s="30">
        <f t="shared" si="2"/>
        <v>1527141.4658436694</v>
      </c>
      <c r="Q23" s="28"/>
      <c r="R23" s="55"/>
      <c r="S23" s="55" t="s">
        <v>65</v>
      </c>
    </row>
    <row r="24" spans="1:19">
      <c r="A24" s="22">
        <v>23</v>
      </c>
      <c r="B24" s="7">
        <v>95</v>
      </c>
      <c r="C24" s="7" t="s">
        <v>7</v>
      </c>
      <c r="D24" s="7">
        <v>99</v>
      </c>
      <c r="E24" s="8" t="s">
        <v>2</v>
      </c>
      <c r="F24" s="12">
        <v>64123.983184362325</v>
      </c>
      <c r="G24" s="12">
        <v>298946.93415441626</v>
      </c>
      <c r="H24" s="12">
        <v>94562.543718261179</v>
      </c>
      <c r="I24" s="12">
        <v>409078.17493836617</v>
      </c>
      <c r="J24" s="13"/>
      <c r="K24" s="13"/>
      <c r="L24" s="13"/>
      <c r="M24" s="52">
        <f t="shared" si="0"/>
        <v>0.27988604819456858</v>
      </c>
      <c r="N24" s="52">
        <f t="shared" si="0"/>
        <v>0.39886177370380493</v>
      </c>
      <c r="O24" s="30">
        <f t="shared" si="1"/>
        <v>141170.20003755201</v>
      </c>
      <c r="P24" s="30">
        <f t="shared" si="2"/>
        <v>524471.24681978277</v>
      </c>
      <c r="Q24" s="28"/>
      <c r="R24" s="28"/>
      <c r="S24" s="28"/>
    </row>
    <row r="25" spans="1:19">
      <c r="A25" s="22">
        <v>24</v>
      </c>
      <c r="B25" s="7">
        <v>100</v>
      </c>
      <c r="C25" s="7" t="s">
        <v>7</v>
      </c>
      <c r="D25" s="7"/>
      <c r="E25" s="8" t="s">
        <v>2</v>
      </c>
      <c r="F25" s="12">
        <v>8496.8205332254711</v>
      </c>
      <c r="G25" s="12">
        <v>53896.512942910202</v>
      </c>
      <c r="H25" s="12">
        <v>10026.031939556386</v>
      </c>
      <c r="I25" s="12">
        <v>71230.826304561517</v>
      </c>
      <c r="J25" s="13"/>
      <c r="K25" s="13"/>
      <c r="L25" s="13"/>
      <c r="M25" s="53">
        <f>H25/(F24+F25)</f>
        <v>0.13806005202787661</v>
      </c>
      <c r="N25" s="54">
        <f>I25/(G24+G25)</f>
        <v>0.20187657413094479</v>
      </c>
      <c r="O25" s="31">
        <f>(H24+H25)*M25</f>
        <v>14439.504196839802</v>
      </c>
      <c r="P25" s="32">
        <f>(I24+I25)*N25</f>
        <v>96963.135695177945</v>
      </c>
      <c r="Q25" s="28"/>
      <c r="R25" s="28"/>
      <c r="S25" s="28"/>
    </row>
    <row r="26" spans="1:19">
      <c r="A26" s="22">
        <v>25</v>
      </c>
      <c r="B26" s="72" t="s">
        <v>5</v>
      </c>
      <c r="C26" s="72"/>
      <c r="D26" s="72"/>
      <c r="E26" s="65"/>
      <c r="F26" s="11">
        <f t="shared" ref="F26:K26" si="4">SUM(F5:F25)</f>
        <v>61841737.999999993</v>
      </c>
      <c r="G26" s="11">
        <f t="shared" si="4"/>
        <v>65253006.999999993</v>
      </c>
      <c r="H26" s="11">
        <f t="shared" si="4"/>
        <v>61349581.000000007</v>
      </c>
      <c r="I26" s="11">
        <f t="shared" si="4"/>
        <v>64796517.999999993</v>
      </c>
      <c r="J26" s="11">
        <f t="shared" si="4"/>
        <v>430713</v>
      </c>
      <c r="K26" s="11">
        <f t="shared" si="4"/>
        <v>410122</v>
      </c>
      <c r="L26" s="27">
        <f>SUM(L8:L14)*5</f>
        <v>1.2761296832978108</v>
      </c>
      <c r="M26" s="17"/>
      <c r="N26" s="18"/>
      <c r="O26" s="21"/>
      <c r="P26" s="2"/>
      <c r="Q26" s="28"/>
      <c r="R26" s="28"/>
      <c r="S26" s="28"/>
    </row>
    <row r="27" spans="1:19">
      <c r="A27" s="22">
        <v>26</v>
      </c>
      <c r="B27" s="65" t="s">
        <v>6</v>
      </c>
      <c r="C27" s="66"/>
      <c r="D27" s="66"/>
      <c r="E27" s="66"/>
      <c r="F27" s="67">
        <f>SUM(F26:G26)</f>
        <v>127094744.99999999</v>
      </c>
      <c r="G27" s="68"/>
      <c r="H27" s="67">
        <f>SUM(H26:I26)</f>
        <v>126146099</v>
      </c>
      <c r="I27" s="68"/>
      <c r="J27" s="67">
        <f>SUM(J26:K26)</f>
        <v>840835</v>
      </c>
      <c r="K27" s="68"/>
      <c r="L27" s="19"/>
      <c r="M27" s="16"/>
      <c r="N27" s="16"/>
      <c r="O27" s="16"/>
      <c r="P27" s="2"/>
      <c r="Q27" s="28"/>
      <c r="R27" s="28"/>
      <c r="S27" s="28"/>
    </row>
    <row r="38" spans="6:6">
      <c r="F38" s="1"/>
    </row>
  </sheetData>
  <mergeCells count="13">
    <mergeCell ref="M2:N3"/>
    <mergeCell ref="H2:L2"/>
    <mergeCell ref="O2:P2"/>
    <mergeCell ref="O3:P3"/>
    <mergeCell ref="J27:K27"/>
    <mergeCell ref="B27:E27"/>
    <mergeCell ref="F27:G27"/>
    <mergeCell ref="H27:I27"/>
    <mergeCell ref="F2:G2"/>
    <mergeCell ref="J3:K3"/>
    <mergeCell ref="F3:G3"/>
    <mergeCell ref="H3:I3"/>
    <mergeCell ref="B26:E26"/>
  </mergeCells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>
      <selection activeCell="B29" sqref="B29:R40"/>
    </sheetView>
  </sheetViews>
  <sheetFormatPr baseColWidth="10" defaultColWidth="8.83203125" defaultRowHeight="14"/>
  <cols>
    <col min="1" max="2" width="4.5" customWidth="1"/>
    <col min="3" max="3" width="3.1640625" customWidth="1"/>
    <col min="4" max="4" width="4.5" customWidth="1"/>
    <col min="5" max="6" width="3.6640625" customWidth="1"/>
    <col min="7" max="9" width="7.33203125" customWidth="1"/>
    <col min="10" max="11" width="10.1640625" customWidth="1"/>
    <col min="12" max="13" width="8.5" customWidth="1"/>
    <col min="14" max="15" width="10.1640625" customWidth="1"/>
    <col min="16" max="16" width="3.5" customWidth="1"/>
    <col min="17" max="17" width="10.6640625" customWidth="1"/>
    <col min="18" max="18" width="37.1640625" customWidth="1"/>
  </cols>
  <sheetData>
    <row r="1" spans="1:18">
      <c r="A1" s="22"/>
      <c r="B1" s="23" t="s">
        <v>8</v>
      </c>
      <c r="C1" s="23" t="s">
        <v>9</v>
      </c>
      <c r="D1" s="23" t="s">
        <v>10</v>
      </c>
      <c r="E1" s="23" t="s">
        <v>11</v>
      </c>
      <c r="F1" s="23"/>
      <c r="G1" s="23" t="s">
        <v>21</v>
      </c>
      <c r="H1" s="23" t="s">
        <v>22</v>
      </c>
      <c r="I1" s="23" t="s">
        <v>26</v>
      </c>
      <c r="J1" s="23" t="s">
        <v>27</v>
      </c>
      <c r="K1" s="23" t="s">
        <v>28</v>
      </c>
      <c r="L1" s="23" t="s">
        <v>52</v>
      </c>
      <c r="M1" s="23" t="s">
        <v>53</v>
      </c>
      <c r="N1" s="23" t="s">
        <v>54</v>
      </c>
      <c r="O1" s="23" t="s">
        <v>55</v>
      </c>
      <c r="P1" s="28"/>
      <c r="Q1" s="28"/>
      <c r="R1" s="28"/>
    </row>
    <row r="2" spans="1:18" ht="16.5" customHeight="1">
      <c r="A2" s="22">
        <v>1</v>
      </c>
      <c r="B2" s="3"/>
      <c r="C2" s="3"/>
      <c r="D2" s="3"/>
      <c r="E2" s="4"/>
      <c r="F2" s="3"/>
      <c r="G2" s="50" t="s">
        <v>46</v>
      </c>
      <c r="H2" s="73" t="s">
        <v>18</v>
      </c>
      <c r="I2" s="74"/>
      <c r="J2" s="81" t="s">
        <v>63</v>
      </c>
      <c r="K2" s="82"/>
      <c r="L2" s="82"/>
      <c r="M2" s="83"/>
      <c r="N2" s="80" t="s">
        <v>67</v>
      </c>
      <c r="O2" s="80"/>
      <c r="P2" s="28"/>
      <c r="Q2" s="28"/>
      <c r="R2" s="28"/>
    </row>
    <row r="3" spans="1:18" ht="32" customHeight="1">
      <c r="A3" s="22">
        <v>2</v>
      </c>
      <c r="B3" s="5"/>
      <c r="C3" s="5"/>
      <c r="D3" s="5"/>
      <c r="E3" s="6"/>
      <c r="F3" s="6"/>
      <c r="G3" s="20" t="s">
        <v>23</v>
      </c>
      <c r="H3" s="75"/>
      <c r="I3" s="76"/>
      <c r="J3" s="80" t="s">
        <v>25</v>
      </c>
      <c r="K3" s="80"/>
      <c r="L3" s="69" t="s">
        <v>47</v>
      </c>
      <c r="M3" s="70"/>
      <c r="N3" s="80" t="s">
        <v>25</v>
      </c>
      <c r="O3" s="80"/>
      <c r="P3" s="28"/>
      <c r="Q3" s="55" t="s">
        <v>48</v>
      </c>
      <c r="R3" s="63" t="s">
        <v>49</v>
      </c>
    </row>
    <row r="4" spans="1:18" ht="16.5" customHeight="1">
      <c r="A4" s="22">
        <v>3</v>
      </c>
      <c r="B4" s="7"/>
      <c r="C4" s="7"/>
      <c r="D4" s="7"/>
      <c r="E4" s="8"/>
      <c r="F4" s="8"/>
      <c r="G4" s="10"/>
      <c r="H4" s="10" t="s">
        <v>0</v>
      </c>
      <c r="I4" s="10" t="s">
        <v>1</v>
      </c>
      <c r="J4" s="10" t="s">
        <v>0</v>
      </c>
      <c r="K4" s="10" t="s">
        <v>1</v>
      </c>
      <c r="L4" s="10" t="s">
        <v>0</v>
      </c>
      <c r="M4" s="10" t="s">
        <v>1</v>
      </c>
      <c r="N4" s="10" t="s">
        <v>0</v>
      </c>
      <c r="O4" s="10" t="s">
        <v>1</v>
      </c>
      <c r="P4" s="28"/>
      <c r="Q4" s="55"/>
      <c r="R4" s="56" t="s">
        <v>64</v>
      </c>
    </row>
    <row r="5" spans="1:18" ht="16.5" customHeight="1">
      <c r="A5" s="22">
        <v>4</v>
      </c>
      <c r="B5" s="5">
        <v>0</v>
      </c>
      <c r="C5" s="5" t="s">
        <v>7</v>
      </c>
      <c r="D5" s="5">
        <v>4</v>
      </c>
      <c r="E5" s="6" t="s">
        <v>2</v>
      </c>
      <c r="F5" s="6"/>
      <c r="G5" s="36"/>
      <c r="H5" s="36"/>
      <c r="I5" s="36"/>
      <c r="J5" s="33">
        <v>2577255</v>
      </c>
      <c r="K5" s="33">
        <v>2451120</v>
      </c>
      <c r="L5" s="33"/>
      <c r="M5" s="33"/>
      <c r="N5" s="29">
        <v>2299157.9689669423</v>
      </c>
      <c r="O5" s="29">
        <v>2186633.48442209</v>
      </c>
      <c r="P5" s="28"/>
      <c r="Q5" s="55"/>
      <c r="R5" s="55" t="s">
        <v>65</v>
      </c>
    </row>
    <row r="6" spans="1:18" ht="16.5" customHeight="1">
      <c r="A6" s="22">
        <v>5</v>
      </c>
      <c r="B6" s="3">
        <v>5</v>
      </c>
      <c r="C6" s="3" t="s">
        <v>7</v>
      </c>
      <c r="D6" s="3">
        <v>9</v>
      </c>
      <c r="E6" s="4" t="s">
        <v>2</v>
      </c>
      <c r="F6" s="4"/>
      <c r="G6" s="36"/>
      <c r="H6" s="37">
        <v>1.0350021780675556</v>
      </c>
      <c r="I6" s="37">
        <v>1.030291192067911</v>
      </c>
      <c r="J6" s="33">
        <v>2565667.8646768774</v>
      </c>
      <c r="K6" s="33">
        <v>2444262.2978794584</v>
      </c>
      <c r="L6" s="33"/>
      <c r="M6" s="33"/>
      <c r="N6" s="47">
        <v>2592154.1014315244</v>
      </c>
      <c r="O6" s="46">
        <v>2458641.2849628907</v>
      </c>
      <c r="P6" s="28"/>
      <c r="Q6" s="55" t="s">
        <v>50</v>
      </c>
      <c r="R6" s="55" t="s">
        <v>51</v>
      </c>
    </row>
    <row r="7" spans="1:18" ht="16.5" customHeight="1">
      <c r="A7" s="22">
        <v>6</v>
      </c>
      <c r="B7" s="3">
        <v>10</v>
      </c>
      <c r="C7" s="3" t="s">
        <v>7</v>
      </c>
      <c r="D7" s="3">
        <v>14</v>
      </c>
      <c r="E7" s="4" t="s">
        <v>2</v>
      </c>
      <c r="F7" s="4"/>
      <c r="G7" s="36"/>
      <c r="H7" s="37">
        <v>1.0231496930630057</v>
      </c>
      <c r="I7" s="37">
        <v>1.0204141553564494</v>
      </c>
      <c r="J7" s="33">
        <v>2734086.0276478934</v>
      </c>
      <c r="K7" s="33">
        <v>2599276.8824184211</v>
      </c>
      <c r="L7" s="33"/>
      <c r="M7" s="33"/>
      <c r="N7" s="46">
        <v>2584093.3902743571</v>
      </c>
      <c r="O7" s="46">
        <v>2457575.5515036401</v>
      </c>
      <c r="P7" s="28"/>
      <c r="Q7" s="55"/>
      <c r="R7" s="64" t="s">
        <v>56</v>
      </c>
    </row>
    <row r="8" spans="1:18" ht="16.5" customHeight="1">
      <c r="A8" s="22">
        <v>7</v>
      </c>
      <c r="B8" s="3">
        <v>15</v>
      </c>
      <c r="C8" s="3" t="s">
        <v>7</v>
      </c>
      <c r="D8" s="3">
        <v>19</v>
      </c>
      <c r="E8" s="4" t="s">
        <v>2</v>
      </c>
      <c r="F8" s="4"/>
      <c r="G8" s="37">
        <v>2.4856479271454335E-3</v>
      </c>
      <c r="H8" s="37">
        <v>1.0171136067619937</v>
      </c>
      <c r="I8" s="37">
        <v>1.0136074775243102</v>
      </c>
      <c r="J8" s="33">
        <v>2931142.1901161596</v>
      </c>
      <c r="K8" s="33">
        <v>2772842.8824800486</v>
      </c>
      <c r="L8" s="44">
        <v>5744.5006044434267</v>
      </c>
      <c r="M8" s="43">
        <v>5463.3555164558311</v>
      </c>
      <c r="N8" s="46">
        <v>2794256.5707420292</v>
      </c>
      <c r="O8" s="46">
        <v>2638818.465469962</v>
      </c>
      <c r="P8" s="28"/>
      <c r="Q8" s="55"/>
      <c r="R8" s="55" t="s">
        <v>65</v>
      </c>
    </row>
    <row r="9" spans="1:18" ht="16.5" customHeight="1">
      <c r="A9" s="22">
        <v>8</v>
      </c>
      <c r="B9" s="3">
        <v>20</v>
      </c>
      <c r="C9" s="3" t="s">
        <v>7</v>
      </c>
      <c r="D9" s="3">
        <v>24</v>
      </c>
      <c r="E9" s="4" t="s">
        <v>2</v>
      </c>
      <c r="F9" s="4"/>
      <c r="G9" s="37">
        <v>2.2437370400372393E-2</v>
      </c>
      <c r="H9" s="37">
        <v>0.99069972240745729</v>
      </c>
      <c r="I9" s="37">
        <v>1.0080430171119494</v>
      </c>
      <c r="J9" s="33">
        <v>3036045.0691831987</v>
      </c>
      <c r="K9" s="33">
        <v>2900880.6154275332</v>
      </c>
      <c r="L9" s="43">
        <v>42568.944909265345</v>
      </c>
      <c r="M9" s="43">
        <v>40485.552359389541</v>
      </c>
      <c r="N9" s="46">
        <v>2884239.8540025102</v>
      </c>
      <c r="O9" s="46">
        <v>2751886.1512914179</v>
      </c>
      <c r="P9" s="28"/>
      <c r="Q9" s="55" t="s">
        <v>60</v>
      </c>
      <c r="R9" s="55" t="s">
        <v>71</v>
      </c>
    </row>
    <row r="10" spans="1:18" ht="16.5" customHeight="1">
      <c r="A10" s="22">
        <v>9</v>
      </c>
      <c r="B10" s="3">
        <v>25</v>
      </c>
      <c r="C10" s="3" t="s">
        <v>7</v>
      </c>
      <c r="D10" s="3">
        <v>29</v>
      </c>
      <c r="E10" s="4" t="s">
        <v>2</v>
      </c>
      <c r="F10" s="4"/>
      <c r="G10" s="37">
        <v>7.2111670033078876E-2</v>
      </c>
      <c r="H10" s="37">
        <v>1.0220820302177351</v>
      </c>
      <c r="I10" s="37">
        <v>1.0238524565174676</v>
      </c>
      <c r="J10" s="33">
        <v>3049620.1662429213</v>
      </c>
      <c r="K10" s="33">
        <v>2925958.3088904191</v>
      </c>
      <c r="L10" s="43">
        <v>123507.68179047525</v>
      </c>
      <c r="M10" s="43">
        <v>117463.01743144149</v>
      </c>
      <c r="N10" s="46">
        <v>3039262.2711074175</v>
      </c>
      <c r="O10" s="46">
        <v>2905073.7797265472</v>
      </c>
      <c r="P10" s="28"/>
      <c r="Q10" s="55"/>
      <c r="R10" s="58" t="s">
        <v>57</v>
      </c>
    </row>
    <row r="11" spans="1:18" ht="16.5" customHeight="1">
      <c r="A11" s="22">
        <v>10</v>
      </c>
      <c r="B11" s="3">
        <v>30</v>
      </c>
      <c r="C11" s="3" t="s">
        <v>7</v>
      </c>
      <c r="D11" s="3">
        <v>34</v>
      </c>
      <c r="E11" s="4" t="s">
        <v>2</v>
      </c>
      <c r="F11" s="4"/>
      <c r="G11" s="37">
        <v>9.3224087304556599E-2</v>
      </c>
      <c r="H11" s="37">
        <v>1.0257269539245026</v>
      </c>
      <c r="I11" s="37">
        <v>1.0221382386546363</v>
      </c>
      <c r="J11" s="33">
        <v>3263522.5985509157</v>
      </c>
      <c r="K11" s="33">
        <v>3168409.8936907877</v>
      </c>
      <c r="L11" s="43">
        <v>162736.75517466338</v>
      </c>
      <c r="M11" s="43">
        <v>154772.15694361675</v>
      </c>
      <c r="N11" s="46">
        <v>3056931.646556004</v>
      </c>
      <c r="O11" s="46">
        <v>2939424.1895862641</v>
      </c>
      <c r="P11" s="28"/>
      <c r="Q11" s="55"/>
      <c r="R11" s="55" t="s">
        <v>65</v>
      </c>
    </row>
    <row r="12" spans="1:18" ht="16.5" customHeight="1">
      <c r="A12" s="22">
        <v>11</v>
      </c>
      <c r="B12" s="3">
        <v>35</v>
      </c>
      <c r="C12" s="3" t="s">
        <v>7</v>
      </c>
      <c r="D12" s="3">
        <v>39</v>
      </c>
      <c r="E12" s="4" t="s">
        <v>2</v>
      </c>
      <c r="F12" s="4"/>
      <c r="G12" s="37">
        <v>5.3187903141815471E-2</v>
      </c>
      <c r="H12" s="37">
        <v>1.0162021923214455</v>
      </c>
      <c r="I12" s="37">
        <v>1.0137486546687255</v>
      </c>
      <c r="J12" s="33">
        <v>3685837.4208337604</v>
      </c>
      <c r="K12" s="33">
        <v>3611063.2578897383</v>
      </c>
      <c r="L12" s="43">
        <v>101771.68675388707</v>
      </c>
      <c r="M12" s="43">
        <v>96790.816910312598</v>
      </c>
      <c r="N12" s="46">
        <v>3264488.367172997</v>
      </c>
      <c r="O12" s="46">
        <v>3172743.4619100462</v>
      </c>
      <c r="P12" s="28"/>
      <c r="Q12" s="55" t="s">
        <v>61</v>
      </c>
      <c r="R12" s="55" t="s">
        <v>72</v>
      </c>
    </row>
    <row r="13" spans="1:18" ht="16.5" customHeight="1">
      <c r="A13" s="22">
        <v>12</v>
      </c>
      <c r="B13" s="3">
        <v>40</v>
      </c>
      <c r="C13" s="3" t="s">
        <v>7</v>
      </c>
      <c r="D13" s="3">
        <v>44</v>
      </c>
      <c r="E13" s="4" t="s">
        <v>2</v>
      </c>
      <c r="F13" s="4"/>
      <c r="G13" s="37">
        <v>1.1436408833784367E-2</v>
      </c>
      <c r="H13" s="37">
        <v>1.0093189032980578</v>
      </c>
      <c r="I13" s="37">
        <v>1.0088029020610252</v>
      </c>
      <c r="J13" s="33">
        <v>4191464.8190974523</v>
      </c>
      <c r="K13" s="33">
        <v>4110741.6749420268</v>
      </c>
      <c r="L13" s="43">
        <v>22762.597937800059</v>
      </c>
      <c r="M13" s="43">
        <v>21648.55982714186</v>
      </c>
      <c r="N13" s="46">
        <v>3674670.6933533638</v>
      </c>
      <c r="O13" s="46">
        <v>3609997.7322366792</v>
      </c>
      <c r="P13" s="28"/>
      <c r="Q13" s="55"/>
      <c r="R13" s="59" t="s">
        <v>58</v>
      </c>
    </row>
    <row r="14" spans="1:18" ht="16.5" customHeight="1">
      <c r="A14" s="22">
        <v>13</v>
      </c>
      <c r="B14" s="3">
        <v>45</v>
      </c>
      <c r="C14" s="3" t="s">
        <v>7</v>
      </c>
      <c r="D14" s="3">
        <v>49</v>
      </c>
      <c r="E14" s="4" t="s">
        <v>2</v>
      </c>
      <c r="F14" s="4"/>
      <c r="G14" s="37">
        <v>3.4284901880899033E-4</v>
      </c>
      <c r="H14" s="37">
        <v>1.002356055045414</v>
      </c>
      <c r="I14" s="37">
        <v>1.0048568142140804</v>
      </c>
      <c r="J14" s="33">
        <v>4884097.8703161087</v>
      </c>
      <c r="K14" s="33">
        <v>4797423.30318926</v>
      </c>
      <c r="L14" s="43">
        <v>739.42662285392487</v>
      </c>
      <c r="M14" s="43">
        <v>703.23789605984359</v>
      </c>
      <c r="N14" s="46">
        <v>4165944.1207701648</v>
      </c>
      <c r="O14" s="46">
        <v>4093015.6292304453</v>
      </c>
      <c r="P14" s="28"/>
      <c r="Q14" s="55"/>
      <c r="R14" s="55" t="s">
        <v>65</v>
      </c>
    </row>
    <row r="15" spans="1:18" ht="16.5" customHeight="1">
      <c r="A15" s="22">
        <v>14</v>
      </c>
      <c r="B15" s="14">
        <v>50</v>
      </c>
      <c r="C15" s="14" t="s">
        <v>7</v>
      </c>
      <c r="D15" s="14">
        <v>54</v>
      </c>
      <c r="E15" s="15" t="s">
        <v>2</v>
      </c>
      <c r="F15" s="15"/>
      <c r="G15" s="33"/>
      <c r="H15" s="37">
        <v>0.99476167819320271</v>
      </c>
      <c r="I15" s="37">
        <v>1.0007592230758886</v>
      </c>
      <c r="J15" s="33">
        <v>4308805.4466582322</v>
      </c>
      <c r="K15" s="33">
        <v>4276184.0427839048</v>
      </c>
      <c r="L15" s="33"/>
      <c r="M15" s="33"/>
      <c r="N15" s="46">
        <v>4832427.5302448086</v>
      </c>
      <c r="O15" s="46">
        <v>4762073.4927907465</v>
      </c>
      <c r="P15" s="28"/>
      <c r="Q15" s="55" t="s">
        <v>62</v>
      </c>
      <c r="R15" s="55" t="s">
        <v>73</v>
      </c>
    </row>
    <row r="16" spans="1:18" ht="16.5" customHeight="1">
      <c r="A16" s="22">
        <v>15</v>
      </c>
      <c r="B16" s="14">
        <v>55</v>
      </c>
      <c r="C16" s="14" t="s">
        <v>7</v>
      </c>
      <c r="D16" s="14">
        <v>59</v>
      </c>
      <c r="E16" s="15" t="s">
        <v>2</v>
      </c>
      <c r="F16" s="15"/>
      <c r="G16" s="36"/>
      <c r="H16" s="37">
        <v>0.98658209096690497</v>
      </c>
      <c r="I16" s="37">
        <v>0.99607593952144091</v>
      </c>
      <c r="J16" s="33">
        <v>3901609.1317631849</v>
      </c>
      <c r="K16" s="33">
        <v>3924629.81672598</v>
      </c>
      <c r="L16" s="33"/>
      <c r="M16" s="33"/>
      <c r="N16" s="46">
        <v>4236380.3335153693</v>
      </c>
      <c r="O16" s="46">
        <v>4235866.4649456162</v>
      </c>
      <c r="P16" s="28"/>
      <c r="Q16" s="55"/>
      <c r="R16" s="60" t="s">
        <v>59</v>
      </c>
    </row>
    <row r="17" spans="1:18" ht="16.5" customHeight="1">
      <c r="A17" s="22">
        <v>16</v>
      </c>
      <c r="B17" s="7">
        <v>60</v>
      </c>
      <c r="C17" s="7" t="s">
        <v>7</v>
      </c>
      <c r="D17" s="7">
        <v>64</v>
      </c>
      <c r="E17" s="8" t="s">
        <v>2</v>
      </c>
      <c r="F17" s="8"/>
      <c r="G17" s="36"/>
      <c r="H17" s="37">
        <v>0.97577028237378338</v>
      </c>
      <c r="I17" s="37">
        <v>0.98958677616721791</v>
      </c>
      <c r="J17" s="33">
        <v>3626409.6764555248</v>
      </c>
      <c r="K17" s="33">
        <v>3735959.4750912543</v>
      </c>
      <c r="L17" s="33"/>
      <c r="M17" s="33"/>
      <c r="N17" s="46">
        <v>3793737.9952270715</v>
      </c>
      <c r="O17" s="46">
        <v>3873040.3545169779</v>
      </c>
      <c r="P17" s="28"/>
      <c r="Q17" s="55"/>
      <c r="R17" s="55" t="s">
        <v>65</v>
      </c>
    </row>
    <row r="18" spans="1:18" ht="16.5" customHeight="1">
      <c r="A18" s="22">
        <v>17</v>
      </c>
      <c r="B18" s="7">
        <v>65</v>
      </c>
      <c r="C18" s="7" t="s">
        <v>7</v>
      </c>
      <c r="D18" s="7">
        <v>69</v>
      </c>
      <c r="E18" s="8" t="s">
        <v>2</v>
      </c>
      <c r="F18" s="8"/>
      <c r="G18" s="36"/>
      <c r="H18" s="37">
        <v>0.95405546350006043</v>
      </c>
      <c r="I18" s="37">
        <v>0.97875393086693707</v>
      </c>
      <c r="J18" s="33">
        <v>3947976.8499561413</v>
      </c>
      <c r="K18" s="33">
        <v>4206820.8502491247</v>
      </c>
      <c r="L18" s="33"/>
      <c r="M18" s="33"/>
      <c r="N18" s="46">
        <v>3448945.0798937231</v>
      </c>
      <c r="O18" s="46">
        <v>3651698.4783071093</v>
      </c>
      <c r="P18" s="28"/>
      <c r="Q18" s="28"/>
      <c r="R18" s="28"/>
    </row>
    <row r="19" spans="1:18" ht="16.5" customHeight="1">
      <c r="A19" s="22">
        <v>18</v>
      </c>
      <c r="B19" s="7">
        <v>70</v>
      </c>
      <c r="C19" s="7" t="s">
        <v>7</v>
      </c>
      <c r="D19" s="7">
        <v>74</v>
      </c>
      <c r="E19" s="8" t="s">
        <v>2</v>
      </c>
      <c r="F19" s="8"/>
      <c r="G19" s="36"/>
      <c r="H19" s="37">
        <v>0.92367019897023361</v>
      </c>
      <c r="I19" s="37">
        <v>0.96635790182156256</v>
      </c>
      <c r="J19" s="33">
        <v>4274764.4409642667</v>
      </c>
      <c r="K19" s="33">
        <v>4797249.1998350285</v>
      </c>
      <c r="L19" s="33"/>
      <c r="M19" s="33"/>
      <c r="N19" s="46">
        <v>3621865.9318943373</v>
      </c>
      <c r="O19" s="46">
        <v>4049024.4598099249</v>
      </c>
      <c r="P19" s="28"/>
      <c r="Q19" s="28"/>
      <c r="R19" s="28"/>
    </row>
    <row r="20" spans="1:18" ht="16.5" customHeight="1">
      <c r="A20" s="22">
        <v>19</v>
      </c>
      <c r="B20" s="7">
        <v>75</v>
      </c>
      <c r="C20" s="7" t="s">
        <v>7</v>
      </c>
      <c r="D20" s="7">
        <v>79</v>
      </c>
      <c r="E20" s="8" t="s">
        <v>2</v>
      </c>
      <c r="F20" s="8"/>
      <c r="G20" s="36"/>
      <c r="H20" s="37">
        <v>0.87445350155663681</v>
      </c>
      <c r="I20" s="37">
        <v>0.94365418957621316</v>
      </c>
      <c r="J20" s="33">
        <v>3109172.5881147352</v>
      </c>
      <c r="K20" s="33">
        <v>3853285.9223583671</v>
      </c>
      <c r="L20" s="33"/>
      <c r="M20" s="33"/>
      <c r="N20" s="46">
        <v>3710035.7355583645</v>
      </c>
      <c r="O20" s="46">
        <v>4493923.0640195739</v>
      </c>
      <c r="P20" s="28"/>
      <c r="Q20" s="28"/>
      <c r="R20" s="28"/>
    </row>
    <row r="21" spans="1:18" ht="16.5" customHeight="1">
      <c r="A21" s="22">
        <v>20</v>
      </c>
      <c r="B21" s="7">
        <v>80</v>
      </c>
      <c r="C21" s="7" t="s">
        <v>7</v>
      </c>
      <c r="D21" s="7">
        <v>84</v>
      </c>
      <c r="E21" s="8" t="s">
        <v>2</v>
      </c>
      <c r="F21" s="8"/>
      <c r="G21" s="36"/>
      <c r="H21" s="37">
        <v>0.79800234562169359</v>
      </c>
      <c r="I21" s="37">
        <v>0.89865526622922687</v>
      </c>
      <c r="J21" s="33">
        <v>2161449.9726992012</v>
      </c>
      <c r="K21" s="33">
        <v>3093787.4250343014</v>
      </c>
      <c r="L21" s="33"/>
      <c r="M21" s="33"/>
      <c r="N21" s="46">
        <v>2410949.2787400302</v>
      </c>
      <c r="O21" s="46">
        <v>3416379.4041546551</v>
      </c>
      <c r="P21" s="28"/>
      <c r="Q21" s="28"/>
      <c r="R21" s="28"/>
    </row>
    <row r="22" spans="1:18" ht="16.5" customHeight="1">
      <c r="A22" s="22">
        <v>21</v>
      </c>
      <c r="B22" s="7">
        <v>85</v>
      </c>
      <c r="C22" s="7" t="s">
        <v>7</v>
      </c>
      <c r="D22" s="7">
        <v>89</v>
      </c>
      <c r="E22" s="8" t="s">
        <v>2</v>
      </c>
      <c r="F22" s="8"/>
      <c r="G22" s="36"/>
      <c r="H22" s="37">
        <v>0.66200500542082796</v>
      </c>
      <c r="I22" s="37">
        <v>0.80657687103692133</v>
      </c>
      <c r="J22" s="33">
        <v>1250359.1849951134</v>
      </c>
      <c r="K22" s="33">
        <v>2320668.8575392338</v>
      </c>
      <c r="L22" s="33"/>
      <c r="M22" s="33"/>
      <c r="N22" s="46">
        <v>1355138.9423152902</v>
      </c>
      <c r="O22" s="46">
        <v>2419760.2533400017</v>
      </c>
      <c r="P22" s="28"/>
      <c r="Q22" s="28"/>
      <c r="R22" s="28"/>
    </row>
    <row r="23" spans="1:18" ht="16.5" customHeight="1">
      <c r="A23" s="22">
        <v>22</v>
      </c>
      <c r="B23" s="7">
        <v>90</v>
      </c>
      <c r="C23" s="7" t="s">
        <v>7</v>
      </c>
      <c r="D23" s="7">
        <v>94</v>
      </c>
      <c r="E23" s="8" t="s">
        <v>2</v>
      </c>
      <c r="F23" s="8"/>
      <c r="G23" s="36"/>
      <c r="H23" s="37">
        <v>0.47095275570151529</v>
      </c>
      <c r="I23" s="37">
        <v>0.63200439988052792</v>
      </c>
      <c r="J23" s="33">
        <v>475299.41677148832</v>
      </c>
      <c r="K23" s="33">
        <v>1244015.9594139913</v>
      </c>
      <c r="L23" s="33"/>
      <c r="M23" s="33"/>
      <c r="N23" s="46">
        <v>562437.9438078315</v>
      </c>
      <c r="O23" s="46">
        <v>1401012.6560668466</v>
      </c>
      <c r="P23" s="28"/>
      <c r="Q23" s="28"/>
      <c r="R23" s="28"/>
    </row>
    <row r="24" spans="1:18" ht="16.5" customHeight="1">
      <c r="A24" s="22">
        <v>23</v>
      </c>
      <c r="B24" s="7">
        <v>95</v>
      </c>
      <c r="C24" s="7" t="s">
        <v>7</v>
      </c>
      <c r="D24" s="7">
        <v>99</v>
      </c>
      <c r="E24" s="8" t="s">
        <v>2</v>
      </c>
      <c r="F24" s="8"/>
      <c r="G24" s="36"/>
      <c r="H24" s="37">
        <v>0.27988604819456858</v>
      </c>
      <c r="I24" s="37">
        <v>0.39886177370380493</v>
      </c>
      <c r="J24" s="33">
        <v>87589.357198793557</v>
      </c>
      <c r="K24" s="33">
        <v>386958.25205836783</v>
      </c>
      <c r="L24" s="33"/>
      <c r="M24" s="33"/>
      <c r="N24" s="46">
        <v>124892.88671149485</v>
      </c>
      <c r="O24" s="46">
        <v>473901.70280871599</v>
      </c>
      <c r="P24" s="28"/>
      <c r="Q24" s="28"/>
      <c r="R24" s="28"/>
    </row>
    <row r="25" spans="1:18" ht="16.5" customHeight="1">
      <c r="A25" s="22">
        <v>24</v>
      </c>
      <c r="B25" s="7">
        <v>100</v>
      </c>
      <c r="C25" s="7" t="s">
        <v>7</v>
      </c>
      <c r="D25" s="7"/>
      <c r="E25" s="8" t="s">
        <v>2</v>
      </c>
      <c r="F25" s="8"/>
      <c r="G25" s="36"/>
      <c r="H25" s="37">
        <v>0.13806005202787661</v>
      </c>
      <c r="I25" s="37">
        <v>0.20187657413094479</v>
      </c>
      <c r="J25" s="38">
        <v>9793.8792316168838</v>
      </c>
      <c r="K25" s="38">
        <v>67080.038023703339</v>
      </c>
      <c r="L25" s="38"/>
      <c r="M25" s="38"/>
      <c r="N25" s="48">
        <v>13311.741525003261</v>
      </c>
      <c r="O25" s="49">
        <v>87153.698436232196</v>
      </c>
      <c r="P25" s="28"/>
      <c r="Q25" s="28"/>
      <c r="R25" s="28"/>
    </row>
    <row r="26" spans="1:18" ht="16.5" customHeight="1">
      <c r="A26" s="22">
        <v>25</v>
      </c>
      <c r="B26" s="72" t="s">
        <v>5</v>
      </c>
      <c r="C26" s="72"/>
      <c r="D26" s="72"/>
      <c r="E26" s="65"/>
      <c r="F26" s="25"/>
      <c r="G26" s="40">
        <v>1.3593428659958298</v>
      </c>
      <c r="H26" s="17"/>
      <c r="I26" s="41"/>
      <c r="J26" s="38">
        <f>SUM(J5:J25)</f>
        <v>60071968.97147359</v>
      </c>
      <c r="K26" s="38">
        <f>SUM(K5:K25)</f>
        <v>63688618.95592095</v>
      </c>
      <c r="L26" s="45">
        <v>489650.7288213385</v>
      </c>
      <c r="M26" s="42">
        <v>462818.45709369116</v>
      </c>
      <c r="N26" s="38">
        <f>SUM(N5:N25)</f>
        <v>58465322.383810632</v>
      </c>
      <c r="O26" s="38">
        <f>SUM(O5:O25)</f>
        <v>62077643.759536378</v>
      </c>
      <c r="P26" s="28"/>
      <c r="Q26" s="28"/>
      <c r="R26" s="28"/>
    </row>
    <row r="27" spans="1:18" ht="16.5" customHeight="1">
      <c r="A27" s="22">
        <v>26</v>
      </c>
      <c r="B27" s="65" t="s">
        <v>6</v>
      </c>
      <c r="C27" s="66"/>
      <c r="D27" s="66"/>
      <c r="E27" s="66"/>
      <c r="F27" s="25"/>
      <c r="G27" s="39"/>
      <c r="H27" s="16"/>
      <c r="I27" s="16"/>
      <c r="J27" s="84">
        <f>J26+K26</f>
        <v>123760587.92739454</v>
      </c>
      <c r="K27" s="85"/>
      <c r="L27" s="16"/>
      <c r="M27" s="16"/>
      <c r="N27" s="84">
        <f>N26+O26</f>
        <v>120542966.14334701</v>
      </c>
      <c r="O27" s="85"/>
      <c r="P27" s="28"/>
      <c r="Q27" s="28"/>
      <c r="R27" s="28"/>
    </row>
  </sheetData>
  <mergeCells count="10">
    <mergeCell ref="B26:E26"/>
    <mergeCell ref="B27:E27"/>
    <mergeCell ref="N2:O2"/>
    <mergeCell ref="N3:O3"/>
    <mergeCell ref="J2:M2"/>
    <mergeCell ref="L3:M3"/>
    <mergeCell ref="H2:I3"/>
    <mergeCell ref="J3:K3"/>
    <mergeCell ref="N27:O27"/>
    <mergeCell ref="J27:K27"/>
  </mergeCells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population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Tomokazu NOMURA</dc:creator>
  <cp:lastModifiedBy>Microsoft Office User</cp:lastModifiedBy>
  <dcterms:created xsi:type="dcterms:W3CDTF">2014-04-07T05:46:43Z</dcterms:created>
  <dcterms:modified xsi:type="dcterms:W3CDTF">2022-09-09T05:13:04Z</dcterms:modified>
</cp:coreProperties>
</file>