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65F50F0-F718-4579-914D-969CA5166240}" xr6:coauthVersionLast="47" xr6:coauthVersionMax="47" xr10:uidLastSave="{00000000-0000-0000-0000-000000000000}"/>
  <bookViews>
    <workbookView xWindow="-26640" yWindow="960" windowWidth="25080" windowHeight="18540" activeTab="1" xr2:uid="{274E451A-5C3F-C34C-8309-F345A53CB7D9}"/>
  </bookViews>
  <sheets>
    <sheet name="Main" sheetId="1" r:id="rId1"/>
    <sheet name="blarcamesine" sheetId="2" r:id="rId2"/>
    <sheet name="Sig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I44" i="2"/>
  <c r="I47" i="2" s="1"/>
  <c r="H45" i="2"/>
  <c r="H44" i="2"/>
  <c r="C21" i="2"/>
  <c r="I4" i="1"/>
  <c r="I7" i="1" s="1"/>
</calcChain>
</file>

<file path=xl/sharedStrings.xml><?xml version="1.0" encoding="utf-8"?>
<sst xmlns="http://schemas.openxmlformats.org/spreadsheetml/2006/main" count="106" uniqueCount="94">
  <si>
    <t>Price</t>
  </si>
  <si>
    <t>Shares</t>
  </si>
  <si>
    <t>MC</t>
  </si>
  <si>
    <t>Cash</t>
  </si>
  <si>
    <t>Debt</t>
  </si>
  <si>
    <t>EV</t>
  </si>
  <si>
    <t>Q224</t>
  </si>
  <si>
    <t>Name</t>
  </si>
  <si>
    <t>blarcamesine</t>
  </si>
  <si>
    <t>Indication</t>
  </si>
  <si>
    <t>Alzheimer's</t>
  </si>
  <si>
    <t>MOA</t>
  </si>
  <si>
    <t>Phase</t>
  </si>
  <si>
    <t>Filed EMA</t>
  </si>
  <si>
    <t>IP</t>
  </si>
  <si>
    <t>Head of R&amp;D: Juan Carlos Lopez-Talavera</t>
  </si>
  <si>
    <t>CEO: Christopher Missling</t>
  </si>
  <si>
    <t>Main</t>
  </si>
  <si>
    <t>Brand</t>
  </si>
  <si>
    <t>Generic</t>
  </si>
  <si>
    <t>Alzheimer's Disease</t>
  </si>
  <si>
    <t>Clinical Trials</t>
  </si>
  <si>
    <t>n=168, 170, 170</t>
  </si>
  <si>
    <t>Placebo</t>
  </si>
  <si>
    <t>298 to 191</t>
  </si>
  <si>
    <t>December 1 2022: first disclosure of data</t>
  </si>
  <si>
    <t>CMO: Edward Hammond</t>
  </si>
  <si>
    <t xml:space="preserve">  30mg, 50mg, placebo</t>
  </si>
  <si>
    <t>ADAS-COG</t>
  </si>
  <si>
    <t>Baseline</t>
  </si>
  <si>
    <t>48 weeks</t>
  </si>
  <si>
    <t>ANAVEX2-73</t>
  </si>
  <si>
    <t>p=0.033</t>
  </si>
  <si>
    <t>SE</t>
  </si>
  <si>
    <t>1.85 point change in ADAS-Cog, p=0.033, repeated by 2023 10-K</t>
  </si>
  <si>
    <t>SIGMAR1 agonist</t>
  </si>
  <si>
    <t>NCT02756858 extensioin study</t>
  </si>
  <si>
    <t>Phase IIa "002" n=32 AD - NCT02244541</t>
  </si>
  <si>
    <t>57 week study at 3 Australian sites</t>
  </si>
  <si>
    <t>7 discontinuations</t>
  </si>
  <si>
    <t>Location</t>
  </si>
  <si>
    <t>Ligands</t>
  </si>
  <si>
    <t>Structure</t>
  </si>
  <si>
    <t>Trimer</t>
  </si>
  <si>
    <t>Mutations</t>
  </si>
  <si>
    <t>ALS</t>
  </si>
  <si>
    <t>September 14 2023: second disclosure of data</t>
  </si>
  <si>
    <t>President: Harvey Lalach</t>
  </si>
  <si>
    <t>5/21/2008: Panos Kontzalis resigns.</t>
  </si>
  <si>
    <t>Co-founder/CSO: Alexandre Vamvakides</t>
  </si>
  <si>
    <t>2004: founded by Harvey Lalach and Athanasios Skarpelos as Thrifty Printing.</t>
  </si>
  <si>
    <t>1/25/2007: changes name to Anavex Life Sciences</t>
  </si>
  <si>
    <t>1/31/2007: Alexandre Vamvakides agreement.</t>
  </si>
  <si>
    <t>ANAVEX1-41</t>
  </si>
  <si>
    <t>Tetrahydro-N, N-dimethyl-5, 5-diphenyl-3-furanmethanamine</t>
  </si>
  <si>
    <t>Tetrahydro-N, N-dimethyl-2, 2-diphenyl-3-furanmethanamine</t>
  </si>
  <si>
    <t>MK-7622</t>
  </si>
  <si>
    <t>failed at 12 weeks, M1 agonist</t>
  </si>
  <si>
    <t>GSK1034702</t>
  </si>
  <si>
    <t>talsaclidine</t>
  </si>
  <si>
    <t>Lu 25-109</t>
  </si>
  <si>
    <t>xanomeline</t>
  </si>
  <si>
    <t>Former CEO: Panos Kontzalis, Herve de Kergrohen</t>
  </si>
  <si>
    <t>PIC</t>
  </si>
  <si>
    <t>AD</t>
  </si>
  <si>
    <t>Patent says sigma regulates NMDA, dopamine and acetylcholine</t>
  </si>
  <si>
    <t>Single transmembrane domain. C-terminal associates with ER membrane via hydrophobic surface.</t>
  </si>
  <si>
    <t>C-terminal beta-barrel contains hydrophobic binding site.</t>
  </si>
  <si>
    <t xml:space="preserve">  binds +-benzomorphans (opioids bind -)</t>
  </si>
  <si>
    <t>ER chaperone, calcium signaling</t>
  </si>
  <si>
    <t>Crystal structure of the human sigma1-receptor. Schmidt et al. Nature 2016.</t>
  </si>
  <si>
    <t>PD144418 - antagonist</t>
  </si>
  <si>
    <t>4-IBP - agonist</t>
  </si>
  <si>
    <t>ER-resident, single transmembrane trimer.</t>
  </si>
  <si>
    <t>Function</t>
  </si>
  <si>
    <t>communication between ER and mitochondrion: the ER supplies calcium ions via inositol 1,4,5-trisphosphate receptors (IP3Rs)</t>
  </si>
  <si>
    <t xml:space="preserve">  mitochondrion-associated ER membrane (MAM)</t>
  </si>
  <si>
    <t>binds to hERG and translocates to membrane</t>
  </si>
  <si>
    <t>binds to Kv1.2, IP3R3</t>
  </si>
  <si>
    <t>Phase IIB/III "AVANEX2-73-AD-004" 48-week n=509 AD trial - NCT03790709</t>
  </si>
  <si>
    <t>96-week OLE "ATTENTION-AD" NCT04314934</t>
  </si>
  <si>
    <t>Australia - 19 sites</t>
  </si>
  <si>
    <t>UK - 15 sites</t>
  </si>
  <si>
    <t>Canada - 10 sites</t>
  </si>
  <si>
    <t>Germany - 5 sites</t>
  </si>
  <si>
    <t>Netherlands - 3 sites</t>
  </si>
  <si>
    <t>Initiated August 2018, enrolled 508 patients from 11/17/2018 to 6/28/22, database lock 11/17/22</t>
  </si>
  <si>
    <t>Co-primary endpoint changed from ADAS-Cog13+ADCS-ADL to ADAS-Cog+CDR-SB</t>
  </si>
  <si>
    <t>Powering assumption was 1.5 points, SD=4.5</t>
  </si>
  <si>
    <t>2.027 ADAS-Cog difference, p=0.008 for blarcamesine combined vs. placebo</t>
  </si>
  <si>
    <t xml:space="preserve">  50mg -2.149 (p=0.021), 30mg -1.934 (p=0.026)</t>
  </si>
  <si>
    <t>ADCS-ADL FAILED. Blamed early AD population and low sensitivity of scale.</t>
  </si>
  <si>
    <t xml:space="preserve"> Even  when early termination patients were excluded, the placebo group performed better than the blarcamesine group in these early phases (includ- ing Week 12) (Supplemental Figure 3). Therefore, there is no evidence that early termination will introduce a bias in favor of blarcamesine. </t>
  </si>
  <si>
    <t>Blarcamesine and placebo groups had 72 (75%) and 16 (57.2%) patient discontinuations in this early titration phase on or before Week 
24, primarily due to TEAEs (Supplemental Table 2, Supplemental Figure 2). 40 (41.7%) blarcamesine patients and 5 (17.9%) placebo patients dropped out on or before the ﬁrst analysis visit (Week 12).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</si>
</sst>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1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2" fontId="2" fillId="0" borderId="0" xfId="0" applyNumberFormat="1" applyFont="1" applyAlignment="1">
      <alignment horizontal="left"/>
    </xf>
    <xf numFmtId="0" fontId="4" fillId="0" borderId="1" xfId="1" applyFont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9" fontId="2" fillId="0" borderId="0" xfId="0" applyNumberFormat="1" applyFont="1"/>
    <xf numFmtId="0" fontId="1" fillId="0" borderId="0" xfId="0" applyFont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C789B0C-ADF4-4977-B89B-9C709B964E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458345</xdr:colOff>
      <xdr:row>12</xdr:row>
      <xdr:rowOff>7161</xdr:rowOff>
    </xdr:from>
    <xdr:to>
      <xdr:col>19</xdr:col>
      <xdr:colOff>444021</xdr:colOff>
      <xdr:row>50</xdr:row>
      <xdr:rowOff>30432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DCB03B-1B01-DFE3-78C7-9B3F009A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086" y="1654341"/>
          <a:ext cx="8078345" cy="6318365"/>
        </a:xfrm>
        <a:prstGeom prst="rect">
          <a:avLst/>
        </a:prstGeom>
      </xdr:spPr>
    </xdr:pic>
    <xdr:clientData/>
  </xdr:twoCellAnchor>
  <xdr:twoCellAnchor editAs="oneCell">
    <xdr:from>
      <xdr:col>1</xdr:col>
      <xdr:colOff>844643</xdr:colOff>
      <xdr:row>25</xdr:row>
      <xdr:rowOff>63405</xdr:rowOff>
    </xdr:from>
    <xdr:to>
      <xdr:col>7</xdr:col>
      <xdr:colOff>305563</xdr:colOff>
      <xdr:row>41</xdr:row>
      <xdr:rowOff>91448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26E0E7-37A9-F4E7-F6AF-FDB9EE1C8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049" y="3634683"/>
          <a:ext cx="4416785" cy="2625336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50</xdr:row>
      <xdr:rowOff>19050</xdr:rowOff>
    </xdr:from>
    <xdr:to>
      <xdr:col>12</xdr:col>
      <xdr:colOff>469900</xdr:colOff>
      <xdr:row>69</xdr:row>
      <xdr:rowOff>127001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682EA5-246B-1770-37E0-8EFEA72E2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4360" y="7651750"/>
          <a:ext cx="5933440" cy="324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481853</xdr:colOff>
      <xdr:row>10</xdr:row>
      <xdr:rowOff>60104</xdr:rowOff>
    </xdr:from>
    <xdr:to>
      <xdr:col>35</xdr:col>
      <xdr:colOff>771160</xdr:colOff>
      <xdr:row>60</xdr:row>
      <xdr:rowOff>39910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D5CCD-50AB-8698-2D9E-9E61AC97A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39171" y="1618740"/>
          <a:ext cx="12758398" cy="7824943"/>
        </a:xfrm>
        <a:prstGeom prst="rect">
          <a:avLst/>
        </a:prstGeom>
      </xdr:spPr>
    </xdr:pic>
    <xdr:clientData/>
  </xdr:twoCellAnchor>
  <xdr:twoCellAnchor editAs="oneCell">
    <xdr:from>
      <xdr:col>20</xdr:col>
      <xdr:colOff>447216</xdr:colOff>
      <xdr:row>60</xdr:row>
      <xdr:rowOff>77421</xdr:rowOff>
    </xdr:from>
    <xdr:to>
      <xdr:col>35</xdr:col>
      <xdr:colOff>294409</xdr:colOff>
      <xdr:row>119</xdr:row>
      <xdr:rowOff>136580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6EADFE-F043-D410-1642-4F79F31AE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04534" y="9481194"/>
          <a:ext cx="12316284" cy="9255113"/>
        </a:xfrm>
        <a:prstGeom prst="rect">
          <a:avLst/>
        </a:prstGeom>
      </xdr:spPr>
    </xdr:pic>
    <xdr:clientData/>
  </xdr:twoCellAnchor>
  <xdr:twoCellAnchor editAs="oneCell">
    <xdr:from>
      <xdr:col>8</xdr:col>
      <xdr:colOff>588819</xdr:colOff>
      <xdr:row>73</xdr:row>
      <xdr:rowOff>34636</xdr:rowOff>
    </xdr:from>
    <xdr:to>
      <xdr:col>19</xdr:col>
      <xdr:colOff>441090</xdr:colOff>
      <xdr:row>109</xdr:row>
      <xdr:rowOff>53606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24AEB2-9E59-3C37-D13E-D4525DF0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7228" y="11464636"/>
          <a:ext cx="8649907" cy="5630061"/>
        </a:xfrm>
        <a:prstGeom prst="rect">
          <a:avLst/>
        </a:prstGeom>
      </xdr:spPr>
    </xdr:pic>
    <xdr:clientData/>
  </xdr:twoCellAnchor>
  <xdr:twoCellAnchor editAs="oneCell">
    <xdr:from>
      <xdr:col>9</xdr:col>
      <xdr:colOff>448235</xdr:colOff>
      <xdr:row>50</xdr:row>
      <xdr:rowOff>0</xdr:rowOff>
    </xdr:from>
    <xdr:to>
      <xdr:col>20</xdr:col>
      <xdr:colOff>123265</xdr:colOff>
      <xdr:row>91</xdr:row>
      <xdr:rowOff>50047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6FA6B5-F71D-1D45-49F8-A2109EBF4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8353" y="7888941"/>
          <a:ext cx="8583706" cy="6482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9DC9-089E-0845-9EC6-A85530307FC2}">
  <dimension ref="B2:J22"/>
  <sheetViews>
    <sheetView zoomScale="183" workbookViewId="0">
      <selection activeCell="B3" sqref="B3"/>
    </sheetView>
  </sheetViews>
  <sheetFormatPr defaultColWidth="10.875" defaultRowHeight="12.75" x14ac:dyDescent="0.2"/>
  <cols>
    <col min="1" max="1" width="3.875" style="1" customWidth="1"/>
    <col min="2" max="7" width="10.875" style="1"/>
    <col min="8" max="8" width="9" style="1" customWidth="1"/>
    <col min="9" max="10" width="7.125" style="1" customWidth="1"/>
    <col min="11" max="16384" width="10.875" style="1"/>
  </cols>
  <sheetData>
    <row r="2" spans="2:10" x14ac:dyDescent="0.2">
      <c r="B2" s="10" t="s">
        <v>7</v>
      </c>
      <c r="C2" s="11" t="s">
        <v>9</v>
      </c>
      <c r="D2" s="11" t="s">
        <v>11</v>
      </c>
      <c r="E2" s="11" t="s">
        <v>12</v>
      </c>
      <c r="F2" s="12" t="s">
        <v>14</v>
      </c>
      <c r="H2" s="1" t="s">
        <v>0</v>
      </c>
      <c r="I2" s="2">
        <v>9.1</v>
      </c>
      <c r="J2" s="4"/>
    </row>
    <row r="3" spans="2:10" x14ac:dyDescent="0.2">
      <c r="B3" s="18" t="s">
        <v>8</v>
      </c>
      <c r="C3" s="1" t="s">
        <v>10</v>
      </c>
      <c r="E3" s="1" t="s">
        <v>13</v>
      </c>
      <c r="F3" s="6"/>
      <c r="H3" s="1" t="s">
        <v>1</v>
      </c>
      <c r="I3" s="3">
        <v>84.795517000000004</v>
      </c>
      <c r="J3" s="4" t="s">
        <v>6</v>
      </c>
    </row>
    <row r="4" spans="2:10" x14ac:dyDescent="0.2">
      <c r="B4" s="5"/>
      <c r="F4" s="6"/>
      <c r="H4" s="1" t="s">
        <v>2</v>
      </c>
      <c r="I4" s="3">
        <f>I2*I3</f>
        <v>771.63920470000005</v>
      </c>
      <c r="J4" s="4"/>
    </row>
    <row r="5" spans="2:10" x14ac:dyDescent="0.2">
      <c r="B5" s="5"/>
      <c r="F5" s="6"/>
      <c r="H5" s="1" t="s">
        <v>3</v>
      </c>
      <c r="I5" s="3">
        <v>138.756</v>
      </c>
      <c r="J5" s="4" t="s">
        <v>6</v>
      </c>
    </row>
    <row r="6" spans="2:10" x14ac:dyDescent="0.2">
      <c r="B6" s="5"/>
      <c r="F6" s="6"/>
      <c r="H6" s="1" t="s">
        <v>4</v>
      </c>
      <c r="I6" s="3">
        <v>0</v>
      </c>
      <c r="J6" s="4" t="s">
        <v>6</v>
      </c>
    </row>
    <row r="7" spans="2:10" x14ac:dyDescent="0.2">
      <c r="B7" s="5"/>
      <c r="F7" s="6"/>
      <c r="H7" s="1" t="s">
        <v>5</v>
      </c>
      <c r="I7" s="3">
        <f>I4-I5+I6</f>
        <v>632.88320470000008</v>
      </c>
      <c r="J7" s="4"/>
    </row>
    <row r="8" spans="2:10" x14ac:dyDescent="0.2">
      <c r="B8" s="5"/>
      <c r="F8" s="6"/>
    </row>
    <row r="9" spans="2:10" x14ac:dyDescent="0.2">
      <c r="B9" s="5"/>
      <c r="F9" s="6"/>
      <c r="H9" s="1" t="s">
        <v>63</v>
      </c>
      <c r="I9" s="3">
        <v>454.23599999999999</v>
      </c>
      <c r="J9" s="4" t="s">
        <v>6</v>
      </c>
    </row>
    <row r="10" spans="2:10" x14ac:dyDescent="0.2">
      <c r="B10" s="5"/>
      <c r="F10" s="6"/>
      <c r="H10" s="1" t="s">
        <v>64</v>
      </c>
      <c r="I10" s="3">
        <v>324.45100000000002</v>
      </c>
      <c r="J10" s="4" t="s">
        <v>6</v>
      </c>
    </row>
    <row r="11" spans="2:10" x14ac:dyDescent="0.2">
      <c r="B11" s="7"/>
      <c r="C11" s="8"/>
      <c r="D11" s="8"/>
      <c r="E11" s="8"/>
      <c r="F11" s="9"/>
    </row>
    <row r="12" spans="2:10" x14ac:dyDescent="0.2">
      <c r="H12" s="1" t="s">
        <v>16</v>
      </c>
    </row>
    <row r="13" spans="2:10" x14ac:dyDescent="0.2">
      <c r="H13" s="1" t="s">
        <v>15</v>
      </c>
    </row>
    <row r="14" spans="2:10" x14ac:dyDescent="0.2">
      <c r="H14" s="1" t="s">
        <v>26</v>
      </c>
    </row>
    <row r="16" spans="2:10" x14ac:dyDescent="0.2">
      <c r="H16" s="1" t="s">
        <v>62</v>
      </c>
    </row>
    <row r="17" spans="5:8" x14ac:dyDescent="0.2">
      <c r="H17" s="1" t="s">
        <v>47</v>
      </c>
    </row>
    <row r="18" spans="5:8" x14ac:dyDescent="0.2">
      <c r="E18" s="1" t="s">
        <v>48</v>
      </c>
      <c r="H18" s="1" t="s">
        <v>49</v>
      </c>
    </row>
    <row r="20" spans="5:8" x14ac:dyDescent="0.2">
      <c r="E20" s="1" t="s">
        <v>52</v>
      </c>
    </row>
    <row r="21" spans="5:8" x14ac:dyDescent="0.2">
      <c r="E21" s="1" t="s">
        <v>51</v>
      </c>
    </row>
    <row r="22" spans="5:8" x14ac:dyDescent="0.2">
      <c r="E22" s="1" t="s">
        <v>50</v>
      </c>
    </row>
  </sheetData>
  <hyperlinks>
    <hyperlink ref="B3" location="blarcamesine!A1" display="blarcamesine" xr:uid="{96E00E21-41B3-EE40-9B51-6FC3CC34F0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90A-EC98-3E4F-99A8-2768003AD1EE}">
  <dimension ref="A1:K92"/>
  <sheetViews>
    <sheetView tabSelected="1" zoomScale="85" zoomScaleNormal="85" workbookViewId="0">
      <selection activeCell="K8" sqref="K8"/>
    </sheetView>
  </sheetViews>
  <sheetFormatPr defaultColWidth="10.875" defaultRowHeight="12.75" x14ac:dyDescent="0.2"/>
  <cols>
    <col min="1" max="1" width="4.875" style="1" bestFit="1" customWidth="1"/>
    <col min="2" max="2" width="11.375" style="1" customWidth="1"/>
    <col min="3" max="3" width="20.125" style="1" customWidth="1"/>
    <col min="4" max="4" width="7.375" style="1" bestFit="1" customWidth="1"/>
    <col min="5" max="5" width="4.125" style="1" bestFit="1" customWidth="1"/>
    <col min="6" max="6" width="14.5" style="1" bestFit="1" customWidth="1"/>
    <col min="7" max="7" width="7.5" style="1" bestFit="1" customWidth="1"/>
    <col min="8" max="8" width="4.125" style="1" bestFit="1" customWidth="1"/>
    <col min="9" max="9" width="9" style="1" bestFit="1" customWidth="1"/>
    <col min="10" max="10" width="8.125" style="1" bestFit="1" customWidth="1"/>
    <col min="11" max="16384" width="10.875" style="1"/>
  </cols>
  <sheetData>
    <row r="1" spans="1:11" x14ac:dyDescent="0.2">
      <c r="A1" s="13" t="s">
        <v>17</v>
      </c>
    </row>
    <row r="2" spans="1:11" x14ac:dyDescent="0.2">
      <c r="B2" s="1" t="s">
        <v>18</v>
      </c>
      <c r="C2" s="1" t="s">
        <v>31</v>
      </c>
    </row>
    <row r="3" spans="1:11" x14ac:dyDescent="0.2">
      <c r="B3" s="1" t="s">
        <v>19</v>
      </c>
      <c r="C3" s="1" t="s">
        <v>8</v>
      </c>
    </row>
    <row r="4" spans="1:11" x14ac:dyDescent="0.2">
      <c r="B4" s="1" t="s">
        <v>9</v>
      </c>
      <c r="C4" s="1" t="s">
        <v>20</v>
      </c>
    </row>
    <row r="5" spans="1:11" x14ac:dyDescent="0.2">
      <c r="B5" s="1" t="s">
        <v>11</v>
      </c>
      <c r="C5" s="1" t="s">
        <v>35</v>
      </c>
    </row>
    <row r="6" spans="1:11" x14ac:dyDescent="0.2">
      <c r="B6" s="1" t="s">
        <v>21</v>
      </c>
    </row>
    <row r="7" spans="1:11" x14ac:dyDescent="0.2">
      <c r="C7" s="15" t="s">
        <v>79</v>
      </c>
      <c r="K7" s="1" t="s">
        <v>92</v>
      </c>
    </row>
    <row r="8" spans="1:11" x14ac:dyDescent="0.2">
      <c r="C8" s="22" t="s">
        <v>86</v>
      </c>
      <c r="K8" s="23" t="s">
        <v>93</v>
      </c>
    </row>
    <row r="9" spans="1:11" x14ac:dyDescent="0.2">
      <c r="C9" s="22" t="s">
        <v>87</v>
      </c>
    </row>
    <row r="10" spans="1:11" x14ac:dyDescent="0.2">
      <c r="C10" s="1" t="s">
        <v>27</v>
      </c>
    </row>
    <row r="11" spans="1:11" x14ac:dyDescent="0.2">
      <c r="C11" s="22" t="s">
        <v>88</v>
      </c>
    </row>
    <row r="13" spans="1:11" x14ac:dyDescent="0.2">
      <c r="C13" s="15"/>
      <c r="F13" s="22" t="s">
        <v>80</v>
      </c>
    </row>
    <row r="14" spans="1:11" x14ac:dyDescent="0.2">
      <c r="C14" s="22" t="s">
        <v>89</v>
      </c>
    </row>
    <row r="15" spans="1:11" x14ac:dyDescent="0.2">
      <c r="C15" s="22" t="s">
        <v>90</v>
      </c>
      <c r="F15" s="22" t="s">
        <v>81</v>
      </c>
    </row>
    <row r="16" spans="1:11" x14ac:dyDescent="0.2">
      <c r="C16" s="1" t="s">
        <v>22</v>
      </c>
      <c r="F16" s="22" t="s">
        <v>82</v>
      </c>
    </row>
    <row r="17" spans="3:6" x14ac:dyDescent="0.2">
      <c r="C17" s="15" t="s">
        <v>91</v>
      </c>
      <c r="F17" s="22" t="s">
        <v>83</v>
      </c>
    </row>
    <row r="18" spans="3:6" x14ac:dyDescent="0.2">
      <c r="F18" s="22" t="s">
        <v>84</v>
      </c>
    </row>
    <row r="19" spans="3:6" x14ac:dyDescent="0.2">
      <c r="C19" s="16" t="s">
        <v>24</v>
      </c>
      <c r="F19" s="22" t="s">
        <v>85</v>
      </c>
    </row>
    <row r="21" spans="3:6" x14ac:dyDescent="0.2">
      <c r="C21" s="17">
        <f>191/298</f>
        <v>0.64093959731543626</v>
      </c>
    </row>
    <row r="23" spans="3:6" x14ac:dyDescent="0.2">
      <c r="C23" s="1" t="s">
        <v>25</v>
      </c>
    </row>
    <row r="24" spans="3:6" x14ac:dyDescent="0.2">
      <c r="C24" s="14" t="s">
        <v>34</v>
      </c>
    </row>
    <row r="25" spans="3:6" x14ac:dyDescent="0.2">
      <c r="C25" s="1" t="s">
        <v>46</v>
      </c>
    </row>
    <row r="43" spans="2:9" x14ac:dyDescent="0.2">
      <c r="C43" s="15" t="s">
        <v>28</v>
      </c>
      <c r="D43" s="15" t="s">
        <v>29</v>
      </c>
      <c r="E43" s="15" t="s">
        <v>33</v>
      </c>
      <c r="F43" s="19" t="s">
        <v>30</v>
      </c>
      <c r="G43" s="1" t="s">
        <v>33</v>
      </c>
    </row>
    <row r="44" spans="2:9" x14ac:dyDescent="0.2">
      <c r="B44" s="20">
        <v>30.25</v>
      </c>
      <c r="C44" s="1" t="s">
        <v>23</v>
      </c>
      <c r="D44" s="1">
        <v>29.18</v>
      </c>
      <c r="E44" s="1">
        <v>0.61</v>
      </c>
      <c r="F44" s="1">
        <v>33.26</v>
      </c>
      <c r="G44" s="1">
        <v>0.86</v>
      </c>
      <c r="H44" s="21">
        <f>B44/D44-1</f>
        <v>3.6668951336531919E-2</v>
      </c>
      <c r="I44" s="1">
        <f>F44-D44</f>
        <v>4.0799999999999983</v>
      </c>
    </row>
    <row r="45" spans="2:9" x14ac:dyDescent="0.2">
      <c r="B45" s="20">
        <v>28.75</v>
      </c>
      <c r="C45" s="1" t="s">
        <v>31</v>
      </c>
      <c r="D45" s="1">
        <v>27.62</v>
      </c>
      <c r="E45" s="1">
        <v>0.83</v>
      </c>
      <c r="F45" s="1">
        <v>30.36</v>
      </c>
      <c r="G45" s="1">
        <v>0.51</v>
      </c>
      <c r="H45" s="21">
        <f>B45/D45-1</f>
        <v>4.0912382331643737E-2</v>
      </c>
      <c r="I45" s="1">
        <f>F45-D45</f>
        <v>2.7399999999999984</v>
      </c>
    </row>
    <row r="46" spans="2:9" x14ac:dyDescent="0.2">
      <c r="C46" s="1" t="s">
        <v>32</v>
      </c>
    </row>
    <row r="47" spans="2:9" x14ac:dyDescent="0.2">
      <c r="I47" s="1">
        <f>I44-I45</f>
        <v>1.3399999999999999</v>
      </c>
    </row>
    <row r="48" spans="2:9" ht="15.75" x14ac:dyDescent="0.25">
      <c r="C48"/>
    </row>
    <row r="49" spans="2:2" x14ac:dyDescent="0.2">
      <c r="B49" s="15" t="s">
        <v>37</v>
      </c>
    </row>
    <row r="50" spans="2:2" x14ac:dyDescent="0.2">
      <c r="B50" s="1" t="s">
        <v>38</v>
      </c>
    </row>
    <row r="51" spans="2:2" x14ac:dyDescent="0.2">
      <c r="B51" s="1" t="s">
        <v>36</v>
      </c>
    </row>
    <row r="52" spans="2:2" x14ac:dyDescent="0.2">
      <c r="B52" s="1" t="s">
        <v>39</v>
      </c>
    </row>
    <row r="86" spans="2:3" x14ac:dyDescent="0.2">
      <c r="B86" s="1" t="s">
        <v>53</v>
      </c>
      <c r="C86" s="1" t="s">
        <v>54</v>
      </c>
    </row>
    <row r="87" spans="2:3" x14ac:dyDescent="0.2">
      <c r="B87" s="1" t="s">
        <v>31</v>
      </c>
      <c r="C87" s="1" t="s">
        <v>55</v>
      </c>
    </row>
    <row r="88" spans="2:3" x14ac:dyDescent="0.2">
      <c r="B88" s="1" t="s">
        <v>56</v>
      </c>
      <c r="C88" s="1" t="s">
        <v>57</v>
      </c>
    </row>
    <row r="89" spans="2:3" x14ac:dyDescent="0.2">
      <c r="B89" s="1" t="s">
        <v>58</v>
      </c>
    </row>
    <row r="90" spans="2:3" x14ac:dyDescent="0.2">
      <c r="B90" s="1" t="s">
        <v>59</v>
      </c>
    </row>
    <row r="91" spans="2:3" x14ac:dyDescent="0.2">
      <c r="B91" s="1" t="s">
        <v>60</v>
      </c>
    </row>
    <row r="92" spans="2:3" x14ac:dyDescent="0.2">
      <c r="B92" s="1" t="s">
        <v>61</v>
      </c>
    </row>
  </sheetData>
  <hyperlinks>
    <hyperlink ref="A1" location="Main!A1" display="Main" xr:uid="{307425ED-FE23-4F4A-9340-6E0DA829B4B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57E3-2963-C44D-9264-B948B79F761C}">
  <dimension ref="A1:C21"/>
  <sheetViews>
    <sheetView zoomScale="162" workbookViewId="0"/>
  </sheetViews>
  <sheetFormatPr defaultColWidth="10.875" defaultRowHeight="12.75" x14ac:dyDescent="0.2"/>
  <cols>
    <col min="1" max="1" width="4.875" style="1" bestFit="1" customWidth="1"/>
    <col min="2" max="16384" width="10.875" style="1"/>
  </cols>
  <sheetData>
    <row r="1" spans="1:3" x14ac:dyDescent="0.2">
      <c r="A1" s="13" t="s">
        <v>17</v>
      </c>
    </row>
    <row r="2" spans="1:3" x14ac:dyDescent="0.2">
      <c r="B2" s="1" t="s">
        <v>40</v>
      </c>
      <c r="C2" s="1" t="s">
        <v>73</v>
      </c>
    </row>
    <row r="3" spans="1:3" x14ac:dyDescent="0.2">
      <c r="B3" s="1" t="s">
        <v>74</v>
      </c>
      <c r="C3" s="1" t="s">
        <v>75</v>
      </c>
    </row>
    <row r="4" spans="1:3" x14ac:dyDescent="0.2">
      <c r="C4" s="1" t="s">
        <v>76</v>
      </c>
    </row>
    <row r="5" spans="1:3" x14ac:dyDescent="0.2">
      <c r="C5" s="1" t="s">
        <v>77</v>
      </c>
    </row>
    <row r="6" spans="1:3" x14ac:dyDescent="0.2">
      <c r="C6" s="1" t="s">
        <v>78</v>
      </c>
    </row>
    <row r="7" spans="1:3" x14ac:dyDescent="0.2">
      <c r="B7" s="1" t="s">
        <v>41</v>
      </c>
      <c r="C7" s="1" t="s">
        <v>71</v>
      </c>
    </row>
    <row r="8" spans="1:3" x14ac:dyDescent="0.2">
      <c r="C8" s="1" t="s">
        <v>72</v>
      </c>
    </row>
    <row r="9" spans="1:3" x14ac:dyDescent="0.2">
      <c r="C9" s="1" t="s">
        <v>8</v>
      </c>
    </row>
    <row r="10" spans="1:3" x14ac:dyDescent="0.2">
      <c r="B10" s="1" t="s">
        <v>42</v>
      </c>
      <c r="C10" s="1" t="s">
        <v>43</v>
      </c>
    </row>
    <row r="11" spans="1:3" x14ac:dyDescent="0.2">
      <c r="B11" s="1" t="s">
        <v>44</v>
      </c>
      <c r="C11" s="1" t="s">
        <v>45</v>
      </c>
    </row>
    <row r="13" spans="1:3" x14ac:dyDescent="0.2">
      <c r="C13" s="1" t="s">
        <v>65</v>
      </c>
    </row>
    <row r="16" spans="1:3" x14ac:dyDescent="0.2">
      <c r="C16" s="15" t="s">
        <v>70</v>
      </c>
    </row>
    <row r="17" spans="3:3" x14ac:dyDescent="0.2">
      <c r="C17" s="1" t="s">
        <v>66</v>
      </c>
    </row>
    <row r="18" spans="3:3" x14ac:dyDescent="0.2">
      <c r="C18" s="1" t="s">
        <v>67</v>
      </c>
    </row>
    <row r="19" spans="3:3" x14ac:dyDescent="0.2">
      <c r="C19" s="1" t="s">
        <v>68</v>
      </c>
    </row>
    <row r="21" spans="3:3" x14ac:dyDescent="0.2">
      <c r="C21" s="1" t="s">
        <v>69</v>
      </c>
    </row>
  </sheetData>
  <hyperlinks>
    <hyperlink ref="A1" location="Main!A1" display="Main" xr:uid="{F131805E-8929-4E4F-B5DB-7A465B01FE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blarcamesine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2024-11-26T18:22:30Z</dcterms:created>
  <dcterms:modified xsi:type="dcterms:W3CDTF">2025-01-02T15:53:25Z</dcterms:modified>
</cp:coreProperties>
</file>