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09F2D49-FF53-4CC5-BB56-2A844737917B}" xr6:coauthVersionLast="47" xr6:coauthVersionMax="47" xr10:uidLastSave="{00000000-0000-0000-0000-000000000000}"/>
  <bookViews>
    <workbookView xWindow="-25020" yWindow="2520" windowWidth="25215" windowHeight="16575" xr2:uid="{7EDE0FC2-4900-4947-B864-F866171D13D2}"/>
  </bookViews>
  <sheets>
    <sheet name="Energy" sheetId="1" r:id="rId1"/>
    <sheet name="Basics" sheetId="3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J12" i="1"/>
  <c r="J11" i="1"/>
  <c r="F11" i="1" s="1"/>
  <c r="G11" i="1"/>
  <c r="G10" i="1"/>
  <c r="J10" i="1"/>
  <c r="F10" i="1" s="1"/>
  <c r="H12" i="1" l="1"/>
  <c r="H11" i="1"/>
  <c r="H10" i="1"/>
</calcChain>
</file>

<file path=xl/sharedStrings.xml><?xml version="1.0" encoding="utf-8"?>
<sst xmlns="http://schemas.openxmlformats.org/spreadsheetml/2006/main" count="48" uniqueCount="46">
  <si>
    <t>Price</t>
  </si>
  <si>
    <t>MC</t>
  </si>
  <si>
    <t>EV</t>
  </si>
  <si>
    <t>Q224</t>
  </si>
  <si>
    <t>EPS</t>
  </si>
  <si>
    <t>EV/EPS</t>
  </si>
  <si>
    <t>Name</t>
  </si>
  <si>
    <t>Ticker</t>
  </si>
  <si>
    <t>NC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</si>
  <si>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</si>
  <si>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</si>
  <si>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</si>
  <si>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</si>
  <si>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</si>
  <si>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</si>
  <si>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</si>
  <si>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</si>
  <si>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</si>
  <si>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</si>
  <si>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New Fortress Energy</t>
  </si>
  <si>
    <t>NFE</t>
  </si>
  <si>
    <t>Quanta Services</t>
  </si>
  <si>
    <t>PWR</t>
  </si>
  <si>
    <t>PrimeEnergy Resources</t>
  </si>
  <si>
    <t>PNRG</t>
  </si>
  <si>
    <t>Talen Energy</t>
  </si>
  <si>
    <t>TLN</t>
  </si>
  <si>
    <t>Exxon Mobile</t>
  </si>
  <si>
    <t>XOM</t>
  </si>
  <si>
    <t>Chevron</t>
  </si>
  <si>
    <t>CVX</t>
  </si>
  <si>
    <t>Occidental Petroleum</t>
  </si>
  <si>
    <t>OXY</t>
  </si>
  <si>
    <t>Saudi Aramco</t>
  </si>
  <si>
    <t>PFIE</t>
  </si>
  <si>
    <t>Bbl</t>
  </si>
  <si>
    <t>Standard barrel containing 42 US gallons</t>
  </si>
  <si>
    <t>BOE</t>
  </si>
  <si>
    <t>Barrel of Oil equivalent</t>
  </si>
  <si>
    <t>BTU</t>
  </si>
  <si>
    <t>British Thermal Unit - raise temp of 1 lb of water 1 degree F</t>
  </si>
  <si>
    <t>MCF</t>
  </si>
  <si>
    <t>1000 cubic feet</t>
  </si>
  <si>
    <t>Profire Energy</t>
  </si>
  <si>
    <t>LandBridge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</si>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</sst>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14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F2143A-0503-4618-B8CA-5CA6FFEDD6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LN.xlsx" TargetMode="External"/><Relationship Id="rId1" Type="http://schemas.openxmlformats.org/officeDocument/2006/relationships/externalLinkPath" Target="TL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NRG.xlsx" TargetMode="External"/><Relationship Id="rId1" Type="http://schemas.openxmlformats.org/officeDocument/2006/relationships/externalLinkPath" Target="PNR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FIE.xlsx" TargetMode="External"/><Relationship Id="rId1" Type="http://schemas.openxmlformats.org/officeDocument/2006/relationships/externalLinkPath" Target="P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51.001449999999998</v>
          </cell>
        </row>
        <row r="5">
          <cell r="M5">
            <v>1115</v>
          </cell>
        </row>
        <row r="6">
          <cell r="M6">
            <v>2626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1.751771</v>
          </cell>
        </row>
        <row r="5">
          <cell r="J5">
            <v>2.0150000000000001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46.825381</v>
          </cell>
        </row>
        <row r="5">
          <cell r="L5">
            <v>18.442513999999999</v>
          </cell>
        </row>
        <row r="6">
          <cell r="L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FIE.xlsx" TargetMode="External"/><Relationship Id="rId2" Type="http://schemas.openxmlformats.org/officeDocument/2006/relationships/hyperlink" Target="PNRG.xlsx" TargetMode="External"/><Relationship Id="rId1" Type="http://schemas.openxmlformats.org/officeDocument/2006/relationships/hyperlink" Target="TL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3607-D465-464F-AEDB-7534D12B8447}">
  <dimension ref="C1:AD13"/>
  <sheetViews>
    <sheetView tabSelected="1" zoomScale="145" zoomScaleNormal="14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5" sqref="F5"/>
    </sheetView>
  </sheetViews>
  <sheetFormatPr defaultRowHeight="12.75" x14ac:dyDescent="0.2"/>
  <cols>
    <col min="1" max="1" width="2.5703125" customWidth="1"/>
    <col min="2" max="2" width="2" customWidth="1"/>
    <col min="3" max="3" width="21.42578125" customWidth="1"/>
    <col min="11" max="11" width="10.5703125" bestFit="1" customWidth="1"/>
  </cols>
  <sheetData>
    <row r="1" spans="3:30" s="4" customFormat="1" x14ac:dyDescent="0.2"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3:30" s="4" customFormat="1" x14ac:dyDescent="0.2">
      <c r="E2" s="5"/>
      <c r="F2" s="5"/>
      <c r="G2" s="5"/>
      <c r="H2" s="5"/>
      <c r="I2" s="5"/>
      <c r="J2" s="5"/>
      <c r="K2" s="7"/>
      <c r="L2" s="5"/>
      <c r="M2" s="5"/>
      <c r="N2" s="5"/>
      <c r="O2" s="5"/>
      <c r="P2" s="5"/>
      <c r="Q2" s="14" t="s">
        <v>5</v>
      </c>
      <c r="R2" s="14"/>
      <c r="S2" s="14"/>
      <c r="T2" s="14"/>
      <c r="U2" s="14"/>
      <c r="V2" s="14"/>
      <c r="W2" s="14" t="s">
        <v>4</v>
      </c>
      <c r="X2" s="14"/>
      <c r="Y2" s="14"/>
      <c r="Z2" s="14"/>
      <c r="AA2" s="14"/>
      <c r="AB2" s="14"/>
    </row>
    <row r="3" spans="3:30" s="4" customFormat="1" x14ac:dyDescent="0.2">
      <c r="C3" s="4" t="s">
        <v>6</v>
      </c>
      <c r="D3" s="4" t="s">
        <v>7</v>
      </c>
      <c r="E3" s="5" t="s">
        <v>0</v>
      </c>
      <c r="F3" s="5" t="s">
        <v>1</v>
      </c>
      <c r="G3" s="5" t="s">
        <v>8</v>
      </c>
      <c r="H3" s="5" t="s">
        <v>2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>
        <v>2022</v>
      </c>
      <c r="R3" s="6">
        <v>2023</v>
      </c>
      <c r="S3" s="6">
        <v>2024</v>
      </c>
      <c r="T3" s="6">
        <v>2025</v>
      </c>
      <c r="U3" s="6">
        <v>2026</v>
      </c>
      <c r="V3" s="6">
        <v>2027</v>
      </c>
      <c r="W3" s="6">
        <v>2022</v>
      </c>
      <c r="X3" s="6">
        <v>2023</v>
      </c>
      <c r="Y3" s="6">
        <v>2024</v>
      </c>
      <c r="Z3" s="6">
        <v>2025</v>
      </c>
      <c r="AA3" s="6">
        <v>2026</v>
      </c>
      <c r="AB3" s="6">
        <v>2027</v>
      </c>
      <c r="AC3" s="4" t="s">
        <v>17</v>
      </c>
      <c r="AD3" s="4" t="s">
        <v>18</v>
      </c>
    </row>
    <row r="4" spans="3:30" s="4" customFormat="1" x14ac:dyDescent="0.2">
      <c r="C4" s="4" t="s">
        <v>33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3:30" s="4" customFormat="1" x14ac:dyDescent="0.2">
      <c r="C5" s="4" t="s">
        <v>27</v>
      </c>
      <c r="D5" s="4" t="s">
        <v>28</v>
      </c>
      <c r="E5" s="5">
        <v>114.26</v>
      </c>
      <c r="F5" s="12">
        <v>474800</v>
      </c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3:30" s="4" customFormat="1" x14ac:dyDescent="0.2">
      <c r="C6" s="4" t="s">
        <v>29</v>
      </c>
      <c r="D6" s="4" t="s">
        <v>30</v>
      </c>
      <c r="E6" s="8">
        <v>148.6</v>
      </c>
      <c r="F6" s="12">
        <v>277900</v>
      </c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3:30" s="4" customFormat="1" x14ac:dyDescent="0.2">
      <c r="C7" t="s">
        <v>31</v>
      </c>
      <c r="D7" t="s">
        <v>32</v>
      </c>
      <c r="E7" s="8">
        <v>51.25</v>
      </c>
      <c r="F7" s="12">
        <v>30400</v>
      </c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3:30" x14ac:dyDescent="0.2">
      <c r="C8" t="s">
        <v>19</v>
      </c>
      <c r="D8" t="s">
        <v>20</v>
      </c>
      <c r="E8" s="3">
        <v>9.52</v>
      </c>
      <c r="F8" s="13">
        <v>1800</v>
      </c>
    </row>
    <row r="9" spans="3:30" x14ac:dyDescent="0.2">
      <c r="C9" t="s">
        <v>21</v>
      </c>
      <c r="D9" t="s">
        <v>22</v>
      </c>
      <c r="E9" s="9">
        <v>314</v>
      </c>
      <c r="F9" s="13">
        <v>45900</v>
      </c>
    </row>
    <row r="10" spans="3:30" x14ac:dyDescent="0.2">
      <c r="C10" s="10" t="s">
        <v>25</v>
      </c>
      <c r="D10" t="s">
        <v>26</v>
      </c>
      <c r="E10" s="9">
        <v>178</v>
      </c>
      <c r="F10" s="1">
        <f>+E10*J10</f>
        <v>9078.2580999999991</v>
      </c>
      <c r="G10" s="1">
        <f>+[1]Main!$M$5-[1]Main!$M$6</f>
        <v>-1511</v>
      </c>
      <c r="H10" s="1">
        <f>+F10-G10</f>
        <v>10589.258099999999</v>
      </c>
      <c r="I10" s="2" t="s">
        <v>3</v>
      </c>
      <c r="J10" s="1">
        <f>+[1]Main!$M$3</f>
        <v>51.001449999999998</v>
      </c>
      <c r="K10" s="11">
        <v>45582</v>
      </c>
    </row>
    <row r="11" spans="3:30" x14ac:dyDescent="0.2">
      <c r="C11" s="10" t="s">
        <v>23</v>
      </c>
      <c r="D11" t="s">
        <v>24</v>
      </c>
      <c r="E11" s="9">
        <v>167</v>
      </c>
      <c r="F11" s="13">
        <f>+E11*J11</f>
        <v>292.54575699999998</v>
      </c>
      <c r="G11" s="1">
        <f>+[2]Main!$J$5-[2]Main!$J$6</f>
        <v>2.0150000000000001</v>
      </c>
      <c r="H11" s="1">
        <f>+F11-G11</f>
        <v>290.53075699999999</v>
      </c>
      <c r="I11" s="2" t="s">
        <v>3</v>
      </c>
      <c r="J11" s="1">
        <f>+[2]Main!$J$3</f>
        <v>1.751771</v>
      </c>
      <c r="K11" s="11">
        <v>45582</v>
      </c>
    </row>
    <row r="12" spans="3:30" x14ac:dyDescent="0.2">
      <c r="C12" s="10" t="s">
        <v>43</v>
      </c>
      <c r="D12" t="s">
        <v>34</v>
      </c>
      <c r="E12" s="9">
        <v>1.64</v>
      </c>
      <c r="F12" s="1">
        <f>+E12*J12</f>
        <v>76.793624839999993</v>
      </c>
      <c r="G12" s="1">
        <f>+[3]Main!$L$5-[3]Main!$L$6</f>
        <v>18.442513999999999</v>
      </c>
      <c r="H12" s="1">
        <f>+F12-G12</f>
        <v>58.35111083999999</v>
      </c>
      <c r="I12" s="2" t="s">
        <v>3</v>
      </c>
      <c r="J12" s="1">
        <f>+[3]Main!$L$3</f>
        <v>46.825381</v>
      </c>
      <c r="K12" s="11">
        <v>45566</v>
      </c>
    </row>
    <row r="13" spans="3:30" x14ac:dyDescent="0.2">
      <c r="C13" t="s">
        <v>44</v>
      </c>
      <c r="D13" s="3" t="s">
        <v>45</v>
      </c>
      <c r="E13" s="9">
        <v>64.75</v>
      </c>
    </row>
  </sheetData>
  <mergeCells count="2">
    <mergeCell ref="Q2:V2"/>
    <mergeCell ref="W2:AB2"/>
  </mergeCells>
  <hyperlinks>
    <hyperlink ref="C10" r:id="rId1" xr:uid="{EE308E7F-1662-41BB-8E15-0A86D7ACA851}"/>
    <hyperlink ref="C11" r:id="rId2" xr:uid="{8304336E-E3FC-4DEC-9C50-315D92E0F15B}"/>
    <hyperlink ref="C12" r:id="rId3" xr:uid="{89C2F37D-1516-4F3C-A18B-7EB568C5E9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CF13-32C2-4296-9E41-19C269135C64}">
  <dimension ref="B3:C6"/>
  <sheetViews>
    <sheetView zoomScale="190" zoomScaleNormal="190" workbookViewId="0">
      <selection activeCell="B7" sqref="B7"/>
    </sheetView>
  </sheetViews>
  <sheetFormatPr defaultRowHeight="12.75" x14ac:dyDescent="0.2"/>
  <sheetData>
    <row r="3" spans="2:3" x14ac:dyDescent="0.2">
      <c r="B3" t="s">
        <v>35</v>
      </c>
      <c r="C3" t="s">
        <v>36</v>
      </c>
    </row>
    <row r="4" spans="2:3" x14ac:dyDescent="0.2">
      <c r="B4" t="s">
        <v>37</v>
      </c>
      <c r="C4" t="s">
        <v>38</v>
      </c>
    </row>
    <row r="5" spans="2:3" x14ac:dyDescent="0.2">
      <c r="B5" t="s">
        <v>39</v>
      </c>
      <c r="C5" t="s">
        <v>40</v>
      </c>
    </row>
    <row r="6" spans="2:3" x14ac:dyDescent="0.2">
      <c r="B6" t="s">
        <v>41</v>
      </c>
      <c r="C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2024-10-11T16:35:16Z</dcterms:created>
  <dcterms:modified xsi:type="dcterms:W3CDTF">2024-12-09T14:15:52Z</dcterms:modified>
</cp:coreProperties>
</file>