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61D7194D-699E-4AD8-840E-0CE1B3AA90F9}" xr6:coauthVersionLast="47" xr6:coauthVersionMax="47" xr10:uidLastSave="{00000000-0000-0000-0000-000000000000}"/>
  <bookViews>
    <workbookView xWindow="-30915" yWindow="0" windowWidth="29955" windowHeight="20700" activeTab="1" xr2:uid="{971FB6C9-5119-4681-B8F2-50DD951A99B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2" l="1"/>
  <c r="F8" i="2"/>
  <c r="E8" i="2"/>
  <c r="D8" i="2"/>
  <c r="C8" i="2"/>
  <c r="G11" i="2"/>
  <c r="F11" i="2"/>
  <c r="F12" i="2" s="1"/>
  <c r="E11" i="2"/>
  <c r="E12" i="2" s="1"/>
  <c r="D11" i="2"/>
  <c r="C11" i="2"/>
  <c r="C12" i="2" s="1"/>
  <c r="H11" i="2"/>
  <c r="H8" i="2"/>
  <c r="H12" i="2" s="1"/>
  <c r="L6" i="1"/>
  <c r="L5" i="1"/>
  <c r="L4" i="1"/>
  <c r="L3" i="1"/>
  <c r="G12" i="2" l="1"/>
  <c r="D12" i="2"/>
  <c r="L7" i="1"/>
</calcChain>
</file>

<file path=xl/sharedStrings.xml><?xml version="1.0" encoding="utf-8"?>
<sst xmlns="http://schemas.openxmlformats.org/spreadsheetml/2006/main" count="25" uniqueCount="22">
  <si>
    <t>Price</t>
  </si>
  <si>
    <t>Shares</t>
  </si>
  <si>
    <t>MC</t>
  </si>
  <si>
    <t>Cash</t>
  </si>
  <si>
    <t>Debt</t>
  </si>
  <si>
    <t>EV</t>
  </si>
  <si>
    <t>Q224</t>
  </si>
  <si>
    <t>Main</t>
  </si>
  <si>
    <t>Revenue</t>
  </si>
  <si>
    <t>Q123</t>
  </si>
  <si>
    <t>Q223</t>
  </si>
  <si>
    <t>Q323</t>
  </si>
  <si>
    <t>Q423</t>
  </si>
  <si>
    <t>Q124</t>
  </si>
  <si>
    <t>Q324</t>
  </si>
  <si>
    <t>Q424</t>
  </si>
  <si>
    <t>COGS</t>
  </si>
  <si>
    <t>Gross Margin</t>
  </si>
  <si>
    <t>R&amp;D</t>
  </si>
  <si>
    <t>SG&amp;A</t>
  </si>
  <si>
    <t>Operating Expenses</t>
  </si>
  <si>
    <t>Operating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</si>
</sst>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747A8EAA-2FD1-41B9-BCFA-A2A8419D6D9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59B5D-23E2-4779-94FB-BC095CB21ACB}">
  <dimension ref="K2:M7"/>
  <sheetViews>
    <sheetView zoomScale="175" zoomScaleNormal="175" workbookViewId="0"/>
  </sheetViews>
  <sheetFormatPr defaultRowHeight="12.75" x14ac:dyDescent="0.2"/>
  <sheetData>
    <row r="2" spans="11:13" x14ac:dyDescent="0.2">
      <c r="K2" t="s">
        <v>0</v>
      </c>
      <c r="L2" s="1">
        <v>9.4700000000000006</v>
      </c>
    </row>
    <row r="3" spans="11:13" x14ac:dyDescent="0.2">
      <c r="K3" t="s">
        <v>1</v>
      </c>
      <c r="L3" s="2">
        <f>426.129798+261.42511</f>
        <v>687.55490800000007</v>
      </c>
      <c r="M3" s="3" t="s">
        <v>6</v>
      </c>
    </row>
    <row r="4" spans="11:13" x14ac:dyDescent="0.2">
      <c r="K4" t="s">
        <v>2</v>
      </c>
      <c r="L4" s="2">
        <f>+L2*L3</f>
        <v>6511.1449787600013</v>
      </c>
    </row>
    <row r="5" spans="11:13" x14ac:dyDescent="0.2">
      <c r="K5" t="s">
        <v>3</v>
      </c>
      <c r="L5" s="2">
        <f>57.843+655.941+2113.221+182.988</f>
        <v>3009.9929999999999</v>
      </c>
      <c r="M5" s="3" t="s">
        <v>6</v>
      </c>
    </row>
    <row r="6" spans="11:13" x14ac:dyDescent="0.2">
      <c r="K6" t="s">
        <v>4</v>
      </c>
      <c r="L6" s="2">
        <f>8752.262+2757.328</f>
        <v>11509.59</v>
      </c>
      <c r="M6" s="3" t="s">
        <v>6</v>
      </c>
    </row>
    <row r="7" spans="11:13" x14ac:dyDescent="0.2">
      <c r="K7" t="s">
        <v>5</v>
      </c>
      <c r="L7" s="2">
        <f>+L4-L5+L6</f>
        <v>15010.741978760001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D87F7-FB7F-4579-B261-B64D30F7C791}">
  <dimension ref="A1:J14"/>
  <sheetViews>
    <sheetView tabSelected="1" zoomScale="235" zoomScaleNormal="23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3" sqref="A3:XFD3"/>
    </sheetView>
  </sheetViews>
  <sheetFormatPr defaultRowHeight="12.75" x14ac:dyDescent="0.2"/>
  <cols>
    <col min="1" max="1" width="5" bestFit="1" customWidth="1"/>
    <col min="2" max="2" width="18.140625" bestFit="1" customWidth="1"/>
    <col min="3" max="10" width="9.140625" style="3"/>
  </cols>
  <sheetData>
    <row r="1" spans="1:10" x14ac:dyDescent="0.2">
      <c r="A1" s="5" t="s">
        <v>7</v>
      </c>
    </row>
    <row r="2" spans="1:10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6</v>
      </c>
      <c r="I2" s="3" t="s">
        <v>14</v>
      </c>
      <c r="J2" s="3" t="s">
        <v>15</v>
      </c>
    </row>
    <row r="6" spans="1:10" x14ac:dyDescent="0.2">
      <c r="B6" t="s">
        <v>8</v>
      </c>
      <c r="C6" s="4"/>
      <c r="D6" s="4">
        <v>1663.4580000000001</v>
      </c>
      <c r="E6" s="4"/>
      <c r="F6" s="4"/>
      <c r="G6" s="4"/>
      <c r="H6" s="4">
        <v>1817.9069999999999</v>
      </c>
    </row>
    <row r="7" spans="1:10" x14ac:dyDescent="0.2">
      <c r="B7" t="s">
        <v>16</v>
      </c>
      <c r="C7" s="4"/>
      <c r="D7" s="4">
        <v>1055.7940000000001</v>
      </c>
      <c r="E7" s="4"/>
      <c r="F7" s="4"/>
      <c r="G7" s="4"/>
      <c r="H7" s="4">
        <v>1147.4639999999999</v>
      </c>
    </row>
    <row r="8" spans="1:10" x14ac:dyDescent="0.2">
      <c r="B8" t="s">
        <v>17</v>
      </c>
      <c r="C8" s="4">
        <f t="shared" ref="C8:G8" si="0">+C6-C7</f>
        <v>0</v>
      </c>
      <c r="D8" s="4">
        <f t="shared" si="0"/>
        <v>607.66399999999999</v>
      </c>
      <c r="E8" s="4">
        <f t="shared" si="0"/>
        <v>0</v>
      </c>
      <c r="F8" s="4">
        <f t="shared" si="0"/>
        <v>0</v>
      </c>
      <c r="G8" s="4">
        <f t="shared" si="0"/>
        <v>0</v>
      </c>
      <c r="H8" s="4">
        <f>+H6-H7</f>
        <v>670.44299999999998</v>
      </c>
    </row>
    <row r="9" spans="1:10" x14ac:dyDescent="0.2">
      <c r="B9" t="s">
        <v>18</v>
      </c>
      <c r="C9" s="4"/>
      <c r="D9" s="4">
        <v>85.593000000000004</v>
      </c>
      <c r="E9" s="4"/>
      <c r="F9" s="4"/>
      <c r="G9" s="4"/>
      <c r="H9" s="4">
        <v>90.694999999999993</v>
      </c>
    </row>
    <row r="10" spans="1:10" x14ac:dyDescent="0.2">
      <c r="B10" t="s">
        <v>19</v>
      </c>
      <c r="C10" s="4"/>
      <c r="D10" s="4">
        <v>302.57400000000001</v>
      </c>
      <c r="E10" s="4"/>
      <c r="F10" s="4"/>
      <c r="G10" s="4"/>
      <c r="H10" s="4">
        <v>327.33600000000001</v>
      </c>
    </row>
    <row r="11" spans="1:10" x14ac:dyDescent="0.2">
      <c r="B11" t="s">
        <v>20</v>
      </c>
      <c r="C11" s="4">
        <f t="shared" ref="C11:G11" si="1">+C9+C10</f>
        <v>0</v>
      </c>
      <c r="D11" s="4">
        <f t="shared" si="1"/>
        <v>388.16700000000003</v>
      </c>
      <c r="E11" s="4">
        <f t="shared" si="1"/>
        <v>0</v>
      </c>
      <c r="F11" s="4">
        <f t="shared" si="1"/>
        <v>0</v>
      </c>
      <c r="G11" s="4">
        <f t="shared" si="1"/>
        <v>0</v>
      </c>
      <c r="H11" s="4">
        <f>+H9+H10</f>
        <v>418.03100000000001</v>
      </c>
    </row>
    <row r="12" spans="1:10" x14ac:dyDescent="0.2">
      <c r="B12" t="s">
        <v>21</v>
      </c>
      <c r="C12" s="4">
        <f t="shared" ref="C12:G12" si="2">+C8-C11</f>
        <v>0</v>
      </c>
      <c r="D12" s="4">
        <f t="shared" si="2"/>
        <v>219.49699999999996</v>
      </c>
      <c r="E12" s="4">
        <f t="shared" si="2"/>
        <v>0</v>
      </c>
      <c r="F12" s="4">
        <f t="shared" si="2"/>
        <v>0</v>
      </c>
      <c r="G12" s="4">
        <f t="shared" si="2"/>
        <v>0</v>
      </c>
      <c r="H12" s="4">
        <f>+H8-H11</f>
        <v>252.41199999999998</v>
      </c>
    </row>
    <row r="14" spans="1:10" x14ac:dyDescent="0.2">
      <c r="D14" s="4"/>
    </row>
  </sheetData>
  <hyperlinks>
    <hyperlink ref="A1" location="Main!A1" display="Main" xr:uid="{C245DB9B-C849-49DF-B9FB-2A728B9369A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2023-02-24T20:00:57Z</dcterms:created>
  <dcterms:modified xsi:type="dcterms:W3CDTF">2024-10-01T21:08:25Z</dcterms:modified>
</cp:coreProperties>
</file>