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3ADEED5-F3C8-411E-A9EC-B836C1EC23BD}" xr6:coauthVersionLast="47" xr6:coauthVersionMax="47" xr10:uidLastSave="{00000000-0000-0000-0000-000000000000}"/>
  <bookViews>
    <workbookView xWindow="16940" yWindow="2620" windowWidth="21210" windowHeight="15660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2" l="1"/>
  <c r="V16" i="2"/>
  <c r="V14" i="2"/>
  <c r="V13" i="2"/>
  <c r="V12" i="2"/>
  <c r="V11" i="2"/>
  <c r="V10" i="2"/>
  <c r="V9" i="2"/>
  <c r="V8" i="2"/>
  <c r="V7" i="2"/>
  <c r="V6" i="2"/>
  <c r="V5" i="2"/>
  <c r="V4" i="2"/>
  <c r="V3" i="2"/>
  <c r="U15" i="2"/>
  <c r="U4" i="2"/>
  <c r="U16" i="2"/>
  <c r="U11" i="2"/>
  <c r="U9" i="2"/>
  <c r="U8" i="2"/>
  <c r="U7" i="2"/>
  <c r="U6" i="2"/>
  <c r="U5" i="2"/>
  <c r="U10" i="2" s="1"/>
  <c r="U12" i="2" s="1"/>
  <c r="U14" i="2" s="1"/>
  <c r="U3" i="2"/>
  <c r="T9" i="2"/>
  <c r="T5" i="2"/>
  <c r="J11" i="2"/>
  <c r="J8" i="2"/>
  <c r="N3" i="2"/>
  <c r="J7" i="2"/>
  <c r="J6" i="2"/>
  <c r="J4" i="2"/>
  <c r="J5" i="2"/>
  <c r="J3" i="2"/>
  <c r="L18" i="2"/>
  <c r="K18" i="2"/>
  <c r="M18" i="2"/>
  <c r="G9" i="2"/>
  <c r="G5" i="2"/>
  <c r="K9" i="2"/>
  <c r="K5" i="2"/>
  <c r="H9" i="2"/>
  <c r="H5" i="2"/>
  <c r="L9" i="2"/>
  <c r="L5" i="2"/>
  <c r="I15" i="2"/>
  <c r="M15" i="2"/>
  <c r="M14" i="2"/>
  <c r="I14" i="2"/>
  <c r="I12" i="2"/>
  <c r="M12" i="2"/>
  <c r="M9" i="2"/>
  <c r="M10" i="2" s="1"/>
  <c r="I10" i="2"/>
  <c r="I9" i="2"/>
  <c r="I5" i="2"/>
  <c r="M5" i="2"/>
  <c r="L7" i="1"/>
  <c r="L6" i="1"/>
  <c r="L5" i="1"/>
  <c r="L3" i="1"/>
  <c r="L4" i="1" s="1"/>
  <c r="T10" i="2" l="1"/>
  <c r="T12" i="2" s="1"/>
  <c r="T14" i="2" s="1"/>
  <c r="T15" i="2" s="1"/>
  <c r="J9" i="2"/>
  <c r="J10" i="2"/>
  <c r="J12" i="2" s="1"/>
  <c r="J14" i="2" s="1"/>
  <c r="J15" i="2" s="1"/>
  <c r="G10" i="2"/>
  <c r="G12" i="2" s="1"/>
  <c r="G14" i="2" s="1"/>
  <c r="G15" i="2" s="1"/>
  <c r="K10" i="2"/>
  <c r="K12" i="2" s="1"/>
  <c r="K14" i="2" s="1"/>
  <c r="K15" i="2" s="1"/>
  <c r="H10" i="2"/>
  <c r="H12" i="2" s="1"/>
  <c r="H14" i="2" s="1"/>
  <c r="H15" i="2" s="1"/>
  <c r="L10" i="2"/>
  <c r="L12" i="2" s="1"/>
  <c r="L14" i="2" s="1"/>
  <c r="L15" i="2" s="1"/>
</calcChain>
</file>

<file path=xl/sharedStrings.xml><?xml version="1.0" encoding="utf-8"?>
<sst xmlns="http://schemas.openxmlformats.org/spreadsheetml/2006/main" count="45" uniqueCount="39">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</sst>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0</xdr:row>
      <xdr:rowOff>31750</xdr:rowOff>
    </xdr:from>
    <xdr:to>
      <xdr:col>13</xdr:col>
      <xdr:colOff>31750</xdr:colOff>
      <xdr:row>61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8261350" y="31750"/>
          <a:ext cx="0" cy="976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tabSelected="1" workbookViewId="0"/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9.3000000000000007</v>
      </c>
    </row>
    <row r="3" spans="11:13" x14ac:dyDescent="0.25">
      <c r="K3" s="1" t="s">
        <v>1</v>
      </c>
      <c r="L3" s="3">
        <f>36+180.252641+43.762188</f>
        <v>260.01482900000002</v>
      </c>
      <c r="M3" s="4" t="s">
        <v>6</v>
      </c>
    </row>
    <row r="4" spans="11:13" x14ac:dyDescent="0.25">
      <c r="K4" s="1" t="s">
        <v>2</v>
      </c>
      <c r="L4" s="3">
        <f>+L2*L3</f>
        <v>2418.1379097000004</v>
      </c>
      <c r="M4" s="4"/>
    </row>
    <row r="5" spans="11:13" x14ac:dyDescent="0.25">
      <c r="K5" s="1" t="s">
        <v>3</v>
      </c>
      <c r="L5" s="3">
        <f>170+29.27</f>
        <v>199.27</v>
      </c>
      <c r="M5" s="4" t="s">
        <v>6</v>
      </c>
    </row>
    <row r="6" spans="11:13" x14ac:dyDescent="0.25">
      <c r="K6" s="1" t="s">
        <v>4</v>
      </c>
      <c r="L6" s="3">
        <f>14.07+32.013</f>
        <v>46.082999999999998</v>
      </c>
      <c r="M6" s="4" t="s">
        <v>6</v>
      </c>
    </row>
    <row r="7" spans="11:13" x14ac:dyDescent="0.25">
      <c r="K7" s="1" t="s">
        <v>5</v>
      </c>
      <c r="L7" s="3">
        <f>+L4-L5+L6</f>
        <v>2264.9509097000005</v>
      </c>
    </row>
    <row r="9" spans="11:13" x14ac:dyDescent="0.25">
      <c r="K9" s="1" t="s">
        <v>7</v>
      </c>
      <c r="L9" s="3">
        <v>534.52700000000004</v>
      </c>
      <c r="M9" s="4" t="s">
        <v>6</v>
      </c>
    </row>
    <row r="10" spans="11:13" x14ac:dyDescent="0.25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V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5" x14ac:dyDescent="0.25"/>
  <cols>
    <col min="1" max="1" width="4.6328125" style="1" bestFit="1" customWidth="1"/>
    <col min="2" max="2" width="17.1796875" style="1" bestFit="1" customWidth="1"/>
    <col min="3" max="18" width="8.7265625" style="4"/>
    <col min="19" max="16384" width="8.7265625" style="1"/>
  </cols>
  <sheetData>
    <row r="1" spans="1:22" x14ac:dyDescent="0.25">
      <c r="A1" s="10" t="s">
        <v>9</v>
      </c>
    </row>
    <row r="2" spans="1:22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6</v>
      </c>
      <c r="N2" s="4" t="s">
        <v>21</v>
      </c>
      <c r="O2" s="4" t="s">
        <v>34</v>
      </c>
      <c r="P2" s="4" t="s">
        <v>35</v>
      </c>
      <c r="Q2" s="4" t="s">
        <v>36</v>
      </c>
      <c r="R2" s="4" t="s">
        <v>37</v>
      </c>
      <c r="T2" s="1">
        <v>2022</v>
      </c>
      <c r="U2" s="1">
        <v>2023</v>
      </c>
      <c r="V2" s="1">
        <v>2024</v>
      </c>
    </row>
    <row r="3" spans="1:22" s="7" customFormat="1" ht="13" x14ac:dyDescent="0.3">
      <c r="B3" s="7" t="s">
        <v>10</v>
      </c>
      <c r="C3" s="8"/>
      <c r="D3" s="8"/>
      <c r="E3" s="8"/>
      <c r="F3" s="8"/>
      <c r="G3" s="8">
        <v>1583</v>
      </c>
      <c r="H3" s="8">
        <v>1707</v>
      </c>
      <c r="I3" s="8">
        <v>2562</v>
      </c>
      <c r="J3" s="8">
        <f>8758-I3-G3-G3</f>
        <v>3030</v>
      </c>
      <c r="K3" s="8">
        <v>2465</v>
      </c>
      <c r="L3" s="8">
        <v>2183</v>
      </c>
      <c r="M3" s="8">
        <v>1870</v>
      </c>
      <c r="N3" s="8">
        <f>+M3</f>
        <v>1870</v>
      </c>
      <c r="O3" s="8"/>
      <c r="P3" s="8"/>
      <c r="Q3" s="8"/>
      <c r="R3" s="8"/>
      <c r="T3" s="8">
        <v>7173</v>
      </c>
      <c r="U3" s="7">
        <f>SUM(G3:J3)</f>
        <v>8882</v>
      </c>
      <c r="V3" s="7">
        <f>SUM(K3:N3)</f>
        <v>8388</v>
      </c>
    </row>
    <row r="4" spans="1:22" s="3" customFormat="1" x14ac:dyDescent="0.25">
      <c r="B4" s="3" t="s">
        <v>22</v>
      </c>
      <c r="C4" s="5"/>
      <c r="D4" s="5"/>
      <c r="E4" s="5"/>
      <c r="F4" s="5"/>
      <c r="G4" s="5">
        <v>1162</v>
      </c>
      <c r="H4" s="5">
        <v>1002</v>
      </c>
      <c r="I4" s="5">
        <v>1033</v>
      </c>
      <c r="J4" s="5">
        <f>4136-I4-H4-G4</f>
        <v>939</v>
      </c>
      <c r="K4" s="5">
        <v>806</v>
      </c>
      <c r="L4" s="5">
        <v>795</v>
      </c>
      <c r="M4" s="5">
        <v>827</v>
      </c>
      <c r="N4" s="5"/>
      <c r="O4" s="5"/>
      <c r="P4" s="5"/>
      <c r="Q4" s="5"/>
      <c r="R4" s="5"/>
      <c r="T4" s="5">
        <v>2923</v>
      </c>
      <c r="U4" s="3">
        <f>SUM(G4:J4)</f>
        <v>4136</v>
      </c>
      <c r="V4" s="3">
        <f>SUM(K4:N4)</f>
        <v>2428</v>
      </c>
    </row>
    <row r="5" spans="1:22" s="3" customFormat="1" x14ac:dyDescent="0.25">
      <c r="B5" s="3" t="s">
        <v>23</v>
      </c>
      <c r="C5" s="5"/>
      <c r="D5" s="5"/>
      <c r="E5" s="5"/>
      <c r="F5" s="5"/>
      <c r="G5" s="5">
        <f>+G3-G4</f>
        <v>421</v>
      </c>
      <c r="H5" s="5">
        <f>+H3-H4</f>
        <v>705</v>
      </c>
      <c r="I5" s="5">
        <f>+I3-I4</f>
        <v>1529</v>
      </c>
      <c r="J5" s="5">
        <f>+J3-J4</f>
        <v>2091</v>
      </c>
      <c r="K5" s="5">
        <f>+K3-K4</f>
        <v>1659</v>
      </c>
      <c r="L5" s="5">
        <f>+L3-L4</f>
        <v>1388</v>
      </c>
      <c r="M5" s="5">
        <f>+M3-M4</f>
        <v>1043</v>
      </c>
      <c r="N5" s="5"/>
      <c r="O5" s="5"/>
      <c r="P5" s="5"/>
      <c r="Q5" s="5"/>
      <c r="R5" s="5"/>
      <c r="T5" s="5">
        <f>+T3-T4</f>
        <v>4250</v>
      </c>
      <c r="U5" s="3">
        <f>+U3-U4</f>
        <v>4746</v>
      </c>
      <c r="V5" s="3">
        <f>+V3-V4</f>
        <v>5960</v>
      </c>
    </row>
    <row r="6" spans="1:22" s="3" customFormat="1" x14ac:dyDescent="0.25">
      <c r="B6" s="3" t="s">
        <v>24</v>
      </c>
      <c r="C6" s="5"/>
      <c r="D6" s="5"/>
      <c r="E6" s="5"/>
      <c r="F6" s="5"/>
      <c r="G6" s="5">
        <v>10915</v>
      </c>
      <c r="H6" s="5">
        <v>9548</v>
      </c>
      <c r="I6" s="5">
        <v>9459</v>
      </c>
      <c r="J6" s="5">
        <f>37878-I6-H6-G6</f>
        <v>7956</v>
      </c>
      <c r="K6" s="5">
        <v>8525</v>
      </c>
      <c r="L6" s="5">
        <v>8355</v>
      </c>
      <c r="M6" s="5">
        <v>8668</v>
      </c>
      <c r="N6" s="5"/>
      <c r="O6" s="5"/>
      <c r="P6" s="5"/>
      <c r="Q6" s="5"/>
      <c r="R6" s="5"/>
      <c r="T6" s="5">
        <v>32101</v>
      </c>
      <c r="U6" s="3">
        <f t="shared" ref="U6:U8" si="0">SUM(G6:J6)</f>
        <v>37878</v>
      </c>
      <c r="V6" s="3">
        <f t="shared" ref="V6:V8" si="1">SUM(K6:N6)</f>
        <v>25548</v>
      </c>
    </row>
    <row r="7" spans="1:22" s="3" customFormat="1" x14ac:dyDescent="0.25">
      <c r="B7" s="3" t="s">
        <v>25</v>
      </c>
      <c r="C7" s="5"/>
      <c r="D7" s="5"/>
      <c r="E7" s="5"/>
      <c r="F7" s="5"/>
      <c r="G7" s="5">
        <v>11296</v>
      </c>
      <c r="H7" s="5">
        <v>9576</v>
      </c>
      <c r="I7" s="5">
        <v>8003</v>
      </c>
      <c r="J7" s="5">
        <f>37014-I7-H7-G7</f>
        <v>8139</v>
      </c>
      <c r="K7" s="5">
        <v>7566</v>
      </c>
      <c r="L7" s="5">
        <v>7471</v>
      </c>
      <c r="M7" s="5">
        <v>9259</v>
      </c>
      <c r="N7" s="5"/>
      <c r="O7" s="5"/>
      <c r="P7" s="5"/>
      <c r="Q7" s="5"/>
      <c r="R7" s="5"/>
      <c r="T7" s="5">
        <v>21539</v>
      </c>
      <c r="U7" s="3">
        <f t="shared" si="0"/>
        <v>37014</v>
      </c>
      <c r="V7" s="3">
        <f t="shared" si="1"/>
        <v>24296</v>
      </c>
    </row>
    <row r="8" spans="1:22" s="3" customFormat="1" x14ac:dyDescent="0.25">
      <c r="B8" s="3" t="s">
        <v>26</v>
      </c>
      <c r="C8" s="5"/>
      <c r="D8" s="5"/>
      <c r="E8" s="5"/>
      <c r="F8" s="5"/>
      <c r="G8" s="5">
        <v>2900</v>
      </c>
      <c r="H8" s="5">
        <v>2488</v>
      </c>
      <c r="I8" s="5">
        <v>2474</v>
      </c>
      <c r="J8" s="5">
        <f>10276-I8-H8-G8</f>
        <v>2414</v>
      </c>
      <c r="K8" s="5">
        <v>3084</v>
      </c>
      <c r="L8" s="5">
        <v>4401</v>
      </c>
      <c r="M8" s="5">
        <v>3752</v>
      </c>
      <c r="N8" s="5"/>
      <c r="O8" s="5"/>
      <c r="P8" s="5"/>
      <c r="Q8" s="5"/>
      <c r="R8" s="5"/>
      <c r="T8" s="5">
        <v>10068</v>
      </c>
      <c r="U8" s="3">
        <f t="shared" si="0"/>
        <v>10276</v>
      </c>
      <c r="V8" s="3">
        <f t="shared" si="1"/>
        <v>11237</v>
      </c>
    </row>
    <row r="9" spans="1:22" s="3" customFormat="1" x14ac:dyDescent="0.25">
      <c r="B9" s="3" t="s">
        <v>27</v>
      </c>
      <c r="C9" s="5"/>
      <c r="D9" s="5"/>
      <c r="E9" s="5"/>
      <c r="F9" s="5"/>
      <c r="G9" s="5">
        <f>SUM(G6:G8)</f>
        <v>25111</v>
      </c>
      <c r="H9" s="5">
        <f>SUM(H6:H8)</f>
        <v>21612</v>
      </c>
      <c r="I9" s="5">
        <f>SUM(I6:I8)</f>
        <v>19936</v>
      </c>
      <c r="J9" s="5">
        <f>SUM(J6:J8)</f>
        <v>18509</v>
      </c>
      <c r="K9" s="5">
        <f>SUM(K6:K8)</f>
        <v>19175</v>
      </c>
      <c r="L9" s="5">
        <f>SUM(L6:L8)</f>
        <v>20227</v>
      </c>
      <c r="M9" s="5">
        <f>SUM(M6:M8)</f>
        <v>21679</v>
      </c>
      <c r="N9" s="5"/>
      <c r="O9" s="5"/>
      <c r="P9" s="5"/>
      <c r="Q9" s="5"/>
      <c r="R9" s="5"/>
      <c r="T9" s="5">
        <f>SUM(T6:T8)</f>
        <v>63708</v>
      </c>
      <c r="U9" s="5">
        <f>SUM(U6:U8)</f>
        <v>85168</v>
      </c>
      <c r="V9" s="5">
        <f>SUM(V6:V8)</f>
        <v>61081</v>
      </c>
    </row>
    <row r="10" spans="1:22" s="3" customFormat="1" x14ac:dyDescent="0.25">
      <c r="B10" s="3" t="s">
        <v>28</v>
      </c>
      <c r="C10" s="5"/>
      <c r="D10" s="5"/>
      <c r="E10" s="5"/>
      <c r="F10" s="5"/>
      <c r="G10" s="5">
        <f>+G5-G9</f>
        <v>-24690</v>
      </c>
      <c r="H10" s="5">
        <f>+H5-H9</f>
        <v>-20907</v>
      </c>
      <c r="I10" s="5">
        <f>+I5-I9</f>
        <v>-18407</v>
      </c>
      <c r="J10" s="5">
        <f>+J5-J9</f>
        <v>-16418</v>
      </c>
      <c r="K10" s="5">
        <f>+K5-K9</f>
        <v>-17516</v>
      </c>
      <c r="L10" s="5">
        <f>+L5-L9</f>
        <v>-18839</v>
      </c>
      <c r="M10" s="5">
        <f>+M5-M9</f>
        <v>-20636</v>
      </c>
      <c r="N10" s="5"/>
      <c r="O10" s="5"/>
      <c r="P10" s="5"/>
      <c r="Q10" s="5"/>
      <c r="R10" s="5"/>
      <c r="T10" s="5">
        <f>+T5-T9</f>
        <v>-59458</v>
      </c>
      <c r="U10" s="5">
        <f>+U5-U9</f>
        <v>-80422</v>
      </c>
      <c r="V10" s="5">
        <f>+V5-V9</f>
        <v>-55121</v>
      </c>
    </row>
    <row r="11" spans="1:22" x14ac:dyDescent="0.25">
      <c r="B11" s="1" t="s">
        <v>29</v>
      </c>
      <c r="G11" s="5">
        <v>-212</v>
      </c>
      <c r="H11" s="5">
        <v>-575</v>
      </c>
      <c r="I11" s="5">
        <v>-1035</v>
      </c>
      <c r="J11" s="5">
        <f>-37-I11-H11-G11-2118</f>
        <v>-333</v>
      </c>
      <c r="K11" s="5">
        <v>-1140</v>
      </c>
      <c r="L11" s="5">
        <v>-1160</v>
      </c>
      <c r="M11" s="5">
        <v>-1180</v>
      </c>
      <c r="T11" s="5">
        <v>-2335</v>
      </c>
      <c r="U11" s="3">
        <f t="shared" ref="U11" si="2">SUM(G11:J11)</f>
        <v>-2155</v>
      </c>
      <c r="V11" s="3">
        <f t="shared" ref="V11:V13" si="3">SUM(K11:N11)</f>
        <v>-3480</v>
      </c>
    </row>
    <row r="12" spans="1:22" x14ac:dyDescent="0.25">
      <c r="B12" s="1" t="s">
        <v>30</v>
      </c>
      <c r="G12" s="5">
        <f>+G10+G11</f>
        <v>-24902</v>
      </c>
      <c r="H12" s="5">
        <f>+H10+H11</f>
        <v>-21482</v>
      </c>
      <c r="I12" s="5">
        <f>+I10+I11</f>
        <v>-19442</v>
      </c>
      <c r="J12" s="5">
        <f>+J10+J11</f>
        <v>-16751</v>
      </c>
      <c r="K12" s="5">
        <f>+K10+K11</f>
        <v>-18656</v>
      </c>
      <c r="L12" s="5">
        <f>+L10+L11</f>
        <v>-19999</v>
      </c>
      <c r="M12" s="5">
        <f>+M10+M11</f>
        <v>-21816</v>
      </c>
      <c r="T12" s="5">
        <f>+T10+T11</f>
        <v>-61793</v>
      </c>
      <c r="U12" s="5">
        <f>+U10+U11</f>
        <v>-82577</v>
      </c>
      <c r="V12" s="5">
        <f>+V10+V11</f>
        <v>-58601</v>
      </c>
    </row>
    <row r="13" spans="1:22" x14ac:dyDescent="0.25">
      <c r="B13" s="1" t="s">
        <v>31</v>
      </c>
      <c r="G13" s="5">
        <v>0</v>
      </c>
      <c r="H13" s="5">
        <v>0</v>
      </c>
      <c r="I13" s="5">
        <v>0</v>
      </c>
      <c r="J13" s="4">
        <v>0</v>
      </c>
      <c r="K13" s="5">
        <v>0</v>
      </c>
      <c r="L13" s="5">
        <v>0</v>
      </c>
      <c r="M13" s="5">
        <v>0</v>
      </c>
      <c r="T13" s="5">
        <v>0</v>
      </c>
      <c r="U13" s="1">
        <v>0</v>
      </c>
      <c r="V13" s="3">
        <f t="shared" si="3"/>
        <v>0</v>
      </c>
    </row>
    <row r="14" spans="1:22" x14ac:dyDescent="0.25">
      <c r="B14" s="1" t="s">
        <v>32</v>
      </c>
      <c r="G14" s="5">
        <f>+G12-G13</f>
        <v>-24902</v>
      </c>
      <c r="H14" s="5">
        <f>+H12-H13</f>
        <v>-21482</v>
      </c>
      <c r="I14" s="5">
        <f>+I12-I13</f>
        <v>-19442</v>
      </c>
      <c r="J14" s="5">
        <f>+J12-J13</f>
        <v>-16751</v>
      </c>
      <c r="K14" s="5">
        <f>+K12-K13</f>
        <v>-18656</v>
      </c>
      <c r="L14" s="5">
        <f>+L12-L13</f>
        <v>-19999</v>
      </c>
      <c r="M14" s="5">
        <f>+M12-M13</f>
        <v>-21816</v>
      </c>
      <c r="T14" s="5">
        <f>+T12-T13</f>
        <v>-61793</v>
      </c>
      <c r="U14" s="5">
        <f>+U12-U13</f>
        <v>-82577</v>
      </c>
      <c r="V14" s="5">
        <f>+V12-V13</f>
        <v>-58601</v>
      </c>
    </row>
    <row r="15" spans="1:22" x14ac:dyDescent="0.25">
      <c r="B15" s="1" t="s">
        <v>33</v>
      </c>
      <c r="G15" s="6">
        <f>+G14/G16</f>
        <v>-0.20221838160866129</v>
      </c>
      <c r="H15" s="6">
        <f>+H14/H16</f>
        <v>-0.16870075204552409</v>
      </c>
      <c r="I15" s="6">
        <f>+I14/I16</f>
        <v>-0.14593556466674945</v>
      </c>
      <c r="J15" s="6">
        <f>+J14/J16</f>
        <v>-0.12138956800184031</v>
      </c>
      <c r="K15" s="6">
        <f>+K14/K16</f>
        <v>-0.11565417294526779</v>
      </c>
      <c r="L15" s="6">
        <f>+L14/L16</f>
        <v>-0.11617930930677366</v>
      </c>
      <c r="M15" s="6">
        <f>+M14/M16</f>
        <v>-0.10822205182749896</v>
      </c>
      <c r="T15" s="6">
        <f>+T14/T16</f>
        <v>-0.51645756861826186</v>
      </c>
      <c r="U15" s="6">
        <f>+U14/U16</f>
        <v>-0.59841122063685559</v>
      </c>
      <c r="V15" s="6">
        <f>+V14/V16</f>
        <v>-0.29070042441984167</v>
      </c>
    </row>
    <row r="16" spans="1:22" s="3" customFormat="1" x14ac:dyDescent="0.25">
      <c r="B16" s="3" t="s">
        <v>1</v>
      </c>
      <c r="C16" s="5"/>
      <c r="D16" s="5"/>
      <c r="E16" s="5"/>
      <c r="F16" s="5"/>
      <c r="G16" s="5">
        <v>123144.09699999999</v>
      </c>
      <c r="H16" s="5">
        <v>127337.90300000001</v>
      </c>
      <c r="I16" s="5">
        <v>133223.18</v>
      </c>
      <c r="J16" s="5">
        <v>137993.736</v>
      </c>
      <c r="K16" s="5">
        <v>161308.49</v>
      </c>
      <c r="L16" s="5">
        <v>172139.08499999999</v>
      </c>
      <c r="M16" s="5">
        <v>201585.533</v>
      </c>
      <c r="N16" s="5"/>
      <c r="O16" s="5"/>
      <c r="P16" s="5"/>
      <c r="Q16" s="5"/>
      <c r="R16" s="5"/>
      <c r="T16" s="5">
        <v>119647.777</v>
      </c>
      <c r="U16" s="3">
        <f>+J16</f>
        <v>137993.736</v>
      </c>
      <c r="V16" s="3">
        <f>+M16</f>
        <v>201585.533</v>
      </c>
    </row>
    <row r="17" spans="2:20" x14ac:dyDescent="0.25">
      <c r="T17" s="4"/>
    </row>
    <row r="18" spans="2:20" x14ac:dyDescent="0.25">
      <c r="B18" s="1" t="s">
        <v>38</v>
      </c>
      <c r="K18" s="9">
        <f t="shared" ref="K18:L18" si="4">K3/G3-1</f>
        <v>0.55716993051168662</v>
      </c>
      <c r="L18" s="9">
        <f t="shared" si="4"/>
        <v>0.27885178676039835</v>
      </c>
      <c r="M18" s="9">
        <f>M3/I3-1</f>
        <v>-0.27010148321623728</v>
      </c>
      <c r="T18" s="9"/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2025-01-06T16:55:43Z</dcterms:modified>
</cp:coreProperties>
</file>